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★이정현\유정씌♥\"/>
    </mc:Choice>
  </mc:AlternateContent>
  <xr:revisionPtr revIDLastSave="0" documentId="13_ncr:1_{D2CA3B24-9D4C-482D-BD16-E69001794B34}" xr6:coauthVersionLast="47" xr6:coauthVersionMax="47" xr10:uidLastSave="{00000000-0000-0000-0000-000000000000}"/>
  <bookViews>
    <workbookView xWindow="-1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6" hidden="1">'D,F등급 명단'!$A$13:$R$17</definedName>
    <definedName name="_xlnm._FilterDatabase" localSheetId="4" hidden="1">운전자별!$A$4:$R$161</definedName>
    <definedName name="_xlnm._FilterDatabase" localSheetId="3" hidden="1">차량별!$A$4:$AY$4</definedName>
    <definedName name="_xlnm.Print_Area" localSheetId="4">운전자별!$A$1:$R$167</definedName>
    <definedName name="_xlnm.Print_Area" localSheetId="1">종합!$A$1:$L$127</definedName>
    <definedName name="_xlnm.Print_Area" localSheetId="3">차량별!$A$1:$T$76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7" i="7" l="1"/>
  <c r="Q167" i="7"/>
  <c r="P167" i="7"/>
  <c r="O167" i="7"/>
  <c r="N167" i="7"/>
  <c r="M167" i="7"/>
  <c r="K167" i="7"/>
  <c r="J167" i="7"/>
  <c r="I167" i="7"/>
  <c r="L167" i="7" s="1"/>
  <c r="H167" i="7"/>
  <c r="G167" i="7"/>
  <c r="F167" i="7"/>
  <c r="E167" i="7"/>
  <c r="D167" i="7"/>
  <c r="C167" i="7"/>
  <c r="B167" i="7"/>
  <c r="A167" i="7"/>
  <c r="R166" i="7"/>
  <c r="Q166" i="7"/>
  <c r="P166" i="7"/>
  <c r="O166" i="7"/>
  <c r="N166" i="7"/>
  <c r="M166" i="7"/>
  <c r="K166" i="7"/>
  <c r="J166" i="7"/>
  <c r="I166" i="7"/>
  <c r="L166" i="7" s="1"/>
  <c r="H166" i="7"/>
  <c r="G166" i="7"/>
  <c r="F166" i="7"/>
  <c r="E166" i="7"/>
  <c r="D166" i="7"/>
  <c r="C166" i="7"/>
  <c r="B166" i="7"/>
  <c r="A166" i="7"/>
  <c r="T76" i="60"/>
  <c r="S76" i="60"/>
  <c r="R76" i="60"/>
  <c r="Q76" i="60"/>
  <c r="P76" i="60"/>
  <c r="O76" i="60"/>
  <c r="N76" i="60"/>
  <c r="M76" i="60"/>
  <c r="L76" i="60"/>
  <c r="K76" i="60"/>
  <c r="J76" i="60"/>
  <c r="I76" i="60"/>
  <c r="H76" i="60"/>
  <c r="G76" i="60"/>
  <c r="E76" i="60"/>
  <c r="D76" i="60"/>
  <c r="C76" i="60"/>
  <c r="B76" i="60"/>
  <c r="A76" i="60"/>
  <c r="T75" i="60"/>
  <c r="S75" i="60"/>
  <c r="R75" i="60"/>
  <c r="Q75" i="60"/>
  <c r="P75" i="60"/>
  <c r="O75" i="60"/>
  <c r="N75" i="60"/>
  <c r="M75" i="60"/>
  <c r="L75" i="60"/>
  <c r="K75" i="60"/>
  <c r="J75" i="60"/>
  <c r="I75" i="60"/>
  <c r="H75" i="60"/>
  <c r="G75" i="60"/>
  <c r="F75" i="60"/>
  <c r="E75" i="60"/>
  <c r="D75" i="60"/>
  <c r="C75" i="60"/>
  <c r="B75" i="60"/>
  <c r="A75" i="60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5" i="60"/>
  <c r="F76" i="60" l="1"/>
  <c r="A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72" i="60" l="1"/>
  <c r="F64" i="60"/>
  <c r="F68" i="60"/>
  <c r="F69" i="60"/>
  <c r="F52" i="60"/>
  <c r="F74" i="60"/>
  <c r="F66" i="60"/>
  <c r="F71" i="60"/>
  <c r="F73" i="60"/>
  <c r="F65" i="60"/>
  <c r="F70" i="60"/>
  <c r="F60" i="60"/>
  <c r="F67" i="60"/>
  <c r="F54" i="60"/>
  <c r="F58" i="60"/>
  <c r="F62" i="60"/>
  <c r="F56" i="60"/>
  <c r="F57" i="60"/>
  <c r="F61" i="60"/>
  <c r="F63" i="60"/>
  <c r="F55" i="60"/>
  <c r="F53" i="60"/>
  <c r="F59" i="60"/>
  <c r="F46" i="60"/>
  <c r="F51" i="60"/>
  <c r="F48" i="60"/>
  <c r="F49" i="60"/>
  <c r="F47" i="60"/>
  <c r="F50" i="60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18" i="12" l="1"/>
  <c r="B119" i="12"/>
  <c r="H119" i="12" s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J114" i="12" s="1"/>
  <c r="K60" i="12"/>
  <c r="I60" i="12"/>
  <c r="J60" i="12"/>
  <c r="B115" i="12" l="1"/>
  <c r="B116" i="12"/>
  <c r="B117" i="12"/>
  <c r="J65" i="12"/>
  <c r="J66" i="12"/>
  <c r="J63" i="12"/>
  <c r="J62" i="12"/>
  <c r="J67" i="12"/>
  <c r="J64" i="12"/>
  <c r="J61" i="12"/>
  <c r="I67" i="12"/>
  <c r="I64" i="12"/>
  <c r="I65" i="12"/>
  <c r="I66" i="12"/>
  <c r="I63" i="12"/>
  <c r="I62" i="12"/>
  <c r="I61" i="12"/>
  <c r="K65" i="12"/>
  <c r="K66" i="12"/>
  <c r="K63" i="12"/>
  <c r="K67" i="12"/>
  <c r="K64" i="12"/>
  <c r="K62" i="12"/>
  <c r="K61" i="12"/>
  <c r="J10" i="12" l="1"/>
  <c r="J29" i="12" s="1"/>
  <c r="K25" i="12"/>
  <c r="D25" i="12" l="1"/>
  <c r="E47" i="12" a="1"/>
  <c r="H47" i="12" a="1"/>
  <c r="G47" i="12" a="1"/>
  <c r="N47" i="12" a="1"/>
  <c r="D47" i="12" a="1"/>
  <c r="F47" i="12" a="1"/>
  <c r="I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15" i="12" l="1"/>
  <c r="I119" i="12"/>
  <c r="J119" i="12"/>
  <c r="J118" i="12"/>
  <c r="D119" i="12"/>
  <c r="E117" i="12"/>
  <c r="D118" i="12"/>
  <c r="H114" i="12"/>
  <c r="E115" i="12"/>
  <c r="E119" i="12"/>
  <c r="I114" i="12"/>
  <c r="H118" i="12"/>
  <c r="F114" i="12"/>
  <c r="D117" i="12"/>
  <c r="E118" i="12"/>
  <c r="G114" i="12"/>
  <c r="D115" i="12"/>
  <c r="F116" i="12"/>
  <c r="J116" i="12"/>
  <c r="D114" i="12"/>
  <c r="J115" i="12"/>
  <c r="I118" i="12"/>
  <c r="F118" i="12"/>
  <c r="I117" i="12"/>
  <c r="G117" i="12"/>
  <c r="G118" i="12"/>
  <c r="E114" i="12"/>
  <c r="G119" i="12"/>
  <c r="F119" i="12"/>
  <c r="F117" i="12"/>
  <c r="E116" i="12"/>
  <c r="G115" i="12"/>
  <c r="J117" i="12"/>
  <c r="H115" i="12"/>
  <c r="H117" i="12"/>
  <c r="D116" i="12"/>
  <c r="I116" i="12"/>
  <c r="F115" i="12"/>
  <c r="G116" i="12"/>
  <c r="H11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<sst xmlns="http://schemas.openxmlformats.org/spreadsheetml/2006/main" count="4073" uniqueCount="876">
  <si>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</si>
  <si>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</si>
  <si>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</si>
  <si>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</si>
  <si>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</si>
  <si>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</si>
  <si>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</si>
  <si>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</si>
  <si>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</si>
  <si>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</si>
  <si>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</si>
  <si>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</si>
  <si>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</si>
  <si>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</si>
  <si>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</si>
  <si>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</si>
  <si>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</si>
  <si>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</si>
  <si>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</si>
  <si>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</si>
  <si>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</si>
  <si>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</si>
  <si>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</si>
  <si>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</si>
  <si>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</si>
  <si>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</si>
  <si>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</si>
  <si>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</si>
  <si>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</si>
  <si>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</si>
  <si>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</si>
  <si>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</si>
  <si>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</si>
  <si>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</si>
  <si>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</si>
  <si>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</si>
  <si>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</si>
  <si>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</si>
  <si>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</si>
  <si>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</si>
  <si>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</si>
  <si>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</si>
  <si>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</si>
  <si>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</si>
  <si>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</si>
  <si>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</si>
  <si>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</si>
  <si>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</si>
  <si>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</si>
  <si>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</si>
  <si>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</si>
  <si>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</si>
  <si>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</si>
  <si>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</si>
  <si>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</si>
  <si>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</si>
  <si>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</si>
  <si>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</si>
  <si>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</si>
  <si>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</si>
  <si>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</si>
  <si>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</si>
  <si>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</si>
  <si>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</si>
  <si>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</si>
  <si>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</si>
  <si>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</si>
  <si>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</si>
  <si>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</si>
  <si>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</si>
  <si>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</si>
  <si>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</si>
  <si>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</si>
  <si>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</si>
  <si>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</si>
  <si>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</si>
  <si>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</si>
  <si>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</si>
  <si>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</si>
  <si>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</si>
  <si>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</si>
  <si>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</si>
  <si>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</si>
  <si>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</si>
  <si>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</si>
  <si>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</si>
  <si>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</si>
  <si>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</si>
  <si>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</si>
  <si>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</si>
  <si>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</si>
  <si>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</si>
  <si>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</si>
  <si>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</si>
  <si>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</si>
  <si>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</si>
  <si>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</si>
  <si>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</si>
  <si>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</si>
  <si>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</si>
  <si>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</si>
  <si>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</si>
  <si>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</si>
  <si>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</si>
  <si>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</si>
  <si>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</si>
  <si>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</si>
  <si>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</si>
  <si>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</si>
  <si>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</si>
  <si>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</si>
  <si>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</si>
  <si>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</si>
  <si>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</si>
  <si>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</si>
  <si>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</si>
  <si>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</si>
  <si>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</si>
  <si>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</si>
  <si>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인천스마트</t>
  </si>
  <si>
    <t>20</t>
  </si>
  <si>
    <t>21</t>
  </si>
  <si>
    <t>27</t>
  </si>
  <si>
    <t>38</t>
  </si>
  <si>
    <t>5</t>
  </si>
  <si>
    <t>5-1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</si>
  <si>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</si>
  <si>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</si>
  <si>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</si>
  <si>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</si>
  <si>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</si>
  <si>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</si>
  <si>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</si>
  <si>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</si>
  <si>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</si>
  <si>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</si>
  <si>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</si>
  <si>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</si>
  <si>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</si>
  <si>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</si>
  <si>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</si>
  <si>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</si>
  <si>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</si>
  <si>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</si>
  <si>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</si>
  <si>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</si>
  <si>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</si>
  <si>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</si>
  <si>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</si>
  <si>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</si>
  <si>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</si>
  <si>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</si>
  <si>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</si>
  <si>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</si>
  <si>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</si>
  <si>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</si>
  <si>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</si>
  <si>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</si>
  <si>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</si>
  <si>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</si>
  <si>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</si>
  <si>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</si>
  <si>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</si>
  <si>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</si>
  <si>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</si>
  <si>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</si>
  <si>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</si>
  <si>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</si>
  <si>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</si>
  <si>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</si>
  <si>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</si>
  <si>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</si>
  <si>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</si>
  <si>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</si>
  <si>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</si>
  <si>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</si>
  <si>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</si>
  <si>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</si>
  <si>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</si>
  <si>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</si>
  <si>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</si>
  <si>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</si>
  <si>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</si>
  <si>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</si>
  <si>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</si>
  <si>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</si>
  <si>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</si>
  <si>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</si>
  <si>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</si>
  <si>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</si>
  <si>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</si>
  <si>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운전자코드</t>
  </si>
  <si>
    <t>맥스거리코드</t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</si>
  <si>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</si>
  <si>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</si>
  <si>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</si>
  <si>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</si>
  <si>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</si>
  <si>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</si>
  <si>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</si>
  <si>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</si>
  <si>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70바3503</t>
  </si>
  <si>
    <t>70바3504</t>
  </si>
  <si>
    <t>70바3506</t>
  </si>
  <si>
    <t>70바3507</t>
  </si>
  <si>
    <t>70바3556</t>
  </si>
  <si>
    <t>70바3564</t>
  </si>
  <si>
    <t>70바3565</t>
  </si>
  <si>
    <t>70바3567</t>
  </si>
  <si>
    <t>70바3573</t>
  </si>
  <si>
    <t>인천스마트20A1</t>
  </si>
  <si>
    <t>70바3574</t>
  </si>
  <si>
    <t>70바3560</t>
  </si>
  <si>
    <t>2121</t>
  </si>
  <si>
    <t>70바3561</t>
  </si>
  <si>
    <t>70바3562</t>
  </si>
  <si>
    <t>70바3563</t>
  </si>
  <si>
    <t>70바3623</t>
  </si>
  <si>
    <t>70바3624</t>
  </si>
  <si>
    <t>70바3625</t>
  </si>
  <si>
    <t>70바3626</t>
  </si>
  <si>
    <t>인천스마트21C1</t>
  </si>
  <si>
    <t>70바3627</t>
  </si>
  <si>
    <t>인천스마트21A1</t>
  </si>
  <si>
    <t>70바3628</t>
  </si>
  <si>
    <t>70바3649</t>
  </si>
  <si>
    <t>71바7126</t>
  </si>
  <si>
    <t>70바3633</t>
  </si>
  <si>
    <t>2727</t>
  </si>
  <si>
    <t>70바3634</t>
  </si>
  <si>
    <t>70바3635</t>
  </si>
  <si>
    <t>70바3636</t>
  </si>
  <si>
    <t>70바3637</t>
  </si>
  <si>
    <t>인천스마트27B1</t>
  </si>
  <si>
    <t>70바3638</t>
  </si>
  <si>
    <t>70바3639</t>
  </si>
  <si>
    <t>70바3640</t>
  </si>
  <si>
    <t>70바3641</t>
  </si>
  <si>
    <t>70바3642</t>
  </si>
  <si>
    <t>70바3659</t>
  </si>
  <si>
    <t>70바3676</t>
  </si>
  <si>
    <t>71바7125</t>
  </si>
  <si>
    <t>70바3545</t>
  </si>
  <si>
    <t>3838</t>
  </si>
  <si>
    <t>인천스마트38C2</t>
  </si>
  <si>
    <t>70바3546</t>
  </si>
  <si>
    <t>70바3547</t>
  </si>
  <si>
    <t>70바3548</t>
  </si>
  <si>
    <t>인천스마트38C1</t>
  </si>
  <si>
    <t>70바3549</t>
  </si>
  <si>
    <t>70바3550</t>
  </si>
  <si>
    <t>70바3551</t>
  </si>
  <si>
    <t>70바3552</t>
  </si>
  <si>
    <t>70바3553</t>
  </si>
  <si>
    <t>70바3554</t>
  </si>
  <si>
    <t>70바3575</t>
  </si>
  <si>
    <t>70바3660</t>
  </si>
  <si>
    <t>70바3508</t>
  </si>
  <si>
    <t>70바3509</t>
  </si>
  <si>
    <t>70바3619</t>
  </si>
  <si>
    <t>70바3620</t>
  </si>
  <si>
    <t>70바3621</t>
  </si>
  <si>
    <t>70바3622</t>
  </si>
  <si>
    <t>70바3629</t>
  </si>
  <si>
    <t>70바3630</t>
  </si>
  <si>
    <t>70바3631</t>
  </si>
  <si>
    <t>70바3632</t>
  </si>
  <si>
    <t>70바3661</t>
  </si>
  <si>
    <t>70바3662</t>
  </si>
  <si>
    <t>70바3644</t>
  </si>
  <si>
    <t>70바3645</t>
  </si>
  <si>
    <t>70바3646</t>
  </si>
  <si>
    <t>70바3647</t>
  </si>
  <si>
    <t>70바3648</t>
  </si>
  <si>
    <t>71바7121</t>
  </si>
  <si>
    <t>예비예비</t>
  </si>
  <si>
    <t>71바7122</t>
  </si>
  <si>
    <t>71바7123</t>
  </si>
  <si>
    <t>71바7124</t>
  </si>
  <si>
    <t>강병석</t>
  </si>
  <si>
    <t>5298367</t>
  </si>
  <si>
    <t>고상욱</t>
  </si>
  <si>
    <t>5293792</t>
  </si>
  <si>
    <t>구진영</t>
  </si>
  <si>
    <t>5297766</t>
  </si>
  <si>
    <t>권병묵</t>
  </si>
  <si>
    <t>5299570</t>
  </si>
  <si>
    <t>권오현</t>
  </si>
  <si>
    <t>5294954</t>
  </si>
  <si>
    <t>권재범</t>
  </si>
  <si>
    <t>5294453</t>
  </si>
  <si>
    <t>권태종</t>
  </si>
  <si>
    <t>5296373</t>
  </si>
  <si>
    <t>김경배</t>
  </si>
  <si>
    <t>5299497</t>
  </si>
  <si>
    <t>김경석</t>
  </si>
  <si>
    <t>529258</t>
  </si>
  <si>
    <t>김경연</t>
  </si>
  <si>
    <t>529101</t>
  </si>
  <si>
    <t>김기영</t>
  </si>
  <si>
    <t>5293459</t>
  </si>
  <si>
    <t>김대수</t>
  </si>
  <si>
    <t>5293247</t>
  </si>
  <si>
    <t>김도근</t>
  </si>
  <si>
    <t>5297267</t>
  </si>
  <si>
    <t>김동회</t>
  </si>
  <si>
    <t>5295537</t>
  </si>
  <si>
    <t>김명현</t>
  </si>
  <si>
    <t>5291287</t>
  </si>
  <si>
    <t>5296947</t>
  </si>
  <si>
    <t>김병일</t>
  </si>
  <si>
    <t>5298649</t>
  </si>
  <si>
    <t>김선호</t>
  </si>
  <si>
    <t>5298151</t>
  </si>
  <si>
    <t>김성취</t>
  </si>
  <si>
    <t>5292899</t>
  </si>
  <si>
    <t>김승배</t>
  </si>
  <si>
    <t>5294613</t>
  </si>
  <si>
    <t>김승섭</t>
  </si>
  <si>
    <t>5292037</t>
  </si>
  <si>
    <t>김영식</t>
  </si>
  <si>
    <t>5296160</t>
  </si>
  <si>
    <t>김요섭</t>
  </si>
  <si>
    <t>5296021</t>
  </si>
  <si>
    <t>김용문</t>
  </si>
  <si>
    <t>5297805</t>
  </si>
  <si>
    <t>김용장</t>
  </si>
  <si>
    <t>5293603</t>
  </si>
  <si>
    <t>529739</t>
  </si>
  <si>
    <t>김의용</t>
  </si>
  <si>
    <t>5296591</t>
  </si>
  <si>
    <t>김익수</t>
  </si>
  <si>
    <t>5299776</t>
  </si>
  <si>
    <t>김인기</t>
  </si>
  <si>
    <t>5291192</t>
  </si>
  <si>
    <t>김재중</t>
  </si>
  <si>
    <t>5292214</t>
  </si>
  <si>
    <t>김정인</t>
  </si>
  <si>
    <t>5293410</t>
  </si>
  <si>
    <t>김종국</t>
  </si>
  <si>
    <t>5291261</t>
  </si>
  <si>
    <t>김창영</t>
  </si>
  <si>
    <t>5296282</t>
  </si>
  <si>
    <t>김학열</t>
  </si>
  <si>
    <t>5297749</t>
  </si>
  <si>
    <t>김현수</t>
  </si>
  <si>
    <t>5296673</t>
  </si>
  <si>
    <t>김형규</t>
  </si>
  <si>
    <t>5295736</t>
  </si>
  <si>
    <t>김환조</t>
  </si>
  <si>
    <t>5296141</t>
  </si>
  <si>
    <t>노영봉</t>
  </si>
  <si>
    <t>5294387</t>
  </si>
  <si>
    <t>문영식</t>
  </si>
  <si>
    <t>5291600</t>
  </si>
  <si>
    <t>문영식B</t>
  </si>
  <si>
    <t>5293374</t>
  </si>
  <si>
    <t>문준석</t>
  </si>
  <si>
    <t>5298966</t>
  </si>
  <si>
    <t>박근호</t>
  </si>
  <si>
    <t>5296003</t>
  </si>
  <si>
    <t>박병승</t>
  </si>
  <si>
    <t>5291535</t>
  </si>
  <si>
    <t>박봉건</t>
  </si>
  <si>
    <t>5292374</t>
  </si>
  <si>
    <t>박선웅</t>
  </si>
  <si>
    <t>5298225</t>
  </si>
  <si>
    <t>박용환</t>
  </si>
  <si>
    <t>5295312</t>
  </si>
  <si>
    <t>박인서</t>
  </si>
  <si>
    <t>5292739</t>
  </si>
  <si>
    <t>박정배</t>
  </si>
  <si>
    <t>5297212</t>
  </si>
  <si>
    <t>박정훈</t>
  </si>
  <si>
    <t>5297558</t>
  </si>
  <si>
    <t>박종길</t>
  </si>
  <si>
    <t>5294132</t>
  </si>
  <si>
    <t>박종호</t>
  </si>
  <si>
    <t>5293867</t>
  </si>
  <si>
    <t>박화영</t>
  </si>
  <si>
    <t>5293360</t>
  </si>
  <si>
    <t>배오성</t>
  </si>
  <si>
    <t>5292550</t>
  </si>
  <si>
    <t>백종필</t>
  </si>
  <si>
    <t>5295685</t>
  </si>
  <si>
    <t>변일용</t>
  </si>
  <si>
    <t>5294412</t>
  </si>
  <si>
    <t>서기원</t>
  </si>
  <si>
    <t>5291777</t>
  </si>
  <si>
    <t>서문원</t>
  </si>
  <si>
    <t>5294800</t>
  </si>
  <si>
    <t>서형민</t>
  </si>
  <si>
    <t>5292190</t>
  </si>
  <si>
    <t>손신영</t>
  </si>
  <si>
    <t>5292677</t>
  </si>
  <si>
    <t>손영주</t>
  </si>
  <si>
    <t>5297516</t>
  </si>
  <si>
    <t>손영호</t>
  </si>
  <si>
    <t>529884</t>
  </si>
  <si>
    <t>손진규</t>
  </si>
  <si>
    <t>5297286</t>
  </si>
  <si>
    <t>손진종</t>
  </si>
  <si>
    <t>5291616</t>
  </si>
  <si>
    <t>송용재</t>
  </si>
  <si>
    <t>5292404</t>
  </si>
  <si>
    <t>신유식</t>
  </si>
  <si>
    <t>5297376</t>
  </si>
  <si>
    <t>신창휴</t>
  </si>
  <si>
    <t>5298916</t>
  </si>
  <si>
    <t>심기섭</t>
  </si>
  <si>
    <t>5292172</t>
  </si>
  <si>
    <t>안성진</t>
  </si>
  <si>
    <t>5299480</t>
  </si>
  <si>
    <t>안현진</t>
  </si>
  <si>
    <t>5296339</t>
  </si>
  <si>
    <t>양광일</t>
  </si>
  <si>
    <t>5299259</t>
  </si>
  <si>
    <t>연성석</t>
  </si>
  <si>
    <t>5292320</t>
  </si>
  <si>
    <t>오세환</t>
  </si>
  <si>
    <t>529230</t>
  </si>
  <si>
    <t>오정택</t>
  </si>
  <si>
    <t>5298830</t>
  </si>
  <si>
    <t>우제욱</t>
  </si>
  <si>
    <t>5299389</t>
  </si>
  <si>
    <t>유병수</t>
  </si>
  <si>
    <t>529383</t>
  </si>
  <si>
    <t>유재학</t>
  </si>
  <si>
    <t>5294600</t>
  </si>
  <si>
    <t>유종각</t>
  </si>
  <si>
    <t>5293128</t>
  </si>
  <si>
    <t>유종선</t>
  </si>
  <si>
    <t>529223</t>
  </si>
  <si>
    <t>윤세호</t>
  </si>
  <si>
    <t>5294052</t>
  </si>
  <si>
    <t>윤태원</t>
  </si>
  <si>
    <t>5297048</t>
  </si>
  <si>
    <t>윤희석</t>
  </si>
  <si>
    <t>529567</t>
  </si>
  <si>
    <t>이강일</t>
  </si>
  <si>
    <t>5292158</t>
  </si>
  <si>
    <t>이경환</t>
  </si>
  <si>
    <t>5295546</t>
  </si>
  <si>
    <t>이규선</t>
  </si>
  <si>
    <t>5293540</t>
  </si>
  <si>
    <t>이기준</t>
  </si>
  <si>
    <t>5298091</t>
  </si>
  <si>
    <t>이수환</t>
  </si>
  <si>
    <t>5291456</t>
  </si>
  <si>
    <t>이순길</t>
  </si>
  <si>
    <t>5293869</t>
  </si>
  <si>
    <t>이승수</t>
  </si>
  <si>
    <t>5293634</t>
  </si>
  <si>
    <t>이영준</t>
  </si>
  <si>
    <t>5298080</t>
  </si>
  <si>
    <t>이영화</t>
  </si>
  <si>
    <t>52966</t>
  </si>
  <si>
    <t>이용대</t>
  </si>
  <si>
    <t>5296524</t>
  </si>
  <si>
    <t>이용재</t>
  </si>
  <si>
    <t>5296626</t>
  </si>
  <si>
    <t>이용진</t>
  </si>
  <si>
    <t>5297097</t>
  </si>
  <si>
    <t>이정성</t>
  </si>
  <si>
    <t>529976</t>
  </si>
  <si>
    <t>이종흔</t>
  </si>
  <si>
    <t>5298137</t>
  </si>
  <si>
    <t>이준섭</t>
  </si>
  <si>
    <t>5299710</t>
  </si>
  <si>
    <t>이진철</t>
  </si>
  <si>
    <t>5291930</t>
  </si>
  <si>
    <t>이춘복</t>
  </si>
  <si>
    <t>5295539</t>
  </si>
  <si>
    <t>이택선</t>
  </si>
  <si>
    <t>5294038</t>
  </si>
  <si>
    <t>이호용</t>
  </si>
  <si>
    <t>5299630</t>
  </si>
  <si>
    <t>이환욱</t>
  </si>
  <si>
    <t>5291706</t>
  </si>
  <si>
    <t>인호덕</t>
  </si>
  <si>
    <t>5293123</t>
  </si>
  <si>
    <t>임광빈</t>
  </si>
  <si>
    <t>5298629</t>
  </si>
  <si>
    <t>임인복</t>
  </si>
  <si>
    <t>5297690</t>
  </si>
  <si>
    <t>임재준</t>
  </si>
  <si>
    <t>5296064</t>
  </si>
  <si>
    <t>임충환</t>
  </si>
  <si>
    <t>529170</t>
  </si>
  <si>
    <t>자선호</t>
  </si>
  <si>
    <t>5298420</t>
  </si>
  <si>
    <t>장길영</t>
  </si>
  <si>
    <t>5298961</t>
  </si>
  <si>
    <t>장남균</t>
  </si>
  <si>
    <t>5298562</t>
  </si>
  <si>
    <t>장명근</t>
  </si>
  <si>
    <t>5294259</t>
  </si>
  <si>
    <t>장시혁</t>
  </si>
  <si>
    <t>5297030</t>
  </si>
  <si>
    <t>장해욱</t>
  </si>
  <si>
    <t>5292104</t>
  </si>
  <si>
    <t>전정훈</t>
  </si>
  <si>
    <t>5293223</t>
  </si>
  <si>
    <t>정윤수</t>
  </si>
  <si>
    <t>5292795</t>
  </si>
  <si>
    <t>정재철</t>
  </si>
  <si>
    <t>5294690</t>
  </si>
  <si>
    <t>정해열</t>
  </si>
  <si>
    <t>5294179</t>
  </si>
  <si>
    <t>조경민</t>
  </si>
  <si>
    <t>5294402</t>
  </si>
  <si>
    <t>조동래</t>
  </si>
  <si>
    <t>5291170</t>
  </si>
  <si>
    <t>조성훈</t>
  </si>
  <si>
    <t>5291459</t>
  </si>
  <si>
    <t>조은수</t>
  </si>
  <si>
    <t>5291202</t>
  </si>
  <si>
    <t>조정래</t>
  </si>
  <si>
    <t>529708</t>
  </si>
  <si>
    <t>채규철</t>
  </si>
  <si>
    <t>5296692</t>
  </si>
  <si>
    <t>최국철</t>
  </si>
  <si>
    <t>5297689</t>
  </si>
  <si>
    <t>최기성</t>
  </si>
  <si>
    <t>5298190</t>
  </si>
  <si>
    <t>최병철C</t>
  </si>
  <si>
    <t>5294123</t>
  </si>
  <si>
    <t>최상진</t>
  </si>
  <si>
    <t>5299554</t>
  </si>
  <si>
    <t>최성희</t>
  </si>
  <si>
    <t>5291119</t>
  </si>
  <si>
    <t>최용선</t>
  </si>
  <si>
    <t>5293659</t>
  </si>
  <si>
    <t>최정만</t>
  </si>
  <si>
    <t>5297979</t>
  </si>
  <si>
    <t>최정배</t>
  </si>
  <si>
    <t>5295258</t>
  </si>
  <si>
    <t>최정수</t>
  </si>
  <si>
    <t>5293937</t>
  </si>
  <si>
    <t>최종만</t>
  </si>
  <si>
    <t>5293179</t>
  </si>
  <si>
    <t>최홍락</t>
  </si>
  <si>
    <t>5296658</t>
  </si>
  <si>
    <t>편정범</t>
  </si>
  <si>
    <t>5294601</t>
  </si>
  <si>
    <t>한국현</t>
  </si>
  <si>
    <t>5296073</t>
  </si>
  <si>
    <t>허선균</t>
  </si>
  <si>
    <t>5294853</t>
  </si>
  <si>
    <t>홍성운</t>
  </si>
  <si>
    <t>5299888</t>
  </si>
  <si>
    <t>홍성진</t>
  </si>
  <si>
    <t>5292834</t>
  </si>
  <si>
    <t>인천스마트27A1</t>
  </si>
  <si>
    <t>70바3643</t>
  </si>
  <si>
    <t>김상신</t>
  </si>
  <si>
    <t>5296301</t>
  </si>
  <si>
    <t>김요식</t>
  </si>
  <si>
    <t>5294119</t>
  </si>
  <si>
    <t>박관형</t>
  </si>
  <si>
    <t>5299337</t>
  </si>
  <si>
    <t>박덕환</t>
  </si>
  <si>
    <t>5298970</t>
  </si>
  <si>
    <t>정민영</t>
  </si>
  <si>
    <t>5291558</t>
  </si>
  <si>
    <t>정원진</t>
  </si>
  <si>
    <t>529598</t>
  </si>
  <si>
    <t>황상원</t>
  </si>
  <si>
    <t>5299315</t>
  </si>
  <si>
    <t>김정일</t>
  </si>
  <si>
    <t>5292401</t>
  </si>
  <si>
    <t>인천스마트21C5</t>
  </si>
  <si>
    <t>인천스마트21C2</t>
  </si>
  <si>
    <t>인천스마트21C4</t>
  </si>
  <si>
    <t>인천스마트21C3</t>
  </si>
  <si>
    <t>인천스마트38C3</t>
  </si>
  <si>
    <t>인천스마트38D1</t>
  </si>
  <si>
    <t>인천스마트38D2</t>
  </si>
  <si>
    <t>(경  고)</t>
  </si>
  <si>
    <t>김만철</t>
  </si>
  <si>
    <t>5299866</t>
  </si>
  <si>
    <t>김세빈</t>
  </si>
  <si>
    <t>529917</t>
  </si>
  <si>
    <t>박노철</t>
  </si>
  <si>
    <t>5294749</t>
  </si>
  <si>
    <t>박병진</t>
  </si>
  <si>
    <t>5294551</t>
  </si>
  <si>
    <t>박유진</t>
  </si>
  <si>
    <t>529909</t>
  </si>
  <si>
    <t>서수찬</t>
  </si>
  <si>
    <t>5291069</t>
  </si>
  <si>
    <t>윤주현</t>
  </si>
  <si>
    <t>5297000</t>
  </si>
  <si>
    <t>장진호</t>
  </si>
  <si>
    <t>5291038</t>
  </si>
  <si>
    <t>차영섭</t>
  </si>
  <si>
    <t>5297032</t>
  </si>
  <si>
    <t>[24년 7월]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</si>
  <si>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</si>
  <si>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</si>
  <si>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</si>
  <si>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</si>
  <si>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24'07</t>
  </si>
  <si>
    <t>분석기간: 24.07.01-24.07.30</t>
  </si>
  <si>
    <t>개선율(유카전)</t>
  </si>
  <si>
    <t>3위/(32개사)</t>
  </si>
  <si>
    <t>인천전체</t>
  </si>
  <si>
    <t>13%(21명)</t>
  </si>
  <si>
    <t>19%(31명)</t>
  </si>
  <si>
    <t>27%(44명)</t>
  </si>
  <si>
    <t>23%(37명)</t>
  </si>
  <si>
    <t>5%(9명)</t>
  </si>
  <si>
    <t>17%(1명)</t>
  </si>
  <si>
    <t>0%(0명)</t>
  </si>
  <si>
    <t>17%(2명)</t>
  </si>
  <si>
    <t>83%(5명)</t>
  </si>
  <si>
    <t>83%(10명)</t>
  </si>
  <si>
    <t>31%(4명)</t>
  </si>
  <si>
    <t>8%(1명)</t>
  </si>
  <si>
    <t>25%(3명)</t>
  </si>
  <si>
    <t>62%(8명)</t>
  </si>
  <si>
    <t>42%(5명)</t>
  </si>
  <si>
    <t>50%(6명)</t>
  </si>
  <si>
    <t>23%(3명)</t>
  </si>
  <si>
    <t>15%(2명)</t>
  </si>
  <si>
    <t>순환41순환41</t>
  </si>
  <si>
    <t>인천교통공사순환41F2</t>
  </si>
  <si>
    <t>▽</t>
  </si>
  <si>
    <t>인천교통공사순환41F3</t>
  </si>
  <si>
    <t>=</t>
  </si>
  <si>
    <t>인천교통공사순환41B1</t>
  </si>
  <si>
    <t>70바3505</t>
  </si>
  <si>
    <t>인천교통공사순환41D1</t>
  </si>
  <si>
    <t>인천교통공사순환41C2</t>
  </si>
  <si>
    <t>인천교통공사순환41D2</t>
  </si>
  <si>
    <t>▲</t>
  </si>
  <si>
    <t>인천교통공사순환41F1</t>
  </si>
  <si>
    <t>인천교통공사순환41C1</t>
  </si>
  <si>
    <t>순환42순환42</t>
  </si>
  <si>
    <t>인천교통공사순환42B1</t>
  </si>
  <si>
    <t>인천교통공사순환42F6</t>
  </si>
  <si>
    <t>인천교통공사순환42F4</t>
  </si>
  <si>
    <t>인천교통공사순환42F5</t>
  </si>
  <si>
    <t>인천교통공사순환42F3</t>
  </si>
  <si>
    <t>인천교통공사순환42F2</t>
  </si>
  <si>
    <t>인천교통공사순환42F1</t>
  </si>
  <si>
    <t>인천교통공사순환42D1</t>
  </si>
  <si>
    <t>인천교통공사순환42D2</t>
  </si>
  <si>
    <t>순환43순환43</t>
  </si>
  <si>
    <t>인천교통공사순환43F2</t>
  </si>
  <si>
    <t>인천교통공사순환43D1</t>
  </si>
  <si>
    <t>인천교통공사순환43F4</t>
  </si>
  <si>
    <t>인천교통공사순환43F1</t>
  </si>
  <si>
    <t>인천교통공사순환43F3</t>
  </si>
  <si>
    <t>순환47순환47</t>
  </si>
  <si>
    <t>인천교통공사순환47C3</t>
  </si>
  <si>
    <t>인천교통공사순환47C1</t>
  </si>
  <si>
    <t>인천교통공사순환47C2</t>
  </si>
  <si>
    <t>인천교통공사예비F8</t>
  </si>
  <si>
    <t>인천교통공사예비F15</t>
  </si>
  <si>
    <t>인천스마트20S2</t>
  </si>
  <si>
    <t>인천스마트20S3</t>
  </si>
  <si>
    <t>인천스마트20A5</t>
  </si>
  <si>
    <t>인천스마트20A6</t>
  </si>
  <si>
    <t>인천스마트20A4</t>
  </si>
  <si>
    <t>인천스마트20A3</t>
  </si>
  <si>
    <t>인천스마트20A7</t>
  </si>
  <si>
    <t>인천스마트20A2</t>
  </si>
  <si>
    <t>인천스마트20S4</t>
  </si>
  <si>
    <t>인천스마트20S1</t>
  </si>
  <si>
    <t>인천스마트21A2</t>
  </si>
  <si>
    <t>인천스마트21B4</t>
  </si>
  <si>
    <t>인천스마트21B2</t>
  </si>
  <si>
    <t>인천스마트21B1</t>
  </si>
  <si>
    <t>70바3576</t>
  </si>
  <si>
    <t>인천스마트21A3</t>
  </si>
  <si>
    <t>인천스마트21B3</t>
  </si>
  <si>
    <t>인천스마트27S1</t>
  </si>
  <si>
    <t>인천스마트27B2</t>
  </si>
  <si>
    <t>인천스마트27A5</t>
  </si>
  <si>
    <t>인천스마트27B4</t>
  </si>
  <si>
    <t>인천스마트27B3</t>
  </si>
  <si>
    <t>인천스마트27B5</t>
  </si>
  <si>
    <t>인천스마트27A2</t>
  </si>
  <si>
    <t>인천스마트27A4</t>
  </si>
  <si>
    <t>인천스마트27B6</t>
  </si>
  <si>
    <t>인천스마트27B7</t>
  </si>
  <si>
    <t>인천스마트27A3</t>
  </si>
  <si>
    <t>인천스마트38C4</t>
  </si>
  <si>
    <t>인천스마트38C6</t>
  </si>
  <si>
    <t>인천스마트38B2</t>
  </si>
  <si>
    <t>인천스마트38C5</t>
  </si>
  <si>
    <t>52983672227.025</t>
  </si>
  <si>
    <t>52937922403.339</t>
  </si>
  <si>
    <t>5297766233.752</t>
  </si>
  <si>
    <t>52995701398.309</t>
  </si>
  <si>
    <t>52949541438.637</t>
  </si>
  <si>
    <t>5294453721.247</t>
  </si>
  <si>
    <t>5296373917.476</t>
  </si>
  <si>
    <t>52994971689.458</t>
  </si>
  <si>
    <t>5292581609.796</t>
  </si>
  <si>
    <t>5291011742.429</t>
  </si>
  <si>
    <t>52934591419.098</t>
  </si>
  <si>
    <t>5293247597.694</t>
  </si>
  <si>
    <t>52972671958.387</t>
  </si>
  <si>
    <t>5295537415.785</t>
  </si>
  <si>
    <t>5299866653.129</t>
  </si>
  <si>
    <t>5291287271.307</t>
  </si>
  <si>
    <t>52969471174.047</t>
  </si>
  <si>
    <t>5298649992.673</t>
  </si>
  <si>
    <t>김상덕</t>
  </si>
  <si>
    <t>5294478</t>
  </si>
  <si>
    <t>52944781115.3</t>
  </si>
  <si>
    <t>52963012339.974</t>
  </si>
  <si>
    <t>52981512306.724</t>
  </si>
  <si>
    <t>52928992021.072</t>
  </si>
  <si>
    <t>5299171445.54</t>
  </si>
  <si>
    <t>5294613346.988</t>
  </si>
  <si>
    <t>52920372234.153</t>
  </si>
  <si>
    <t>52961602253.219</t>
  </si>
  <si>
    <t>52960211890.931</t>
  </si>
  <si>
    <t>5294119188.419</t>
  </si>
  <si>
    <t>52978052906.81</t>
  </si>
  <si>
    <t>5293603697.216</t>
  </si>
  <si>
    <t>5297392639.851</t>
  </si>
  <si>
    <t>52965911492.441</t>
  </si>
  <si>
    <t>52997762584.074</t>
  </si>
  <si>
    <t>5291192931.39</t>
  </si>
  <si>
    <t>52922142084.839</t>
  </si>
  <si>
    <t>5293410609.435</t>
  </si>
  <si>
    <t>52924012232.319</t>
  </si>
  <si>
    <t>52912612306.605</t>
  </si>
  <si>
    <t>52962822005.721</t>
  </si>
  <si>
    <t>김판수</t>
  </si>
  <si>
    <t>5292206</t>
  </si>
  <si>
    <t>5292206261.828</t>
  </si>
  <si>
    <t>52977492585.608</t>
  </si>
  <si>
    <t>5296673418.206</t>
  </si>
  <si>
    <t>52957361281.399</t>
  </si>
  <si>
    <t>52961411492.758</t>
  </si>
  <si>
    <t>5294387225.535</t>
  </si>
  <si>
    <t>52916001856.906</t>
  </si>
  <si>
    <t>5293374323.163</t>
  </si>
  <si>
    <t>5298966665.24</t>
  </si>
  <si>
    <t>5299337372.672</t>
  </si>
  <si>
    <t>52960032182.658</t>
  </si>
  <si>
    <t>5294749505.371</t>
  </si>
  <si>
    <t>5298970214.654</t>
  </si>
  <si>
    <t>52915352073.041</t>
  </si>
  <si>
    <t>5294551121.384</t>
  </si>
  <si>
    <t>52923742057.386</t>
  </si>
  <si>
    <t>5298225841.155</t>
  </si>
  <si>
    <t>5295312918.107</t>
  </si>
  <si>
    <t>529909130.187</t>
  </si>
  <si>
    <t>52927391518.97</t>
  </si>
  <si>
    <t>52972121197.647</t>
  </si>
  <si>
    <t>52975581024.827</t>
  </si>
  <si>
    <t>52941321108.695</t>
  </si>
  <si>
    <t>52938671810.944</t>
  </si>
  <si>
    <t>52933601627.644</t>
  </si>
  <si>
    <t>5292550324.181</t>
  </si>
  <si>
    <t>5295685816.05</t>
  </si>
  <si>
    <t>52944122765.232</t>
  </si>
  <si>
    <t>5291777569.826</t>
  </si>
  <si>
    <t>52948002077.041</t>
  </si>
  <si>
    <t>5291069624.202</t>
  </si>
  <si>
    <t>52921902374.559</t>
  </si>
  <si>
    <t>52926771050.859</t>
  </si>
  <si>
    <t>52975161448.456</t>
  </si>
  <si>
    <t>5298842219.401</t>
  </si>
  <si>
    <t>52972861803.046</t>
  </si>
  <si>
    <t>5291616838.497</t>
  </si>
  <si>
    <t>5292404360.076</t>
  </si>
  <si>
    <t>5297376301.678</t>
  </si>
  <si>
    <t>5298916221.159</t>
  </si>
  <si>
    <t>52921722192.923</t>
  </si>
  <si>
    <t>52994801230.156</t>
  </si>
  <si>
    <t>안진형</t>
  </si>
  <si>
    <t>5299068</t>
  </si>
  <si>
    <t>5299068617.08</t>
  </si>
  <si>
    <t>5296339905.17</t>
  </si>
  <si>
    <t>52992591782.583</t>
  </si>
  <si>
    <t>52923201937.658</t>
  </si>
  <si>
    <t>5292302335.544</t>
  </si>
  <si>
    <t>5298830703.373</t>
  </si>
  <si>
    <t>52993891951.457</t>
  </si>
  <si>
    <t>5293831791.674</t>
  </si>
  <si>
    <t>52946001904.148</t>
  </si>
  <si>
    <t>52931282013.846</t>
  </si>
  <si>
    <t>5292231097.645</t>
  </si>
  <si>
    <t>52940521846.756</t>
  </si>
  <si>
    <t>5297000146.666</t>
  </si>
  <si>
    <t>52970481265.671</t>
  </si>
  <si>
    <t>5295671157.012</t>
  </si>
  <si>
    <t>52921581415.186</t>
  </si>
  <si>
    <t>52955461814.678</t>
  </si>
  <si>
    <t>5293540971.014</t>
  </si>
  <si>
    <t>5298091777.211</t>
  </si>
  <si>
    <t>이기훈</t>
  </si>
  <si>
    <t>529502</t>
  </si>
  <si>
    <t>529502255.199</t>
  </si>
  <si>
    <t>5291456861.112</t>
  </si>
  <si>
    <t>52938691903.477</t>
  </si>
  <si>
    <t>52936341231.842</t>
  </si>
  <si>
    <t>52980801581.204</t>
  </si>
  <si>
    <t>529662335.109</t>
  </si>
  <si>
    <t>52965242082.832</t>
  </si>
  <si>
    <t>52966261003.624</t>
  </si>
  <si>
    <t>52970971354.807</t>
  </si>
  <si>
    <t>529976982.019</t>
  </si>
  <si>
    <t>52981371971.009</t>
  </si>
  <si>
    <t>52997101953.252</t>
  </si>
  <si>
    <t>52919301843.78</t>
  </si>
  <si>
    <t>5295539622.082</t>
  </si>
  <si>
    <t>5294038508.198</t>
  </si>
  <si>
    <t>이형규</t>
  </si>
  <si>
    <t>5292992</t>
  </si>
  <si>
    <t>52929921533.651</t>
  </si>
  <si>
    <t>5299630302.925</t>
  </si>
  <si>
    <t>52917062367.167</t>
  </si>
  <si>
    <t>52931232273.614</t>
  </si>
  <si>
    <t>5298629133.748</t>
  </si>
  <si>
    <t>52976901365.52</t>
  </si>
  <si>
    <t>52960642125.488</t>
  </si>
  <si>
    <t>5291702567.229</t>
  </si>
  <si>
    <t>52984202253.631</t>
  </si>
  <si>
    <t>52989611922.005</t>
  </si>
  <si>
    <t>52985621840.811</t>
  </si>
  <si>
    <t>52942592412.775</t>
  </si>
  <si>
    <t>52970302111.581</t>
  </si>
  <si>
    <t>529103875.129</t>
  </si>
  <si>
    <t>5292104234.373</t>
  </si>
  <si>
    <t>52932232485.074</t>
  </si>
  <si>
    <t>5291558585.393</t>
  </si>
  <si>
    <t>529598236.579</t>
  </si>
  <si>
    <t>5292795235.435</t>
  </si>
  <si>
    <t>52946902293.148</t>
  </si>
  <si>
    <t>52941792305.558</t>
  </si>
  <si>
    <t>5294402550.667</t>
  </si>
  <si>
    <t>조남식</t>
  </si>
  <si>
    <t>5291099</t>
  </si>
  <si>
    <t>5291099208.907</t>
  </si>
  <si>
    <t>5291170240.579</t>
  </si>
  <si>
    <t>52914591460.846</t>
  </si>
  <si>
    <t>5291202323.128</t>
  </si>
  <si>
    <t>529708647.091</t>
  </si>
  <si>
    <t>5297032938.552</t>
  </si>
  <si>
    <t>52966921989.251</t>
  </si>
  <si>
    <t>5297689270.919</t>
  </si>
  <si>
    <t>52981901986.891</t>
  </si>
  <si>
    <t>최병국</t>
  </si>
  <si>
    <t>5291788</t>
  </si>
  <si>
    <t>5291788535.523</t>
  </si>
  <si>
    <t>52941232128.041</t>
  </si>
  <si>
    <t>최상순</t>
  </si>
  <si>
    <t>529165</t>
  </si>
  <si>
    <t>529165494.816</t>
  </si>
  <si>
    <t>5299554786.126</t>
  </si>
  <si>
    <t>52911191851.26</t>
  </si>
  <si>
    <t>52936591438.641</t>
  </si>
  <si>
    <t>5297979305.05</t>
  </si>
  <si>
    <t>52952581227.488</t>
  </si>
  <si>
    <t>52939371413.629</t>
  </si>
  <si>
    <t>52931792177.147</t>
  </si>
  <si>
    <t>5296658982.474</t>
  </si>
  <si>
    <t>5294601394.756</t>
  </si>
  <si>
    <t>52960732089.019</t>
  </si>
  <si>
    <t>52948531718.759</t>
  </si>
  <si>
    <t>52998881559.17</t>
  </si>
  <si>
    <t>5292834425.479</t>
  </si>
  <si>
    <t>5299315504.778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</si>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</sst>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0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8" fillId="0" borderId="0" xfId="1" applyNumberFormat="1" applyFont="1" applyFill="1" applyBorder="1">
      <alignment vertical="center"/>
    </xf>
    <xf numFmtId="9" fontId="28" fillId="0" borderId="0" xfId="2" applyFont="1" applyFill="1" applyBorder="1">
      <alignment vertical="center"/>
    </xf>
    <xf numFmtId="0" fontId="28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8" xfId="1" applyNumberFormat="1" applyFont="1" applyBorder="1" applyAlignment="1">
      <alignment horizontal="center" vertical="center" wrapText="1"/>
    </xf>
    <xf numFmtId="177" fontId="45" fillId="10" borderId="28" xfId="1" applyNumberFormat="1" applyFont="1" applyFill="1" applyBorder="1" applyAlignment="1">
      <alignment horizontal="center" vertical="center" wrapText="1"/>
    </xf>
    <xf numFmtId="9" fontId="45" fillId="0" borderId="29" xfId="2" applyFont="1" applyBorder="1" applyAlignment="1">
      <alignment horizontal="center" vertical="center"/>
    </xf>
    <xf numFmtId="0" fontId="43" fillId="9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 wrapText="1"/>
    </xf>
    <xf numFmtId="185" fontId="43" fillId="10" borderId="31" xfId="0" applyNumberFormat="1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3" fillId="9" borderId="36" xfId="0" applyFont="1" applyFill="1" applyBorder="1" applyAlignment="1">
      <alignment horizontal="center" vertical="center"/>
    </xf>
    <xf numFmtId="0" fontId="43" fillId="0" borderId="37" xfId="0" applyFont="1" applyBorder="1" applyAlignment="1">
      <alignment horizontal="center" vertical="center" wrapText="1"/>
    </xf>
    <xf numFmtId="185" fontId="43" fillId="10" borderId="37" xfId="0" applyNumberFormat="1" applyFont="1" applyFill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59" fillId="9" borderId="33" xfId="0" applyFont="1" applyFill="1" applyBorder="1" applyAlignment="1">
      <alignment horizontal="center" vertical="center"/>
    </xf>
    <xf numFmtId="9" fontId="44" fillId="0" borderId="34" xfId="2" applyFont="1" applyBorder="1" applyAlignment="1">
      <alignment horizontal="center" vertical="center" wrapText="1"/>
    </xf>
    <xf numFmtId="9" fontId="45" fillId="10" borderId="34" xfId="2" applyFont="1" applyFill="1" applyBorder="1" applyAlignment="1">
      <alignment horizontal="center" vertical="center" wrapText="1"/>
    </xf>
    <xf numFmtId="9" fontId="45" fillId="0" borderId="35" xfId="2" applyFont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177" fontId="47" fillId="6" borderId="40" xfId="1" applyNumberFormat="1" applyFont="1" applyFill="1" applyBorder="1" applyAlignment="1">
      <alignment horizontal="center" vertical="center" wrapText="1"/>
    </xf>
    <xf numFmtId="177" fontId="47" fillId="10" borderId="40" xfId="1" applyNumberFormat="1" applyFont="1" applyFill="1" applyBorder="1" applyAlignment="1">
      <alignment horizontal="center" vertical="center" wrapText="1"/>
    </xf>
    <xf numFmtId="0" fontId="43" fillId="6" borderId="41" xfId="0" applyFont="1" applyFill="1" applyBorder="1" applyAlignment="1">
      <alignment horizontal="center" vertical="center"/>
    </xf>
    <xf numFmtId="0" fontId="43" fillId="9" borderId="44" xfId="0" applyFont="1" applyFill="1" applyBorder="1" applyAlignment="1">
      <alignment horizontal="center" vertical="center"/>
    </xf>
    <xf numFmtId="0" fontId="43" fillId="10" borderId="45" xfId="0" applyFont="1" applyFill="1" applyBorder="1" applyAlignment="1">
      <alignment horizontal="center" vertical="center" wrapText="1"/>
    </xf>
    <xf numFmtId="0" fontId="43" fillId="10" borderId="46" xfId="0" applyFont="1" applyFill="1" applyBorder="1" applyAlignment="1">
      <alignment horizontal="center" vertical="center" wrapText="1"/>
    </xf>
    <xf numFmtId="0" fontId="59" fillId="9" borderId="42" xfId="0" applyFont="1" applyFill="1" applyBorder="1" applyAlignment="1">
      <alignment horizontal="center" vertical="center"/>
    </xf>
    <xf numFmtId="9" fontId="44" fillId="0" borderId="43" xfId="2" applyFont="1" applyBorder="1" applyAlignment="1">
      <alignment horizontal="center" vertical="center" wrapText="1"/>
    </xf>
    <xf numFmtId="0" fontId="43" fillId="9" borderId="47" xfId="0" applyFont="1" applyFill="1" applyBorder="1" applyAlignment="1">
      <alignment horizontal="center" vertical="center"/>
    </xf>
    <xf numFmtId="185" fontId="73" fillId="0" borderId="48" xfId="0" applyNumberFormat="1" applyFont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3" fontId="43" fillId="9" borderId="27" xfId="0" applyNumberFormat="1" applyFont="1" applyFill="1" applyBorder="1" applyAlignment="1">
      <alignment horizontal="center" vertical="center"/>
    </xf>
    <xf numFmtId="194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41" fontId="31" fillId="0" borderId="0" xfId="1" applyFont="1" applyFill="1" applyBorder="1">
      <alignment vertical="center"/>
    </xf>
    <xf numFmtId="188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9" fontId="31" fillId="0" borderId="0" xfId="2" applyFont="1" applyFill="1" applyBorder="1" applyAlignment="1">
      <alignment vertical="center" wrapText="1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3" fontId="34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180" fontId="40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5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1" fillId="8" borderId="0" xfId="568" applyFont="1" applyFill="1">
      <alignment vertical="center"/>
    </xf>
    <xf numFmtId="0" fontId="3" fillId="0" borderId="0" xfId="568">
      <alignment vertical="center"/>
    </xf>
    <xf numFmtId="0" fontId="61" fillId="2" borderId="0" xfId="568" applyFont="1" applyFill="1">
      <alignment vertical="center"/>
    </xf>
    <xf numFmtId="0" fontId="3" fillId="2" borderId="0" xfId="568" applyFill="1">
      <alignment vertical="center"/>
    </xf>
    <xf numFmtId="0" fontId="71" fillId="0" borderId="0" xfId="568" applyFont="1">
      <alignment vertical="center"/>
    </xf>
    <xf numFmtId="0" fontId="72" fillId="0" borderId="0" xfId="568" applyFont="1">
      <alignment vertical="center"/>
    </xf>
    <xf numFmtId="41" fontId="31" fillId="0" borderId="0" xfId="1" applyFont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7" fontId="55" fillId="10" borderId="50" xfId="2" applyNumberFormat="1" applyFont="1" applyFill="1" applyBorder="1" applyAlignment="1">
      <alignment horizontal="center" vertical="center"/>
    </xf>
    <xf numFmtId="187" fontId="55" fillId="10" borderId="51" xfId="2" applyNumberFormat="1" applyFont="1" applyFill="1" applyBorder="1" applyAlignment="1">
      <alignment horizontal="center" vertical="center"/>
    </xf>
    <xf numFmtId="0" fontId="20" fillId="0" borderId="0" xfId="568" applyFont="1" applyAlignment="1">
      <alignment horizontal="center" vertical="center"/>
    </xf>
    <xf numFmtId="49" fontId="63" fillId="15" borderId="0" xfId="562" applyNumberFormat="1" applyFont="1" applyFill="1" applyAlignment="1">
      <alignment horizontal="center" vertical="center" wrapText="1"/>
    </xf>
    <xf numFmtId="192" fontId="82" fillId="16" borderId="0" xfId="562" applyNumberFormat="1" applyFont="1" applyFill="1" applyAlignment="1">
      <alignment horizontal="right" vertical="center"/>
    </xf>
  </cellXfs>
  <cellStyles count="571">
    <cellStyle name="나쁨 2" xfId="570" xr:uid="{26E86B32-DB63-4764-AE73-37C54BF1BEBF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C2C-4ECA-B30B-7D5FD57FC016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2BA-44A1-819C-4109FA2C24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1.6193928632609071</c:v>
                </c:pt>
                <c:pt idx="1">
                  <c:v>1.9872395471009261</c:v>
                </c:pt>
                <c:pt idx="2">
                  <c:v>1.9789339115695717</c:v>
                </c:pt>
                <c:pt idx="3">
                  <c:v>1.9612436380461677</c:v>
                </c:pt>
                <c:pt idx="4">
                  <c:v>1.9443023514499771</c:v>
                </c:pt>
                <c:pt idx="5">
                  <c:v>1.69</c:v>
                </c:pt>
                <c:pt idx="6">
                  <c:v>1.8374980884018119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0.13333333333333333</c:v>
                </c:pt>
                <c:pt idx="1">
                  <c:v>0.18787878787878787</c:v>
                </c:pt>
                <c:pt idx="2">
                  <c:v>0.26666666666666666</c:v>
                </c:pt>
                <c:pt idx="3">
                  <c:v>0.23030303030303031</c:v>
                </c:pt>
                <c:pt idx="4">
                  <c:v>0.12727272727272726</c:v>
                </c:pt>
                <c:pt idx="5">
                  <c:v>5.4545454545454543E-2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0.16666666666666666</c:v>
                </c:pt>
                <c:pt idx="5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7.6923076923076927E-2</c:v>
                </c:pt>
                <c:pt idx="4">
                  <c:v>0.5</c:v>
                </c:pt>
                <c:pt idx="5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0.61538461538461542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0.83333333333333337</c:v>
                </c:pt>
                <c:pt idx="1">
                  <c:v>0.83333333333333337</c:v>
                </c:pt>
                <c:pt idx="2">
                  <c:v>0.16666666666666666</c:v>
                </c:pt>
                <c:pt idx="3">
                  <c:v>0.30769230769230771</c:v>
                </c:pt>
                <c:pt idx="4">
                  <c:v>8.3333333333333329E-2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806823</xdr:colOff>
      <xdr:row>8</xdr:row>
      <xdr:rowOff>358589</xdr:rowOff>
    </xdr:from>
    <xdr:to>
      <xdr:col>2</xdr:col>
      <xdr:colOff>313765</xdr:colOff>
      <xdr:row>15</xdr:row>
      <xdr:rowOff>280147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07676" y="2543736"/>
          <a:ext cx="437030" cy="25437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302554</xdr:colOff>
      <xdr:row>10</xdr:row>
      <xdr:rowOff>212912</xdr:rowOff>
    </xdr:from>
    <xdr:to>
      <xdr:col>2</xdr:col>
      <xdr:colOff>403411</xdr:colOff>
      <xdr:row>12</xdr:row>
      <xdr:rowOff>112060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03407" y="35634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347384</xdr:colOff>
      <xdr:row>7</xdr:row>
      <xdr:rowOff>22412</xdr:rowOff>
    </xdr:from>
    <xdr:to>
      <xdr:col>3</xdr:col>
      <xdr:colOff>504270</xdr:colOff>
      <xdr:row>8</xdr:row>
      <xdr:rowOff>369795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378325" y="20730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672353</xdr:colOff>
      <xdr:row>8</xdr:row>
      <xdr:rowOff>268943</xdr:rowOff>
    </xdr:from>
    <xdr:to>
      <xdr:col>3</xdr:col>
      <xdr:colOff>156882</xdr:colOff>
      <xdr:row>8</xdr:row>
      <xdr:rowOff>347382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703294" y="2454090"/>
          <a:ext cx="358588" cy="7843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443753</xdr:colOff>
      <xdr:row>8</xdr:row>
      <xdr:rowOff>354108</xdr:rowOff>
    </xdr:from>
    <xdr:to>
      <xdr:col>3</xdr:col>
      <xdr:colOff>818030</xdr:colOff>
      <xdr:row>8</xdr:row>
      <xdr:rowOff>448235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A54E8F6-475C-42F4-863E-FE8CBD4D47D1}"/>
            </a:ext>
          </a:extLst>
        </xdr:cNvPr>
        <xdr:cNvCxnSpPr/>
      </xdr:nvCxnSpPr>
      <xdr:spPr>
        <a:xfrm>
          <a:off x="2348753" y="2539255"/>
          <a:ext cx="374277" cy="9412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163607</xdr:colOff>
      <xdr:row>8</xdr:row>
      <xdr:rowOff>51547</xdr:rowOff>
    </xdr:from>
    <xdr:to>
      <xdr:col>4</xdr:col>
      <xdr:colOff>291353</xdr:colOff>
      <xdr:row>8</xdr:row>
      <xdr:rowOff>392206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31C9721-47D7-45B5-ACDC-649552660777}"/>
            </a:ext>
          </a:extLst>
        </xdr:cNvPr>
        <xdr:cNvSpPr txBox="1"/>
      </xdr:nvSpPr>
      <xdr:spPr>
        <a:xfrm>
          <a:off x="2068607" y="2236694"/>
          <a:ext cx="1001805" cy="34065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E917F84-616B-4C54-BA22-21651C3F1B2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865096</xdr:colOff>
      <xdr:row>8</xdr:row>
      <xdr:rowOff>215152</xdr:rowOff>
    </xdr:from>
    <xdr:to>
      <xdr:col>5</xdr:col>
      <xdr:colOff>147923</xdr:colOff>
      <xdr:row>8</xdr:row>
      <xdr:rowOff>522193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2CF38253-DDFE-4662-BA47-9AF728A4DA32}"/>
            </a:ext>
          </a:extLst>
        </xdr:cNvPr>
        <xdr:cNvSpPr txBox="1"/>
      </xdr:nvSpPr>
      <xdr:spPr>
        <a:xfrm>
          <a:off x="2770096" y="2400299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7F73BF8-DBEB-4546-B8C4-4CFE513D7F8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242046</xdr:colOff>
      <xdr:row>8</xdr:row>
      <xdr:rowOff>454959</xdr:rowOff>
    </xdr:from>
    <xdr:to>
      <xdr:col>4</xdr:col>
      <xdr:colOff>582706</xdr:colOff>
      <xdr:row>8</xdr:row>
      <xdr:rowOff>582706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501C34D-79EF-4006-AE18-2A7270BA27DC}"/>
            </a:ext>
          </a:extLst>
        </xdr:cNvPr>
        <xdr:cNvCxnSpPr/>
      </xdr:nvCxnSpPr>
      <xdr:spPr>
        <a:xfrm>
          <a:off x="3021105" y="2640106"/>
          <a:ext cx="340660" cy="1277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871820</xdr:colOff>
      <xdr:row>10</xdr:row>
      <xdr:rowOff>87405</xdr:rowOff>
    </xdr:from>
    <xdr:to>
      <xdr:col>6</xdr:col>
      <xdr:colOff>154648</xdr:colOff>
      <xdr:row>11</xdr:row>
      <xdr:rowOff>103093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7FFD305F-1CAF-4C65-9DE0-9E2F4D4F9A5A}"/>
            </a:ext>
          </a:extLst>
        </xdr:cNvPr>
        <xdr:cNvSpPr txBox="1"/>
      </xdr:nvSpPr>
      <xdr:spPr>
        <a:xfrm>
          <a:off x="3650879" y="3437964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1054932-71D8-41B4-8A88-1D846F26F08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35858</xdr:colOff>
      <xdr:row>8</xdr:row>
      <xdr:rowOff>685800</xdr:rowOff>
    </xdr:from>
    <xdr:to>
      <xdr:col>5</xdr:col>
      <xdr:colOff>470647</xdr:colOff>
      <xdr:row>14</xdr:row>
      <xdr:rowOff>22411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1C6A86C6-C67E-4D5B-9BEC-7CE3AF1E77FD}"/>
            </a:ext>
          </a:extLst>
        </xdr:cNvPr>
        <xdr:cNvCxnSpPr/>
      </xdr:nvCxnSpPr>
      <xdr:spPr>
        <a:xfrm>
          <a:off x="3688976" y="2870947"/>
          <a:ext cx="434789" cy="16674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542367</xdr:colOff>
      <xdr:row>13</xdr:row>
      <xdr:rowOff>217392</xdr:rowOff>
    </xdr:from>
    <xdr:to>
      <xdr:col>6</xdr:col>
      <xdr:colOff>699254</xdr:colOff>
      <xdr:row>14</xdr:row>
      <xdr:rowOff>233080</xdr:rowOff>
    </xdr:to>
    <xdr:sp macro="" textlink="$K$17">
      <xdr:nvSpPr>
        <xdr:cNvPr id="18" name="TextBox 17">
          <a:extLst>
            <a:ext uri="{FF2B5EF4-FFF2-40B4-BE49-F238E27FC236}">
              <a16:creationId xmlns:a16="http://schemas.microsoft.com/office/drawing/2014/main" id="{53C7B028-4AA2-4024-9694-CEF88E56D6DB}"/>
            </a:ext>
          </a:extLst>
        </xdr:cNvPr>
        <xdr:cNvSpPr txBox="1"/>
      </xdr:nvSpPr>
      <xdr:spPr>
        <a:xfrm>
          <a:off x="4195485" y="4442010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5F83EC0-204D-4F16-8639-8D82B4890A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8.7%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692523</xdr:colOff>
      <xdr:row>10</xdr:row>
      <xdr:rowOff>240926</xdr:rowOff>
    </xdr:from>
    <xdr:to>
      <xdr:col>6</xdr:col>
      <xdr:colOff>132236</xdr:colOff>
      <xdr:row>14</xdr:row>
      <xdr:rowOff>177052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D4797C2E-3DBD-4353-BCC3-70A701BE1CE5}"/>
            </a:ext>
          </a:extLst>
        </xdr:cNvPr>
        <xdr:cNvCxnSpPr/>
      </xdr:nvCxnSpPr>
      <xdr:spPr>
        <a:xfrm flipV="1">
          <a:off x="4345641" y="3591485"/>
          <a:ext cx="313771" cy="110153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112</v>
      </c>
      <c r="C2" s="62"/>
      <c r="D2" s="62"/>
      <c r="E2" s="62"/>
      <c r="F2" s="62"/>
      <c r="G2" s="62"/>
      <c r="H2" s="62"/>
      <c r="I2" s="62"/>
      <c r="J2" s="62"/>
      <c r="K2" s="70" t="s">
        <v>603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114</v>
      </c>
      <c r="C4" s="294" t="s">
        <v>38</v>
      </c>
      <c r="D4" s="294"/>
      <c r="E4" s="67" t="s">
        <v>113</v>
      </c>
      <c r="F4" s="67" t="s">
        <v>64</v>
      </c>
      <c r="G4" s="99" t="s">
        <v>116</v>
      </c>
      <c r="H4" s="39"/>
      <c r="I4" s="39"/>
      <c r="J4" s="103" t="s">
        <v>35</v>
      </c>
      <c r="K4" s="103" t="s">
        <v>36</v>
      </c>
    </row>
    <row r="5" spans="1:28" ht="48.75" customHeight="1">
      <c r="B5" s="69" t="s">
        <v>602</v>
      </c>
      <c r="C5" s="295" t="s">
        <v>198</v>
      </c>
      <c r="D5" s="295"/>
      <c r="E5" s="68">
        <v>6</v>
      </c>
      <c r="F5" s="69">
        <v>73</v>
      </c>
      <c r="G5" s="100" t="s">
        <v>68</v>
      </c>
      <c r="H5" s="39"/>
      <c r="I5" s="39"/>
      <c r="J5" s="102" t="s">
        <v>50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52"/>
    </row>
    <row r="7" spans="1:28" ht="16.5" customHeight="1">
      <c r="B7" s="57" t="s">
        <v>130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>
      <c r="G10" s="6"/>
      <c r="H10" s="210" t="s">
        <v>92</v>
      </c>
      <c r="I10" s="211" t="s">
        <v>93</v>
      </c>
      <c r="J10" s="212" t="str">
        <f>C5</f>
        <v>인천스마트</v>
      </c>
      <c r="K10" s="213" t="s">
        <v>94</v>
      </c>
      <c r="X10" s="252"/>
      <c r="Z10" s="20"/>
      <c r="AA10" s="20"/>
      <c r="AB10" s="20"/>
    </row>
    <row r="11" spans="1:28" ht="23.25" customHeight="1" thickTop="1">
      <c r="G11" s="6"/>
      <c r="H11" s="247">
        <v>1</v>
      </c>
      <c r="I11" s="207">
        <v>2.0099999999999998</v>
      </c>
      <c r="J11" s="208">
        <v>1.6193928632609071</v>
      </c>
      <c r="K11" s="209"/>
      <c r="M11" s="2"/>
      <c r="Y11" s="253"/>
      <c r="Z11" s="52"/>
      <c r="AA11" s="53"/>
      <c r="AB11" s="20"/>
    </row>
    <row r="12" spans="1:28" ht="23.25" customHeight="1">
      <c r="G12" s="6"/>
      <c r="H12" s="248">
        <v>2</v>
      </c>
      <c r="I12" s="201">
        <v>2.3662575846193561</v>
      </c>
      <c r="J12" s="208">
        <v>1.9872395471009261</v>
      </c>
      <c r="K12" s="249">
        <v>0.22715098490634356</v>
      </c>
      <c r="M12" s="255"/>
      <c r="Y12" s="253"/>
      <c r="Z12" s="52"/>
      <c r="AA12" s="53"/>
      <c r="AB12" s="20"/>
    </row>
    <row r="13" spans="1:28" ht="23.25" customHeight="1">
      <c r="G13" s="6"/>
      <c r="H13" s="248">
        <v>3</v>
      </c>
      <c r="I13" s="201">
        <v>2.37</v>
      </c>
      <c r="J13" s="208">
        <v>1.9789339115695717</v>
      </c>
      <c r="K13" s="251">
        <v>-4.179483818883889E-3</v>
      </c>
      <c r="M13" s="255"/>
      <c r="Y13" s="253"/>
      <c r="Z13" s="52"/>
      <c r="AA13" s="53"/>
      <c r="AB13" s="20"/>
    </row>
    <row r="14" spans="1:28" ht="23.25" customHeight="1">
      <c r="G14" s="6"/>
      <c r="H14" s="248">
        <v>4</v>
      </c>
      <c r="I14" s="201">
        <v>2.33</v>
      </c>
      <c r="J14" s="208">
        <v>1.9612436380461677</v>
      </c>
      <c r="K14" s="251">
        <v>-8.93929474854116E-3</v>
      </c>
      <c r="M14" s="255"/>
      <c r="Y14" s="253"/>
      <c r="Z14" s="52"/>
      <c r="AA14" s="53"/>
      <c r="AB14" s="20"/>
    </row>
    <row r="15" spans="1:28" ht="23.25" customHeight="1">
      <c r="G15" s="6"/>
      <c r="H15" s="248">
        <v>5</v>
      </c>
      <c r="I15" s="201">
        <v>2.29</v>
      </c>
      <c r="J15" s="208">
        <v>1.9443023514499771</v>
      </c>
      <c r="K15" s="251">
        <v>-8.6380326582310429E-3</v>
      </c>
      <c r="M15" s="255"/>
      <c r="Y15" s="253"/>
      <c r="Z15" s="52"/>
      <c r="AA15" s="53"/>
      <c r="AB15" s="20"/>
    </row>
    <row r="16" spans="1:28" ht="23.25" customHeight="1">
      <c r="G16" s="6"/>
      <c r="H16" s="248">
        <v>6</v>
      </c>
      <c r="I16" s="201">
        <v>2.0664933427553414</v>
      </c>
      <c r="J16" s="208">
        <v>1.69</v>
      </c>
      <c r="K16" s="251">
        <v>-0.13079362438682929</v>
      </c>
      <c r="M16" s="255"/>
      <c r="Y16" s="253"/>
      <c r="Z16" s="52"/>
      <c r="AA16" s="53"/>
      <c r="AB16" s="20"/>
    </row>
    <row r="17" spans="2:28" ht="23.25" customHeight="1">
      <c r="G17" s="6"/>
      <c r="H17" s="248">
        <v>7</v>
      </c>
      <c r="I17" s="201">
        <v>2.13</v>
      </c>
      <c r="J17" s="208">
        <v>1.8374980884018119</v>
      </c>
      <c r="K17" s="251">
        <v>8.7276975385687683E-2</v>
      </c>
      <c r="M17" s="255"/>
      <c r="Y17" s="253"/>
      <c r="Z17" s="52"/>
      <c r="AA17" s="53"/>
      <c r="AB17" s="20"/>
    </row>
    <row r="18" spans="2:28" ht="23.25" customHeight="1">
      <c r="G18" s="6"/>
      <c r="H18" s="250" t="s">
        <v>604</v>
      </c>
      <c r="I18" s="202">
        <v>5.9701492537313383E-2</v>
      </c>
      <c r="J18" s="203">
        <v>0.13468333107366859</v>
      </c>
      <c r="K18" s="204">
        <v>7.4981838536355205E-2</v>
      </c>
      <c r="M18" s="255"/>
      <c r="Y18" s="253"/>
      <c r="Z18" s="52"/>
      <c r="AA18" s="53"/>
      <c r="AB18" s="20"/>
    </row>
    <row r="19" spans="2:28" ht="23.25" customHeight="1">
      <c r="H19" s="205" t="s">
        <v>109</v>
      </c>
      <c r="I19" s="206"/>
      <c r="J19" s="296" t="s">
        <v>605</v>
      </c>
      <c r="K19" s="297"/>
      <c r="M19" s="255"/>
      <c r="X19" s="2"/>
      <c r="Y19" s="2"/>
      <c r="Z19" s="4"/>
      <c r="AA19" s="4"/>
      <c r="AB19" s="20"/>
    </row>
    <row r="20" spans="2:28" ht="9" customHeight="1">
      <c r="M20" s="255"/>
      <c r="X20" s="2"/>
      <c r="Y20" s="2"/>
      <c r="Z20" s="4"/>
      <c r="AA20" s="4"/>
      <c r="AB20" s="53"/>
    </row>
    <row r="21" spans="2:28" ht="16.5" customHeight="1">
      <c r="B21" s="57" t="s">
        <v>131</v>
      </c>
      <c r="C21" s="57"/>
      <c r="D21" s="56"/>
      <c r="E21" s="56"/>
      <c r="F21" s="56"/>
      <c r="G21" s="56"/>
      <c r="H21" s="56"/>
      <c r="I21" s="56"/>
      <c r="J21" s="56"/>
      <c r="K21" s="56"/>
      <c r="M21" s="255"/>
      <c r="X21" s="2"/>
      <c r="Y21" s="2"/>
      <c r="Z21" s="4"/>
      <c r="AA21" s="4"/>
      <c r="AB21" s="53"/>
    </row>
    <row r="22" spans="2:28" ht="27.75" customHeight="1">
      <c r="B22" s="61" t="s">
        <v>62</v>
      </c>
      <c r="C22" s="61" t="s">
        <v>101</v>
      </c>
      <c r="D22" s="61" t="s">
        <v>103</v>
      </c>
      <c r="E22" s="61" t="s">
        <v>104</v>
      </c>
      <c r="F22" s="61" t="s">
        <v>105</v>
      </c>
      <c r="G22" s="61" t="s">
        <v>106</v>
      </c>
      <c r="H22" s="61" t="s">
        <v>6</v>
      </c>
      <c r="I22" s="61" t="s">
        <v>7</v>
      </c>
      <c r="J22" s="61" t="s">
        <v>107</v>
      </c>
      <c r="K22" s="61" t="s">
        <v>72</v>
      </c>
      <c r="M22" s="255"/>
      <c r="X22" s="2"/>
      <c r="Y22" s="2"/>
      <c r="Z22" s="4"/>
      <c r="AA22" s="4"/>
      <c r="AB22" s="53"/>
    </row>
    <row r="23" spans="2:28" ht="23.25" customHeight="1">
      <c r="B23" s="81" t="s">
        <v>606</v>
      </c>
      <c r="C23" s="82">
        <v>7</v>
      </c>
      <c r="D23" s="83">
        <v>2.0966943106046632E-2</v>
      </c>
      <c r="E23" s="83">
        <v>0.34918580012920813</v>
      </c>
      <c r="F23" s="83">
        <v>0.17214696080935904</v>
      </c>
      <c r="G23" s="84">
        <v>13.642531811268087</v>
      </c>
      <c r="H23" s="85">
        <v>0.23169009484557068</v>
      </c>
      <c r="I23" s="85">
        <v>13.887296246282647</v>
      </c>
      <c r="J23" s="86">
        <v>2.1318458931757065</v>
      </c>
      <c r="K23" s="87" t="s">
        <v>69</v>
      </c>
      <c r="M23" s="255"/>
      <c r="N23" s="256" t="s">
        <v>119</v>
      </c>
      <c r="Y23" s="2"/>
      <c r="Z23" s="4"/>
      <c r="AA23" s="4"/>
      <c r="AB23" s="4"/>
    </row>
    <row r="24" spans="2:28" ht="22.5" customHeight="1">
      <c r="B24" s="243" t="s">
        <v>119</v>
      </c>
      <c r="C24" s="74">
        <v>7</v>
      </c>
      <c r="D24" s="75">
        <v>2.8577404964423646E-2</v>
      </c>
      <c r="E24" s="75">
        <v>0.36093519361642462</v>
      </c>
      <c r="F24" s="75">
        <v>0.15013692815631643</v>
      </c>
      <c r="G24" s="76">
        <v>12.93476388888889</v>
      </c>
      <c r="H24" s="77">
        <v>0.10199280649659577</v>
      </c>
      <c r="I24" s="77">
        <v>11.060240616223943</v>
      </c>
      <c r="J24" s="78">
        <v>1.8374980884018119</v>
      </c>
      <c r="K24" s="79" t="s">
        <v>68</v>
      </c>
      <c r="M24" s="255"/>
      <c r="N24" s="40" t="s">
        <v>68</v>
      </c>
      <c r="O24" s="40">
        <v>163</v>
      </c>
      <c r="Y24" s="2"/>
      <c r="Z24" s="4"/>
      <c r="AA24" s="4"/>
      <c r="AB24" s="4"/>
    </row>
    <row r="25" spans="2:28" ht="22.5" customHeight="1">
      <c r="B25" s="58" t="s">
        <v>108</v>
      </c>
      <c r="C25" s="58"/>
      <c r="D25" s="72">
        <f>D24/D23-1</f>
        <v>0.36297431723283702</v>
      </c>
      <c r="E25" s="72">
        <f t="shared" ref="E25:J25" si="0">E24/E23-1</f>
        <v>3.3647970458331677E-2</v>
      </c>
      <c r="F25" s="72">
        <f t="shared" si="0"/>
        <v>-0.1278560629218265</v>
      </c>
      <c r="G25" s="72">
        <f t="shared" si="0"/>
        <v>-5.1879514167202823E-2</v>
      </c>
      <c r="H25" s="72">
        <f t="shared" si="0"/>
        <v>-0.55978779945436408</v>
      </c>
      <c r="I25" s="72">
        <f t="shared" si="0"/>
        <v>-0.20357134894529594</v>
      </c>
      <c r="J25" s="72">
        <f t="shared" si="0"/>
        <v>-0.13807180233624627</v>
      </c>
      <c r="K25" s="73" t="str">
        <f>J19</f>
        <v>3위/(32개사)</v>
      </c>
      <c r="M25" s="2" t="s">
        <v>187</v>
      </c>
      <c r="N25" s="257">
        <v>0.13333333333333333</v>
      </c>
      <c r="O25" s="40">
        <v>21</v>
      </c>
      <c r="X25" s="2"/>
      <c r="Y25" s="2"/>
      <c r="Z25" s="4"/>
      <c r="AA25" s="4"/>
      <c r="AB25" s="4"/>
    </row>
    <row r="26" spans="2:28" ht="22.5" customHeight="1">
      <c r="M26" s="2" t="s">
        <v>188</v>
      </c>
      <c r="N26" s="257">
        <v>0.18787878787878787</v>
      </c>
      <c r="O26" s="40">
        <v>31</v>
      </c>
      <c r="X26" s="2"/>
      <c r="Y26" s="2"/>
      <c r="Z26" s="4"/>
      <c r="AA26" s="4"/>
      <c r="AB26" s="4"/>
    </row>
    <row r="27" spans="2:28" ht="17.25" customHeight="1">
      <c r="B27" s="57" t="s">
        <v>132</v>
      </c>
      <c r="C27" s="57"/>
      <c r="D27" s="56"/>
      <c r="E27" s="56"/>
      <c r="F27" s="56"/>
      <c r="G27" s="56"/>
      <c r="H27" s="56"/>
      <c r="I27" s="56"/>
      <c r="J27" s="56"/>
      <c r="K27" s="56"/>
      <c r="M27" s="2" t="s">
        <v>118</v>
      </c>
      <c r="N27" s="257">
        <v>0.26666666666666666</v>
      </c>
      <c r="O27" s="40">
        <v>44</v>
      </c>
      <c r="X27" s="2"/>
      <c r="Y27" s="2"/>
      <c r="Z27" s="4"/>
      <c r="AA27" s="4"/>
      <c r="AB27" s="4"/>
    </row>
    <row r="28" spans="2:28" ht="22.5" customHeight="1">
      <c r="B28" s="65"/>
      <c r="C28" s="65"/>
      <c r="M28" s="2" t="s">
        <v>189</v>
      </c>
      <c r="N28" s="257">
        <v>0.23030303030303031</v>
      </c>
      <c r="O28" s="40">
        <v>37</v>
      </c>
      <c r="X28" s="2"/>
      <c r="Y28" s="2"/>
      <c r="Z28" s="4"/>
      <c r="AA28" s="4"/>
      <c r="AB28" s="4"/>
    </row>
    <row r="29" spans="2:28" ht="22.5" customHeight="1" thickBot="1">
      <c r="H29" s="214" t="s">
        <v>92</v>
      </c>
      <c r="I29" s="215" t="s">
        <v>93</v>
      </c>
      <c r="J29" s="216" t="str">
        <f>J10</f>
        <v>인천스마트</v>
      </c>
      <c r="K29" s="217" t="s">
        <v>117</v>
      </c>
      <c r="M29" s="2" t="s">
        <v>190</v>
      </c>
      <c r="N29" s="257">
        <v>0.12727272727272726</v>
      </c>
      <c r="O29" s="40">
        <v>21</v>
      </c>
      <c r="X29" s="2"/>
      <c r="Y29" s="2"/>
      <c r="Z29" s="4"/>
      <c r="AA29" s="4"/>
      <c r="AB29" s="4"/>
    </row>
    <row r="30" spans="2:28" ht="22.5" customHeight="1" thickTop="1">
      <c r="H30" s="222" t="s">
        <v>111</v>
      </c>
      <c r="I30" s="223" t="s">
        <v>69</v>
      </c>
      <c r="J30" s="224" t="s">
        <v>68</v>
      </c>
      <c r="K30" s="225"/>
      <c r="M30" s="2" t="s">
        <v>76</v>
      </c>
      <c r="N30" s="257">
        <v>5.4545454545454543E-2</v>
      </c>
      <c r="O30" s="40">
        <v>9</v>
      </c>
      <c r="X30" s="2"/>
      <c r="Z30" s="20"/>
      <c r="AA30" s="20"/>
      <c r="AB30" s="20"/>
    </row>
    <row r="31" spans="2:28" ht="21" customHeight="1">
      <c r="H31" s="218" t="s">
        <v>95</v>
      </c>
      <c r="I31" s="219">
        <v>4.5564191905655319E-2</v>
      </c>
      <c r="J31" s="220" t="s">
        <v>607</v>
      </c>
      <c r="K31" s="221">
        <v>8.7769141427678013E-2</v>
      </c>
      <c r="M31" s="2"/>
      <c r="X31" s="2"/>
      <c r="Z31" s="20"/>
      <c r="AA31" s="20"/>
      <c r="AB31" s="20"/>
    </row>
    <row r="32" spans="2:28" ht="21" customHeight="1">
      <c r="H32" s="193" t="s">
        <v>96</v>
      </c>
      <c r="I32" s="185">
        <v>6.968641114982578E-2</v>
      </c>
      <c r="J32" s="194" t="s">
        <v>608</v>
      </c>
      <c r="K32" s="195">
        <v>0.11819237672896209</v>
      </c>
      <c r="L32" s="4"/>
      <c r="M32" s="2"/>
      <c r="X32" s="2"/>
      <c r="Z32" s="20"/>
      <c r="AA32" s="20"/>
      <c r="AB32" s="20"/>
    </row>
    <row r="33" spans="2:28" ht="21" customHeight="1">
      <c r="H33" s="192" t="s">
        <v>97</v>
      </c>
      <c r="I33" s="185">
        <v>0.13669257571696597</v>
      </c>
      <c r="J33" s="194" t="s">
        <v>609</v>
      </c>
      <c r="K33" s="195">
        <v>0.12997409094970069</v>
      </c>
      <c r="L33" s="4"/>
      <c r="M33" s="2"/>
      <c r="X33" s="2"/>
      <c r="Z33" s="20"/>
      <c r="AA33" s="20"/>
      <c r="AB33" s="20"/>
    </row>
    <row r="34" spans="2:28" ht="21" customHeight="1">
      <c r="H34" s="192" t="s">
        <v>100</v>
      </c>
      <c r="I34" s="185">
        <v>0.22728491021173949</v>
      </c>
      <c r="J34" s="194" t="s">
        <v>610</v>
      </c>
      <c r="K34" s="195">
        <v>3.0181200912908213E-3</v>
      </c>
      <c r="L34" s="4"/>
      <c r="M34" s="2"/>
      <c r="X34" s="2"/>
      <c r="Z34" s="20"/>
      <c r="AA34" s="20"/>
      <c r="AB34" s="20"/>
    </row>
    <row r="35" spans="2:28" ht="21" customHeight="1">
      <c r="H35" s="196" t="s">
        <v>98</v>
      </c>
      <c r="I35" s="185">
        <v>0.24658268560707586</v>
      </c>
      <c r="J35" s="194" t="s">
        <v>607</v>
      </c>
      <c r="K35" s="195">
        <v>-0.1193099583343486</v>
      </c>
      <c r="L35" s="4"/>
      <c r="M35" s="2"/>
      <c r="X35" s="2"/>
      <c r="Z35" s="20"/>
      <c r="AA35" s="20"/>
      <c r="AB35" s="20"/>
    </row>
    <row r="36" spans="2:28" ht="21" customHeight="1">
      <c r="H36" s="197" t="s">
        <v>99</v>
      </c>
      <c r="I36" s="198">
        <v>0.27418922540873758</v>
      </c>
      <c r="J36" s="199" t="s">
        <v>611</v>
      </c>
      <c r="K36" s="200">
        <v>-0.21964377086328304</v>
      </c>
      <c r="L36" s="4"/>
      <c r="M36" s="2"/>
      <c r="X36" s="2"/>
      <c r="Z36" s="20"/>
      <c r="AA36" s="20"/>
      <c r="AB36" s="20"/>
    </row>
    <row r="37" spans="2:28" ht="22.5" customHeight="1">
      <c r="L37" s="4"/>
      <c r="M37" s="2"/>
      <c r="X37" s="2"/>
      <c r="Z37" s="20"/>
      <c r="AA37" s="20"/>
      <c r="AB37" s="20"/>
    </row>
    <row r="38" spans="2:28" ht="18" customHeight="1">
      <c r="B38" s="57" t="s">
        <v>133</v>
      </c>
      <c r="C38" s="57"/>
      <c r="D38" s="56"/>
      <c r="E38" s="56"/>
      <c r="F38" s="56"/>
      <c r="G38" s="56"/>
      <c r="H38" s="56"/>
      <c r="I38" s="56"/>
      <c r="J38" s="56"/>
      <c r="K38" s="56"/>
      <c r="L38" s="4"/>
      <c r="M38" s="2"/>
      <c r="X38" s="2"/>
      <c r="Z38" s="20"/>
      <c r="AA38" s="20"/>
      <c r="AB38" s="20"/>
    </row>
    <row r="39" spans="2:28" ht="30.75" customHeight="1">
      <c r="B39" s="61" t="s">
        <v>62</v>
      </c>
      <c r="C39" s="61" t="s">
        <v>102</v>
      </c>
      <c r="D39" s="61" t="s">
        <v>103</v>
      </c>
      <c r="E39" s="61" t="s">
        <v>104</v>
      </c>
      <c r="F39" s="61" t="s">
        <v>105</v>
      </c>
      <c r="G39" s="61" t="s">
        <v>106</v>
      </c>
      <c r="H39" s="61" t="s">
        <v>6</v>
      </c>
      <c r="I39" s="61" t="s">
        <v>7</v>
      </c>
      <c r="J39" s="61" t="s">
        <v>107</v>
      </c>
      <c r="K39" s="61" t="s">
        <v>72</v>
      </c>
      <c r="L39" s="4"/>
      <c r="M39" s="2"/>
      <c r="N39" s="40" t="s">
        <v>126</v>
      </c>
      <c r="X39" s="2"/>
      <c r="Z39" s="20"/>
      <c r="AA39" s="20"/>
      <c r="AB39" s="20"/>
    </row>
    <row r="40" spans="2:28" ht="22.5" customHeight="1">
      <c r="B40" s="245" t="s">
        <v>119</v>
      </c>
      <c r="C40" s="82">
        <v>1</v>
      </c>
      <c r="D40" s="83">
        <v>4.6460964650489281E-2</v>
      </c>
      <c r="E40" s="83">
        <v>0.45936763189816282</v>
      </c>
      <c r="F40" s="83">
        <v>0.18560127658694733</v>
      </c>
      <c r="G40" s="84">
        <v>15.181574074074067</v>
      </c>
      <c r="H40" s="85">
        <v>2.2113589510024183</v>
      </c>
      <c r="I40" s="85">
        <v>36.740437233897353</v>
      </c>
      <c r="J40" s="86">
        <v>1.6193928632609071</v>
      </c>
      <c r="K40" s="88" t="s">
        <v>76</v>
      </c>
      <c r="L40" s="4"/>
      <c r="M40" s="2"/>
      <c r="N40" s="40">
        <v>1</v>
      </c>
      <c r="X40" s="2"/>
      <c r="Z40" s="20"/>
      <c r="AA40" s="20"/>
      <c r="AB40" s="20"/>
    </row>
    <row r="41" spans="2:28" ht="22.5" customHeight="1">
      <c r="B41" s="243" t="s">
        <v>119</v>
      </c>
      <c r="C41" s="74">
        <v>2</v>
      </c>
      <c r="D41" s="75">
        <v>5.9952998561875366E-2</v>
      </c>
      <c r="E41" s="75">
        <v>0.36731378968558298</v>
      </c>
      <c r="F41" s="75">
        <v>0.15585810644829051</v>
      </c>
      <c r="G41" s="76">
        <v>11.325479452054793</v>
      </c>
      <c r="H41" s="77">
        <v>0.20823627291520938</v>
      </c>
      <c r="I41" s="77">
        <v>14.72917991075132</v>
      </c>
      <c r="J41" s="78">
        <v>1.9872395471009261</v>
      </c>
      <c r="K41" s="79" t="s">
        <v>188</v>
      </c>
      <c r="M41" s="2"/>
      <c r="N41" s="40">
        <v>5</v>
      </c>
      <c r="X41" s="2"/>
      <c r="Z41" s="20"/>
      <c r="AA41" s="20"/>
      <c r="AB41" s="20"/>
    </row>
    <row r="42" spans="2:28" ht="22.5" customHeight="1">
      <c r="B42" s="243" t="s">
        <v>119</v>
      </c>
      <c r="C42" s="74">
        <v>3</v>
      </c>
      <c r="D42" s="75">
        <v>2.7208178573594383E-2</v>
      </c>
      <c r="E42" s="75">
        <v>0.3668998773171735</v>
      </c>
      <c r="F42" s="75">
        <v>0.16718083430513983</v>
      </c>
      <c r="G42" s="76">
        <v>10.934150684931506</v>
      </c>
      <c r="H42" s="77">
        <v>0.22714715746231035</v>
      </c>
      <c r="I42" s="77">
        <v>13.690156548189048</v>
      </c>
      <c r="J42" s="78">
        <v>1.9789339115695717</v>
      </c>
      <c r="K42" s="79" t="s">
        <v>68</v>
      </c>
      <c r="M42" s="2"/>
      <c r="N42" s="40">
        <v>4</v>
      </c>
      <c r="X42" s="2"/>
      <c r="Z42" s="20"/>
      <c r="AA42" s="20"/>
      <c r="AB42" s="20"/>
    </row>
    <row r="43" spans="2:28" ht="22.5" customHeight="1">
      <c r="B43" s="243" t="s">
        <v>119</v>
      </c>
      <c r="C43" s="74">
        <v>4</v>
      </c>
      <c r="D43" s="75">
        <v>2.6640293058640539E-2</v>
      </c>
      <c r="E43" s="75">
        <v>0.36568859001096155</v>
      </c>
      <c r="F43" s="75">
        <v>0.1760872216247962</v>
      </c>
      <c r="G43" s="76">
        <v>11.329095890410962</v>
      </c>
      <c r="H43" s="77">
        <v>0.23679385327259406</v>
      </c>
      <c r="I43" s="77">
        <v>14.055671811625825</v>
      </c>
      <c r="J43" s="78">
        <v>1.9612436380461677</v>
      </c>
      <c r="K43" s="79" t="s">
        <v>68</v>
      </c>
      <c r="M43" s="2"/>
      <c r="N43" s="40">
        <v>4</v>
      </c>
      <c r="X43" s="2"/>
      <c r="Z43" s="20"/>
      <c r="AA43" s="20"/>
      <c r="AB43" s="20"/>
    </row>
    <row r="44" spans="2:28" ht="22.5" customHeight="1">
      <c r="B44" s="243" t="s">
        <v>119</v>
      </c>
      <c r="C44" s="74">
        <v>5</v>
      </c>
      <c r="D44" s="75">
        <v>2.5608312134600072E-2</v>
      </c>
      <c r="E44" s="75">
        <v>0.36333248664089418</v>
      </c>
      <c r="F44" s="75">
        <v>0.17224624884345963</v>
      </c>
      <c r="G44" s="76">
        <v>11.624028169014078</v>
      </c>
      <c r="H44" s="77">
        <v>0.1788916974640429</v>
      </c>
      <c r="I44" s="77">
        <v>13.083030127916096</v>
      </c>
      <c r="J44" s="78">
        <v>1.9443023514499771</v>
      </c>
      <c r="K44" s="79" t="s">
        <v>66</v>
      </c>
      <c r="M44" s="2"/>
      <c r="N44" s="40">
        <v>5</v>
      </c>
      <c r="X44" s="2"/>
      <c r="Z44" s="20"/>
      <c r="AA44" s="20"/>
      <c r="AB44" s="20"/>
    </row>
    <row r="45" spans="2:28" ht="22.5" customHeight="1">
      <c r="B45" s="243" t="s">
        <v>119</v>
      </c>
      <c r="C45" s="74">
        <v>6</v>
      </c>
      <c r="D45" s="75">
        <v>2.7408575543580598E-2</v>
      </c>
      <c r="E45" s="75">
        <v>0.35978222114702274</v>
      </c>
      <c r="F45" s="75">
        <v>0.16090103725414553</v>
      </c>
      <c r="G45" s="76">
        <v>12.488485714285712</v>
      </c>
      <c r="H45" s="77">
        <v>0.12464141325371494</v>
      </c>
      <c r="I45" s="77">
        <v>12.801642203082627</v>
      </c>
      <c r="J45" s="78">
        <v>1.69</v>
      </c>
      <c r="K45" s="79" t="s">
        <v>69</v>
      </c>
      <c r="M45" s="2"/>
      <c r="N45" s="40">
        <v>3</v>
      </c>
      <c r="X45" s="2"/>
      <c r="Z45" s="20"/>
      <c r="AA45" s="20"/>
      <c r="AB45" s="20"/>
    </row>
    <row r="46" spans="2:28" ht="22.5" customHeight="1">
      <c r="B46" s="243" t="s">
        <v>119</v>
      </c>
      <c r="C46" s="74">
        <v>7</v>
      </c>
      <c r="D46" s="75">
        <v>2.8577404964423646E-2</v>
      </c>
      <c r="E46" s="75">
        <v>0.36093519361642462</v>
      </c>
      <c r="F46" s="75">
        <v>0.15013692815631643</v>
      </c>
      <c r="G46" s="76">
        <v>12.93476388888889</v>
      </c>
      <c r="H46" s="77">
        <v>0.10199280649659577</v>
      </c>
      <c r="I46" s="77">
        <v>11.060240616223943</v>
      </c>
      <c r="J46" s="78">
        <v>1.8374980884018119</v>
      </c>
      <c r="K46" s="79" t="s">
        <v>68</v>
      </c>
      <c r="M46" s="2"/>
      <c r="N46" s="40">
        <v>4</v>
      </c>
      <c r="X46" s="2"/>
      <c r="Z46" s="20"/>
      <c r="AA46" s="20"/>
      <c r="AB46" s="20"/>
    </row>
    <row r="47" spans="2:28" ht="25.5" customHeight="1">
      <c r="B47" s="58" t="s">
        <v>108</v>
      </c>
      <c r="C47" s="58"/>
      <c r="D47" s="72" cm="1">
        <f t="array" aca="1" ref="D47" ca="1">(INDIRECT(ADDRESS(ROW()-1,COLUMN()))/INDIRECT(ADDRESS(ROW()-2,COLUMN())))-1</f>
        <v>4.2644661302611908E-2</v>
      </c>
      <c r="E47" s="72" cm="1">
        <f t="array" aca="1" ref="E47" ca="1">(INDIRECT(ADDRESS(ROW()-1,COLUMN()))/INDIRECT(ADDRESS(ROW()-2,COLUMN())))-1</f>
        <v>3.2046399228014E-3</v>
      </c>
      <c r="F47" s="72" cm="1">
        <f t="array" aca="1" ref="F47" ca="1">(INDIRECT(ADDRESS(ROW()-1,COLUMN()))/INDIRECT(ADDRESS(ROW()-2,COLUMN())))-1</f>
        <v>-6.6898941619792263E-2</v>
      </c>
      <c r="G47" s="72" cm="1">
        <f t="array" aca="1" ref="G47" ca="1">(INDIRECT(ADDRESS(ROW()-1,COLUMN()))/INDIRECT(ADDRESS(ROW()-2,COLUMN())))-1</f>
        <v>3.5735171165922397E-2</v>
      </c>
      <c r="H47" s="72" cm="1">
        <f t="array" aca="1" ref="H47" ca="1">(INDIRECT(ADDRESS(ROW()-1,COLUMN()))/INDIRECT(ADDRESS(ROW()-2,COLUMN())))-1</f>
        <v>-0.18171012479629545</v>
      </c>
      <c r="I47" s="72" cm="1">
        <f t="array" aca="1" ref="I47" ca="1">(INDIRECT(ADDRESS(ROW()-1,COLUMN()))/INDIRECT(ADDRESS(ROW()-2,COLUMN())))-1</f>
        <v>-0.13602954677481582</v>
      </c>
      <c r="J47" s="72" cm="1">
        <f t="array" aca="1" ref="J47" ca="1">(INDIRECT(ADDRESS(ROW()-1,COLUMN()))/INDIRECT(ADDRESS(ROW()-2,COLUMN())))-1</f>
        <v>8.7276975385687683E-2</v>
      </c>
      <c r="K47" s="80" t="str" cm="1">
        <f t="array" aca="1" ref="K47" ca="1">_xlfn.IFS(N47=0,"등급유지",N47&gt;0,N47&amp;"등급 상승",N47&lt;0,N47&amp;"등급 하락")</f>
        <v>1등급 상승</v>
      </c>
      <c r="M47" s="258"/>
      <c r="N47" s="40" cm="1">
        <f t="array" aca="1" ref="N47" ca="1">(INDIRECT(ADDRESS(ROW()-1,COLUMN()))-INDIRECT(ADDRESS(ROW()-2,COLUMN())))</f>
        <v>1</v>
      </c>
      <c r="O47" s="40" t="s">
        <v>127</v>
      </c>
      <c r="X47" s="254"/>
      <c r="Z47" s="54"/>
      <c r="AA47" s="20"/>
      <c r="AB47" s="20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58"/>
      <c r="N48" s="2"/>
      <c r="O48" s="2"/>
      <c r="X48" s="254"/>
      <c r="Z48" s="54"/>
      <c r="AA48" s="20"/>
      <c r="AB48" s="20"/>
    </row>
    <row r="49" spans="2:28" ht="18" customHeight="1">
      <c r="B49" s="57" t="s">
        <v>134</v>
      </c>
      <c r="C49" s="57"/>
      <c r="D49" s="56"/>
      <c r="E49" s="56"/>
      <c r="F49" s="56"/>
      <c r="G49" s="56"/>
      <c r="H49" s="56"/>
      <c r="I49" s="56"/>
      <c r="J49" s="56"/>
      <c r="K49" s="56"/>
      <c r="M49" s="258"/>
      <c r="X49" s="254"/>
      <c r="Z49" s="54"/>
      <c r="AA49" s="20"/>
      <c r="AB49" s="20"/>
    </row>
    <row r="50" spans="2:28" ht="21" customHeight="1">
      <c r="B50" s="50"/>
      <c r="C50" s="50"/>
      <c r="D50" s="51"/>
      <c r="E50" s="51"/>
      <c r="F50" s="51"/>
      <c r="G50" s="51"/>
      <c r="H50" s="51"/>
      <c r="I50" s="51"/>
      <c r="J50" s="51"/>
      <c r="K50" s="51"/>
      <c r="M50" s="258"/>
      <c r="X50" s="254"/>
      <c r="Z50" s="54"/>
      <c r="AA50" s="20"/>
      <c r="AB50" s="20"/>
    </row>
    <row r="51" spans="2:28" ht="25.5" customHeight="1">
      <c r="B51" s="50"/>
      <c r="C51" s="50"/>
      <c r="D51" s="51"/>
      <c r="E51" s="51"/>
      <c r="F51" s="51"/>
      <c r="G51" s="51"/>
      <c r="H51" s="51"/>
      <c r="I51" s="51"/>
      <c r="J51" s="51"/>
      <c r="K51" s="51"/>
      <c r="M51" s="258"/>
      <c r="N51" s="254"/>
      <c r="P51" s="259"/>
      <c r="AA51" s="41"/>
    </row>
    <row r="52" spans="2:28" ht="25.5" customHeight="1">
      <c r="B52" s="50"/>
      <c r="C52" s="50"/>
      <c r="D52" s="51"/>
      <c r="M52" s="258"/>
      <c r="N52" s="254"/>
      <c r="P52" s="259"/>
      <c r="AA52" s="41"/>
    </row>
    <row r="53" spans="2:28" ht="25.5" customHeight="1">
      <c r="B53" s="50"/>
      <c r="C53" s="50"/>
      <c r="D53" s="51"/>
      <c r="M53" s="258"/>
      <c r="N53" s="254"/>
      <c r="P53" s="259"/>
      <c r="AA53" s="41"/>
    </row>
    <row r="54" spans="2:28" ht="25.5" customHeight="1">
      <c r="B54" s="50"/>
      <c r="C54" s="50"/>
      <c r="D54" s="51"/>
      <c r="M54" s="258"/>
      <c r="N54" s="254"/>
      <c r="P54" s="259"/>
      <c r="AA54" s="41"/>
    </row>
    <row r="55" spans="2:28" ht="25.5" customHeight="1">
      <c r="B55" s="50"/>
      <c r="C55" s="50"/>
      <c r="D55" s="51"/>
      <c r="M55" s="258"/>
      <c r="N55" s="254"/>
      <c r="P55" s="259"/>
      <c r="AA55" s="41"/>
    </row>
    <row r="56" spans="2:28" ht="25.5" customHeight="1">
      <c r="B56" s="50"/>
      <c r="C56" s="50"/>
      <c r="D56" s="51"/>
      <c r="M56" s="258"/>
      <c r="N56" s="254"/>
      <c r="P56" s="259"/>
      <c r="AA56" s="41"/>
    </row>
    <row r="57" spans="2:28" ht="25.5" customHeight="1">
      <c r="B57" s="50"/>
      <c r="C57" s="50"/>
      <c r="D57" s="51"/>
      <c r="M57" s="258"/>
      <c r="N57" s="254"/>
      <c r="P57" s="259"/>
      <c r="AA57" s="41"/>
    </row>
    <row r="58" spans="2:28" ht="25.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258"/>
      <c r="N58" s="254"/>
      <c r="P58" s="259"/>
      <c r="AA58" s="41"/>
    </row>
    <row r="59" spans="2:28" ht="25.5" customHeight="1">
      <c r="B59" s="50"/>
      <c r="C59" s="50"/>
      <c r="D59" s="51"/>
      <c r="E59" s="51"/>
      <c r="F59" s="51"/>
      <c r="G59" s="51"/>
      <c r="H59" s="51"/>
      <c r="I59" s="51"/>
      <c r="J59" s="51"/>
      <c r="K59" s="51"/>
      <c r="M59" s="258"/>
      <c r="N59" s="254"/>
      <c r="P59" s="259"/>
      <c r="AA59" s="41"/>
    </row>
    <row r="60" spans="2:28" ht="25.5" customHeight="1" thickBot="1">
      <c r="B60" s="226" t="s">
        <v>92</v>
      </c>
      <c r="C60" s="227" t="s">
        <v>125</v>
      </c>
      <c r="D60" s="227" t="s">
        <v>120</v>
      </c>
      <c r="E60" s="227" t="s">
        <v>124</v>
      </c>
      <c r="F60" s="227" t="s">
        <v>122</v>
      </c>
      <c r="G60" s="227" t="s">
        <v>121</v>
      </c>
      <c r="H60" s="227" t="s">
        <v>123</v>
      </c>
      <c r="I60" s="227" t="str">
        <f>IFERROR(INDEX(#REF!,MATCH(종합!$C$5&amp;7,#REF!,0),2),"")</f>
        <v/>
      </c>
      <c r="J60" s="227" t="str">
        <f>IFERROR(INDEX(#REF!,MATCH(종합!$C$5&amp;8,#REF!,0),2),"")</f>
        <v/>
      </c>
      <c r="K60" s="228" t="str">
        <f>IFERROR(INDEX(#REF!,MATCH(종합!$C$5&amp;9,#REF!,0),2),"")</f>
        <v/>
      </c>
      <c r="M60" s="260">
        <v>1</v>
      </c>
      <c r="N60" s="261">
        <v>2</v>
      </c>
      <c r="O60" s="261">
        <v>3</v>
      </c>
      <c r="P60" s="260">
        <v>4</v>
      </c>
      <c r="Q60" s="261">
        <v>5</v>
      </c>
      <c r="R60" s="261">
        <v>6</v>
      </c>
      <c r="S60" s="260"/>
      <c r="T60" s="261"/>
      <c r="U60" s="292"/>
      <c r="AA60" s="41"/>
    </row>
    <row r="61" spans="2:28" ht="25.5" customHeight="1" thickTop="1">
      <c r="B61" s="231" t="s">
        <v>111</v>
      </c>
      <c r="C61" s="232" t="s">
        <v>66</v>
      </c>
      <c r="D61" s="233" t="s">
        <v>66</v>
      </c>
      <c r="E61" s="233" t="s">
        <v>68</v>
      </c>
      <c r="F61" s="233" t="s">
        <v>68</v>
      </c>
      <c r="G61" s="233" t="s">
        <v>69</v>
      </c>
      <c r="H61" s="233" t="s">
        <v>67</v>
      </c>
      <c r="I61" s="233" t="str">
        <f>IFERROR(INDEX(#REF!,MATCH(종합!$C$5&amp;종합!I$60,#REF!,0),15),"")</f>
        <v/>
      </c>
      <c r="J61" s="233" t="str">
        <f>IFERROR(INDEX(#REF!,MATCH(종합!$C$5&amp;종합!J$60,#REF!,0),15),"")</f>
        <v/>
      </c>
      <c r="K61" s="233" t="str">
        <f>IFERROR(INDEX(#REF!,MATCH(종합!$C$5&amp;종합!K$60,#REF!,0),15),"")</f>
        <v/>
      </c>
      <c r="M61" s="260" t="s">
        <v>125</v>
      </c>
      <c r="N61" s="260" t="s">
        <v>120</v>
      </c>
      <c r="O61" s="260" t="s">
        <v>124</v>
      </c>
      <c r="P61" s="260" t="s">
        <v>122</v>
      </c>
      <c r="Q61" s="260" t="s">
        <v>121</v>
      </c>
      <c r="R61" s="260" t="s">
        <v>123</v>
      </c>
      <c r="S61" s="260"/>
      <c r="T61" s="260"/>
      <c r="U61" s="258"/>
      <c r="AA61" s="41"/>
    </row>
    <row r="62" spans="2:28" ht="25.5" customHeight="1">
      <c r="B62" s="229" t="s">
        <v>95</v>
      </c>
      <c r="C62" s="219" t="s">
        <v>612</v>
      </c>
      <c r="D62" s="219" t="s">
        <v>613</v>
      </c>
      <c r="E62" s="219" t="s">
        <v>614</v>
      </c>
      <c r="F62" s="219" t="s">
        <v>613</v>
      </c>
      <c r="G62" s="219" t="s">
        <v>613</v>
      </c>
      <c r="H62" s="219" t="s">
        <v>613</v>
      </c>
      <c r="I62" s="219" t="str">
        <f>IFERROR(ROUND(SUMIFS(#REF!,#REF!,종합!$C$5,#REF!,종합!I$60)/SUMIFS(#REF!,#REF!,종합!$C$5,#REF!,종합!I$60)*100,0)&amp;"%("&amp;SUMIFS(#REF!,#REF!,종합!$C$5,#REF!,종합!I$60)&amp;"명)","")</f>
        <v/>
      </c>
      <c r="J62" s="219" t="str">
        <f>IFERROR(ROUND(SUMIFS(#REF!,#REF!,종합!$C$5,#REF!,종합!J$60)/SUMIFS(#REF!,#REF!,종합!$C$5,#REF!,종합!J$60)*100,0)&amp;"%("&amp;SUMIFS(#REF!,#REF!,종합!$C$5,#REF!,종합!J$60)&amp;"명)","")</f>
        <v/>
      </c>
      <c r="K62" s="230" t="str">
        <f>IFERROR(ROUND(SUMIFS(#REF!,#REF!,종합!$C$5,#REF!,종합!K$60)/SUMIFS(#REF!,#REF!,종합!$C$5,#REF!,종합!K$60)*100,0)&amp;"%("&amp;SUMIFS(#REF!,#REF!,종합!$C$5,#REF!,종합!K$60)&amp;"명)","")</f>
        <v/>
      </c>
      <c r="M62" s="258"/>
      <c r="N62" s="254"/>
      <c r="P62" s="259"/>
      <c r="AA62" s="41"/>
    </row>
    <row r="63" spans="2:28" ht="25.5" customHeight="1">
      <c r="B63" s="184" t="s">
        <v>96</v>
      </c>
      <c r="C63" s="186" t="s">
        <v>615</v>
      </c>
      <c r="D63" s="186" t="s">
        <v>616</v>
      </c>
      <c r="E63" s="186" t="s">
        <v>614</v>
      </c>
      <c r="F63" s="186" t="s">
        <v>617</v>
      </c>
      <c r="G63" s="186" t="s">
        <v>618</v>
      </c>
      <c r="H63" s="186" t="s">
        <v>613</v>
      </c>
      <c r="I63" s="186" t="str">
        <f>IFERROR(ROUND(SUMIFS(#REF!,#REF!,종합!$C$5,#REF!,종합!I$60)/SUMIFS(#REF!,#REF!,종합!$C$5,#REF!,종합!I$60)*100,0)&amp;"%("&amp;SUMIFS(#REF!,#REF!,종합!$C$5,#REF!,종합!I$60)&amp;"명)","")</f>
        <v/>
      </c>
      <c r="J63" s="186" t="str">
        <f>IFERROR(ROUND(SUMIFS(#REF!,#REF!,종합!$C$5,#REF!,종합!J$60)/SUMIFS(#REF!,#REF!,종합!$C$5,#REF!,종합!J$60)*100,0)&amp;"%("&amp;SUMIFS(#REF!,#REF!,종합!$C$5,#REF!,종합!J$60)&amp;"명)","")</f>
        <v/>
      </c>
      <c r="K63" s="187" t="str">
        <f>IFERROR(ROUND(SUMIFS(#REF!,#REF!,종합!$C$5,#REF!,종합!K$60)/SUMIFS(#REF!,#REF!,종합!$C$5,#REF!,종합!K$60)*100,0)&amp;"%("&amp;SUMIFS(#REF!,#REF!,종합!$C$5,#REF!,종합!K$60)&amp;"명)","")</f>
        <v/>
      </c>
      <c r="M63" s="262">
        <v>0.16666666666666666</v>
      </c>
      <c r="N63" s="262">
        <v>0</v>
      </c>
      <c r="O63" s="262">
        <v>0.16666666666666666</v>
      </c>
      <c r="P63" s="262">
        <v>0</v>
      </c>
      <c r="Q63" s="262">
        <v>0</v>
      </c>
      <c r="R63" s="262">
        <v>0</v>
      </c>
      <c r="S63" s="262"/>
      <c r="T63" s="262"/>
      <c r="AA63" s="41"/>
    </row>
    <row r="64" spans="2:28" ht="25.5" customHeight="1">
      <c r="B64" s="183" t="s">
        <v>97</v>
      </c>
      <c r="C64" s="186" t="s">
        <v>613</v>
      </c>
      <c r="D64" s="186" t="s">
        <v>614</v>
      </c>
      <c r="E64" s="186" t="s">
        <v>619</v>
      </c>
      <c r="F64" s="186" t="s">
        <v>620</v>
      </c>
      <c r="G64" s="186" t="s">
        <v>619</v>
      </c>
      <c r="H64" s="186" t="s">
        <v>613</v>
      </c>
      <c r="I64" s="186" t="str">
        <f>IFERROR(ROUND(SUMIFS(#REF!,#REF!,종합!$C$5,#REF!,종합!I$60)/SUMIFS(#REF!,#REF!,종합!$C$5,#REF!,종합!I$60)*100,0)&amp;"%("&amp;SUMIFS(#REF!,#REF!,종합!$C$5,#REF!,종합!I$60)&amp;"명)","")</f>
        <v/>
      </c>
      <c r="J64" s="186" t="str">
        <f>IFERROR(ROUND(SUMIFS(#REF!,#REF!,종합!$C$5,#REF!,종합!J$60)/SUMIFS(#REF!,#REF!,종합!$C$5,#REF!,종합!J$60)*100,0)&amp;"%("&amp;SUMIFS(#REF!,#REF!,종합!$C$5,#REF!,종합!J$60)&amp;"명)","")</f>
        <v/>
      </c>
      <c r="K64" s="187" t="str">
        <f>IFERROR(ROUND(SUMIFS(#REF!,#REF!,종합!$C$5,#REF!,종합!K$60)/SUMIFS(#REF!,#REF!,종합!$C$5,#REF!,종합!K$60)*100,0)&amp;"%("&amp;SUMIFS(#REF!,#REF!,종합!$C$5,#REF!,종합!K$60)&amp;"명)","")</f>
        <v/>
      </c>
      <c r="M64" s="262">
        <v>0.83333333333333337</v>
      </c>
      <c r="N64" s="262">
        <v>0.83333333333333337</v>
      </c>
      <c r="O64" s="262">
        <v>0.16666666666666666</v>
      </c>
      <c r="P64" s="262">
        <v>0.30769230769230771</v>
      </c>
      <c r="Q64" s="262">
        <v>8.3333333333333329E-2</v>
      </c>
      <c r="R64" s="262">
        <v>0</v>
      </c>
      <c r="S64" s="262"/>
      <c r="T64" s="262"/>
      <c r="AA64" s="41"/>
    </row>
    <row r="65" spans="2:27" ht="25.5" customHeight="1">
      <c r="B65" s="183" t="s">
        <v>100</v>
      </c>
      <c r="C65" s="186" t="s">
        <v>613</v>
      </c>
      <c r="D65" s="186" t="s">
        <v>613</v>
      </c>
      <c r="E65" s="186" t="s">
        <v>621</v>
      </c>
      <c r="F65" s="186" t="s">
        <v>618</v>
      </c>
      <c r="G65" s="186" t="s">
        <v>622</v>
      </c>
      <c r="H65" s="186" t="s">
        <v>623</v>
      </c>
      <c r="I65" s="186" t="str">
        <f>IFERROR(ROUND(SUMIFS(#REF!,#REF!,종합!$C$5,#REF!,종합!I$60)/SUMIFS(#REF!,#REF!,종합!$C$5,#REF!,종합!I$60)*100,0)&amp;"%("&amp;SUMIFS(#REF!,#REF!,종합!$C$5,#REF!,종합!I$60)&amp;"명)","")</f>
        <v/>
      </c>
      <c r="J65" s="186" t="str">
        <f>IFERROR(ROUND(SUMIFS(#REF!,#REF!,종합!$C$5,#REF!,종합!J$60)/SUMIFS(#REF!,#REF!,종합!$C$5,#REF!,종합!J$60)*100,0)&amp;"%("&amp;SUMIFS(#REF!,#REF!,종합!$C$5,#REF!,종합!J$60)&amp;"명)","")</f>
        <v/>
      </c>
      <c r="K65" s="187" t="str">
        <f>IFERROR(ROUND(SUMIFS(#REF!,#REF!,종합!$C$5,#REF!,종합!K$60)/SUMIFS(#REF!,#REF!,종합!$C$5,#REF!,종합!K$60)*100,0)&amp;"%("&amp;SUMIFS(#REF!,#REF!,종합!$C$5,#REF!,종합!K$60)&amp;"명)","")</f>
        <v/>
      </c>
      <c r="M65" s="262">
        <v>0</v>
      </c>
      <c r="N65" s="262">
        <v>0.16666666666666666</v>
      </c>
      <c r="O65" s="262">
        <v>0.25</v>
      </c>
      <c r="P65" s="262">
        <v>0.61538461538461542</v>
      </c>
      <c r="Q65" s="262">
        <v>0.25</v>
      </c>
      <c r="R65" s="262">
        <v>0</v>
      </c>
      <c r="S65" s="262"/>
      <c r="T65" s="262"/>
      <c r="AA65" s="41"/>
    </row>
    <row r="66" spans="2:27" ht="25.5" customHeight="1">
      <c r="B66" s="188" t="s">
        <v>98</v>
      </c>
      <c r="C66" s="186" t="s">
        <v>613</v>
      </c>
      <c r="D66" s="186" t="s">
        <v>613</v>
      </c>
      <c r="E66" s="186" t="s">
        <v>613</v>
      </c>
      <c r="F66" s="186" t="s">
        <v>613</v>
      </c>
      <c r="G66" s="186" t="s">
        <v>614</v>
      </c>
      <c r="H66" s="186" t="s">
        <v>620</v>
      </c>
      <c r="I66" s="186" t="str">
        <f>IFERROR(ROUND(SUMIFS(#REF!,#REF!,종합!$C$5,#REF!,종합!I$60)/SUMIFS(#REF!,#REF!,종합!$C$5,#REF!,종합!I$60)*100,0)&amp;"%("&amp;SUMIFS(#REF!,#REF!,종합!$C$5,#REF!,종합!I$60)&amp;"명)","")</f>
        <v/>
      </c>
      <c r="J66" s="186" t="str">
        <f>IFERROR(ROUND(SUMIFS(#REF!,#REF!,종합!$C$5,#REF!,종합!J$60)/SUMIFS(#REF!,#REF!,종합!$C$5,#REF!,종합!J$60)*100,0)&amp;"%("&amp;SUMIFS(#REF!,#REF!,종합!$C$5,#REF!,종합!J$60)&amp;"명)","")</f>
        <v/>
      </c>
      <c r="K66" s="187" t="str">
        <f>IFERROR(ROUND(SUMIFS(#REF!,#REF!,종합!$C$5,#REF!,종합!K$60)/SUMIFS(#REF!,#REF!,종합!$C$5,#REF!,종합!K$60)*100,0)&amp;"%("&amp;SUMIFS(#REF!,#REF!,종합!$C$5,#REF!,종합!K$60)&amp;"명)","")</f>
        <v/>
      </c>
      <c r="M66" s="262">
        <v>0</v>
      </c>
      <c r="N66" s="262">
        <v>0</v>
      </c>
      <c r="O66" s="262">
        <v>0.41666666666666669</v>
      </c>
      <c r="P66" s="262">
        <v>7.6923076923076927E-2</v>
      </c>
      <c r="Q66" s="262">
        <v>0.5</v>
      </c>
      <c r="R66" s="262">
        <v>0.23076923076923078</v>
      </c>
      <c r="S66" s="262"/>
      <c r="T66" s="262"/>
      <c r="AA66" s="41"/>
    </row>
    <row r="67" spans="2:27" ht="25.5" customHeight="1">
      <c r="B67" s="189" t="s">
        <v>99</v>
      </c>
      <c r="C67" s="190" t="s">
        <v>613</v>
      </c>
      <c r="D67" s="190" t="s">
        <v>613</v>
      </c>
      <c r="E67" s="190" t="s">
        <v>613</v>
      </c>
      <c r="F67" s="190" t="s">
        <v>613</v>
      </c>
      <c r="G67" s="190" t="s">
        <v>613</v>
      </c>
      <c r="H67" s="190" t="s">
        <v>624</v>
      </c>
      <c r="I67" s="190" t="str">
        <f>IFERROR(ROUND(SUMIFS(#REF!,#REF!,종합!$C$5,#REF!,종합!I$60)/SUMIFS(#REF!,#REF!,종합!$C$5,#REF!,종합!I$60)*100,0)&amp;"%("&amp;SUMIFS(#REF!,#REF!,종합!$C$5,#REF!,종합!I$60)&amp;"명)","")</f>
        <v/>
      </c>
      <c r="J67" s="190" t="str">
        <f>IFERROR(ROUND(SUMIFS(#REF!,#REF!,종합!$C$5,#REF!,종합!J$60)/SUMIFS(#REF!,#REF!,종합!$C$5,#REF!,종합!J$60)*100,0)&amp;"%("&amp;SUMIFS(#REF!,#REF!,종합!$C$5,#REF!,종합!J$60)&amp;"명)","")</f>
        <v/>
      </c>
      <c r="K67" s="191" t="str">
        <f>IFERROR(ROUND(SUMIFS(#REF!,#REF!,종합!$C$5,#REF!,종합!K$60)/SUMIFS(#REF!,#REF!,종합!$C$5,#REF!,종합!K$60)*100,0)&amp;"%("&amp;SUMIFS(#REF!,#REF!,종합!$C$5,#REF!,종합!K$60)&amp;"명)","")</f>
        <v/>
      </c>
      <c r="M67" s="262">
        <v>0</v>
      </c>
      <c r="N67" s="262">
        <v>0</v>
      </c>
      <c r="O67" s="262">
        <v>0</v>
      </c>
      <c r="P67" s="262">
        <v>0</v>
      </c>
      <c r="Q67" s="262">
        <v>0.16666666666666666</v>
      </c>
      <c r="R67" s="262">
        <v>0.61538461538461542</v>
      </c>
      <c r="S67" s="262"/>
      <c r="T67" s="262"/>
      <c r="AA67" s="41"/>
    </row>
    <row r="68" spans="2:27" ht="15.75" customHeight="1">
      <c r="B68" s="50"/>
      <c r="C68" s="50"/>
      <c r="D68" s="51"/>
      <c r="E68" s="51"/>
      <c r="F68" s="51"/>
      <c r="G68" s="51"/>
      <c r="H68" s="51"/>
      <c r="I68" s="51"/>
      <c r="J68" s="51"/>
      <c r="K68" s="51"/>
      <c r="M68" s="262">
        <v>0</v>
      </c>
      <c r="N68" s="262">
        <v>0</v>
      </c>
      <c r="O68" s="262">
        <v>0</v>
      </c>
      <c r="P68" s="262">
        <v>0</v>
      </c>
      <c r="Q68" s="262">
        <v>0</v>
      </c>
      <c r="R68" s="262">
        <v>0.15384615384615385</v>
      </c>
      <c r="S68" s="262"/>
      <c r="T68" s="262"/>
      <c r="AA68" s="41"/>
    </row>
    <row r="69" spans="2:27" ht="17.25" customHeight="1">
      <c r="B69" s="57" t="s">
        <v>135</v>
      </c>
      <c r="C69" s="57"/>
      <c r="D69" s="56"/>
      <c r="E69" s="56"/>
      <c r="F69" s="56"/>
      <c r="G69" s="56"/>
      <c r="H69" s="56"/>
      <c r="I69" s="56"/>
      <c r="J69" s="56"/>
      <c r="K69" s="56"/>
      <c r="M69" s="258"/>
      <c r="N69" s="254"/>
      <c r="P69" s="259"/>
      <c r="AA69" s="41"/>
    </row>
    <row r="70" spans="2:27" ht="30.75" customHeight="1">
      <c r="B70" s="61" t="s">
        <v>75</v>
      </c>
      <c r="C70" s="61" t="s">
        <v>102</v>
      </c>
      <c r="D70" s="61" t="s">
        <v>103</v>
      </c>
      <c r="E70" s="61" t="s">
        <v>104</v>
      </c>
      <c r="F70" s="61" t="s">
        <v>105</v>
      </c>
      <c r="G70" s="61" t="s">
        <v>106</v>
      </c>
      <c r="H70" s="61" t="s">
        <v>6</v>
      </c>
      <c r="I70" s="61" t="s">
        <v>7</v>
      </c>
      <c r="J70" s="61" t="s">
        <v>107</v>
      </c>
      <c r="K70" s="61" t="s">
        <v>110</v>
      </c>
      <c r="M70" s="258"/>
      <c r="N70" s="254"/>
      <c r="P70" s="259"/>
      <c r="AA70" s="41"/>
    </row>
    <row r="71" spans="2:27" ht="27" customHeight="1">
      <c r="B71" s="92" t="s">
        <v>125</v>
      </c>
      <c r="C71" s="71">
        <v>1</v>
      </c>
      <c r="D71" s="93">
        <v>0</v>
      </c>
      <c r="E71" s="93">
        <v>0</v>
      </c>
      <c r="F71" s="93">
        <v>0</v>
      </c>
      <c r="G71" s="94">
        <v>0</v>
      </c>
      <c r="H71" s="95">
        <v>0</v>
      </c>
      <c r="I71" s="95">
        <v>0</v>
      </c>
      <c r="J71" s="96">
        <v>0</v>
      </c>
      <c r="K71" s="79"/>
      <c r="M71" s="258"/>
      <c r="N71" s="254"/>
      <c r="P71" s="259"/>
      <c r="AA71" s="41"/>
    </row>
    <row r="72" spans="2:27" ht="27" customHeight="1">
      <c r="B72" s="92" t="s">
        <v>125</v>
      </c>
      <c r="C72" s="71">
        <v>2</v>
      </c>
      <c r="D72" s="93">
        <v>8.1943575229824678E-2</v>
      </c>
      <c r="E72" s="93">
        <v>0.39123807501316227</v>
      </c>
      <c r="F72" s="93">
        <v>0.13779655266788404</v>
      </c>
      <c r="G72" s="94">
        <v>12.574</v>
      </c>
      <c r="H72" s="95">
        <v>0.18602302081388328</v>
      </c>
      <c r="I72" s="95">
        <v>18.937143518853318</v>
      </c>
      <c r="J72" s="96">
        <v>1.6244355421507439</v>
      </c>
      <c r="K72" s="79"/>
      <c r="M72" s="258"/>
      <c r="N72" s="254"/>
      <c r="P72" s="259"/>
      <c r="AA72" s="41"/>
    </row>
    <row r="73" spans="2:27" ht="27" customHeight="1">
      <c r="B73" s="92" t="s">
        <v>125</v>
      </c>
      <c r="C73" s="71">
        <v>3</v>
      </c>
      <c r="D73" s="93">
        <v>4.0820241590014669E-2</v>
      </c>
      <c r="E73" s="93">
        <v>0.36584735527844015</v>
      </c>
      <c r="F73" s="93">
        <v>0.14242001327837969</v>
      </c>
      <c r="G73" s="94">
        <v>10.86</v>
      </c>
      <c r="H73" s="95">
        <v>0.18510246374101336</v>
      </c>
      <c r="I73" s="95">
        <v>15.417946391604406</v>
      </c>
      <c r="J73" s="96">
        <v>1.8070824287200118</v>
      </c>
      <c r="K73" s="79"/>
      <c r="M73" s="258"/>
      <c r="N73" s="254"/>
      <c r="P73" s="259"/>
      <c r="AA73" s="41"/>
    </row>
    <row r="74" spans="2:27" ht="27" customHeight="1">
      <c r="B74" s="92" t="s">
        <v>125</v>
      </c>
      <c r="C74" s="71">
        <v>4</v>
      </c>
      <c r="D74" s="93">
        <v>3.7554593034027445E-2</v>
      </c>
      <c r="E74" s="93">
        <v>0.36384994333306819</v>
      </c>
      <c r="F74" s="93">
        <v>0.14245126715461881</v>
      </c>
      <c r="G74" s="94">
        <v>11.234833333333333</v>
      </c>
      <c r="H74" s="95">
        <v>0.13900396873011203</v>
      </c>
      <c r="I74" s="95">
        <v>18.259561332387516</v>
      </c>
      <c r="J74" s="96">
        <v>1.7809856139529483</v>
      </c>
      <c r="K74" s="79"/>
      <c r="M74" s="258"/>
      <c r="N74" s="254"/>
      <c r="P74" s="259"/>
      <c r="AA74" s="41"/>
    </row>
    <row r="75" spans="2:27" ht="27" customHeight="1">
      <c r="B75" s="92" t="s">
        <v>125</v>
      </c>
      <c r="C75" s="71">
        <v>5</v>
      </c>
      <c r="D75" s="93">
        <v>4.2137336685058799E-2</v>
      </c>
      <c r="E75" s="93">
        <v>0.35641084806922302</v>
      </c>
      <c r="F75" s="93">
        <v>0.14455213195862315</v>
      </c>
      <c r="G75" s="94">
        <v>11.563333333333333</v>
      </c>
      <c r="H75" s="95">
        <v>0.15222980929708482</v>
      </c>
      <c r="I75" s="95">
        <v>19.558221150995028</v>
      </c>
      <c r="J75" s="96">
        <v>1.7642785102825402</v>
      </c>
      <c r="K75" s="79"/>
      <c r="M75" s="258"/>
      <c r="N75" s="254"/>
      <c r="P75" s="259"/>
      <c r="AA75" s="41"/>
    </row>
    <row r="76" spans="2:27" ht="27" customHeight="1">
      <c r="B76" s="92" t="s">
        <v>125</v>
      </c>
      <c r="C76" s="71">
        <v>6</v>
      </c>
      <c r="D76" s="93">
        <v>4.0708496024835387E-2</v>
      </c>
      <c r="E76" s="93">
        <v>0.33896520906067679</v>
      </c>
      <c r="F76" s="93">
        <v>0.13670971728023895</v>
      </c>
      <c r="G76" s="94">
        <v>11.897333333333334</v>
      </c>
      <c r="H76" s="95">
        <v>0.20328582495202818</v>
      </c>
      <c r="I76" s="95">
        <v>19.89297001316276</v>
      </c>
      <c r="J76" s="96">
        <v>1.7926043038766437</v>
      </c>
      <c r="K76" s="79"/>
      <c r="M76" s="258"/>
      <c r="N76" s="254"/>
      <c r="P76" s="259"/>
      <c r="AA76" s="41"/>
    </row>
    <row r="77" spans="2:27" ht="27" customHeight="1">
      <c r="B77" s="92" t="s">
        <v>125</v>
      </c>
      <c r="C77" s="71">
        <v>7</v>
      </c>
      <c r="D77" s="93">
        <v>4.2029956368451443E-2</v>
      </c>
      <c r="E77" s="93">
        <v>0.3273819462653319</v>
      </c>
      <c r="F77" s="93">
        <v>0.12204234636102479</v>
      </c>
      <c r="G77" s="94">
        <v>12.329833333333331</v>
      </c>
      <c r="H77" s="95">
        <v>0.15255293295128097</v>
      </c>
      <c r="I77" s="95">
        <v>15.030950746670332</v>
      </c>
      <c r="J77" s="96">
        <v>1.7716136369923272</v>
      </c>
      <c r="K77" s="79" t="s">
        <v>66</v>
      </c>
      <c r="M77" s="258"/>
      <c r="N77" s="254"/>
      <c r="P77" s="259"/>
      <c r="AA77" s="41"/>
    </row>
    <row r="78" spans="2:27" ht="20.25" customHeight="1">
      <c r="B78" s="92" t="s">
        <v>120</v>
      </c>
      <c r="C78" s="71">
        <v>1</v>
      </c>
      <c r="D78" s="93">
        <v>4.1315818925579166E-2</v>
      </c>
      <c r="E78" s="93">
        <v>0.46989050396037457</v>
      </c>
      <c r="F78" s="93">
        <v>0.2080241988682478</v>
      </c>
      <c r="G78" s="94">
        <v>16.52390909090909</v>
      </c>
      <c r="H78" s="95">
        <v>3.8406616105248839</v>
      </c>
      <c r="I78" s="95">
        <v>54.767834566084844</v>
      </c>
      <c r="J78" s="96">
        <v>1.5516007350947347</v>
      </c>
      <c r="K78" s="79"/>
      <c r="M78" s="258"/>
      <c r="N78" s="254"/>
      <c r="P78" s="259"/>
      <c r="AA78" s="41"/>
    </row>
    <row r="79" spans="2:27" ht="20.25" customHeight="1">
      <c r="B79" s="92" t="s">
        <v>120</v>
      </c>
      <c r="C79" s="71">
        <v>2</v>
      </c>
      <c r="D79" s="93">
        <v>5.2050083691637085E-2</v>
      </c>
      <c r="E79" s="93">
        <v>0.39103634966692807</v>
      </c>
      <c r="F79" s="93">
        <v>0.17824986546847801</v>
      </c>
      <c r="G79" s="94">
        <v>12.864307692307694</v>
      </c>
      <c r="H79" s="95">
        <v>0.52723825685570891</v>
      </c>
      <c r="I79" s="95">
        <v>27.81542927007601</v>
      </c>
      <c r="J79" s="96">
        <v>1.7848703982921839</v>
      </c>
      <c r="K79" s="79"/>
      <c r="M79" s="258"/>
      <c r="N79" s="254"/>
      <c r="P79" s="259"/>
      <c r="AA79" s="41"/>
    </row>
    <row r="80" spans="2:27" ht="20.25" customHeight="1">
      <c r="B80" s="92" t="s">
        <v>120</v>
      </c>
      <c r="C80" s="71">
        <v>3</v>
      </c>
      <c r="D80" s="93">
        <v>2.662496073763564E-2</v>
      </c>
      <c r="E80" s="93">
        <v>0.37891047563196878</v>
      </c>
      <c r="F80" s="93">
        <v>0.17775874707951703</v>
      </c>
      <c r="G80" s="94">
        <v>11.844230769230769</v>
      </c>
      <c r="H80" s="95">
        <v>0.31276333621759161</v>
      </c>
      <c r="I80" s="95">
        <v>22.101450659791226</v>
      </c>
      <c r="J80" s="96">
        <v>1.9131095410180148</v>
      </c>
      <c r="K80" s="79"/>
      <c r="M80" s="258"/>
      <c r="N80" s="254"/>
      <c r="P80" s="259"/>
      <c r="AA80" s="41"/>
    </row>
    <row r="81" spans="2:27" ht="20.25" customHeight="1">
      <c r="B81" s="92" t="s">
        <v>120</v>
      </c>
      <c r="C81" s="71">
        <v>4</v>
      </c>
      <c r="D81" s="93">
        <v>2.653588216029398E-2</v>
      </c>
      <c r="E81" s="93">
        <v>0.3761948980623776</v>
      </c>
      <c r="F81" s="93">
        <v>0.18161776046703856</v>
      </c>
      <c r="G81" s="94">
        <v>12.078384615384614</v>
      </c>
      <c r="H81" s="95">
        <v>0.57032298488771616</v>
      </c>
      <c r="I81" s="95">
        <v>23.958878933466263</v>
      </c>
      <c r="J81" s="96">
        <v>1.9085672368332094</v>
      </c>
      <c r="K81" s="79"/>
      <c r="M81" s="258"/>
      <c r="N81" s="254"/>
      <c r="P81" s="259"/>
      <c r="AA81" s="41"/>
    </row>
    <row r="82" spans="2:27" ht="20.25" customHeight="1">
      <c r="B82" s="92" t="s">
        <v>120</v>
      </c>
      <c r="C82" s="71">
        <v>5</v>
      </c>
      <c r="D82" s="93">
        <v>2.439713073166647E-2</v>
      </c>
      <c r="E82" s="93">
        <v>0.37339637919539626</v>
      </c>
      <c r="F82" s="93">
        <v>0.17817284803743733</v>
      </c>
      <c r="G82" s="94">
        <v>12.156090909090908</v>
      </c>
      <c r="H82" s="95">
        <v>0.28250829959089163</v>
      </c>
      <c r="I82" s="95">
        <v>20.980521673405381</v>
      </c>
      <c r="J82" s="96">
        <v>1.9175979350286205</v>
      </c>
      <c r="K82" s="79"/>
      <c r="M82" s="258"/>
      <c r="N82" s="254"/>
      <c r="P82" s="259"/>
      <c r="AA82" s="41"/>
    </row>
    <row r="83" spans="2:27" ht="20.25" customHeight="1">
      <c r="B83" s="92" t="s">
        <v>120</v>
      </c>
      <c r="C83" s="71">
        <v>6</v>
      </c>
      <c r="D83" s="93">
        <v>2.6463679001909872E-2</v>
      </c>
      <c r="E83" s="93">
        <v>0.36355056230116661</v>
      </c>
      <c r="F83" s="93">
        <v>0.17033984902090679</v>
      </c>
      <c r="G83" s="94">
        <v>13.029181818181819</v>
      </c>
      <c r="H83" s="95">
        <v>0.22844836364624393</v>
      </c>
      <c r="I83" s="95">
        <v>21.452273467078673</v>
      </c>
      <c r="J83" s="96">
        <v>1.8897556494053673</v>
      </c>
      <c r="K83" s="79"/>
    </row>
    <row r="84" spans="2:27" ht="20.25" customHeight="1">
      <c r="B84" s="92" t="s">
        <v>120</v>
      </c>
      <c r="C84" s="71">
        <v>7</v>
      </c>
      <c r="D84" s="93">
        <v>3.1358028837455872E-2</v>
      </c>
      <c r="E84" s="93">
        <v>0.36170488534879108</v>
      </c>
      <c r="F84" s="93">
        <v>0.15822485988784638</v>
      </c>
      <c r="G84" s="94">
        <v>13.765000000000001</v>
      </c>
      <c r="H84" s="95">
        <v>0.19261339831952795</v>
      </c>
      <c r="I84" s="95">
        <v>19.143892637855522</v>
      </c>
      <c r="J84" s="96">
        <v>1.8449446184967246</v>
      </c>
      <c r="K84" s="79" t="s">
        <v>66</v>
      </c>
    </row>
    <row r="85" spans="2:27" ht="20.25" customHeight="1">
      <c r="B85" s="92" t="s">
        <v>124</v>
      </c>
      <c r="C85" s="71">
        <v>1</v>
      </c>
      <c r="D85" s="93">
        <v>3.8959013404934739E-2</v>
      </c>
      <c r="E85" s="93">
        <v>0.47107544694307224</v>
      </c>
      <c r="F85" s="93">
        <v>0.19376222957485656</v>
      </c>
      <c r="G85" s="94">
        <v>14.427875</v>
      </c>
      <c r="H85" s="95">
        <v>1.2062139262412381</v>
      </c>
      <c r="I85" s="95">
        <v>30.290877810664799</v>
      </c>
      <c r="J85" s="96">
        <v>1.6312270118633541</v>
      </c>
      <c r="K85" s="79"/>
    </row>
    <row r="86" spans="2:27" ht="20.25" customHeight="1">
      <c r="B86" s="92" t="s">
        <v>124</v>
      </c>
      <c r="C86" s="71">
        <v>2</v>
      </c>
      <c r="D86" s="93">
        <v>6.5762780954912489E-2</v>
      </c>
      <c r="E86" s="93">
        <v>0.36243808555074536</v>
      </c>
      <c r="F86" s="93">
        <v>0.14744353811089031</v>
      </c>
      <c r="G86" s="94">
        <v>10.579416666666667</v>
      </c>
      <c r="H86" s="95">
        <v>7.8856618641396564E-2</v>
      </c>
      <c r="I86" s="95">
        <v>8.8997946573650584</v>
      </c>
      <c r="J86" s="96">
        <v>1.9036051423996059</v>
      </c>
      <c r="K86" s="79"/>
    </row>
    <row r="87" spans="2:27" ht="20.25" customHeight="1">
      <c r="B87" s="92" t="s">
        <v>124</v>
      </c>
      <c r="C87" s="71">
        <v>3</v>
      </c>
      <c r="D87" s="93">
        <v>3.3399891878757505E-2</v>
      </c>
      <c r="E87" s="93">
        <v>0.35384642452180926</v>
      </c>
      <c r="F87" s="93">
        <v>0.16166495925455335</v>
      </c>
      <c r="G87" s="94">
        <v>10.077499999999999</v>
      </c>
      <c r="H87" s="95">
        <v>9.6762760578378917E-2</v>
      </c>
      <c r="I87" s="95">
        <v>9.1682715648014028</v>
      </c>
      <c r="J87" s="96">
        <v>1.9708218677162463</v>
      </c>
      <c r="K87" s="79"/>
    </row>
    <row r="88" spans="2:27" ht="20.25" customHeight="1">
      <c r="B88" s="92" t="s">
        <v>124</v>
      </c>
      <c r="C88" s="71">
        <v>4</v>
      </c>
      <c r="D88" s="93">
        <v>3.1174946671189429E-2</v>
      </c>
      <c r="E88" s="93">
        <v>0.34831263421058895</v>
      </c>
      <c r="F88" s="93">
        <v>0.18717277666143228</v>
      </c>
      <c r="G88" s="94">
        <v>10.31725</v>
      </c>
      <c r="H88" s="95">
        <v>5.9337817345113467E-2</v>
      </c>
      <c r="I88" s="95">
        <v>9.2901721207503289</v>
      </c>
      <c r="J88" s="96">
        <v>1.9677312454412734</v>
      </c>
      <c r="K88" s="79"/>
    </row>
    <row r="89" spans="2:27" ht="20.25" customHeight="1">
      <c r="B89" s="92" t="s">
        <v>124</v>
      </c>
      <c r="C89" s="71">
        <v>5</v>
      </c>
      <c r="D89" s="93">
        <v>2.875381559682539E-2</v>
      </c>
      <c r="E89" s="93">
        <v>0.33834595655173633</v>
      </c>
      <c r="F89" s="93">
        <v>0.17663969083263706</v>
      </c>
      <c r="G89" s="94">
        <v>10.542999999999999</v>
      </c>
      <c r="H89" s="95">
        <v>4.7063577346215982E-2</v>
      </c>
      <c r="I89" s="95">
        <v>9.3774177862335346</v>
      </c>
      <c r="J89" s="96">
        <v>1.9685744079658882</v>
      </c>
      <c r="K89" s="79"/>
    </row>
    <row r="90" spans="2:27" ht="20.25" customHeight="1">
      <c r="B90" s="92" t="s">
        <v>124</v>
      </c>
      <c r="C90" s="71">
        <v>6</v>
      </c>
      <c r="D90" s="93">
        <v>3.0929318916984767E-2</v>
      </c>
      <c r="E90" s="93">
        <v>0.33455657576076592</v>
      </c>
      <c r="F90" s="93">
        <v>0.16188811281187263</v>
      </c>
      <c r="G90" s="94">
        <v>11.052249999999999</v>
      </c>
      <c r="H90" s="95">
        <v>5.1624421643253322E-2</v>
      </c>
      <c r="I90" s="95">
        <v>8.8095557168869352</v>
      </c>
      <c r="J90" s="96">
        <v>1.9307179719732914</v>
      </c>
      <c r="K90" s="79"/>
    </row>
    <row r="91" spans="2:27" ht="20.25" customHeight="1">
      <c r="B91" s="92" t="s">
        <v>124</v>
      </c>
      <c r="C91" s="71">
        <v>7</v>
      </c>
      <c r="D91" s="93">
        <v>3.1863699488282292E-2</v>
      </c>
      <c r="E91" s="93">
        <v>0.33897118158006301</v>
      </c>
      <c r="F91" s="93">
        <v>0.15028346482097416</v>
      </c>
      <c r="G91" s="94">
        <v>11.396416666666665</v>
      </c>
      <c r="H91" s="95">
        <v>6.0786715702323094E-2</v>
      </c>
      <c r="I91" s="95">
        <v>6.6803041923117119</v>
      </c>
      <c r="J91" s="96">
        <v>1.8835299198192526</v>
      </c>
      <c r="K91" s="79" t="s">
        <v>68</v>
      </c>
    </row>
    <row r="92" spans="2:27" ht="20.25" customHeight="1">
      <c r="B92" s="92" t="s">
        <v>122</v>
      </c>
      <c r="C92" s="71">
        <v>1</v>
      </c>
      <c r="D92" s="93">
        <v>5.0372030628620376E-2</v>
      </c>
      <c r="E92" s="93">
        <v>0.44789197501120903</v>
      </c>
      <c r="F92" s="93">
        <v>0.17452913838066506</v>
      </c>
      <c r="G92" s="94">
        <v>15.211874999999999</v>
      </c>
      <c r="H92" s="95">
        <v>2.4485628063954064</v>
      </c>
      <c r="I92" s="95">
        <v>48.561628139620176</v>
      </c>
      <c r="J92" s="96">
        <v>1.5727021368508769</v>
      </c>
      <c r="K92" s="79"/>
    </row>
    <row r="93" spans="2:27" ht="20.25" customHeight="1">
      <c r="B93" s="92" t="s">
        <v>122</v>
      </c>
      <c r="C93" s="71">
        <v>2</v>
      </c>
      <c r="D93" s="93">
        <v>5.1570589640575981E-2</v>
      </c>
      <c r="E93" s="93">
        <v>0.35749403287517639</v>
      </c>
      <c r="F93" s="93">
        <v>0.15871639716236072</v>
      </c>
      <c r="G93" s="94">
        <v>12.030307692307691</v>
      </c>
      <c r="H93" s="95">
        <v>0.29225869324728487</v>
      </c>
      <c r="I93" s="95">
        <v>21.06255264288955</v>
      </c>
      <c r="J93" s="96">
        <v>1.802645059495354</v>
      </c>
      <c r="K93" s="79"/>
    </row>
    <row r="94" spans="2:27" ht="20.25" customHeight="1">
      <c r="B94" s="92" t="s">
        <v>122</v>
      </c>
      <c r="C94" s="71">
        <v>3</v>
      </c>
      <c r="D94" s="93">
        <v>2.9973818993186942E-2</v>
      </c>
      <c r="E94" s="93">
        <v>0.35958969007949992</v>
      </c>
      <c r="F94" s="93">
        <v>0.15898200054284078</v>
      </c>
      <c r="G94" s="94">
        <v>11.799307692307694</v>
      </c>
      <c r="H94" s="95">
        <v>0.31390774463240684</v>
      </c>
      <c r="I94" s="95">
        <v>19.165165841013941</v>
      </c>
      <c r="J94" s="96">
        <v>1.8333431026336167</v>
      </c>
      <c r="K94" s="79"/>
    </row>
    <row r="95" spans="2:27" ht="20.25" customHeight="1">
      <c r="B95" s="92" t="s">
        <v>122</v>
      </c>
      <c r="C95" s="71">
        <v>4</v>
      </c>
      <c r="D95" s="93">
        <v>3.0249170238371554E-2</v>
      </c>
      <c r="E95" s="93">
        <v>0.35913031042034343</v>
      </c>
      <c r="F95" s="93">
        <v>0.16320847440456959</v>
      </c>
      <c r="G95" s="94">
        <v>11.912000000000003</v>
      </c>
      <c r="H95" s="95">
        <v>0.22842440997821592</v>
      </c>
      <c r="I95" s="95">
        <v>16.96166222818108</v>
      </c>
      <c r="J95" s="96">
        <v>1.8406354751740424</v>
      </c>
      <c r="K95" s="79"/>
    </row>
    <row r="96" spans="2:27" ht="20.25" customHeight="1">
      <c r="B96" s="92" t="s">
        <v>122</v>
      </c>
      <c r="C96" s="71">
        <v>5</v>
      </c>
      <c r="D96" s="93">
        <v>2.9147332032587823E-2</v>
      </c>
      <c r="E96" s="93">
        <v>0.35786626277965911</v>
      </c>
      <c r="F96" s="93">
        <v>0.15977275851810327</v>
      </c>
      <c r="G96" s="94">
        <v>12.17723076923077</v>
      </c>
      <c r="H96" s="95">
        <v>0.18522460360239693</v>
      </c>
      <c r="I96" s="95">
        <v>15.234723646297148</v>
      </c>
      <c r="J96" s="96">
        <v>1.8296437849977214</v>
      </c>
      <c r="K96" s="79"/>
    </row>
    <row r="97" spans="2:11" ht="20.25" customHeight="1">
      <c r="B97" s="92" t="s">
        <v>122</v>
      </c>
      <c r="C97" s="71">
        <v>6</v>
      </c>
      <c r="D97" s="93">
        <v>2.9705117899554701E-2</v>
      </c>
      <c r="E97" s="93">
        <v>0.35145689103974442</v>
      </c>
      <c r="F97" s="93">
        <v>0.14765492286320014</v>
      </c>
      <c r="G97" s="94">
        <v>12.643000000000001</v>
      </c>
      <c r="H97" s="95">
        <v>0.13288161401135007</v>
      </c>
      <c r="I97" s="95">
        <v>14.384434716728643</v>
      </c>
      <c r="J97" s="96">
        <v>1.8087806150509478</v>
      </c>
      <c r="K97" s="79"/>
    </row>
    <row r="98" spans="2:11" ht="20.25" customHeight="1">
      <c r="B98" s="92" t="s">
        <v>122</v>
      </c>
      <c r="C98" s="71">
        <v>7</v>
      </c>
      <c r="D98" s="93">
        <v>2.8667488754062935E-2</v>
      </c>
      <c r="E98" s="93">
        <v>0.349008857198911</v>
      </c>
      <c r="F98" s="93">
        <v>0.13272711268836446</v>
      </c>
      <c r="G98" s="94">
        <v>12.914153846153845</v>
      </c>
      <c r="H98" s="95">
        <v>8.9942907104389902E-2</v>
      </c>
      <c r="I98" s="95">
        <v>12.80868763445698</v>
      </c>
      <c r="J98" s="96">
        <v>1.7790282635383645</v>
      </c>
      <c r="K98" s="79" t="s">
        <v>68</v>
      </c>
    </row>
    <row r="99" spans="2:11" ht="20.25" customHeight="1">
      <c r="B99" s="92" t="s">
        <v>121</v>
      </c>
      <c r="C99" s="71">
        <v>1</v>
      </c>
      <c r="D99" s="93">
        <v>4.9571835014447022E-2</v>
      </c>
      <c r="E99" s="93">
        <v>0.47512719509852225</v>
      </c>
      <c r="F99" s="93">
        <v>0.18548198666471211</v>
      </c>
      <c r="G99" s="94">
        <v>15.871250000000002</v>
      </c>
      <c r="H99" s="95">
        <v>2.2132067204067853</v>
      </c>
      <c r="I99" s="95">
        <v>28.37483650507734</v>
      </c>
      <c r="J99" s="96">
        <v>1.7275557335959217</v>
      </c>
      <c r="K99" s="79"/>
    </row>
    <row r="100" spans="2:11" ht="20.25" customHeight="1">
      <c r="B100" s="92" t="s">
        <v>121</v>
      </c>
      <c r="C100" s="71">
        <v>2</v>
      </c>
      <c r="D100" s="93">
        <v>6.7284940975427754E-2</v>
      </c>
      <c r="E100" s="93">
        <v>0.35702284696063624</v>
      </c>
      <c r="F100" s="93">
        <v>0.14526100497373681</v>
      </c>
      <c r="G100" s="94">
        <v>10.601166666666666</v>
      </c>
      <c r="H100" s="95">
        <v>0.13215080596888693</v>
      </c>
      <c r="I100" s="95">
        <v>6.3054813133726046</v>
      </c>
      <c r="J100" s="96">
        <v>2.1527926741623875</v>
      </c>
      <c r="K100" s="79"/>
    </row>
    <row r="101" spans="2:11" ht="20.25" customHeight="1">
      <c r="B101" s="92" t="s">
        <v>121</v>
      </c>
      <c r="C101" s="71">
        <v>3</v>
      </c>
      <c r="D101" s="93">
        <v>2.8971090053541041E-2</v>
      </c>
      <c r="E101" s="93">
        <v>0.375383489285324</v>
      </c>
      <c r="F101" s="93">
        <v>0.1720888425831229</v>
      </c>
      <c r="G101" s="94">
        <v>11.009416666666667</v>
      </c>
      <c r="H101" s="95">
        <v>0.43640740830783964</v>
      </c>
      <c r="I101" s="95">
        <v>8.7504839783930208</v>
      </c>
      <c r="J101" s="96">
        <v>2.1159049208349212</v>
      </c>
      <c r="K101" s="79"/>
    </row>
    <row r="102" spans="2:11" ht="20.25" customHeight="1">
      <c r="B102" s="92" t="s">
        <v>121</v>
      </c>
      <c r="C102" s="71">
        <v>4</v>
      </c>
      <c r="D102" s="93">
        <v>2.7677677104457638E-2</v>
      </c>
      <c r="E102" s="93">
        <v>0.37645202509287679</v>
      </c>
      <c r="F102" s="93">
        <v>0.17373060423032349</v>
      </c>
      <c r="G102" s="94">
        <v>11.639250000000002</v>
      </c>
      <c r="H102" s="95">
        <v>0.314535377458598</v>
      </c>
      <c r="I102" s="95">
        <v>10.946834971870247</v>
      </c>
      <c r="J102" s="96">
        <v>2.062007605293112</v>
      </c>
      <c r="K102" s="79"/>
    </row>
    <row r="103" spans="2:11" ht="20.25" customHeight="1">
      <c r="B103" s="92" t="s">
        <v>121</v>
      </c>
      <c r="C103" s="71">
        <v>5</v>
      </c>
      <c r="D103" s="93">
        <v>2.7219067267620023E-2</v>
      </c>
      <c r="E103" s="93">
        <v>0.37383635263621218</v>
      </c>
      <c r="F103" s="93">
        <v>0.1759740085614139</v>
      </c>
      <c r="G103" s="94">
        <v>12.195500000000001</v>
      </c>
      <c r="H103" s="95">
        <v>0.42108318027811292</v>
      </c>
      <c r="I103" s="95">
        <v>10.424891956927173</v>
      </c>
      <c r="J103" s="96">
        <v>2.01476707336588</v>
      </c>
      <c r="K103" s="79"/>
    </row>
    <row r="104" spans="2:11" ht="20.25" customHeight="1">
      <c r="B104" s="92" t="s">
        <v>121</v>
      </c>
      <c r="C104" s="71">
        <v>6</v>
      </c>
      <c r="D104" s="93">
        <v>3.1622961822793109E-2</v>
      </c>
      <c r="E104" s="93">
        <v>0.37766042446265669</v>
      </c>
      <c r="F104" s="93">
        <v>0.16687335284615232</v>
      </c>
      <c r="G104" s="94">
        <v>13.513083333333334</v>
      </c>
      <c r="H104" s="95">
        <v>0.20735516940527363</v>
      </c>
      <c r="I104" s="95">
        <v>10.746324330003585</v>
      </c>
      <c r="J104" s="96">
        <v>1.9180471307766065</v>
      </c>
      <c r="K104" s="79"/>
    </row>
    <row r="105" spans="2:11" ht="20.25" customHeight="1">
      <c r="B105" s="92" t="s">
        <v>121</v>
      </c>
      <c r="C105" s="71">
        <v>7</v>
      </c>
      <c r="D105" s="93">
        <v>3.5188737939683815E-2</v>
      </c>
      <c r="E105" s="93">
        <v>0.38231759935353543</v>
      </c>
      <c r="F105" s="93">
        <v>0.15954322594197873</v>
      </c>
      <c r="G105" s="94">
        <v>14.160666666666669</v>
      </c>
      <c r="H105" s="95">
        <v>0.16113335776199844</v>
      </c>
      <c r="I105" s="95">
        <v>10.075075211644956</v>
      </c>
      <c r="J105" s="96">
        <v>1.8535409186148581</v>
      </c>
      <c r="K105" s="79" t="s">
        <v>69</v>
      </c>
    </row>
    <row r="106" spans="2:11" ht="20.25" customHeight="1">
      <c r="B106" s="92" t="s">
        <v>123</v>
      </c>
      <c r="C106" s="71">
        <v>1</v>
      </c>
      <c r="D106" s="93">
        <v>3.5646665105357737E-2</v>
      </c>
      <c r="E106" s="93">
        <v>0.44246297063840118</v>
      </c>
      <c r="F106" s="93">
        <v>0.16463746224014614</v>
      </c>
      <c r="G106" s="94">
        <v>13.672333333333336</v>
      </c>
      <c r="H106" s="95">
        <v>1.0120967776097995</v>
      </c>
      <c r="I106" s="95">
        <v>22.014249818870166</v>
      </c>
      <c r="J106" s="96">
        <v>1.8097884205352333</v>
      </c>
      <c r="K106" s="79"/>
    </row>
    <row r="107" spans="2:11" ht="20.25" customHeight="1">
      <c r="B107" s="92" t="s">
        <v>123</v>
      </c>
      <c r="C107" s="71">
        <v>2</v>
      </c>
      <c r="D107" s="93">
        <v>4.8116695598123899E-2</v>
      </c>
      <c r="E107" s="93">
        <v>0.35980152891904227</v>
      </c>
      <c r="F107" s="93">
        <v>0.15266413687251734</v>
      </c>
      <c r="G107" s="94">
        <v>9.8035384615384622</v>
      </c>
      <c r="H107" s="95">
        <v>2.5758853240582226E-2</v>
      </c>
      <c r="I107" s="95">
        <v>6.1872765483878513</v>
      </c>
      <c r="J107" s="96">
        <v>2.1401304517873854</v>
      </c>
      <c r="K107" s="79"/>
    </row>
    <row r="108" spans="2:11" ht="20.25" customHeight="1">
      <c r="B108" s="92" t="s">
        <v>123</v>
      </c>
      <c r="C108" s="71">
        <v>3</v>
      </c>
      <c r="D108" s="93">
        <v>1.3885876966063427E-2</v>
      </c>
      <c r="E108" s="93">
        <v>0.36695568922089411</v>
      </c>
      <c r="F108" s="93">
        <v>0.16754027545417527</v>
      </c>
      <c r="G108" s="94">
        <v>9.832076923076924</v>
      </c>
      <c r="H108" s="95">
        <v>1.9638228739647018E-2</v>
      </c>
      <c r="I108" s="95">
        <v>7.703422526938871</v>
      </c>
      <c r="J108" s="96">
        <v>2.1691791791993631</v>
      </c>
      <c r="K108" s="79"/>
    </row>
    <row r="109" spans="2:11" ht="20.25" customHeight="1">
      <c r="B109" s="92" t="s">
        <v>123</v>
      </c>
      <c r="C109" s="71">
        <v>4</v>
      </c>
      <c r="D109" s="93">
        <v>1.5373230356713667E-2</v>
      </c>
      <c r="E109" s="93">
        <v>0.36856362381117824</v>
      </c>
      <c r="F109" s="93">
        <v>0.17860794708558056</v>
      </c>
      <c r="G109" s="94">
        <v>10.67246153846154</v>
      </c>
      <c r="H109" s="95">
        <v>0.11294088794932826</v>
      </c>
      <c r="I109" s="95">
        <v>9.3404803402855165</v>
      </c>
      <c r="J109" s="96">
        <v>2.0987708528753681</v>
      </c>
      <c r="K109" s="79"/>
    </row>
    <row r="110" spans="2:11" ht="20.25" customHeight="1">
      <c r="B110" s="92" t="s">
        <v>123</v>
      </c>
      <c r="C110" s="71">
        <v>5</v>
      </c>
      <c r="D110" s="93">
        <v>1.5265724086024477E-2</v>
      </c>
      <c r="E110" s="93">
        <v>0.3723097729062218</v>
      </c>
      <c r="F110" s="93">
        <v>0.17353251891552959</v>
      </c>
      <c r="G110" s="94">
        <v>10.986846153846155</v>
      </c>
      <c r="H110" s="95">
        <v>2.7105539784569734E-2</v>
      </c>
      <c r="I110" s="95">
        <v>9.2344294223957828</v>
      </c>
      <c r="J110" s="96">
        <v>2.0526885960599341</v>
      </c>
      <c r="K110" s="79"/>
    </row>
    <row r="111" spans="2:11" ht="20.25" customHeight="1">
      <c r="B111" s="92" t="s">
        <v>123</v>
      </c>
      <c r="C111" s="71">
        <v>6</v>
      </c>
      <c r="D111" s="93">
        <v>1.6907194178154988E-2</v>
      </c>
      <c r="E111" s="93">
        <v>0.37614590027530181</v>
      </c>
      <c r="F111" s="93">
        <v>0.16271727040372957</v>
      </c>
      <c r="G111" s="94">
        <v>12.700916666666666</v>
      </c>
      <c r="H111" s="95">
        <v>2.8267606635008335E-2</v>
      </c>
      <c r="I111" s="95">
        <v>10.084096724846658</v>
      </c>
      <c r="J111" s="96">
        <v>1.9058985848858654</v>
      </c>
      <c r="K111" s="79"/>
    </row>
    <row r="112" spans="2:11" ht="20.25" customHeight="1">
      <c r="B112" s="92" t="s">
        <v>123</v>
      </c>
      <c r="C112" s="71">
        <v>7</v>
      </c>
      <c r="D112" s="93">
        <v>1.5337002602072922E-2</v>
      </c>
      <c r="E112" s="93">
        <v>0.37825853015124788</v>
      </c>
      <c r="F112" s="93">
        <v>0.1543307822361189</v>
      </c>
      <c r="G112" s="94">
        <v>12.827461538461536</v>
      </c>
      <c r="H112" s="95">
        <v>3.4794806406995449E-2</v>
      </c>
      <c r="I112" s="95">
        <v>8.5452881371362004</v>
      </c>
      <c r="J112" s="96">
        <v>1.8410257349477073</v>
      </c>
      <c r="K112" s="79" t="s">
        <v>67</v>
      </c>
    </row>
    <row r="113" spans="2:11" ht="20.25" customHeight="1">
      <c r="B113" s="90" t="s">
        <v>129</v>
      </c>
      <c r="C113" s="89"/>
      <c r="D113" s="90"/>
      <c r="E113" s="90"/>
      <c r="F113" s="90"/>
      <c r="G113" s="90"/>
      <c r="H113" s="90"/>
      <c r="I113" s="90"/>
      <c r="J113" s="90"/>
      <c r="K113" s="89"/>
    </row>
    <row r="114" spans="2:11" ht="20.25" customHeight="1">
      <c r="B114" s="244" t="str">
        <f>C60</f>
        <v>5-1</v>
      </c>
      <c r="C114" s="59"/>
      <c r="D114" s="72">
        <f t="shared" ref="D114:J119" si="1">(SUMIFS(D$71:D$112,$B$71:$B$112,$B114,$C$71:$C$112,MAX($C$71:$C$112))/SUMIFS(D$71:D$112,$B$71:$B$112,$B114,$C$71:$C$112,MAX($C$71:$C$112)-1))-1</f>
        <v>3.2461536845032501E-2</v>
      </c>
      <c r="E114" s="72">
        <f t="shared" si="1"/>
        <v>-3.4172423852712908E-2</v>
      </c>
      <c r="F114" s="72">
        <f t="shared" si="1"/>
        <v>-0.10728842990105647</v>
      </c>
      <c r="G114" s="72">
        <f t="shared" si="1"/>
        <v>3.6352684074862474E-2</v>
      </c>
      <c r="H114" s="72">
        <f t="shared" si="1"/>
        <v>-0.24956433638557562</v>
      </c>
      <c r="I114" s="72">
        <f t="shared" si="1"/>
        <v>-0.24440891748569127</v>
      </c>
      <c r="J114" s="91">
        <f t="shared" si="1"/>
        <v>-1.1709593042325439E-2</v>
      </c>
      <c r="K114" s="60"/>
    </row>
    <row r="115" spans="2:11" ht="20.25" customHeight="1">
      <c r="B115" s="43" t="str">
        <f>D60</f>
        <v>20</v>
      </c>
      <c r="C115" s="59"/>
      <c r="D115" s="72">
        <f t="shared" si="1"/>
        <v>0.18494593420638061</v>
      </c>
      <c r="E115" s="72">
        <f t="shared" si="1"/>
        <v>-5.0768095108777445E-3</v>
      </c>
      <c r="F115" s="72">
        <f t="shared" si="1"/>
        <v>-7.1122460203504545E-2</v>
      </c>
      <c r="G115" s="72">
        <f t="shared" si="1"/>
        <v>5.6474626886499513E-2</v>
      </c>
      <c r="H115" s="72">
        <f t="shared" si="1"/>
        <v>-0.15686242945564288</v>
      </c>
      <c r="I115" s="72">
        <f t="shared" si="1"/>
        <v>-0.10760541686948299</v>
      </c>
      <c r="J115" s="91">
        <f t="shared" si="1"/>
        <v>-2.3712605871951231E-2</v>
      </c>
      <c r="K115" s="60"/>
    </row>
    <row r="116" spans="2:11" ht="20.25" customHeight="1">
      <c r="B116" s="43" t="str">
        <f>E60</f>
        <v>5</v>
      </c>
      <c r="C116" s="59"/>
      <c r="D116" s="72">
        <f t="shared" si="1"/>
        <v>3.0210189037962021E-2</v>
      </c>
      <c r="E116" s="72">
        <f t="shared" si="1"/>
        <v>1.3195393960673041E-2</v>
      </c>
      <c r="F116" s="72">
        <f t="shared" si="1"/>
        <v>-7.1683138368436206E-2</v>
      </c>
      <c r="G116" s="72">
        <f t="shared" si="1"/>
        <v>3.1139963959073258E-2</v>
      </c>
      <c r="H116" s="72">
        <f t="shared" si="1"/>
        <v>0.17747983933621803</v>
      </c>
      <c r="I116" s="72">
        <f t="shared" si="1"/>
        <v>-0.24169794629866359</v>
      </c>
      <c r="J116" s="91">
        <f t="shared" si="1"/>
        <v>-2.4440675872411499E-2</v>
      </c>
      <c r="K116" s="60"/>
    </row>
    <row r="117" spans="2:11" ht="20.25" customHeight="1">
      <c r="B117" s="43" t="str">
        <f>F60</f>
        <v>27</v>
      </c>
      <c r="C117" s="59"/>
      <c r="D117" s="72">
        <f t="shared" si="1"/>
        <v>-3.4930988962926235E-2</v>
      </c>
      <c r="E117" s="72">
        <f t="shared" si="1"/>
        <v>-6.9653886529047471E-3</v>
      </c>
      <c r="F117" s="72">
        <f t="shared" si="1"/>
        <v>-0.10109930563348746</v>
      </c>
      <c r="G117" s="72">
        <f t="shared" si="1"/>
        <v>2.1446954532456264E-2</v>
      </c>
      <c r="H117" s="72">
        <f t="shared" si="1"/>
        <v>-0.32313504939285698</v>
      </c>
      <c r="I117" s="72">
        <f t="shared" si="1"/>
        <v>-0.10954529067722896</v>
      </c>
      <c r="J117" s="91">
        <f t="shared" si="1"/>
        <v>-1.6448844743808366E-2</v>
      </c>
      <c r="K117" s="60"/>
    </row>
    <row r="118" spans="2:11" ht="20.25" customHeight="1">
      <c r="B118" s="43" t="str">
        <f>G60</f>
        <v>21</v>
      </c>
      <c r="C118" s="59"/>
      <c r="D118" s="72">
        <f t="shared" si="1"/>
        <v>0.11275908110291466</v>
      </c>
      <c r="E118" s="72">
        <f t="shared" si="1"/>
        <v>1.2331646604234692E-2</v>
      </c>
      <c r="F118" s="72">
        <f t="shared" si="1"/>
        <v>-4.3926287685557286E-2</v>
      </c>
      <c r="G118" s="72">
        <f t="shared" si="1"/>
        <v>4.7922692205702111E-2</v>
      </c>
      <c r="H118" s="72">
        <f t="shared" si="1"/>
        <v>-0.22291130612198584</v>
      </c>
      <c r="I118" s="72">
        <f t="shared" si="1"/>
        <v>-6.2463136021728927E-2</v>
      </c>
      <c r="J118" s="91">
        <f t="shared" si="1"/>
        <v>-3.3631192438754121E-2</v>
      </c>
      <c r="K118" s="60"/>
    </row>
    <row r="119" spans="2:11" ht="20.25" customHeight="1">
      <c r="B119" s="43" t="str">
        <f>H60</f>
        <v>38</v>
      </c>
      <c r="C119" s="59"/>
      <c r="D119" s="72">
        <f t="shared" si="1"/>
        <v>-9.287120970733509E-2</v>
      </c>
      <c r="E119" s="72">
        <f t="shared" si="1"/>
        <v>5.6165170865873915E-3</v>
      </c>
      <c r="F119" s="72">
        <f t="shared" si="1"/>
        <v>-5.1540246138608081E-2</v>
      </c>
      <c r="G119" s="72">
        <f t="shared" si="1"/>
        <v>9.9634439872346992E-3</v>
      </c>
      <c r="H119" s="72">
        <f t="shared" si="1"/>
        <v>0.2309074077712483</v>
      </c>
      <c r="I119" s="72">
        <f t="shared" si="1"/>
        <v>-0.15259756324222062</v>
      </c>
      <c r="J119" s="91">
        <f t="shared" si="1"/>
        <v>-3.4037933840033285E-2</v>
      </c>
      <c r="K119" s="60"/>
    </row>
    <row r="120" spans="2:11" ht="20.25" customHeight="1" thickBot="1"/>
    <row r="121" spans="2:11" ht="17.25" thickTop="1">
      <c r="B121" s="26" t="s">
        <v>51</v>
      </c>
      <c r="C121" s="26"/>
      <c r="D121" s="26"/>
      <c r="E121" s="26"/>
      <c r="F121" s="180" t="s">
        <v>77</v>
      </c>
      <c r="G121" s="44"/>
      <c r="H121" s="26"/>
      <c r="I121" s="26"/>
    </row>
    <row r="122" spans="2:11">
      <c r="B122" s="27" t="s">
        <v>33</v>
      </c>
      <c r="C122" s="27" t="s">
        <v>52</v>
      </c>
      <c r="D122" s="27"/>
      <c r="E122" s="27"/>
      <c r="F122" s="97" t="s">
        <v>78</v>
      </c>
      <c r="G122" s="45"/>
      <c r="H122" s="47" t="s">
        <v>81</v>
      </c>
      <c r="I122" s="47"/>
    </row>
    <row r="123" spans="2:11">
      <c r="B123" s="27" t="s">
        <v>34</v>
      </c>
      <c r="C123" s="27" t="s">
        <v>53</v>
      </c>
      <c r="D123" s="27"/>
      <c r="E123" s="27"/>
      <c r="F123" s="97" t="s">
        <v>79</v>
      </c>
      <c r="G123" s="45"/>
      <c r="H123" s="47" t="s">
        <v>82</v>
      </c>
      <c r="I123" s="47"/>
    </row>
    <row r="124" spans="2:11">
      <c r="B124" s="27" t="s">
        <v>4</v>
      </c>
      <c r="C124" s="27" t="s">
        <v>54</v>
      </c>
      <c r="D124" s="27"/>
      <c r="E124" s="27"/>
      <c r="F124" s="97" t="s">
        <v>80</v>
      </c>
      <c r="G124" s="45"/>
      <c r="H124" s="47" t="s">
        <v>83</v>
      </c>
      <c r="I124" s="47"/>
    </row>
    <row r="125" spans="2:11">
      <c r="B125" s="27" t="s">
        <v>5</v>
      </c>
      <c r="C125" s="27" t="s">
        <v>55</v>
      </c>
      <c r="D125" s="27"/>
      <c r="E125" s="27"/>
      <c r="F125" s="97" t="s">
        <v>87</v>
      </c>
      <c r="G125" s="45"/>
      <c r="H125" s="47" t="s">
        <v>84</v>
      </c>
      <c r="I125" s="47"/>
    </row>
    <row r="126" spans="2:11">
      <c r="B126" s="27" t="s">
        <v>56</v>
      </c>
      <c r="C126" s="27" t="s">
        <v>57</v>
      </c>
      <c r="D126" s="27"/>
      <c r="E126" s="27"/>
      <c r="F126" s="97" t="s">
        <v>88</v>
      </c>
      <c r="G126" s="45"/>
      <c r="H126" s="47" t="s">
        <v>85</v>
      </c>
      <c r="I126" s="47"/>
    </row>
    <row r="127" spans="2:11" ht="17.25" thickBot="1">
      <c r="B127" s="28" t="s">
        <v>58</v>
      </c>
      <c r="C127" s="28" t="s">
        <v>59</v>
      </c>
      <c r="D127" s="28"/>
      <c r="E127" s="28"/>
      <c r="F127" s="98" t="s">
        <v>89</v>
      </c>
      <c r="G127" s="46"/>
      <c r="H127" s="48" t="s">
        <v>86</v>
      </c>
      <c r="I127" s="48"/>
    </row>
    <row r="128" spans="2:11" ht="17.25" thickTop="1"/>
    <row r="12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12">
    <cfRule type="expression" dxfId="50" priority="1">
      <formula>$B71&lt;&gt;$B72</formula>
    </cfRule>
  </conditionalFormatting>
  <conditionalFormatting sqref="C61:K61">
    <cfRule type="containsText" dxfId="49" priority="2" operator="containsText" text="F">
      <formula>NOT(ISERROR(SEARCH("F",C61)))</formula>
    </cfRule>
    <cfRule type="containsText" dxfId="48" priority="3" operator="containsText" text="D">
      <formula>NOT(ISERROR(SEARCH("D",C61)))</formula>
    </cfRule>
    <cfRule type="containsText" dxfId="47" priority="4" operator="containsText" text="S">
      <formula>NOT(ISERROR(SEARCH("S",C61)))</formula>
    </cfRule>
    <cfRule type="containsText" dxfId="46" priority="5" operator="containsText" text="A">
      <formula>NOT(ISERROR(SEARCH("A",C61)))</formula>
    </cfRule>
  </conditionalFormatting>
  <conditionalFormatting sqref="D48:K48 D50:K51 D52:D57 D58:K59 D68:K68 D113:K113 K114:K119">
    <cfRule type="containsText" dxfId="45" priority="60" operator="containsText" text="악화">
      <formula>NOT(ISERROR(SEARCH("악화",D48)))</formula>
    </cfRule>
  </conditionalFormatting>
  <conditionalFormatting sqref="D48:K48 D50:K51 D58:K59 D68:K68 D113:K113 K114:K119 D52:D57">
    <cfRule type="containsText" dxfId="44" priority="59" operator="containsText" text="개선">
      <formula>NOT(ISERROR(SEARCH("개선",D48)))</formula>
    </cfRule>
  </conditionalFormatting>
  <conditionalFormatting sqref="G4:G5">
    <cfRule type="containsText" dxfId="43" priority="10" operator="containsText" text="S">
      <formula>NOT(ISERROR(SEARCH("S",G4)))</formula>
    </cfRule>
    <cfRule type="containsText" dxfId="42" priority="11" operator="containsText" text="A">
      <formula>NOT(ISERROR(SEARCH("A",G4)))</formula>
    </cfRule>
  </conditionalFormatting>
  <conditionalFormatting sqref="G5">
    <cfRule type="containsText" dxfId="41" priority="6" operator="containsText" text="F">
      <formula>NOT(ISERROR(SEARCH("F",G5)))</formula>
    </cfRule>
    <cfRule type="containsText" dxfId="40" priority="7" operator="containsText" text="D">
      <formula>NOT(ISERROR(SEARCH("D",G5)))</formula>
    </cfRule>
  </conditionalFormatting>
  <conditionalFormatting sqref="K1:K18 J19 K21:K25 K27:K60 K62:K1048576">
    <cfRule type="containsText" dxfId="39" priority="12" operator="containsText" text="D">
      <formula>NOT(ISERROR(SEARCH("D",J1)))</formula>
    </cfRule>
    <cfRule type="containsText" dxfId="38" priority="13" operator="containsText" text="F">
      <formula>NOT(ISERROR(SEARCH("F",J1)))</formula>
    </cfRule>
    <cfRule type="containsText" dxfId="37" priority="14" operator="containsText" text="S">
      <formula>NOT(ISERROR(SEARCH("S",J1)))</formula>
    </cfRule>
    <cfRule type="containsText" dxfId="36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47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158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38</v>
      </c>
      <c r="B4" s="144" t="s">
        <v>144</v>
      </c>
      <c r="C4" s="144" t="s">
        <v>1</v>
      </c>
      <c r="D4" s="144" t="s">
        <v>10</v>
      </c>
      <c r="E4" s="145" t="s">
        <v>143</v>
      </c>
      <c r="F4" s="131" t="s">
        <v>45</v>
      </c>
      <c r="G4" s="155" t="s">
        <v>148</v>
      </c>
      <c r="H4" s="131" t="s">
        <v>63</v>
      </c>
      <c r="I4" s="131" t="s">
        <v>3</v>
      </c>
      <c r="J4" s="130" t="s">
        <v>11</v>
      </c>
      <c r="K4" s="130" t="s">
        <v>12</v>
      </c>
      <c r="L4" s="130" t="s">
        <v>13</v>
      </c>
      <c r="M4" s="130" t="s">
        <v>15</v>
      </c>
      <c r="N4" s="246" t="s">
        <v>6</v>
      </c>
      <c r="O4" s="246" t="s">
        <v>7</v>
      </c>
      <c r="P4" s="246" t="s">
        <v>26</v>
      </c>
      <c r="Q4" s="246" t="s">
        <v>14</v>
      </c>
      <c r="R4" s="246" t="s">
        <v>46</v>
      </c>
      <c r="S4" s="156" t="s">
        <v>43</v>
      </c>
      <c r="T4" s="15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4" t="s">
        <v>39</v>
      </c>
      <c r="AQ4" s="104" t="s">
        <v>27</v>
      </c>
      <c r="AR4" s="104" t="s">
        <v>40</v>
      </c>
      <c r="AS4" s="104" t="s">
        <v>41</v>
      </c>
      <c r="AT4" s="104" t="s">
        <v>6</v>
      </c>
      <c r="AU4" s="104" t="s">
        <v>7</v>
      </c>
      <c r="AV4" s="104" t="s">
        <v>28</v>
      </c>
      <c r="AW4" s="104" t="s">
        <v>18</v>
      </c>
      <c r="AX4" s="105" t="s">
        <v>60</v>
      </c>
      <c r="AY4" s="104" t="s">
        <v>90</v>
      </c>
      <c r="AZ4" s="104" t="s">
        <v>65</v>
      </c>
      <c r="BA4" s="104" t="s">
        <v>128</v>
      </c>
      <c r="BB4" t="s">
        <v>136</v>
      </c>
      <c r="BC4" t="s">
        <v>137</v>
      </c>
      <c r="BD4" t="s">
        <v>115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>
      <c r="A5" s="149" t="str">
        <f>W5</f>
        <v>인천스마트</v>
      </c>
      <c r="B5" s="149" t="str">
        <f>X5</f>
        <v>20</v>
      </c>
      <c r="C5" s="150" t="str">
        <f>Y5</f>
        <v>70바3501</v>
      </c>
      <c r="D5" s="138" t="str">
        <f>Z5</f>
        <v>대형</v>
      </c>
      <c r="E5" s="134" t="str">
        <f>AZ5</f>
        <v>F</v>
      </c>
      <c r="F5" s="157">
        <f>G5/H5</f>
        <v>0.96105263157894749</v>
      </c>
      <c r="G5" s="158">
        <f>AE5</f>
        <v>1.8260000000000001</v>
      </c>
      <c r="H5" s="159">
        <f>AF5</f>
        <v>1.9</v>
      </c>
      <c r="I5" s="160">
        <f>AC5</f>
        <v>2308.105</v>
      </c>
      <c r="J5" s="161">
        <f>AI5/AH5</f>
        <v>3.2387856792590985E-2</v>
      </c>
      <c r="K5" s="161">
        <f>AJ5/AH5</f>
        <v>0.33548484200262807</v>
      </c>
      <c r="L5" s="161">
        <f>AK5/AC5</f>
        <v>0.10571442806978018</v>
      </c>
      <c r="M5" s="162">
        <f>AG5</f>
        <v>14.047000000000001</v>
      </c>
      <c r="N5" s="163">
        <f>IF(AW5=0,AT5,"속도계이상")</f>
        <v>8.6999999999999994E-2</v>
      </c>
      <c r="O5" s="163">
        <f>IF(AW5=0,AU5,"속도계이상")</f>
        <v>16.334</v>
      </c>
      <c r="P5" s="164">
        <f>AQ5/60</f>
        <v>0.97666666666666668</v>
      </c>
      <c r="Q5" s="165">
        <f>AN5</f>
        <v>94</v>
      </c>
      <c r="R5" s="166">
        <f>AC5/(AH5-AI5-AJ5)</f>
        <v>29.794691000575739</v>
      </c>
      <c r="S5" s="151">
        <f>IF(AW5=0,AL5,"속도계이상")</f>
        <v>2</v>
      </c>
      <c r="T5" s="151">
        <f>IF(AW5=0,AM5,"속도계이상")</f>
        <v>377</v>
      </c>
      <c r="U5" t="s">
        <v>119</v>
      </c>
      <c r="V5" s="5" t="s">
        <v>120</v>
      </c>
      <c r="W5" t="s">
        <v>119</v>
      </c>
      <c r="X5" s="5" t="s">
        <v>120</v>
      </c>
      <c r="Y5" t="s">
        <v>199</v>
      </c>
      <c r="Z5" t="s">
        <v>195</v>
      </c>
      <c r="AA5" t="s">
        <v>48</v>
      </c>
      <c r="AB5">
        <v>529</v>
      </c>
      <c r="AC5" s="1">
        <v>2308.105</v>
      </c>
      <c r="AD5" s="1">
        <v>1263.7529999999999</v>
      </c>
      <c r="AE5" s="29">
        <v>1.8260000000000001</v>
      </c>
      <c r="AF5">
        <v>1.9</v>
      </c>
      <c r="AG5">
        <v>14.047000000000001</v>
      </c>
      <c r="AH5">
        <v>122.549665</v>
      </c>
      <c r="AI5">
        <v>3.9691209999999999</v>
      </c>
      <c r="AJ5">
        <v>41.113554999999998</v>
      </c>
      <c r="AK5">
        <v>244</v>
      </c>
      <c r="AL5">
        <v>2</v>
      </c>
      <c r="AM5">
        <v>377</v>
      </c>
      <c r="AN5">
        <v>94</v>
      </c>
      <c r="AO5">
        <v>18.834036999999999</v>
      </c>
      <c r="AP5">
        <v>5763.2</v>
      </c>
      <c r="AQ5">
        <v>58.6</v>
      </c>
      <c r="AR5">
        <v>20</v>
      </c>
      <c r="AS5">
        <v>5606</v>
      </c>
      <c r="AT5">
        <v>8.6999999999999994E-2</v>
      </c>
      <c r="AU5">
        <v>16.334</v>
      </c>
      <c r="AV5">
        <v>18406</v>
      </c>
      <c r="AW5">
        <v>0</v>
      </c>
      <c r="AX5" s="30">
        <v>0.43</v>
      </c>
      <c r="AY5">
        <v>0.79303030303030309</v>
      </c>
      <c r="AZ5" t="s">
        <v>70</v>
      </c>
      <c r="BA5" t="s">
        <v>625</v>
      </c>
      <c r="BB5">
        <v>2</v>
      </c>
      <c r="BC5" t="s">
        <v>626</v>
      </c>
      <c r="BD5">
        <v>7</v>
      </c>
      <c r="BE5">
        <v>46221.549999999996</v>
      </c>
      <c r="BF5">
        <v>0.13087622548356773</v>
      </c>
      <c r="BG5">
        <v>0.10378881275469599</v>
      </c>
      <c r="BH5">
        <v>245639.01300000004</v>
      </c>
      <c r="BI5">
        <v>2.4626796558574346E-2</v>
      </c>
      <c r="BJ5">
        <v>1.9529795937511838E-2</v>
      </c>
      <c r="BK5">
        <v>1</v>
      </c>
      <c r="BL5" t="s">
        <v>67</v>
      </c>
      <c r="BM5">
        <v>-1</v>
      </c>
      <c r="BN5" t="s">
        <v>627</v>
      </c>
    </row>
    <row r="6" spans="1:66">
      <c r="A6" s="146" t="str">
        <f t="shared" ref="A6:A7" si="0">W6</f>
        <v>인천스마트</v>
      </c>
      <c r="B6" s="146" t="str">
        <f t="shared" ref="B6:B69" si="1">X6</f>
        <v>20</v>
      </c>
      <c r="C6" s="147" t="str">
        <f t="shared" ref="C6:C7" si="2">Y6</f>
        <v>70바3503</v>
      </c>
      <c r="D6" s="121" t="str">
        <f t="shared" ref="D6:D7" si="3">Z6</f>
        <v>대형</v>
      </c>
      <c r="E6" s="117" t="str">
        <f>AZ6</f>
        <v>F</v>
      </c>
      <c r="F6" s="167">
        <f>G6/H6</f>
        <v>0.98052631578947369</v>
      </c>
      <c r="G6" s="168">
        <f>AE6</f>
        <v>1.863</v>
      </c>
      <c r="H6" s="169">
        <f>AF6</f>
        <v>1.9</v>
      </c>
      <c r="I6" s="170">
        <f t="shared" ref="I6:I7" si="4">AC6</f>
        <v>3888.7689999999998</v>
      </c>
      <c r="J6" s="171">
        <f t="shared" ref="J6:J7" si="5">AI6/AH6</f>
        <v>3.3165057488966185E-2</v>
      </c>
      <c r="K6" s="171">
        <f t="shared" ref="K6:K7" si="6">AJ6/AH6</f>
        <v>0.35134417245856431</v>
      </c>
      <c r="L6" s="171">
        <f t="shared" ref="L6:L7" si="7">AK6/AC6</f>
        <v>0.21472090525305051</v>
      </c>
      <c r="M6" s="172">
        <f t="shared" ref="M6:M7" si="8">AG6</f>
        <v>12.028</v>
      </c>
      <c r="N6" s="173">
        <f t="shared" ref="N6:N7" si="9">IF(AW6=0,AT6,"속도계이상")</f>
        <v>7.6999999999999999E-2</v>
      </c>
      <c r="O6" s="173">
        <f t="shared" ref="O6:O7" si="10">IF(AW6=0,AU6,"속도계이상")</f>
        <v>19.542999999999999</v>
      </c>
      <c r="P6" s="174">
        <f t="shared" ref="P6:P7" si="11">AQ6/60</f>
        <v>2.8333333333333332E-2</v>
      </c>
      <c r="Q6" s="175">
        <f t="shared" ref="Q6:Q7" si="12">AN6</f>
        <v>89</v>
      </c>
      <c r="R6" s="176">
        <f t="shared" ref="R6:R7" si="13">AC6/(AH6-AI6-AJ6)</f>
        <v>28.128850518828731</v>
      </c>
      <c r="S6" s="148">
        <f t="shared" ref="S6:S7" si="14">IF(AW6=0,AL6,"속도계이상")</f>
        <v>3</v>
      </c>
      <c r="T6" s="148">
        <f t="shared" ref="T6:T7" si="15">IF(AW6=0,AM6,"속도계이상")</f>
        <v>760</v>
      </c>
      <c r="U6" t="s">
        <v>119</v>
      </c>
      <c r="V6" s="5" t="s">
        <v>120</v>
      </c>
      <c r="W6" t="s">
        <v>119</v>
      </c>
      <c r="X6" s="5" t="s">
        <v>120</v>
      </c>
      <c r="Y6" t="s">
        <v>201</v>
      </c>
      <c r="Z6" t="s">
        <v>195</v>
      </c>
      <c r="AA6" t="s">
        <v>48</v>
      </c>
      <c r="AB6">
        <v>529</v>
      </c>
      <c r="AC6" s="1">
        <v>3888.7689999999998</v>
      </c>
      <c r="AD6" s="1">
        <v>2087.6590000000001</v>
      </c>
      <c r="AE6" s="29">
        <v>1.863</v>
      </c>
      <c r="AF6">
        <v>1.9</v>
      </c>
      <c r="AG6">
        <v>12.028</v>
      </c>
      <c r="AH6">
        <v>224.61492799999999</v>
      </c>
      <c r="AI6">
        <v>7.4493669999999996</v>
      </c>
      <c r="AJ6">
        <v>78.917146000000002</v>
      </c>
      <c r="AK6">
        <v>835</v>
      </c>
      <c r="AL6">
        <v>3</v>
      </c>
      <c r="AM6">
        <v>760</v>
      </c>
      <c r="AN6">
        <v>89</v>
      </c>
      <c r="AO6">
        <v>17.313047000000001</v>
      </c>
      <c r="AP6">
        <v>4546.8999999999996</v>
      </c>
      <c r="AQ6">
        <v>1.7</v>
      </c>
      <c r="AR6">
        <v>34</v>
      </c>
      <c r="AS6">
        <v>6189</v>
      </c>
      <c r="AT6">
        <v>7.6999999999999999E-2</v>
      </c>
      <c r="AU6">
        <v>19.542999999999999</v>
      </c>
      <c r="AV6">
        <v>34457</v>
      </c>
      <c r="AW6">
        <v>0</v>
      </c>
      <c r="AX6" s="30">
        <v>0.42</v>
      </c>
      <c r="AY6">
        <v>0.68030303030303041</v>
      </c>
      <c r="AZ6" t="s">
        <v>70</v>
      </c>
      <c r="BA6" t="s">
        <v>625</v>
      </c>
      <c r="BB6">
        <v>3</v>
      </c>
      <c r="BC6" t="s">
        <v>628</v>
      </c>
      <c r="BD6">
        <v>7</v>
      </c>
      <c r="BE6">
        <v>46221.549999999996</v>
      </c>
      <c r="BF6">
        <v>0.13388125235955955</v>
      </c>
      <c r="BG6">
        <v>9.1079821680973103E-2</v>
      </c>
      <c r="BH6">
        <v>245639.01300000004</v>
      </c>
      <c r="BI6">
        <v>2.5192248268804104E-2</v>
      </c>
      <c r="BJ6">
        <v>1.7138362837413705E-2</v>
      </c>
      <c r="BK6">
        <v>1</v>
      </c>
      <c r="BL6" t="s">
        <v>70</v>
      </c>
      <c r="BM6">
        <v>0</v>
      </c>
      <c r="BN6" t="s">
        <v>629</v>
      </c>
    </row>
    <row r="7" spans="1:66">
      <c r="A7" s="149" t="str">
        <f t="shared" si="0"/>
        <v>인천스마트</v>
      </c>
      <c r="B7" s="149" t="str">
        <f t="shared" si="1"/>
        <v>20</v>
      </c>
      <c r="C7" s="150" t="str">
        <f t="shared" si="2"/>
        <v>70바3504</v>
      </c>
      <c r="D7" s="138" t="str">
        <f t="shared" si="3"/>
        <v>대형</v>
      </c>
      <c r="E7" s="134" t="str">
        <f t="shared" ref="E7:E45" si="16">AZ7</f>
        <v>B</v>
      </c>
      <c r="F7" s="157">
        <f t="shared" ref="F7:F45" si="17">G7/H7</f>
        <v>0.94526315789473692</v>
      </c>
      <c r="G7" s="158">
        <f t="shared" ref="G7:G45" si="18">AE7</f>
        <v>1.796</v>
      </c>
      <c r="H7" s="159">
        <f t="shared" ref="H7:H45" si="19">AF7</f>
        <v>1.9</v>
      </c>
      <c r="I7" s="160">
        <f t="shared" si="4"/>
        <v>2249.7550000000001</v>
      </c>
      <c r="J7" s="161">
        <f t="shared" si="5"/>
        <v>4.3298986771839493E-2</v>
      </c>
      <c r="K7" s="161">
        <f t="shared" si="6"/>
        <v>0.36350711472996589</v>
      </c>
      <c r="L7" s="161">
        <f t="shared" si="7"/>
        <v>0.17379670230758459</v>
      </c>
      <c r="M7" s="162">
        <f t="shared" si="8"/>
        <v>13.67</v>
      </c>
      <c r="N7" s="163">
        <f t="shared" si="9"/>
        <v>0.13300000000000001</v>
      </c>
      <c r="O7" s="163">
        <f t="shared" si="10"/>
        <v>24.536000000000001</v>
      </c>
      <c r="P7" s="164">
        <f t="shared" si="11"/>
        <v>3.0000000000000002E-2</v>
      </c>
      <c r="Q7" s="165">
        <f t="shared" si="12"/>
        <v>89</v>
      </c>
      <c r="R7" s="166">
        <f t="shared" si="13"/>
        <v>29.463429158882949</v>
      </c>
      <c r="S7" s="151">
        <f t="shared" si="14"/>
        <v>3</v>
      </c>
      <c r="T7" s="151">
        <f t="shared" si="15"/>
        <v>552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202</v>
      </c>
      <c r="Z7" s="4" t="s">
        <v>195</v>
      </c>
      <c r="AA7" s="4" t="s">
        <v>48</v>
      </c>
      <c r="AB7" s="4">
        <v>529</v>
      </c>
      <c r="AC7" s="4">
        <v>2249.7550000000001</v>
      </c>
      <c r="AD7" s="4">
        <v>1252.5909999999999</v>
      </c>
      <c r="AE7" s="4">
        <v>1.796</v>
      </c>
      <c r="AF7" s="4">
        <v>1.9</v>
      </c>
      <c r="AG7" s="4">
        <v>13.67</v>
      </c>
      <c r="AH7" s="4">
        <v>128.722735</v>
      </c>
      <c r="AI7" s="4">
        <v>5.5735640000000002</v>
      </c>
      <c r="AJ7" s="4">
        <v>46.791629999999998</v>
      </c>
      <c r="AK7" s="4">
        <v>391</v>
      </c>
      <c r="AL7" s="4">
        <v>3</v>
      </c>
      <c r="AM7" s="4">
        <v>552</v>
      </c>
      <c r="AN7" s="4">
        <v>89</v>
      </c>
      <c r="AO7" s="4">
        <v>17.477526000000001</v>
      </c>
      <c r="AP7" s="4">
        <v>3120.3</v>
      </c>
      <c r="AQ7" s="4">
        <v>1.8</v>
      </c>
      <c r="AR7" s="4">
        <v>44</v>
      </c>
      <c r="AS7" s="4">
        <v>16486</v>
      </c>
      <c r="AT7" s="4">
        <v>0.13300000000000001</v>
      </c>
      <c r="AU7" s="4">
        <v>24.536000000000001</v>
      </c>
      <c r="AV7" s="4">
        <v>19395</v>
      </c>
      <c r="AW7" s="4">
        <v>0</v>
      </c>
      <c r="AX7" s="31">
        <v>0.42</v>
      </c>
      <c r="AY7">
        <v>0.91787878787878785</v>
      </c>
      <c r="AZ7" t="s">
        <v>68</v>
      </c>
      <c r="BA7" t="s">
        <v>625</v>
      </c>
      <c r="BB7">
        <v>1</v>
      </c>
      <c r="BC7" t="s">
        <v>630</v>
      </c>
      <c r="BD7">
        <v>8</v>
      </c>
      <c r="BE7">
        <v>46221.549999999996</v>
      </c>
      <c r="BF7">
        <v>0.11723007990861406</v>
      </c>
      <c r="BG7">
        <v>0.10760300364945212</v>
      </c>
      <c r="BH7">
        <v>245639.01300000004</v>
      </c>
      <c r="BI7">
        <v>2.205902040487355E-2</v>
      </c>
      <c r="BJ7">
        <v>2.0247506911018783E-2</v>
      </c>
      <c r="BK7">
        <v>1</v>
      </c>
      <c r="BL7" t="s">
        <v>68</v>
      </c>
      <c r="BM7">
        <v>0</v>
      </c>
      <c r="BN7" t="s">
        <v>629</v>
      </c>
    </row>
    <row r="8" spans="1:66">
      <c r="A8" s="146" t="str">
        <f t="shared" ref="A8:A45" si="20">W8</f>
        <v>인천스마트</v>
      </c>
      <c r="B8" s="146" t="str">
        <f t="shared" si="1"/>
        <v>20</v>
      </c>
      <c r="C8" s="147" t="str">
        <f t="shared" ref="C8:C45" si="21">Y8</f>
        <v>70바3505</v>
      </c>
      <c r="D8" s="121" t="str">
        <f t="shared" ref="D8:D45" si="22">Z8</f>
        <v>대형</v>
      </c>
      <c r="E8" s="117" t="str">
        <f t="shared" si="16"/>
        <v>D</v>
      </c>
      <c r="F8" s="167">
        <f t="shared" si="17"/>
        <v>0.97473684210526323</v>
      </c>
      <c r="G8" s="168">
        <f t="shared" si="18"/>
        <v>1.8520000000000001</v>
      </c>
      <c r="H8" s="169">
        <f t="shared" si="19"/>
        <v>1.9</v>
      </c>
      <c r="I8" s="170">
        <f t="shared" ref="I8:I45" si="23">AC8</f>
        <v>3229.7840000000001</v>
      </c>
      <c r="J8" s="171">
        <f t="shared" ref="J8:J45" si="24">AI8/AH8</f>
        <v>4.2103987419631672E-2</v>
      </c>
      <c r="K8" s="171">
        <f t="shared" ref="K8:K45" si="25">AJ8/AH8</f>
        <v>0.37635381699978132</v>
      </c>
      <c r="L8" s="171">
        <f t="shared" ref="L8:L45" si="26">AK8/AC8</f>
        <v>0.15666682353990236</v>
      </c>
      <c r="M8" s="172">
        <f t="shared" ref="M8:M45" si="27">AG8</f>
        <v>13.593</v>
      </c>
      <c r="N8" s="173">
        <f t="shared" ref="N8:N45" si="28">IF(AW8=0,AT8,"속도계이상")</f>
        <v>0.155</v>
      </c>
      <c r="O8" s="173">
        <f t="shared" ref="O8:O45" si="29">IF(AW8=0,AU8,"속도계이상")</f>
        <v>17.989000000000001</v>
      </c>
      <c r="P8" s="174">
        <f t="shared" ref="P8:P45" si="30">AQ8/60</f>
        <v>0</v>
      </c>
      <c r="Q8" s="175">
        <f t="shared" ref="Q8:Q45" si="31">AN8</f>
        <v>80</v>
      </c>
      <c r="R8" s="176">
        <f t="shared" ref="R8:R45" si="32">AC8/(AH8-AI8-AJ8)</f>
        <v>28.248139046883757</v>
      </c>
      <c r="S8" s="148">
        <f t="shared" ref="S8:S45" si="33">IF(AW8=0,AL8,"속도계이상")</f>
        <v>5</v>
      </c>
      <c r="T8" s="148">
        <f t="shared" ref="T8:T45" si="34">IF(AW8=0,AM8,"속도계이상")</f>
        <v>581</v>
      </c>
      <c r="U8" t="s">
        <v>119</v>
      </c>
      <c r="V8" s="5" t="s">
        <v>120</v>
      </c>
      <c r="W8" t="s">
        <v>119</v>
      </c>
      <c r="X8" s="5" t="s">
        <v>120</v>
      </c>
      <c r="Y8" t="s">
        <v>631</v>
      </c>
      <c r="Z8" t="s">
        <v>195</v>
      </c>
      <c r="AA8" t="s">
        <v>48</v>
      </c>
      <c r="AB8">
        <v>529</v>
      </c>
      <c r="AC8" s="1">
        <v>3229.7840000000001</v>
      </c>
      <c r="AD8" s="1">
        <v>1743.912</v>
      </c>
      <c r="AE8" s="29">
        <v>1.8520000000000001</v>
      </c>
      <c r="AF8">
        <v>1.9</v>
      </c>
      <c r="AG8">
        <v>13.593</v>
      </c>
      <c r="AH8">
        <v>196.608552</v>
      </c>
      <c r="AI8">
        <v>8.2780039999999993</v>
      </c>
      <c r="AJ8">
        <v>73.994378999999995</v>
      </c>
      <c r="AK8">
        <v>506</v>
      </c>
      <c r="AL8">
        <v>5</v>
      </c>
      <c r="AM8">
        <v>581</v>
      </c>
      <c r="AN8">
        <v>80</v>
      </c>
      <c r="AO8">
        <v>16.427484</v>
      </c>
      <c r="AP8">
        <v>8490.7999999999993</v>
      </c>
      <c r="AQ8">
        <v>0</v>
      </c>
      <c r="AR8">
        <v>54</v>
      </c>
      <c r="AS8">
        <v>23369</v>
      </c>
      <c r="AT8">
        <v>0.155</v>
      </c>
      <c r="AU8">
        <v>17.989000000000001</v>
      </c>
      <c r="AV8">
        <v>27437</v>
      </c>
      <c r="AW8">
        <v>0</v>
      </c>
      <c r="AX8" s="30">
        <v>0.45</v>
      </c>
      <c r="AY8">
        <v>0.83090909090909093</v>
      </c>
      <c r="AZ8" t="s">
        <v>67</v>
      </c>
      <c r="BA8" t="s">
        <v>625</v>
      </c>
      <c r="BB8">
        <v>1</v>
      </c>
      <c r="BC8" t="s">
        <v>632</v>
      </c>
      <c r="BD8">
        <v>11</v>
      </c>
      <c r="BE8">
        <v>46221.549999999996</v>
      </c>
      <c r="BF8">
        <v>0.13587856746474319</v>
      </c>
      <c r="BG8">
        <v>0.11290273696615935</v>
      </c>
      <c r="BH8">
        <v>245639.01300000004</v>
      </c>
      <c r="BI8">
        <v>2.5568080262559918E-2</v>
      </c>
      <c r="BJ8">
        <v>2.1244750327254331E-2</v>
      </c>
      <c r="BK8">
        <v>1</v>
      </c>
      <c r="BL8" t="s">
        <v>69</v>
      </c>
      <c r="BM8">
        <v>-1</v>
      </c>
      <c r="BN8" t="s">
        <v>627</v>
      </c>
    </row>
    <row r="9" spans="1:66">
      <c r="A9" s="149" t="str">
        <f t="shared" si="20"/>
        <v>인천스마트</v>
      </c>
      <c r="B9" s="149" t="str">
        <f t="shared" si="1"/>
        <v>20</v>
      </c>
      <c r="C9" s="150" t="str">
        <f t="shared" si="21"/>
        <v>70바3506</v>
      </c>
      <c r="D9" s="138" t="str">
        <f t="shared" si="22"/>
        <v>대형</v>
      </c>
      <c r="E9" s="134" t="str">
        <f t="shared" si="16"/>
        <v>C</v>
      </c>
      <c r="F9" s="157">
        <f t="shared" si="17"/>
        <v>0.95578947368421063</v>
      </c>
      <c r="G9" s="158">
        <f t="shared" si="18"/>
        <v>1.8160000000000001</v>
      </c>
      <c r="H9" s="159">
        <f t="shared" si="19"/>
        <v>1.9</v>
      </c>
      <c r="I9" s="160">
        <f t="shared" si="23"/>
        <v>3713.471</v>
      </c>
      <c r="J9" s="161">
        <f t="shared" si="24"/>
        <v>4.1054885752395721E-2</v>
      </c>
      <c r="K9" s="161">
        <f t="shared" si="25"/>
        <v>0.34294246308772136</v>
      </c>
      <c r="L9" s="161">
        <f t="shared" si="26"/>
        <v>0.15591881557712448</v>
      </c>
      <c r="M9" s="162">
        <f t="shared" si="27"/>
        <v>11.282999999999999</v>
      </c>
      <c r="N9" s="163">
        <f t="shared" si="28"/>
        <v>0.108</v>
      </c>
      <c r="O9" s="163">
        <f t="shared" si="29"/>
        <v>11.66</v>
      </c>
      <c r="P9" s="164">
        <f t="shared" si="30"/>
        <v>0</v>
      </c>
      <c r="Q9" s="165">
        <f t="shared" si="31"/>
        <v>79</v>
      </c>
      <c r="R9" s="166">
        <f t="shared" si="32"/>
        <v>27.666745278039073</v>
      </c>
      <c r="S9" s="151">
        <f t="shared" si="33"/>
        <v>4</v>
      </c>
      <c r="T9" s="151">
        <f t="shared" si="34"/>
        <v>433</v>
      </c>
      <c r="U9" t="s">
        <v>119</v>
      </c>
      <c r="V9" s="5" t="s">
        <v>120</v>
      </c>
      <c r="W9" t="s">
        <v>119</v>
      </c>
      <c r="X9" s="5" t="s">
        <v>120</v>
      </c>
      <c r="Y9" t="s">
        <v>203</v>
      </c>
      <c r="Z9" t="s">
        <v>195</v>
      </c>
      <c r="AA9" t="s">
        <v>48</v>
      </c>
      <c r="AB9">
        <v>529</v>
      </c>
      <c r="AC9" s="1">
        <v>3713.471</v>
      </c>
      <c r="AD9" s="1">
        <v>2044.797</v>
      </c>
      <c r="AE9" s="29">
        <v>1.8160000000000001</v>
      </c>
      <c r="AF9">
        <v>1.9</v>
      </c>
      <c r="AG9">
        <v>11.282999999999999</v>
      </c>
      <c r="AH9">
        <v>217.89104599999999</v>
      </c>
      <c r="AI9">
        <v>8.9454919999999998</v>
      </c>
      <c r="AJ9">
        <v>74.724091999999999</v>
      </c>
      <c r="AK9">
        <v>579</v>
      </c>
      <c r="AL9">
        <v>4</v>
      </c>
      <c r="AM9">
        <v>433</v>
      </c>
      <c r="AN9">
        <v>79</v>
      </c>
      <c r="AO9">
        <v>17.042788000000002</v>
      </c>
      <c r="AP9">
        <v>4508</v>
      </c>
      <c r="AQ9">
        <v>0</v>
      </c>
      <c r="AR9">
        <v>48</v>
      </c>
      <c r="AS9">
        <v>10476</v>
      </c>
      <c r="AT9">
        <v>0.108</v>
      </c>
      <c r="AU9">
        <v>11.66</v>
      </c>
      <c r="AV9">
        <v>32910</v>
      </c>
      <c r="AW9">
        <v>0</v>
      </c>
      <c r="AX9" s="30">
        <v>0.4</v>
      </c>
      <c r="AY9">
        <v>0.8693939393939395</v>
      </c>
      <c r="AZ9" t="s">
        <v>69</v>
      </c>
      <c r="BA9" t="s">
        <v>625</v>
      </c>
      <c r="BB9">
        <v>2</v>
      </c>
      <c r="BC9" t="s">
        <v>633</v>
      </c>
      <c r="BD9">
        <v>5</v>
      </c>
      <c r="BE9">
        <v>46221.549999999996</v>
      </c>
      <c r="BF9">
        <v>0.1161036140068864</v>
      </c>
      <c r="BG9">
        <v>0.10093977835932035</v>
      </c>
      <c r="BH9">
        <v>245639.01300000004</v>
      </c>
      <c r="BI9">
        <v>2.1847054889444613E-2</v>
      </c>
      <c r="BJ9">
        <v>1.899369711448988E-2</v>
      </c>
      <c r="BK9">
        <v>1</v>
      </c>
      <c r="BL9" t="s">
        <v>69</v>
      </c>
      <c r="BM9">
        <v>0</v>
      </c>
      <c r="BN9" t="s">
        <v>629</v>
      </c>
    </row>
    <row r="10" spans="1:66">
      <c r="A10" s="146" t="str">
        <f t="shared" si="20"/>
        <v>인천스마트</v>
      </c>
      <c r="B10" s="146" t="str">
        <f t="shared" si="1"/>
        <v>20</v>
      </c>
      <c r="C10" s="147" t="str">
        <f t="shared" si="21"/>
        <v>70바3507</v>
      </c>
      <c r="D10" s="121" t="str">
        <f t="shared" si="22"/>
        <v>대형</v>
      </c>
      <c r="E10" s="117" t="str">
        <f t="shared" si="16"/>
        <v>D</v>
      </c>
      <c r="F10" s="167">
        <f t="shared" si="17"/>
        <v>0.93789473684210534</v>
      </c>
      <c r="G10" s="168">
        <f t="shared" si="18"/>
        <v>1.782</v>
      </c>
      <c r="H10" s="169">
        <f t="shared" si="19"/>
        <v>1.9</v>
      </c>
      <c r="I10" s="170">
        <f t="shared" si="23"/>
        <v>2419.5149999999999</v>
      </c>
      <c r="J10" s="171">
        <f t="shared" si="24"/>
        <v>2.4991572521129365E-2</v>
      </c>
      <c r="K10" s="171">
        <f t="shared" si="25"/>
        <v>0.3934027087725257</v>
      </c>
      <c r="L10" s="171">
        <f t="shared" si="26"/>
        <v>0.11861881410117317</v>
      </c>
      <c r="M10" s="172">
        <f t="shared" si="27"/>
        <v>18.966000000000001</v>
      </c>
      <c r="N10" s="173">
        <f t="shared" si="28"/>
        <v>0.124</v>
      </c>
      <c r="O10" s="173">
        <f t="shared" si="29"/>
        <v>63.69</v>
      </c>
      <c r="P10" s="174">
        <f t="shared" si="30"/>
        <v>0</v>
      </c>
      <c r="Q10" s="175">
        <f t="shared" si="31"/>
        <v>82</v>
      </c>
      <c r="R10" s="176">
        <f t="shared" si="32"/>
        <v>30.853491417847572</v>
      </c>
      <c r="S10" s="148">
        <f t="shared" si="33"/>
        <v>3</v>
      </c>
      <c r="T10" s="148">
        <f t="shared" si="34"/>
        <v>1541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204</v>
      </c>
      <c r="Z10" s="4" t="s">
        <v>195</v>
      </c>
      <c r="AA10" s="4" t="s">
        <v>48</v>
      </c>
      <c r="AB10" s="4">
        <v>529</v>
      </c>
      <c r="AC10" s="4">
        <v>2419.5149999999999</v>
      </c>
      <c r="AD10" s="4">
        <v>1357.65</v>
      </c>
      <c r="AE10" s="4">
        <v>1.782</v>
      </c>
      <c r="AF10" s="4">
        <v>1.9</v>
      </c>
      <c r="AG10" s="4">
        <v>18.966000000000001</v>
      </c>
      <c r="AH10" s="4">
        <v>134.83273199999999</v>
      </c>
      <c r="AI10" s="4">
        <v>3.3696820000000001</v>
      </c>
      <c r="AJ10" s="4">
        <v>53.043562000000001</v>
      </c>
      <c r="AK10" s="4">
        <v>287</v>
      </c>
      <c r="AL10" s="4">
        <v>3</v>
      </c>
      <c r="AM10" s="4">
        <v>1541</v>
      </c>
      <c r="AN10" s="4">
        <v>82</v>
      </c>
      <c r="AO10" s="4">
        <v>17.944566999999999</v>
      </c>
      <c r="AP10" s="4">
        <v>6953.6</v>
      </c>
      <c r="AQ10" s="4">
        <v>0</v>
      </c>
      <c r="AR10" s="4">
        <v>41</v>
      </c>
      <c r="AS10" s="4">
        <v>17563</v>
      </c>
      <c r="AT10" s="4">
        <v>0.124</v>
      </c>
      <c r="AU10" s="4">
        <v>63.69</v>
      </c>
      <c r="AV10" s="4">
        <v>21471</v>
      </c>
      <c r="AW10" s="4">
        <v>0</v>
      </c>
      <c r="AX10" s="31">
        <v>0.5</v>
      </c>
      <c r="AY10">
        <v>0.80218750000000005</v>
      </c>
      <c r="AZ10" t="s">
        <v>67</v>
      </c>
      <c r="BA10" t="s">
        <v>625</v>
      </c>
      <c r="BB10">
        <v>2</v>
      </c>
      <c r="BC10" t="s">
        <v>634</v>
      </c>
      <c r="BD10">
        <v>8</v>
      </c>
      <c r="BE10">
        <v>46221.549999999996</v>
      </c>
      <c r="BF10">
        <v>0.12566305110927697</v>
      </c>
      <c r="BG10">
        <v>0.10080532881172313</v>
      </c>
      <c r="BH10">
        <v>245639.01300000004</v>
      </c>
      <c r="BI10">
        <v>2.3645840817639173E-2</v>
      </c>
      <c r="BJ10">
        <v>1.8968397930899925E-2</v>
      </c>
      <c r="BK10">
        <v>1</v>
      </c>
      <c r="BL10" t="s">
        <v>70</v>
      </c>
      <c r="BM10">
        <v>1</v>
      </c>
      <c r="BN10" t="s">
        <v>635</v>
      </c>
    </row>
    <row r="11" spans="1:66">
      <c r="A11" s="149" t="str">
        <f t="shared" si="20"/>
        <v>인천스마트</v>
      </c>
      <c r="B11" s="149" t="str">
        <f t="shared" si="1"/>
        <v>20</v>
      </c>
      <c r="C11" s="150" t="str">
        <f t="shared" si="21"/>
        <v>70바3556</v>
      </c>
      <c r="D11" s="138" t="str">
        <f t="shared" si="22"/>
        <v>대형</v>
      </c>
      <c r="E11" s="134" t="str">
        <f t="shared" si="16"/>
        <v>F</v>
      </c>
      <c r="F11" s="157">
        <f t="shared" si="17"/>
        <v>0.97421052631578953</v>
      </c>
      <c r="G11" s="158">
        <f t="shared" si="18"/>
        <v>1.851</v>
      </c>
      <c r="H11" s="159">
        <f t="shared" si="19"/>
        <v>1.9</v>
      </c>
      <c r="I11" s="160">
        <f t="shared" si="23"/>
        <v>2947.7550000000001</v>
      </c>
      <c r="J11" s="161">
        <f t="shared" si="24"/>
        <v>3.8070725560164081E-2</v>
      </c>
      <c r="K11" s="161">
        <f t="shared" si="25"/>
        <v>0.36314798211128646</v>
      </c>
      <c r="L11" s="161">
        <f t="shared" si="26"/>
        <v>0.1546939959392826</v>
      </c>
      <c r="M11" s="162">
        <f t="shared" si="27"/>
        <v>15.054</v>
      </c>
      <c r="N11" s="163">
        <f t="shared" si="28"/>
        <v>0.33900000000000002</v>
      </c>
      <c r="O11" s="163">
        <f t="shared" si="29"/>
        <v>14.010999999999999</v>
      </c>
      <c r="P11" s="164">
        <f t="shared" si="30"/>
        <v>0</v>
      </c>
      <c r="Q11" s="165">
        <f t="shared" si="31"/>
        <v>77</v>
      </c>
      <c r="R11" s="166">
        <f t="shared" si="32"/>
        <v>29.58370847532996</v>
      </c>
      <c r="S11" s="151">
        <f t="shared" si="33"/>
        <v>10</v>
      </c>
      <c r="T11" s="151">
        <f t="shared" si="34"/>
        <v>413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205</v>
      </c>
      <c r="Z11" t="s">
        <v>195</v>
      </c>
      <c r="AA11" t="s">
        <v>48</v>
      </c>
      <c r="AB11">
        <v>529</v>
      </c>
      <c r="AC11" s="1">
        <v>2947.7550000000001</v>
      </c>
      <c r="AD11" s="1">
        <v>1592.155</v>
      </c>
      <c r="AE11" s="29">
        <v>1.851</v>
      </c>
      <c r="AF11">
        <v>1.9</v>
      </c>
      <c r="AG11">
        <v>15.054</v>
      </c>
      <c r="AH11">
        <v>166.4066</v>
      </c>
      <c r="AI11">
        <v>6.3352199999999996</v>
      </c>
      <c r="AJ11">
        <v>60.430221000000003</v>
      </c>
      <c r="AK11">
        <v>456</v>
      </c>
      <c r="AL11">
        <v>10</v>
      </c>
      <c r="AM11">
        <v>413</v>
      </c>
      <c r="AN11">
        <v>77</v>
      </c>
      <c r="AO11">
        <v>17.714171</v>
      </c>
      <c r="AP11">
        <v>4978.5</v>
      </c>
      <c r="AQ11">
        <v>0</v>
      </c>
      <c r="AR11">
        <v>38</v>
      </c>
      <c r="AS11">
        <v>13116</v>
      </c>
      <c r="AT11">
        <v>0.33900000000000002</v>
      </c>
      <c r="AU11">
        <v>14.010999999999999</v>
      </c>
      <c r="AV11">
        <v>26225</v>
      </c>
      <c r="AW11">
        <v>0</v>
      </c>
      <c r="AX11" s="30">
        <v>0.46</v>
      </c>
      <c r="AY11">
        <v>0.79749999999999999</v>
      </c>
      <c r="AZ11" t="s">
        <v>70</v>
      </c>
      <c r="BA11" t="s">
        <v>625</v>
      </c>
      <c r="BB11">
        <v>1</v>
      </c>
      <c r="BC11" t="s">
        <v>636</v>
      </c>
      <c r="BD11">
        <v>6</v>
      </c>
      <c r="BE11">
        <v>46221.549999999996</v>
      </c>
      <c r="BF11">
        <v>0.12027166981635191</v>
      </c>
      <c r="BG11">
        <v>9.5916656678540643E-2</v>
      </c>
      <c r="BH11">
        <v>245639.01300000004</v>
      </c>
      <c r="BI11">
        <v>2.263135212972053E-2</v>
      </c>
      <c r="BJ11">
        <v>1.8048503323452123E-2</v>
      </c>
      <c r="BK11">
        <v>1</v>
      </c>
      <c r="BL11" t="s">
        <v>70</v>
      </c>
      <c r="BM11">
        <v>0</v>
      </c>
      <c r="BN11" t="s">
        <v>629</v>
      </c>
    </row>
    <row r="12" spans="1:66" s="2" customFormat="1">
      <c r="A12" s="146" t="str">
        <f t="shared" si="20"/>
        <v>인천스마트</v>
      </c>
      <c r="B12" s="146" t="str">
        <f t="shared" si="1"/>
        <v>20</v>
      </c>
      <c r="C12" s="147" t="str">
        <f t="shared" si="21"/>
        <v>70바3564</v>
      </c>
      <c r="D12" s="121" t="str">
        <f t="shared" si="22"/>
        <v>대형</v>
      </c>
      <c r="E12" s="117" t="str">
        <f t="shared" si="16"/>
        <v>C</v>
      </c>
      <c r="F12" s="167">
        <f t="shared" si="17"/>
        <v>0.96473684210526323</v>
      </c>
      <c r="G12" s="168">
        <f t="shared" si="18"/>
        <v>1.833</v>
      </c>
      <c r="H12" s="169">
        <f t="shared" si="19"/>
        <v>1.9</v>
      </c>
      <c r="I12" s="170">
        <f t="shared" si="23"/>
        <v>3276.6190000000001</v>
      </c>
      <c r="J12" s="171">
        <f t="shared" si="24"/>
        <v>1.8725902524158265E-2</v>
      </c>
      <c r="K12" s="171">
        <f t="shared" si="25"/>
        <v>0.33109575004085995</v>
      </c>
      <c r="L12" s="171">
        <f t="shared" si="26"/>
        <v>0.16602479568115791</v>
      </c>
      <c r="M12" s="172">
        <f t="shared" si="27"/>
        <v>13.592000000000001</v>
      </c>
      <c r="N12" s="173">
        <f t="shared" si="28"/>
        <v>0.122</v>
      </c>
      <c r="O12" s="173">
        <f t="shared" si="29"/>
        <v>18.739000000000001</v>
      </c>
      <c r="P12" s="174">
        <f t="shared" si="30"/>
        <v>5.5E-2</v>
      </c>
      <c r="Q12" s="175">
        <f t="shared" si="31"/>
        <v>88</v>
      </c>
      <c r="R12" s="176">
        <f t="shared" si="32"/>
        <v>27.94840961284606</v>
      </c>
      <c r="S12" s="148">
        <f t="shared" si="33"/>
        <v>4</v>
      </c>
      <c r="T12" s="148">
        <f t="shared" si="34"/>
        <v>614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206</v>
      </c>
      <c r="Z12" t="s">
        <v>195</v>
      </c>
      <c r="AA12" t="s">
        <v>48</v>
      </c>
      <c r="AB12">
        <v>529</v>
      </c>
      <c r="AC12" s="1">
        <v>3276.6190000000001</v>
      </c>
      <c r="AD12" s="1">
        <v>1788.049</v>
      </c>
      <c r="AE12" s="29">
        <v>1.833</v>
      </c>
      <c r="AF12">
        <v>1.9</v>
      </c>
      <c r="AG12">
        <v>13.592000000000001</v>
      </c>
      <c r="AH12">
        <v>180.31686300000001</v>
      </c>
      <c r="AI12">
        <v>3.3765960000000002</v>
      </c>
      <c r="AJ12">
        <v>59.702146999999997</v>
      </c>
      <c r="AK12">
        <v>544</v>
      </c>
      <c r="AL12">
        <v>4</v>
      </c>
      <c r="AM12">
        <v>614</v>
      </c>
      <c r="AN12">
        <v>88</v>
      </c>
      <c r="AO12">
        <v>18.17145</v>
      </c>
      <c r="AP12">
        <v>3517.8</v>
      </c>
      <c r="AQ12">
        <v>3.3</v>
      </c>
      <c r="AR12">
        <v>21</v>
      </c>
      <c r="AS12">
        <v>9056</v>
      </c>
      <c r="AT12">
        <v>0.122</v>
      </c>
      <c r="AU12">
        <v>18.739000000000001</v>
      </c>
      <c r="AV12">
        <v>28360</v>
      </c>
      <c r="AW12">
        <v>0</v>
      </c>
      <c r="AX12" s="30">
        <v>0.45</v>
      </c>
      <c r="AY12" s="2">
        <v>0.8778125</v>
      </c>
      <c r="AZ12" s="2" t="s">
        <v>69</v>
      </c>
      <c r="BA12" s="2" t="s">
        <v>625</v>
      </c>
      <c r="BB12" s="2">
        <v>1</v>
      </c>
      <c r="BC12" s="2" t="s">
        <v>637</v>
      </c>
      <c r="BD12" s="2">
        <v>10</v>
      </c>
      <c r="BE12" s="2">
        <v>46221.549999999996</v>
      </c>
      <c r="BF12" s="2">
        <v>0.12009553985100026</v>
      </c>
      <c r="BG12" s="2">
        <v>0.10542136607545616</v>
      </c>
      <c r="BH12" s="2">
        <v>245639.01300000004</v>
      </c>
      <c r="BI12" s="2">
        <v>2.2598210000135441E-2</v>
      </c>
      <c r="BJ12" s="2">
        <v>1.9836991215743893E-2</v>
      </c>
      <c r="BK12" s="2">
        <v>1</v>
      </c>
      <c r="BL12" s="2" t="s">
        <v>69</v>
      </c>
      <c r="BM12" s="2">
        <v>0</v>
      </c>
      <c r="BN12" s="2" t="s">
        <v>629</v>
      </c>
    </row>
    <row r="13" spans="1:66">
      <c r="A13" s="149" t="str">
        <f t="shared" si="20"/>
        <v>인천스마트</v>
      </c>
      <c r="B13" s="149" t="str">
        <f t="shared" si="1"/>
        <v>20</v>
      </c>
      <c r="C13" s="150" t="str">
        <f t="shared" si="21"/>
        <v>70바3565</v>
      </c>
      <c r="D13" s="138" t="str">
        <f t="shared" si="22"/>
        <v>대형</v>
      </c>
      <c r="E13" s="134" t="str">
        <f t="shared" si="16"/>
        <v>B</v>
      </c>
      <c r="F13" s="157">
        <f t="shared" si="17"/>
        <v>0.97000000000000008</v>
      </c>
      <c r="G13" s="158">
        <f t="shared" si="18"/>
        <v>1.843</v>
      </c>
      <c r="H13" s="159">
        <f t="shared" si="19"/>
        <v>1.9</v>
      </c>
      <c r="I13" s="160">
        <f t="shared" si="23"/>
        <v>3265.2510000000002</v>
      </c>
      <c r="J13" s="161">
        <f t="shared" si="24"/>
        <v>2.0658585266167658E-2</v>
      </c>
      <c r="K13" s="161">
        <f t="shared" si="25"/>
        <v>0.36023795745475573</v>
      </c>
      <c r="L13" s="161">
        <f t="shared" si="26"/>
        <v>0.1534338401550141</v>
      </c>
      <c r="M13" s="162">
        <f t="shared" si="27"/>
        <v>14.573</v>
      </c>
      <c r="N13" s="163">
        <f t="shared" si="28"/>
        <v>1.0109999999999999</v>
      </c>
      <c r="O13" s="163">
        <f t="shared" si="29"/>
        <v>17.702000000000002</v>
      </c>
      <c r="P13" s="164">
        <f t="shared" si="30"/>
        <v>0.46333333333333332</v>
      </c>
      <c r="Q13" s="165">
        <f t="shared" si="31"/>
        <v>94</v>
      </c>
      <c r="R13" s="166">
        <f t="shared" si="32"/>
        <v>29.441707758285482</v>
      </c>
      <c r="S13" s="151">
        <f t="shared" si="33"/>
        <v>33</v>
      </c>
      <c r="T13" s="151">
        <f t="shared" si="34"/>
        <v>578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207</v>
      </c>
      <c r="Z13" s="4" t="s">
        <v>195</v>
      </c>
      <c r="AA13" s="4" t="s">
        <v>48</v>
      </c>
      <c r="AB13" s="4">
        <v>529</v>
      </c>
      <c r="AC13" s="4">
        <v>3265.2510000000002</v>
      </c>
      <c r="AD13" s="4">
        <v>1771.8230000000001</v>
      </c>
      <c r="AE13" s="4">
        <v>1.843</v>
      </c>
      <c r="AF13" s="4">
        <v>1.9</v>
      </c>
      <c r="AG13" s="4">
        <v>14.573</v>
      </c>
      <c r="AH13" s="4">
        <v>179.139082</v>
      </c>
      <c r="AI13" s="4">
        <v>3.7007599999999998</v>
      </c>
      <c r="AJ13" s="4">
        <v>64.532696999999999</v>
      </c>
      <c r="AK13" s="4">
        <v>501</v>
      </c>
      <c r="AL13" s="4">
        <v>33</v>
      </c>
      <c r="AM13" s="4">
        <v>578</v>
      </c>
      <c r="AN13" s="4">
        <v>94</v>
      </c>
      <c r="AO13" s="4">
        <v>18.227463</v>
      </c>
      <c r="AP13" s="4">
        <v>4497.3</v>
      </c>
      <c r="AQ13" s="4">
        <v>27.8</v>
      </c>
      <c r="AR13" s="4">
        <v>42</v>
      </c>
      <c r="AS13" s="4">
        <v>18582</v>
      </c>
      <c r="AT13" s="4">
        <v>1.0109999999999999</v>
      </c>
      <c r="AU13" s="4">
        <v>17.702000000000002</v>
      </c>
      <c r="AV13" s="4">
        <v>22698</v>
      </c>
      <c r="AW13" s="4">
        <v>0</v>
      </c>
      <c r="AX13" s="31">
        <v>0.45</v>
      </c>
      <c r="AY13">
        <v>0.94114285714285717</v>
      </c>
      <c r="AZ13" t="s">
        <v>68</v>
      </c>
      <c r="BA13" t="s">
        <v>638</v>
      </c>
      <c r="BB13">
        <v>1</v>
      </c>
      <c r="BC13" t="s">
        <v>639</v>
      </c>
      <c r="BD13">
        <v>9</v>
      </c>
      <c r="BE13">
        <v>54948.299000000006</v>
      </c>
      <c r="BF13">
        <v>0.10571979671290642</v>
      </c>
      <c r="BG13">
        <v>9.9497431534946792E-2</v>
      </c>
      <c r="BH13">
        <v>245639.01300000004</v>
      </c>
      <c r="BI13">
        <v>2.3649024351030098E-2</v>
      </c>
      <c r="BJ13">
        <v>2.2257110346369471E-2</v>
      </c>
      <c r="BK13">
        <v>1</v>
      </c>
      <c r="BL13" t="s">
        <v>68</v>
      </c>
      <c r="BM13">
        <v>0</v>
      </c>
      <c r="BN13" t="s">
        <v>629</v>
      </c>
    </row>
    <row r="14" spans="1:66">
      <c r="A14" s="146" t="str">
        <f t="shared" si="20"/>
        <v>인천스마트</v>
      </c>
      <c r="B14" s="146" t="str">
        <f t="shared" si="1"/>
        <v>20</v>
      </c>
      <c r="C14" s="147" t="str">
        <f t="shared" si="21"/>
        <v>70바3567</v>
      </c>
      <c r="D14" s="121" t="str">
        <f t="shared" si="22"/>
        <v>대형</v>
      </c>
      <c r="E14" s="117" t="str">
        <f t="shared" si="16"/>
        <v>F</v>
      </c>
      <c r="F14" s="167">
        <f t="shared" si="17"/>
        <v>0.99210526315789482</v>
      </c>
      <c r="G14" s="168">
        <f t="shared" si="18"/>
        <v>1.885</v>
      </c>
      <c r="H14" s="169">
        <f t="shared" si="19"/>
        <v>1.9</v>
      </c>
      <c r="I14" s="170">
        <f t="shared" si="23"/>
        <v>4416.9210000000003</v>
      </c>
      <c r="J14" s="171">
        <f t="shared" si="24"/>
        <v>1.7735739057723188E-2</v>
      </c>
      <c r="K14" s="171">
        <f t="shared" si="25"/>
        <v>0.34841359680819861</v>
      </c>
      <c r="L14" s="171">
        <f t="shared" si="26"/>
        <v>0.16617910983692033</v>
      </c>
      <c r="M14" s="172">
        <f t="shared" si="27"/>
        <v>12.864000000000001</v>
      </c>
      <c r="N14" s="173">
        <f t="shared" si="28"/>
        <v>0.20399999999999999</v>
      </c>
      <c r="O14" s="173">
        <f t="shared" si="29"/>
        <v>8.8979999999999997</v>
      </c>
      <c r="P14" s="174">
        <f t="shared" si="30"/>
        <v>0</v>
      </c>
      <c r="Q14" s="175">
        <f t="shared" si="31"/>
        <v>74</v>
      </c>
      <c r="R14" s="176">
        <f t="shared" si="32"/>
        <v>27.128400339704996</v>
      </c>
      <c r="S14" s="148">
        <f t="shared" si="33"/>
        <v>9</v>
      </c>
      <c r="T14" s="148">
        <f t="shared" si="34"/>
        <v>393</v>
      </c>
      <c r="U14" t="s">
        <v>119</v>
      </c>
      <c r="V14" s="5" t="s">
        <v>120</v>
      </c>
      <c r="W14" t="s">
        <v>119</v>
      </c>
      <c r="X14" s="5" t="s">
        <v>120</v>
      </c>
      <c r="Y14" t="s">
        <v>208</v>
      </c>
      <c r="Z14" t="s">
        <v>195</v>
      </c>
      <c r="AA14" t="s">
        <v>48</v>
      </c>
      <c r="AB14">
        <v>529</v>
      </c>
      <c r="AC14" s="1">
        <v>4416.9210000000003</v>
      </c>
      <c r="AD14" s="1">
        <v>2343.6239999999998</v>
      </c>
      <c r="AE14" s="29">
        <v>1.885</v>
      </c>
      <c r="AF14">
        <v>1.9</v>
      </c>
      <c r="AG14">
        <v>12.864000000000001</v>
      </c>
      <c r="AH14">
        <v>256.86710799999997</v>
      </c>
      <c r="AI14">
        <v>4.5557280000000002</v>
      </c>
      <c r="AJ14">
        <v>89.495992999999999</v>
      </c>
      <c r="AK14">
        <v>734</v>
      </c>
      <c r="AL14">
        <v>9</v>
      </c>
      <c r="AM14">
        <v>393</v>
      </c>
      <c r="AN14">
        <v>74</v>
      </c>
      <c r="AO14">
        <v>17.195353999999998</v>
      </c>
      <c r="AP14">
        <v>2813.3</v>
      </c>
      <c r="AQ14">
        <v>0</v>
      </c>
      <c r="AR14">
        <v>19</v>
      </c>
      <c r="AS14">
        <v>4310</v>
      </c>
      <c r="AT14">
        <v>0.20399999999999999</v>
      </c>
      <c r="AU14">
        <v>8.8979999999999997</v>
      </c>
      <c r="AV14">
        <v>36757</v>
      </c>
      <c r="AW14">
        <v>0</v>
      </c>
      <c r="AX14" s="30">
        <v>0.46</v>
      </c>
      <c r="AY14">
        <v>0.71714285714285708</v>
      </c>
      <c r="AZ14" t="s">
        <v>70</v>
      </c>
      <c r="BA14" t="s">
        <v>638</v>
      </c>
      <c r="BB14">
        <v>6</v>
      </c>
      <c r="BC14" t="s">
        <v>640</v>
      </c>
      <c r="BD14">
        <v>13</v>
      </c>
      <c r="BE14">
        <v>54948.299000000006</v>
      </c>
      <c r="BF14">
        <v>0.10473809207451534</v>
      </c>
      <c r="BG14">
        <v>7.5112174602009571E-2</v>
      </c>
      <c r="BH14">
        <v>245639.01300000004</v>
      </c>
      <c r="BI14">
        <v>2.3429421612274591E-2</v>
      </c>
      <c r="BJ14">
        <v>1.6802242356231206E-2</v>
      </c>
      <c r="BK14">
        <v>1</v>
      </c>
      <c r="BL14" t="s">
        <v>70</v>
      </c>
      <c r="BM14">
        <v>0</v>
      </c>
      <c r="BN14" t="s">
        <v>629</v>
      </c>
    </row>
    <row r="15" spans="1:66">
      <c r="A15" s="149" t="str">
        <f t="shared" si="20"/>
        <v>인천스마트</v>
      </c>
      <c r="B15" s="149" t="str">
        <f t="shared" si="1"/>
        <v>20</v>
      </c>
      <c r="C15" s="150" t="str">
        <f t="shared" si="21"/>
        <v>70바3573</v>
      </c>
      <c r="D15" s="138" t="str">
        <f t="shared" si="22"/>
        <v>대형</v>
      </c>
      <c r="E15" s="134" t="str">
        <f t="shared" si="16"/>
        <v>F</v>
      </c>
      <c r="F15" s="157">
        <f t="shared" si="17"/>
        <v>0.96842105263157907</v>
      </c>
      <c r="G15" s="158">
        <f t="shared" si="18"/>
        <v>1.84</v>
      </c>
      <c r="H15" s="159">
        <f t="shared" si="19"/>
        <v>1.9</v>
      </c>
      <c r="I15" s="160">
        <f t="shared" si="23"/>
        <v>5344.2950000000001</v>
      </c>
      <c r="J15" s="161">
        <f t="shared" si="24"/>
        <v>3.4167885521909136E-2</v>
      </c>
      <c r="K15" s="161">
        <f t="shared" si="25"/>
        <v>0.35656160774410067</v>
      </c>
      <c r="L15" s="161">
        <f t="shared" si="26"/>
        <v>0.17626272501798645</v>
      </c>
      <c r="M15" s="162">
        <f t="shared" si="27"/>
        <v>12.516999999999999</v>
      </c>
      <c r="N15" s="163">
        <f t="shared" si="28"/>
        <v>1.9E-2</v>
      </c>
      <c r="O15" s="163">
        <f t="shared" si="29"/>
        <v>13.154</v>
      </c>
      <c r="P15" s="164">
        <f t="shared" si="30"/>
        <v>7.6666666666666661E-2</v>
      </c>
      <c r="Q15" s="165">
        <f t="shared" si="31"/>
        <v>92</v>
      </c>
      <c r="R15" s="166">
        <f t="shared" si="32"/>
        <v>26.023455402539739</v>
      </c>
      <c r="S15" s="151">
        <f t="shared" si="33"/>
        <v>1</v>
      </c>
      <c r="T15" s="151">
        <f t="shared" si="34"/>
        <v>703</v>
      </c>
      <c r="U15" t="s">
        <v>119</v>
      </c>
      <c r="V15" s="5" t="s">
        <v>120</v>
      </c>
      <c r="W15" t="s">
        <v>119</v>
      </c>
      <c r="X15" s="5" t="s">
        <v>120</v>
      </c>
      <c r="Y15" t="s">
        <v>209</v>
      </c>
      <c r="Z15" t="s">
        <v>195</v>
      </c>
      <c r="AA15" t="s">
        <v>48</v>
      </c>
      <c r="AB15">
        <v>529</v>
      </c>
      <c r="AC15" s="1">
        <v>5344.2950000000001</v>
      </c>
      <c r="AD15" s="1">
        <v>2904.4059999999999</v>
      </c>
      <c r="AE15" s="29">
        <v>1.84</v>
      </c>
      <c r="AF15">
        <v>1.9</v>
      </c>
      <c r="AG15">
        <v>12.516999999999999</v>
      </c>
      <c r="AH15">
        <v>337.06627800000001</v>
      </c>
      <c r="AI15">
        <v>11.516842</v>
      </c>
      <c r="AJ15">
        <v>120.184894</v>
      </c>
      <c r="AK15">
        <v>942</v>
      </c>
      <c r="AL15">
        <v>1</v>
      </c>
      <c r="AM15">
        <v>703</v>
      </c>
      <c r="AN15">
        <v>92</v>
      </c>
      <c r="AO15">
        <v>15.855323</v>
      </c>
      <c r="AP15">
        <v>5629.9</v>
      </c>
      <c r="AQ15">
        <v>4.5999999999999996</v>
      </c>
      <c r="AR15">
        <v>38</v>
      </c>
      <c r="AS15">
        <v>9450</v>
      </c>
      <c r="AT15">
        <v>1.9E-2</v>
      </c>
      <c r="AU15">
        <v>13.154</v>
      </c>
      <c r="AV15">
        <v>44040</v>
      </c>
      <c r="AW15">
        <v>0</v>
      </c>
      <c r="AX15" s="30">
        <v>0.46</v>
      </c>
      <c r="AY15">
        <v>0.76371428571428568</v>
      </c>
      <c r="AZ15" t="s">
        <v>70</v>
      </c>
      <c r="BA15" t="s">
        <v>638</v>
      </c>
      <c r="BB15">
        <v>4</v>
      </c>
      <c r="BC15" t="s">
        <v>641</v>
      </c>
      <c r="BD15">
        <v>12</v>
      </c>
      <c r="BE15">
        <v>54948.299000000006</v>
      </c>
      <c r="BF15">
        <v>0.11086077478030756</v>
      </c>
      <c r="BG15">
        <v>8.4665957425074892E-2</v>
      </c>
      <c r="BH15">
        <v>245639.01300000004</v>
      </c>
      <c r="BI15">
        <v>2.4799037113864317E-2</v>
      </c>
      <c r="BJ15">
        <v>1.8939378915816946E-2</v>
      </c>
      <c r="BK15">
        <v>1</v>
      </c>
      <c r="BL15" t="s">
        <v>70</v>
      </c>
      <c r="BM15">
        <v>0</v>
      </c>
      <c r="BN15" t="s">
        <v>629</v>
      </c>
    </row>
    <row r="16" spans="1:66">
      <c r="A16" s="146" t="str">
        <f t="shared" si="20"/>
        <v>인천스마트</v>
      </c>
      <c r="B16" s="146" t="str">
        <f t="shared" si="1"/>
        <v>20</v>
      </c>
      <c r="C16" s="147" t="str">
        <f t="shared" si="21"/>
        <v>70바3574</v>
      </c>
      <c r="D16" s="121" t="str">
        <f t="shared" si="22"/>
        <v>대형</v>
      </c>
      <c r="E16" s="117" t="str">
        <f t="shared" si="16"/>
        <v>F</v>
      </c>
      <c r="F16" s="167">
        <f t="shared" si="17"/>
        <v>0.99210526315789482</v>
      </c>
      <c r="G16" s="168">
        <f t="shared" si="18"/>
        <v>1.885</v>
      </c>
      <c r="H16" s="169">
        <f t="shared" si="19"/>
        <v>1.9</v>
      </c>
      <c r="I16" s="170">
        <f t="shared" si="23"/>
        <v>5512.0839999999998</v>
      </c>
      <c r="J16" s="171">
        <f t="shared" si="24"/>
        <v>3.1903072539972849E-2</v>
      </c>
      <c r="K16" s="171">
        <f t="shared" si="25"/>
        <v>0.39821046925913123</v>
      </c>
      <c r="L16" s="171">
        <f t="shared" si="26"/>
        <v>0.13007784351617283</v>
      </c>
      <c r="M16" s="172">
        <f t="shared" si="27"/>
        <v>12.993</v>
      </c>
      <c r="N16" s="173">
        <f t="shared" si="28"/>
        <v>9.0999999999999998E-2</v>
      </c>
      <c r="O16" s="173">
        <f t="shared" si="29"/>
        <v>21.861000000000001</v>
      </c>
      <c r="P16" s="174">
        <f t="shared" si="30"/>
        <v>0.43166666666666664</v>
      </c>
      <c r="Q16" s="175">
        <f t="shared" si="31"/>
        <v>92</v>
      </c>
      <c r="R16" s="176">
        <f t="shared" si="32"/>
        <v>27.30303727098056</v>
      </c>
      <c r="S16" s="148">
        <f t="shared" si="33"/>
        <v>5</v>
      </c>
      <c r="T16" s="148">
        <f t="shared" si="34"/>
        <v>1205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211</v>
      </c>
      <c r="Z16" s="4" t="s">
        <v>195</v>
      </c>
      <c r="AA16" s="4" t="s">
        <v>48</v>
      </c>
      <c r="AB16" s="4">
        <v>529</v>
      </c>
      <c r="AC16" s="4">
        <v>5512.0839999999998</v>
      </c>
      <c r="AD16" s="4">
        <v>2924.7040000000002</v>
      </c>
      <c r="AE16" s="4">
        <v>1.885</v>
      </c>
      <c r="AF16" s="4">
        <v>1.9</v>
      </c>
      <c r="AG16" s="4">
        <v>12.993</v>
      </c>
      <c r="AH16" s="4">
        <v>354.25544000000002</v>
      </c>
      <c r="AI16" s="4">
        <v>11.301837000000001</v>
      </c>
      <c r="AJ16" s="4">
        <v>141.06822500000001</v>
      </c>
      <c r="AK16" s="4">
        <v>717</v>
      </c>
      <c r="AL16" s="4">
        <v>5</v>
      </c>
      <c r="AM16" s="4">
        <v>1205</v>
      </c>
      <c r="AN16" s="4">
        <v>92</v>
      </c>
      <c r="AO16" s="4">
        <v>15.559631</v>
      </c>
      <c r="AP16" s="4">
        <v>4325.3</v>
      </c>
      <c r="AQ16" s="4">
        <v>25.9</v>
      </c>
      <c r="AR16" s="4">
        <v>89</v>
      </c>
      <c r="AS16" s="4">
        <v>26108</v>
      </c>
      <c r="AT16" s="4">
        <v>9.0999999999999998E-2</v>
      </c>
      <c r="AU16" s="4">
        <v>21.861000000000001</v>
      </c>
      <c r="AV16" s="4">
        <v>44734</v>
      </c>
      <c r="AW16" s="4">
        <v>0</v>
      </c>
      <c r="AX16" s="31">
        <v>0.46</v>
      </c>
      <c r="AY16">
        <v>0.72657142857142865</v>
      </c>
      <c r="AZ16" t="s">
        <v>70</v>
      </c>
      <c r="BA16" t="s">
        <v>638</v>
      </c>
      <c r="BB16">
        <v>5</v>
      </c>
      <c r="BC16" t="s">
        <v>642</v>
      </c>
      <c r="BD16">
        <v>11</v>
      </c>
      <c r="BE16">
        <v>54948.299000000006</v>
      </c>
      <c r="BF16">
        <v>0.10804556479537246</v>
      </c>
      <c r="BG16">
        <v>7.8502820364180631E-2</v>
      </c>
      <c r="BH16">
        <v>245639.01300000004</v>
      </c>
      <c r="BI16">
        <v>2.4169287799572777E-2</v>
      </c>
      <c r="BJ16">
        <v>1.7560713964089595E-2</v>
      </c>
      <c r="BK16">
        <v>1</v>
      </c>
      <c r="BL16" t="s">
        <v>70</v>
      </c>
      <c r="BM16">
        <v>0</v>
      </c>
      <c r="BN16" t="s">
        <v>629</v>
      </c>
    </row>
    <row r="17" spans="1:66">
      <c r="A17" s="149" t="str">
        <f t="shared" si="20"/>
        <v>인천스마트</v>
      </c>
      <c r="B17" s="149" t="str">
        <f t="shared" si="1"/>
        <v>21</v>
      </c>
      <c r="C17" s="150" t="str">
        <f t="shared" si="21"/>
        <v>70바3560</v>
      </c>
      <c r="D17" s="138" t="str">
        <f t="shared" si="22"/>
        <v>대형</v>
      </c>
      <c r="E17" s="134" t="str">
        <f t="shared" si="16"/>
        <v>F</v>
      </c>
      <c r="F17" s="157">
        <f t="shared" si="17"/>
        <v>0.95850000000000002</v>
      </c>
      <c r="G17" s="158">
        <f t="shared" si="18"/>
        <v>1.917</v>
      </c>
      <c r="H17" s="159">
        <f t="shared" si="19"/>
        <v>2</v>
      </c>
      <c r="I17" s="160">
        <f t="shared" si="23"/>
        <v>3031.6320000000001</v>
      </c>
      <c r="J17" s="161">
        <f t="shared" si="24"/>
        <v>5.0473927735385782E-2</v>
      </c>
      <c r="K17" s="161">
        <f t="shared" si="25"/>
        <v>0.39262231636826667</v>
      </c>
      <c r="L17" s="161">
        <f t="shared" si="26"/>
        <v>0.15701114119391799</v>
      </c>
      <c r="M17" s="162">
        <f t="shared" si="27"/>
        <v>15.749000000000001</v>
      </c>
      <c r="N17" s="163">
        <f t="shared" si="28"/>
        <v>0.39600000000000002</v>
      </c>
      <c r="O17" s="163">
        <f t="shared" si="29"/>
        <v>8.9719999999999995</v>
      </c>
      <c r="P17" s="164">
        <f t="shared" si="30"/>
        <v>0.82333333333333336</v>
      </c>
      <c r="Q17" s="165">
        <f t="shared" si="31"/>
        <v>91</v>
      </c>
      <c r="R17" s="166">
        <f t="shared" si="32"/>
        <v>24.229946252622529</v>
      </c>
      <c r="S17" s="151">
        <f t="shared" si="33"/>
        <v>12</v>
      </c>
      <c r="T17" s="151">
        <f t="shared" si="34"/>
        <v>272</v>
      </c>
      <c r="U17" t="s">
        <v>119</v>
      </c>
      <c r="V17" s="5" t="s">
        <v>121</v>
      </c>
      <c r="W17" t="s">
        <v>119</v>
      </c>
      <c r="X17" s="5" t="s">
        <v>121</v>
      </c>
      <c r="Y17" t="s">
        <v>212</v>
      </c>
      <c r="Z17" t="s">
        <v>195</v>
      </c>
      <c r="AA17" t="s">
        <v>48</v>
      </c>
      <c r="AB17">
        <v>529</v>
      </c>
      <c r="AC17" s="1">
        <v>3031.6320000000001</v>
      </c>
      <c r="AD17" s="1">
        <v>1581.42</v>
      </c>
      <c r="AE17" s="29">
        <v>1.917</v>
      </c>
      <c r="AF17">
        <v>2</v>
      </c>
      <c r="AG17">
        <v>15.749000000000001</v>
      </c>
      <c r="AH17">
        <v>224.66937899999999</v>
      </c>
      <c r="AI17">
        <v>11.339945999999999</v>
      </c>
      <c r="AJ17">
        <v>88.210211999999999</v>
      </c>
      <c r="AK17">
        <v>476</v>
      </c>
      <c r="AL17">
        <v>12</v>
      </c>
      <c r="AM17">
        <v>272</v>
      </c>
      <c r="AN17">
        <v>91</v>
      </c>
      <c r="AO17">
        <v>13.493748</v>
      </c>
      <c r="AP17">
        <v>4137.5</v>
      </c>
      <c r="AQ17">
        <v>49.4</v>
      </c>
      <c r="AR17">
        <v>51</v>
      </c>
      <c r="AS17">
        <v>34745</v>
      </c>
      <c r="AT17">
        <v>0.39600000000000002</v>
      </c>
      <c r="AU17">
        <v>8.9719999999999995</v>
      </c>
      <c r="AV17">
        <v>21990</v>
      </c>
      <c r="AW17">
        <v>0</v>
      </c>
      <c r="AX17" s="30">
        <v>0.6</v>
      </c>
      <c r="AY17">
        <v>0.76885714285714279</v>
      </c>
      <c r="AZ17" t="s">
        <v>70</v>
      </c>
      <c r="BA17" t="s">
        <v>638</v>
      </c>
      <c r="BB17">
        <v>3</v>
      </c>
      <c r="BC17" t="s">
        <v>643</v>
      </c>
      <c r="BD17">
        <v>15</v>
      </c>
      <c r="BE17">
        <v>54948.299000000006</v>
      </c>
      <c r="BF17">
        <v>0.11069905912829076</v>
      </c>
      <c r="BG17">
        <v>8.5111762318351547E-2</v>
      </c>
      <c r="BH17">
        <v>245639.01300000004</v>
      </c>
      <c r="BI17">
        <v>2.4762862078427254E-2</v>
      </c>
      <c r="BJ17">
        <v>1.9039103386585068E-2</v>
      </c>
      <c r="BK17">
        <v>1</v>
      </c>
      <c r="BL17" t="s">
        <v>67</v>
      </c>
      <c r="BM17">
        <v>-1</v>
      </c>
      <c r="BN17" t="s">
        <v>627</v>
      </c>
    </row>
    <row r="18" spans="1:66">
      <c r="A18" s="146" t="str">
        <f t="shared" si="20"/>
        <v>인천스마트</v>
      </c>
      <c r="B18" s="146" t="str">
        <f t="shared" si="1"/>
        <v>21</v>
      </c>
      <c r="C18" s="147" t="str">
        <f t="shared" si="21"/>
        <v>70바3561</v>
      </c>
      <c r="D18" s="121" t="str">
        <f t="shared" si="22"/>
        <v>대형</v>
      </c>
      <c r="E18" s="117" t="str">
        <f t="shared" si="16"/>
        <v>F</v>
      </c>
      <c r="F18" s="167">
        <f t="shared" si="17"/>
        <v>0.88714285714285712</v>
      </c>
      <c r="G18" s="168">
        <f t="shared" si="18"/>
        <v>1.863</v>
      </c>
      <c r="H18" s="169">
        <f t="shared" si="19"/>
        <v>2.1</v>
      </c>
      <c r="I18" s="170">
        <f t="shared" si="23"/>
        <v>4101.6099999999997</v>
      </c>
      <c r="J18" s="171">
        <f t="shared" si="24"/>
        <v>2.7845322701810605E-2</v>
      </c>
      <c r="K18" s="171">
        <f t="shared" si="25"/>
        <v>0.38732183330326087</v>
      </c>
      <c r="L18" s="171">
        <f t="shared" si="26"/>
        <v>0.14725924697862547</v>
      </c>
      <c r="M18" s="172">
        <f t="shared" si="27"/>
        <v>15.804</v>
      </c>
      <c r="N18" s="173">
        <f t="shared" si="28"/>
        <v>0.219</v>
      </c>
      <c r="O18" s="173">
        <f t="shared" si="29"/>
        <v>15.287000000000001</v>
      </c>
      <c r="P18" s="174">
        <f t="shared" si="30"/>
        <v>0</v>
      </c>
      <c r="Q18" s="175">
        <f t="shared" si="31"/>
        <v>72</v>
      </c>
      <c r="R18" s="176">
        <f t="shared" si="32"/>
        <v>24.003598939253724</v>
      </c>
      <c r="S18" s="148">
        <f t="shared" si="33"/>
        <v>9</v>
      </c>
      <c r="T18" s="148">
        <f t="shared" si="34"/>
        <v>627</v>
      </c>
      <c r="U18" t="s">
        <v>119</v>
      </c>
      <c r="V18" s="5" t="s">
        <v>121</v>
      </c>
      <c r="W18" t="s">
        <v>119</v>
      </c>
      <c r="X18" s="5" t="s">
        <v>121</v>
      </c>
      <c r="Y18" t="s">
        <v>214</v>
      </c>
      <c r="Z18" t="s">
        <v>195</v>
      </c>
      <c r="AA18" t="s">
        <v>48</v>
      </c>
      <c r="AB18">
        <v>529</v>
      </c>
      <c r="AC18" s="1">
        <v>4101.6099999999997</v>
      </c>
      <c r="AD18" s="1">
        <v>2201.04</v>
      </c>
      <c r="AE18" s="29">
        <v>1.863</v>
      </c>
      <c r="AF18">
        <v>2.1</v>
      </c>
      <c r="AG18">
        <v>15.804</v>
      </c>
      <c r="AH18">
        <v>292.17714899999999</v>
      </c>
      <c r="AI18">
        <v>8.1357669999999995</v>
      </c>
      <c r="AJ18">
        <v>113.166589</v>
      </c>
      <c r="AK18">
        <v>604</v>
      </c>
      <c r="AL18">
        <v>9</v>
      </c>
      <c r="AM18">
        <v>627</v>
      </c>
      <c r="AN18">
        <v>72</v>
      </c>
      <c r="AO18">
        <v>14.038093</v>
      </c>
      <c r="AP18">
        <v>2823.4</v>
      </c>
      <c r="AQ18">
        <v>0</v>
      </c>
      <c r="AR18">
        <v>65</v>
      </c>
      <c r="AS18">
        <v>29539</v>
      </c>
      <c r="AT18">
        <v>0.219</v>
      </c>
      <c r="AU18">
        <v>15.287000000000001</v>
      </c>
      <c r="AV18">
        <v>36187</v>
      </c>
      <c r="AW18">
        <v>0</v>
      </c>
      <c r="AX18" s="30">
        <v>0.59</v>
      </c>
      <c r="AY18">
        <v>0.77828571428571436</v>
      </c>
      <c r="AZ18" t="s">
        <v>70</v>
      </c>
      <c r="BA18" t="s">
        <v>638</v>
      </c>
      <c r="BB18">
        <v>2</v>
      </c>
      <c r="BC18" t="s">
        <v>644</v>
      </c>
      <c r="BD18">
        <v>13</v>
      </c>
      <c r="BE18">
        <v>54948.299000000006</v>
      </c>
      <c r="BF18">
        <v>0.10853740895600789</v>
      </c>
      <c r="BG18">
        <v>8.4473114856047291E-2</v>
      </c>
      <c r="BH18">
        <v>245639.01300000004</v>
      </c>
      <c r="BI18">
        <v>2.4279311039244401E-2</v>
      </c>
      <c r="BJ18">
        <v>1.8896240934543358E-2</v>
      </c>
      <c r="BK18">
        <v>1</v>
      </c>
      <c r="BL18" t="s">
        <v>70</v>
      </c>
      <c r="BM18">
        <v>0</v>
      </c>
      <c r="BN18" t="s">
        <v>629</v>
      </c>
    </row>
    <row r="19" spans="1:66">
      <c r="A19" s="149" t="str">
        <f t="shared" si="20"/>
        <v>인천스마트</v>
      </c>
      <c r="B19" s="149" t="str">
        <f t="shared" si="1"/>
        <v>21</v>
      </c>
      <c r="C19" s="150" t="str">
        <f t="shared" si="21"/>
        <v>70바3562</v>
      </c>
      <c r="D19" s="138" t="str">
        <f t="shared" si="22"/>
        <v>대형</v>
      </c>
      <c r="E19" s="134" t="str">
        <f t="shared" si="16"/>
        <v>F</v>
      </c>
      <c r="F19" s="157">
        <f t="shared" si="17"/>
        <v>0.92149999999999999</v>
      </c>
      <c r="G19" s="158">
        <f t="shared" si="18"/>
        <v>1.843</v>
      </c>
      <c r="H19" s="159">
        <f t="shared" si="19"/>
        <v>2</v>
      </c>
      <c r="I19" s="160">
        <f t="shared" si="23"/>
        <v>4475.1719999999996</v>
      </c>
      <c r="J19" s="161">
        <f t="shared" si="24"/>
        <v>3.0038647399074012E-2</v>
      </c>
      <c r="K19" s="161">
        <f t="shared" si="25"/>
        <v>0.38797406764289949</v>
      </c>
      <c r="L19" s="161">
        <f t="shared" si="26"/>
        <v>0.15284328736415048</v>
      </c>
      <c r="M19" s="162">
        <f t="shared" si="27"/>
        <v>15.933999999999999</v>
      </c>
      <c r="N19" s="163">
        <f t="shared" si="28"/>
        <v>0.17899999999999999</v>
      </c>
      <c r="O19" s="163">
        <f t="shared" si="29"/>
        <v>13.541</v>
      </c>
      <c r="P19" s="164">
        <f t="shared" si="30"/>
        <v>0.26</v>
      </c>
      <c r="Q19" s="165">
        <f t="shared" si="31"/>
        <v>90</v>
      </c>
      <c r="R19" s="166">
        <f t="shared" si="32"/>
        <v>24.295536331771903</v>
      </c>
      <c r="S19" s="151">
        <f t="shared" si="33"/>
        <v>8</v>
      </c>
      <c r="T19" s="151">
        <f t="shared" si="34"/>
        <v>606</v>
      </c>
      <c r="U19" t="s">
        <v>119</v>
      </c>
      <c r="V19" t="s">
        <v>121</v>
      </c>
      <c r="W19" s="4" t="s">
        <v>119</v>
      </c>
      <c r="X19" s="4" t="s">
        <v>121</v>
      </c>
      <c r="Y19" s="4" t="s">
        <v>215</v>
      </c>
      <c r="Z19" s="4" t="s">
        <v>195</v>
      </c>
      <c r="AA19" s="4" t="s">
        <v>48</v>
      </c>
      <c r="AB19" s="4">
        <v>529</v>
      </c>
      <c r="AC19" s="4">
        <v>4475.1719999999996</v>
      </c>
      <c r="AD19" s="4">
        <v>2427.683</v>
      </c>
      <c r="AE19" s="4">
        <v>1.843</v>
      </c>
      <c r="AF19" s="4">
        <v>2</v>
      </c>
      <c r="AG19" s="4">
        <v>15.933999999999999</v>
      </c>
      <c r="AH19" s="4">
        <v>316.49710700000003</v>
      </c>
      <c r="AI19" s="4">
        <v>9.5071449999999995</v>
      </c>
      <c r="AJ19" s="4">
        <v>122.79267</v>
      </c>
      <c r="AK19" s="4">
        <v>684</v>
      </c>
      <c r="AL19" s="4">
        <v>8</v>
      </c>
      <c r="AM19" s="4">
        <v>606</v>
      </c>
      <c r="AN19" s="4">
        <v>90</v>
      </c>
      <c r="AO19" s="4">
        <v>14.139692999999999</v>
      </c>
      <c r="AP19" s="4">
        <v>1122.8</v>
      </c>
      <c r="AQ19" s="4">
        <v>15.6</v>
      </c>
      <c r="AR19" s="4">
        <v>46</v>
      </c>
      <c r="AS19" s="4">
        <v>16666</v>
      </c>
      <c r="AT19" s="4">
        <v>0.17899999999999999</v>
      </c>
      <c r="AU19" s="4">
        <v>13.541</v>
      </c>
      <c r="AV19" s="4">
        <v>35737</v>
      </c>
      <c r="AW19" s="4">
        <v>0</v>
      </c>
      <c r="AX19" s="31">
        <v>0.57999999999999996</v>
      </c>
      <c r="AY19">
        <v>0.77857142857142858</v>
      </c>
      <c r="AZ19" t="s">
        <v>70</v>
      </c>
      <c r="BA19" t="s">
        <v>638</v>
      </c>
      <c r="BB19">
        <v>1</v>
      </c>
      <c r="BC19" t="s">
        <v>645</v>
      </c>
      <c r="BD19">
        <v>14</v>
      </c>
      <c r="BE19">
        <v>54948.299000000006</v>
      </c>
      <c r="BF19">
        <v>0.11965593329831738</v>
      </c>
      <c r="BG19">
        <v>9.3160690925118528E-2</v>
      </c>
      <c r="BH19">
        <v>245639.01300000004</v>
      </c>
      <c r="BI19">
        <v>2.6766472962501276E-2</v>
      </c>
      <c r="BJ19">
        <v>2.0839611092233135E-2</v>
      </c>
      <c r="BK19">
        <v>1</v>
      </c>
      <c r="BL19" t="s">
        <v>67</v>
      </c>
      <c r="BM19">
        <v>-1</v>
      </c>
      <c r="BN19" t="s">
        <v>627</v>
      </c>
    </row>
    <row r="20" spans="1:66">
      <c r="A20" s="146" t="str">
        <f t="shared" si="20"/>
        <v>인천스마트</v>
      </c>
      <c r="B20" s="146" t="str">
        <f t="shared" si="1"/>
        <v>21</v>
      </c>
      <c r="C20" s="147" t="str">
        <f t="shared" si="21"/>
        <v>70바3563</v>
      </c>
      <c r="D20" s="121" t="str">
        <f t="shared" si="22"/>
        <v>대형</v>
      </c>
      <c r="E20" s="117" t="str">
        <f t="shared" si="16"/>
        <v>D</v>
      </c>
      <c r="F20" s="167">
        <f t="shared" si="17"/>
        <v>0.86761904761904762</v>
      </c>
      <c r="G20" s="168">
        <f t="shared" si="18"/>
        <v>1.8220000000000001</v>
      </c>
      <c r="H20" s="169">
        <f t="shared" si="19"/>
        <v>2.1</v>
      </c>
      <c r="I20" s="170">
        <f t="shared" si="23"/>
        <v>3970.953</v>
      </c>
      <c r="J20" s="171">
        <f t="shared" si="24"/>
        <v>3.7893604383864597E-2</v>
      </c>
      <c r="K20" s="171">
        <f t="shared" si="25"/>
        <v>0.38106702361565864</v>
      </c>
      <c r="L20" s="171">
        <f t="shared" si="26"/>
        <v>0.22009829882146678</v>
      </c>
      <c r="M20" s="172">
        <f t="shared" si="27"/>
        <v>12.576000000000001</v>
      </c>
      <c r="N20" s="173">
        <f t="shared" si="28"/>
        <v>7.5999999999999998E-2</v>
      </c>
      <c r="O20" s="173">
        <f t="shared" si="29"/>
        <v>8.4109999999999996</v>
      </c>
      <c r="P20" s="174">
        <f t="shared" si="30"/>
        <v>0.73499999999999999</v>
      </c>
      <c r="Q20" s="175">
        <f t="shared" si="31"/>
        <v>93</v>
      </c>
      <c r="R20" s="176">
        <f t="shared" si="32"/>
        <v>23.77372268131348</v>
      </c>
      <c r="S20" s="148">
        <f t="shared" si="33"/>
        <v>3</v>
      </c>
      <c r="T20" s="148">
        <f t="shared" si="34"/>
        <v>334</v>
      </c>
      <c r="U20" t="s">
        <v>119</v>
      </c>
      <c r="V20" s="5" t="s">
        <v>121</v>
      </c>
      <c r="W20" t="s">
        <v>119</v>
      </c>
      <c r="X20" s="5" t="s">
        <v>121</v>
      </c>
      <c r="Y20" t="s">
        <v>216</v>
      </c>
      <c r="Z20" t="s">
        <v>195</v>
      </c>
      <c r="AA20" t="s">
        <v>48</v>
      </c>
      <c r="AB20">
        <v>529</v>
      </c>
      <c r="AC20" s="1">
        <v>3970.953</v>
      </c>
      <c r="AD20" s="1">
        <v>2179.9279999999999</v>
      </c>
      <c r="AE20" s="29">
        <v>1.8220000000000001</v>
      </c>
      <c r="AF20">
        <v>2.1</v>
      </c>
      <c r="AG20">
        <v>12.576000000000001</v>
      </c>
      <c r="AH20">
        <v>287.46964500000001</v>
      </c>
      <c r="AI20">
        <v>10.893261000000001</v>
      </c>
      <c r="AJ20">
        <v>109.545202</v>
      </c>
      <c r="AK20">
        <v>874</v>
      </c>
      <c r="AL20">
        <v>3</v>
      </c>
      <c r="AM20">
        <v>334</v>
      </c>
      <c r="AN20">
        <v>93</v>
      </c>
      <c r="AO20">
        <v>13.813468</v>
      </c>
      <c r="AP20">
        <v>2301.4</v>
      </c>
      <c r="AQ20">
        <v>44.1</v>
      </c>
      <c r="AR20">
        <v>55</v>
      </c>
      <c r="AS20">
        <v>19188</v>
      </c>
      <c r="AT20">
        <v>7.5999999999999998E-2</v>
      </c>
      <c r="AU20">
        <v>8.4109999999999996</v>
      </c>
      <c r="AV20">
        <v>32538</v>
      </c>
      <c r="AW20">
        <v>0</v>
      </c>
      <c r="AX20" s="30">
        <v>0.5</v>
      </c>
      <c r="AY20">
        <v>0.81114285714285717</v>
      </c>
      <c r="AZ20" t="s">
        <v>67</v>
      </c>
      <c r="BA20" t="s">
        <v>638</v>
      </c>
      <c r="BB20">
        <v>1</v>
      </c>
      <c r="BC20" t="s">
        <v>646</v>
      </c>
      <c r="BD20">
        <v>11</v>
      </c>
      <c r="BE20">
        <v>54948.299000000006</v>
      </c>
      <c r="BF20">
        <v>0.11602160787543211</v>
      </c>
      <c r="BG20">
        <v>9.4110098502386219E-2</v>
      </c>
      <c r="BH20">
        <v>245639.01300000004</v>
      </c>
      <c r="BI20">
        <v>2.5953491353590475E-2</v>
      </c>
      <c r="BJ20">
        <v>2.1051989129383816E-2</v>
      </c>
      <c r="BK20">
        <v>1</v>
      </c>
      <c r="BL20" t="s">
        <v>69</v>
      </c>
      <c r="BM20">
        <v>-1</v>
      </c>
      <c r="BN20" t="s">
        <v>627</v>
      </c>
    </row>
    <row r="21" spans="1:66">
      <c r="A21" s="149" t="str">
        <f t="shared" si="20"/>
        <v>인천스마트</v>
      </c>
      <c r="B21" s="149" t="str">
        <f t="shared" si="1"/>
        <v>21</v>
      </c>
      <c r="C21" s="150" t="str">
        <f t="shared" si="21"/>
        <v>70바3623</v>
      </c>
      <c r="D21" s="138" t="str">
        <f t="shared" si="22"/>
        <v>대형</v>
      </c>
      <c r="E21" s="134" t="str">
        <f t="shared" si="16"/>
        <v>D</v>
      </c>
      <c r="F21" s="157">
        <f t="shared" si="17"/>
        <v>0.83499999999999996</v>
      </c>
      <c r="G21" s="158">
        <f t="shared" si="18"/>
        <v>1.837</v>
      </c>
      <c r="H21" s="159">
        <f t="shared" si="19"/>
        <v>2.2000000000000002</v>
      </c>
      <c r="I21" s="160">
        <f t="shared" si="23"/>
        <v>3937.377</v>
      </c>
      <c r="J21" s="161">
        <f t="shared" si="24"/>
        <v>1.667985907782181E-2</v>
      </c>
      <c r="K21" s="161">
        <f t="shared" si="25"/>
        <v>0.38901176349777916</v>
      </c>
      <c r="L21" s="161">
        <f t="shared" si="26"/>
        <v>0.13308352235511103</v>
      </c>
      <c r="M21" s="162">
        <f t="shared" si="27"/>
        <v>10.766</v>
      </c>
      <c r="N21" s="163">
        <f t="shared" si="28"/>
        <v>0</v>
      </c>
      <c r="O21" s="163">
        <f t="shared" si="29"/>
        <v>10.032</v>
      </c>
      <c r="P21" s="164">
        <f t="shared" si="30"/>
        <v>7.6666666666666661E-2</v>
      </c>
      <c r="Q21" s="165">
        <f t="shared" si="31"/>
        <v>89</v>
      </c>
      <c r="R21" s="166">
        <f t="shared" si="32"/>
        <v>23.653695760163508</v>
      </c>
      <c r="S21" s="151">
        <f t="shared" si="33"/>
        <v>0</v>
      </c>
      <c r="T21" s="151">
        <f t="shared" si="34"/>
        <v>395</v>
      </c>
      <c r="U21" t="s">
        <v>119</v>
      </c>
      <c r="V21" s="5" t="s">
        <v>121</v>
      </c>
      <c r="W21" t="s">
        <v>119</v>
      </c>
      <c r="X21" s="5" t="s">
        <v>121</v>
      </c>
      <c r="Y21" t="s">
        <v>217</v>
      </c>
      <c r="Z21" t="s">
        <v>195</v>
      </c>
      <c r="AA21" t="s">
        <v>48</v>
      </c>
      <c r="AB21">
        <v>529</v>
      </c>
      <c r="AC21" s="1">
        <v>3937.377</v>
      </c>
      <c r="AD21" s="1">
        <v>2143.038</v>
      </c>
      <c r="AE21" s="29">
        <v>1.837</v>
      </c>
      <c r="AF21">
        <v>2.2000000000000002</v>
      </c>
      <c r="AG21">
        <v>10.766</v>
      </c>
      <c r="AH21">
        <v>280.08905700000003</v>
      </c>
      <c r="AI21">
        <v>4.6718460000000004</v>
      </c>
      <c r="AJ21">
        <v>108.957938</v>
      </c>
      <c r="AK21">
        <v>524</v>
      </c>
      <c r="AL21">
        <v>0</v>
      </c>
      <c r="AM21">
        <v>395</v>
      </c>
      <c r="AN21">
        <v>89</v>
      </c>
      <c r="AO21">
        <v>14.057589</v>
      </c>
      <c r="AP21">
        <v>2482</v>
      </c>
      <c r="AQ21">
        <v>4.5999999999999996</v>
      </c>
      <c r="AR21">
        <v>58</v>
      </c>
      <c r="AS21">
        <v>35430</v>
      </c>
      <c r="AT21">
        <v>0</v>
      </c>
      <c r="AU21">
        <v>10.032</v>
      </c>
      <c r="AV21">
        <v>22657</v>
      </c>
      <c r="AW21">
        <v>0</v>
      </c>
      <c r="AX21" s="30">
        <v>0.46</v>
      </c>
      <c r="AY21">
        <v>0.80228571428571427</v>
      </c>
      <c r="AZ21" t="s">
        <v>67</v>
      </c>
      <c r="BA21" t="s">
        <v>638</v>
      </c>
      <c r="BB21">
        <v>2</v>
      </c>
      <c r="BC21" t="s">
        <v>647</v>
      </c>
      <c r="BD21">
        <v>11</v>
      </c>
      <c r="BE21">
        <v>54948.299000000006</v>
      </c>
      <c r="BF21">
        <v>0.11572176237884997</v>
      </c>
      <c r="BG21">
        <v>9.2841916788517345E-2</v>
      </c>
      <c r="BH21">
        <v>245639.01300000004</v>
      </c>
      <c r="BI21">
        <v>2.5886417317594411E-2</v>
      </c>
      <c r="BJ21">
        <v>2.0768302807944315E-2</v>
      </c>
      <c r="BK21">
        <v>1</v>
      </c>
      <c r="BL21" t="s">
        <v>70</v>
      </c>
      <c r="BM21">
        <v>1</v>
      </c>
      <c r="BN21" t="s">
        <v>635</v>
      </c>
    </row>
    <row r="22" spans="1:66">
      <c r="A22" s="146" t="str">
        <f t="shared" si="20"/>
        <v>인천스마트</v>
      </c>
      <c r="B22" s="146" t="str">
        <f t="shared" si="1"/>
        <v>21</v>
      </c>
      <c r="C22" s="147" t="str">
        <f t="shared" si="21"/>
        <v>70바3624</v>
      </c>
      <c r="D22" s="121" t="str">
        <f t="shared" si="22"/>
        <v>대형</v>
      </c>
      <c r="E22" s="117" t="str">
        <f t="shared" si="16"/>
        <v>F</v>
      </c>
      <c r="F22" s="167">
        <f t="shared" si="17"/>
        <v>0.83727272727272728</v>
      </c>
      <c r="G22" s="168">
        <f t="shared" si="18"/>
        <v>1.8420000000000001</v>
      </c>
      <c r="H22" s="169">
        <f t="shared" si="19"/>
        <v>2.2000000000000002</v>
      </c>
      <c r="I22" s="170">
        <f t="shared" si="23"/>
        <v>3372.875</v>
      </c>
      <c r="J22" s="171">
        <f t="shared" si="24"/>
        <v>3.5297261602108242E-2</v>
      </c>
      <c r="K22" s="171">
        <f t="shared" si="25"/>
        <v>0.36437387952158079</v>
      </c>
      <c r="L22" s="171">
        <f t="shared" si="26"/>
        <v>0.16632694659600489</v>
      </c>
      <c r="M22" s="172">
        <f t="shared" si="27"/>
        <v>10.714</v>
      </c>
      <c r="N22" s="173">
        <f t="shared" si="28"/>
        <v>0.47399999999999998</v>
      </c>
      <c r="O22" s="173">
        <f t="shared" si="29"/>
        <v>6.4039999999999999</v>
      </c>
      <c r="P22" s="174">
        <f t="shared" si="30"/>
        <v>2.0249999999999999</v>
      </c>
      <c r="Q22" s="175">
        <f t="shared" si="31"/>
        <v>92</v>
      </c>
      <c r="R22" s="176">
        <f t="shared" si="32"/>
        <v>23.640164273059806</v>
      </c>
      <c r="S22" s="148">
        <f t="shared" si="33"/>
        <v>16</v>
      </c>
      <c r="T22" s="148">
        <f t="shared" si="34"/>
        <v>216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218</v>
      </c>
      <c r="Z22" s="4" t="s">
        <v>195</v>
      </c>
      <c r="AA22" s="4" t="s">
        <v>48</v>
      </c>
      <c r="AB22" s="4">
        <v>529</v>
      </c>
      <c r="AC22" s="4">
        <v>3372.875</v>
      </c>
      <c r="AD22" s="4">
        <v>1831.481</v>
      </c>
      <c r="AE22" s="4">
        <v>1.8420000000000001</v>
      </c>
      <c r="AF22" s="4">
        <v>2.2000000000000002</v>
      </c>
      <c r="AG22" s="4">
        <v>10.714</v>
      </c>
      <c r="AH22" s="4">
        <v>237.662431</v>
      </c>
      <c r="AI22" s="4">
        <v>8.388833</v>
      </c>
      <c r="AJ22" s="4">
        <v>86.597982000000002</v>
      </c>
      <c r="AK22" s="4">
        <v>561</v>
      </c>
      <c r="AL22" s="4">
        <v>16</v>
      </c>
      <c r="AM22" s="4">
        <v>216</v>
      </c>
      <c r="AN22" s="4">
        <v>92</v>
      </c>
      <c r="AO22" s="4">
        <v>14.191872</v>
      </c>
      <c r="AP22" s="4">
        <v>2046.6</v>
      </c>
      <c r="AQ22" s="4">
        <v>121.5</v>
      </c>
      <c r="AR22" s="4">
        <v>52</v>
      </c>
      <c r="AS22" s="4">
        <v>23077</v>
      </c>
      <c r="AT22" s="4">
        <v>0.47399999999999998</v>
      </c>
      <c r="AU22" s="4">
        <v>6.4039999999999999</v>
      </c>
      <c r="AV22" s="4">
        <v>18083</v>
      </c>
      <c r="AW22" s="4">
        <v>0</v>
      </c>
      <c r="AX22" s="31">
        <v>0.46</v>
      </c>
      <c r="AY22">
        <v>0.77975000000000005</v>
      </c>
      <c r="AZ22" t="s">
        <v>70</v>
      </c>
      <c r="BA22" t="s">
        <v>648</v>
      </c>
      <c r="BB22">
        <v>2</v>
      </c>
      <c r="BC22" t="s">
        <v>649</v>
      </c>
      <c r="BD22">
        <v>12</v>
      </c>
      <c r="BE22">
        <v>36195.611000000004</v>
      </c>
      <c r="BF22">
        <v>0.19974794734090823</v>
      </c>
      <c r="BG22">
        <v>0.15575346193907319</v>
      </c>
      <c r="BH22">
        <v>245639.01300000004</v>
      </c>
      <c r="BI22">
        <v>2.9433431244083361E-2</v>
      </c>
      <c r="BJ22">
        <v>2.2950718012574003E-2</v>
      </c>
      <c r="BK22">
        <v>1</v>
      </c>
      <c r="BL22" t="s">
        <v>67</v>
      </c>
      <c r="BM22">
        <v>-1</v>
      </c>
      <c r="BN22" t="s">
        <v>627</v>
      </c>
    </row>
    <row r="23" spans="1:66">
      <c r="A23" s="149" t="str">
        <f t="shared" si="20"/>
        <v>인천스마트</v>
      </c>
      <c r="B23" s="149" t="str">
        <f t="shared" si="1"/>
        <v>21</v>
      </c>
      <c r="C23" s="150" t="str">
        <f t="shared" si="21"/>
        <v>70바3625</v>
      </c>
      <c r="D23" s="138" t="str">
        <f t="shared" si="22"/>
        <v>대형</v>
      </c>
      <c r="E23" s="134" t="str">
        <f t="shared" si="16"/>
        <v>D</v>
      </c>
      <c r="F23" s="157">
        <f t="shared" si="17"/>
        <v>0.86636363636363622</v>
      </c>
      <c r="G23" s="158">
        <f t="shared" si="18"/>
        <v>1.9059999999999999</v>
      </c>
      <c r="H23" s="159">
        <f t="shared" si="19"/>
        <v>2.2000000000000002</v>
      </c>
      <c r="I23" s="160">
        <f t="shared" si="23"/>
        <v>4678.0529999999999</v>
      </c>
      <c r="J23" s="161">
        <f t="shared" si="24"/>
        <v>3.675353272164688E-2</v>
      </c>
      <c r="K23" s="161">
        <f t="shared" si="25"/>
        <v>0.38214165976391012</v>
      </c>
      <c r="L23" s="161">
        <f t="shared" si="26"/>
        <v>0.16139192950571532</v>
      </c>
      <c r="M23" s="162">
        <f t="shared" si="27"/>
        <v>14.561</v>
      </c>
      <c r="N23" s="163">
        <f t="shared" si="28"/>
        <v>0.192</v>
      </c>
      <c r="O23" s="163">
        <f t="shared" si="29"/>
        <v>9.0419999999999998</v>
      </c>
      <c r="P23" s="164">
        <f t="shared" si="30"/>
        <v>0.47499999999999998</v>
      </c>
      <c r="Q23" s="165">
        <f t="shared" si="31"/>
        <v>93</v>
      </c>
      <c r="R23" s="166">
        <f t="shared" si="32"/>
        <v>23.213672442109672</v>
      </c>
      <c r="S23" s="151">
        <f t="shared" si="33"/>
        <v>9</v>
      </c>
      <c r="T23" s="151">
        <f t="shared" si="34"/>
        <v>423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219</v>
      </c>
      <c r="Z23" t="s">
        <v>195</v>
      </c>
      <c r="AA23" t="s">
        <v>48</v>
      </c>
      <c r="AB23">
        <v>529</v>
      </c>
      <c r="AC23" s="1">
        <v>4678.0529999999999</v>
      </c>
      <c r="AD23" s="1">
        <v>2454.3919999999998</v>
      </c>
      <c r="AE23" s="29">
        <v>1.9059999999999999</v>
      </c>
      <c r="AF23">
        <v>2.2000000000000002</v>
      </c>
      <c r="AG23">
        <v>14.561</v>
      </c>
      <c r="AH23">
        <v>346.79020100000002</v>
      </c>
      <c r="AI23">
        <v>12.745765</v>
      </c>
      <c r="AJ23">
        <v>132.52298300000001</v>
      </c>
      <c r="AK23">
        <v>755</v>
      </c>
      <c r="AL23">
        <v>9</v>
      </c>
      <c r="AM23">
        <v>423</v>
      </c>
      <c r="AN23">
        <v>93</v>
      </c>
      <c r="AO23">
        <v>13.489576</v>
      </c>
      <c r="AP23">
        <v>1253.5</v>
      </c>
      <c r="AQ23">
        <v>28.5</v>
      </c>
      <c r="AR23">
        <v>88</v>
      </c>
      <c r="AS23">
        <v>27421</v>
      </c>
      <c r="AT23">
        <v>0.192</v>
      </c>
      <c r="AU23">
        <v>9.0419999999999998</v>
      </c>
      <c r="AV23">
        <v>35732</v>
      </c>
      <c r="AW23">
        <v>0</v>
      </c>
      <c r="AX23" s="30">
        <v>0.59</v>
      </c>
      <c r="AY23">
        <v>0.84275</v>
      </c>
      <c r="AZ23" t="s">
        <v>67</v>
      </c>
      <c r="BA23" t="s">
        <v>648</v>
      </c>
      <c r="BB23">
        <v>1</v>
      </c>
      <c r="BC23" t="s">
        <v>650</v>
      </c>
      <c r="BD23">
        <v>10</v>
      </c>
      <c r="BE23">
        <v>36195.611000000004</v>
      </c>
      <c r="BF23">
        <v>0.19797002459773366</v>
      </c>
      <c r="BG23">
        <v>0.16683923822974003</v>
      </c>
      <c r="BH23">
        <v>245639.01300000004</v>
      </c>
      <c r="BI23">
        <v>2.917144924369159E-2</v>
      </c>
      <c r="BJ23">
        <v>2.4584238850121086E-2</v>
      </c>
      <c r="BK23">
        <v>1</v>
      </c>
      <c r="BL23" t="s">
        <v>69</v>
      </c>
      <c r="BM23">
        <v>-1</v>
      </c>
      <c r="BN23" t="s">
        <v>627</v>
      </c>
    </row>
    <row r="24" spans="1:66">
      <c r="A24" s="146" t="str">
        <f t="shared" si="20"/>
        <v>인천스마트</v>
      </c>
      <c r="B24" s="146" t="str">
        <f t="shared" si="1"/>
        <v>21</v>
      </c>
      <c r="C24" s="147" t="str">
        <f t="shared" si="21"/>
        <v>70바3626</v>
      </c>
      <c r="D24" s="121" t="str">
        <f t="shared" si="22"/>
        <v>대형</v>
      </c>
      <c r="E24" s="117" t="str">
        <f t="shared" si="16"/>
        <v>F</v>
      </c>
      <c r="F24" s="167">
        <f t="shared" si="17"/>
        <v>0.85363636363636353</v>
      </c>
      <c r="G24" s="168">
        <f t="shared" si="18"/>
        <v>1.8779999999999999</v>
      </c>
      <c r="H24" s="169">
        <f t="shared" si="19"/>
        <v>2.2000000000000002</v>
      </c>
      <c r="I24" s="170">
        <f t="shared" si="23"/>
        <v>4003.134</v>
      </c>
      <c r="J24" s="171">
        <f t="shared" si="24"/>
        <v>4.0456704829721059E-2</v>
      </c>
      <c r="K24" s="171">
        <f t="shared" si="25"/>
        <v>0.37194832073871753</v>
      </c>
      <c r="L24" s="171">
        <f t="shared" si="26"/>
        <v>0.16462101943127561</v>
      </c>
      <c r="M24" s="172">
        <f t="shared" si="27"/>
        <v>13.991</v>
      </c>
      <c r="N24" s="173">
        <f t="shared" si="28"/>
        <v>7.4999999999999997E-2</v>
      </c>
      <c r="O24" s="173">
        <f t="shared" si="29"/>
        <v>6.5949999999999998</v>
      </c>
      <c r="P24" s="174">
        <f t="shared" si="30"/>
        <v>0.10833333333333334</v>
      </c>
      <c r="Q24" s="175">
        <f t="shared" si="31"/>
        <v>87</v>
      </c>
      <c r="R24" s="176">
        <f t="shared" si="32"/>
        <v>23.891610085144812</v>
      </c>
      <c r="S24" s="148">
        <f t="shared" si="33"/>
        <v>3</v>
      </c>
      <c r="T24" s="148">
        <f t="shared" si="34"/>
        <v>264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220</v>
      </c>
      <c r="Z24" t="s">
        <v>195</v>
      </c>
      <c r="AA24" t="s">
        <v>48</v>
      </c>
      <c r="AB24">
        <v>529</v>
      </c>
      <c r="AC24" s="1">
        <v>4003.134</v>
      </c>
      <c r="AD24" s="1">
        <v>2131.2440000000001</v>
      </c>
      <c r="AE24" s="29">
        <v>1.8779999999999999</v>
      </c>
      <c r="AF24">
        <v>2.2000000000000002</v>
      </c>
      <c r="AG24">
        <v>13.991</v>
      </c>
      <c r="AH24">
        <v>285.15214099999997</v>
      </c>
      <c r="AI24">
        <v>11.536315999999999</v>
      </c>
      <c r="AJ24">
        <v>106.06186</v>
      </c>
      <c r="AK24">
        <v>659</v>
      </c>
      <c r="AL24">
        <v>3</v>
      </c>
      <c r="AM24">
        <v>264</v>
      </c>
      <c r="AN24">
        <v>87</v>
      </c>
      <c r="AO24">
        <v>14.038589999999999</v>
      </c>
      <c r="AP24">
        <v>2883.7</v>
      </c>
      <c r="AQ24">
        <v>6.5</v>
      </c>
      <c r="AR24">
        <v>39</v>
      </c>
      <c r="AS24">
        <v>11685</v>
      </c>
      <c r="AT24">
        <v>7.4999999999999997E-2</v>
      </c>
      <c r="AU24">
        <v>6.5949999999999998</v>
      </c>
      <c r="AV24">
        <v>34896</v>
      </c>
      <c r="AW24">
        <v>0</v>
      </c>
      <c r="AX24" s="30">
        <v>0.55000000000000004</v>
      </c>
      <c r="AY24">
        <v>0.76524999999999999</v>
      </c>
      <c r="AZ24" t="s">
        <v>70</v>
      </c>
      <c r="BA24" t="s">
        <v>648</v>
      </c>
      <c r="BB24">
        <v>4</v>
      </c>
      <c r="BC24" t="s">
        <v>651</v>
      </c>
      <c r="BD24">
        <v>13</v>
      </c>
      <c r="BE24">
        <v>36195.611000000004</v>
      </c>
      <c r="BF24">
        <v>0.20336335806018024</v>
      </c>
      <c r="BG24">
        <v>0.15562380975555293</v>
      </c>
      <c r="BH24">
        <v>245639.01300000004</v>
      </c>
      <c r="BI24">
        <v>2.9966172352272068E-2</v>
      </c>
      <c r="BJ24">
        <v>2.2931613392576201E-2</v>
      </c>
      <c r="BK24">
        <v>1</v>
      </c>
      <c r="BL24" t="s">
        <v>70</v>
      </c>
      <c r="BM24">
        <v>0</v>
      </c>
      <c r="BN24" t="s">
        <v>629</v>
      </c>
    </row>
    <row r="25" spans="1:66">
      <c r="A25" s="149" t="str">
        <f t="shared" si="20"/>
        <v>인천스마트</v>
      </c>
      <c r="B25" s="149" t="str">
        <f t="shared" si="1"/>
        <v>21</v>
      </c>
      <c r="C25" s="150" t="str">
        <f t="shared" si="21"/>
        <v>70바3627</v>
      </c>
      <c r="D25" s="138" t="str">
        <f t="shared" si="22"/>
        <v>대형</v>
      </c>
      <c r="E25" s="134" t="str">
        <f t="shared" si="16"/>
        <v>F</v>
      </c>
      <c r="F25" s="157">
        <f t="shared" si="17"/>
        <v>0.90400000000000003</v>
      </c>
      <c r="G25" s="158">
        <f t="shared" si="18"/>
        <v>1.8080000000000001</v>
      </c>
      <c r="H25" s="159">
        <f t="shared" si="19"/>
        <v>2</v>
      </c>
      <c r="I25" s="160">
        <f t="shared" si="23"/>
        <v>3529.48</v>
      </c>
      <c r="J25" s="161">
        <f t="shared" si="24"/>
        <v>3.0018821043124498E-2</v>
      </c>
      <c r="K25" s="161">
        <f t="shared" si="25"/>
        <v>0.37119109077872869</v>
      </c>
      <c r="L25" s="161">
        <f t="shared" si="26"/>
        <v>0.18812969615920758</v>
      </c>
      <c r="M25" s="162">
        <f t="shared" si="27"/>
        <v>13.583</v>
      </c>
      <c r="N25" s="163">
        <f t="shared" si="28"/>
        <v>0</v>
      </c>
      <c r="O25" s="163">
        <f t="shared" si="29"/>
        <v>7.5650000000000004</v>
      </c>
      <c r="P25" s="164">
        <f t="shared" si="30"/>
        <v>0.1</v>
      </c>
      <c r="Q25" s="165">
        <f t="shared" si="31"/>
        <v>83</v>
      </c>
      <c r="R25" s="166">
        <f t="shared" si="32"/>
        <v>24.322079103484807</v>
      </c>
      <c r="S25" s="151">
        <f t="shared" si="33"/>
        <v>0</v>
      </c>
      <c r="T25" s="151">
        <f t="shared" si="34"/>
        <v>267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222</v>
      </c>
      <c r="Z25" s="4" t="s">
        <v>195</v>
      </c>
      <c r="AA25" s="4" t="s">
        <v>48</v>
      </c>
      <c r="AB25" s="4">
        <v>529</v>
      </c>
      <c r="AC25" s="4">
        <v>3529.48</v>
      </c>
      <c r="AD25" s="4">
        <v>1952.431</v>
      </c>
      <c r="AE25" s="4">
        <v>1.8080000000000001</v>
      </c>
      <c r="AF25" s="4">
        <v>2</v>
      </c>
      <c r="AG25" s="4">
        <v>13.583</v>
      </c>
      <c r="AH25" s="4">
        <v>242.34576000000001</v>
      </c>
      <c r="AI25" s="4">
        <v>7.274934</v>
      </c>
      <c r="AJ25" s="4">
        <v>89.956586999999999</v>
      </c>
      <c r="AK25" s="4">
        <v>664</v>
      </c>
      <c r="AL25" s="4">
        <v>0</v>
      </c>
      <c r="AM25" s="4">
        <v>267</v>
      </c>
      <c r="AN25" s="4">
        <v>83</v>
      </c>
      <c r="AO25" s="4">
        <v>14.563819000000001</v>
      </c>
      <c r="AP25" s="4">
        <v>1596</v>
      </c>
      <c r="AQ25" s="4">
        <v>6</v>
      </c>
      <c r="AR25" s="4">
        <v>27</v>
      </c>
      <c r="AS25" s="4">
        <v>8200</v>
      </c>
      <c r="AT25" s="4">
        <v>0</v>
      </c>
      <c r="AU25" s="4">
        <v>7.5650000000000004</v>
      </c>
      <c r="AV25" s="4">
        <v>29388</v>
      </c>
      <c r="AW25" s="4">
        <v>0</v>
      </c>
      <c r="AX25" s="31">
        <v>0.51</v>
      </c>
      <c r="AY25">
        <v>0.79549999999999998</v>
      </c>
      <c r="AZ25" t="s">
        <v>70</v>
      </c>
      <c r="BA25" t="s">
        <v>648</v>
      </c>
      <c r="BB25">
        <v>1</v>
      </c>
      <c r="BC25" t="s">
        <v>652</v>
      </c>
      <c r="BD25">
        <v>9</v>
      </c>
      <c r="BE25">
        <v>36195.611000000004</v>
      </c>
      <c r="BF25">
        <v>0.19469448934015782</v>
      </c>
      <c r="BG25">
        <v>0.15487946627009555</v>
      </c>
      <c r="BH25">
        <v>245639.01300000004</v>
      </c>
      <c r="BI25">
        <v>2.8688789756698783E-2</v>
      </c>
      <c r="BJ25">
        <v>2.2821932251453882E-2</v>
      </c>
      <c r="BK25">
        <v>1</v>
      </c>
      <c r="BL25" t="s">
        <v>67</v>
      </c>
      <c r="BM25">
        <v>-1</v>
      </c>
      <c r="BN25" t="s">
        <v>627</v>
      </c>
    </row>
    <row r="26" spans="1:66">
      <c r="A26" s="146" t="str">
        <f t="shared" si="20"/>
        <v>인천스마트</v>
      </c>
      <c r="B26" s="146" t="str">
        <f t="shared" si="1"/>
        <v>21</v>
      </c>
      <c r="C26" s="147" t="str">
        <f t="shared" si="21"/>
        <v>70바3628</v>
      </c>
      <c r="D26" s="121" t="str">
        <f t="shared" si="22"/>
        <v>대형</v>
      </c>
      <c r="E26" s="117" t="str">
        <f t="shared" si="16"/>
        <v>F</v>
      </c>
      <c r="F26" s="167">
        <f t="shared" si="17"/>
        <v>0.86047619047619039</v>
      </c>
      <c r="G26" s="168">
        <f t="shared" si="18"/>
        <v>1.8069999999999999</v>
      </c>
      <c r="H26" s="169">
        <f t="shared" si="19"/>
        <v>2.1</v>
      </c>
      <c r="I26" s="170">
        <f t="shared" si="23"/>
        <v>4310.6629999999996</v>
      </c>
      <c r="J26" s="171">
        <f t="shared" si="24"/>
        <v>4.5743794230428493E-2</v>
      </c>
      <c r="K26" s="171">
        <f t="shared" si="25"/>
        <v>0.3799228530473599</v>
      </c>
      <c r="L26" s="171">
        <f t="shared" si="26"/>
        <v>0.1315342906648003</v>
      </c>
      <c r="M26" s="172">
        <f t="shared" si="27"/>
        <v>16.071000000000002</v>
      </c>
      <c r="N26" s="173">
        <f t="shared" si="28"/>
        <v>2.3E-2</v>
      </c>
      <c r="O26" s="173">
        <f t="shared" si="29"/>
        <v>4.6159999999999997</v>
      </c>
      <c r="P26" s="174">
        <f t="shared" si="30"/>
        <v>0.77666666666666673</v>
      </c>
      <c r="Q26" s="175">
        <f t="shared" si="31"/>
        <v>96</v>
      </c>
      <c r="R26" s="176">
        <f t="shared" si="32"/>
        <v>23.166361657573713</v>
      </c>
      <c r="S26" s="148">
        <f t="shared" si="33"/>
        <v>1</v>
      </c>
      <c r="T26" s="148">
        <f t="shared" si="34"/>
        <v>199</v>
      </c>
      <c r="U26" t="s">
        <v>119</v>
      </c>
      <c r="V26" s="5" t="s">
        <v>121</v>
      </c>
      <c r="W26" t="s">
        <v>119</v>
      </c>
      <c r="X26" s="5" t="s">
        <v>121</v>
      </c>
      <c r="Y26" t="s">
        <v>224</v>
      </c>
      <c r="Z26" t="s">
        <v>195</v>
      </c>
      <c r="AA26" t="s">
        <v>48</v>
      </c>
      <c r="AB26">
        <v>529</v>
      </c>
      <c r="AC26" s="1">
        <v>4310.6629999999996</v>
      </c>
      <c r="AD26" s="1">
        <v>2384.9580000000001</v>
      </c>
      <c r="AE26" s="29">
        <v>1.8069999999999999</v>
      </c>
      <c r="AF26">
        <v>2.1</v>
      </c>
      <c r="AG26">
        <v>16.071000000000002</v>
      </c>
      <c r="AH26">
        <v>323.98298499999999</v>
      </c>
      <c r="AI26">
        <v>14.820211</v>
      </c>
      <c r="AJ26">
        <v>123.08853999999999</v>
      </c>
      <c r="AK26">
        <v>567</v>
      </c>
      <c r="AL26">
        <v>1</v>
      </c>
      <c r="AM26">
        <v>199</v>
      </c>
      <c r="AN26">
        <v>96</v>
      </c>
      <c r="AO26">
        <v>13.305213999999999</v>
      </c>
      <c r="AP26">
        <v>1845.9</v>
      </c>
      <c r="AQ26">
        <v>46.6</v>
      </c>
      <c r="AR26">
        <v>81</v>
      </c>
      <c r="AS26">
        <v>39210</v>
      </c>
      <c r="AT26">
        <v>2.3E-2</v>
      </c>
      <c r="AU26">
        <v>4.6159999999999997</v>
      </c>
      <c r="AV26">
        <v>32703</v>
      </c>
      <c r="AW26">
        <v>0</v>
      </c>
      <c r="AX26" s="30">
        <v>0.6</v>
      </c>
      <c r="AY26">
        <v>0.77100000000000002</v>
      </c>
      <c r="AZ26" t="s">
        <v>70</v>
      </c>
      <c r="BA26" t="s">
        <v>648</v>
      </c>
      <c r="BB26">
        <v>3</v>
      </c>
      <c r="BC26" t="s">
        <v>653</v>
      </c>
      <c r="BD26">
        <v>9</v>
      </c>
      <c r="BE26">
        <v>36195.611000000004</v>
      </c>
      <c r="BF26">
        <v>0.20422418066101991</v>
      </c>
      <c r="BG26">
        <v>0.15745684328964635</v>
      </c>
      <c r="BH26">
        <v>245639.01300000004</v>
      </c>
      <c r="BI26">
        <v>3.0093017024132071E-2</v>
      </c>
      <c r="BJ26">
        <v>2.3201716125605829E-2</v>
      </c>
      <c r="BK26">
        <v>1</v>
      </c>
      <c r="BL26" t="s">
        <v>70</v>
      </c>
      <c r="BM26">
        <v>0</v>
      </c>
      <c r="BN26" t="s">
        <v>629</v>
      </c>
    </row>
    <row r="27" spans="1:66">
      <c r="A27" s="149" t="str">
        <f t="shared" si="20"/>
        <v>인천스마트</v>
      </c>
      <c r="B27" s="149" t="str">
        <f t="shared" si="1"/>
        <v>21</v>
      </c>
      <c r="C27" s="150" t="str">
        <f t="shared" si="21"/>
        <v>70바3649</v>
      </c>
      <c r="D27" s="138" t="str">
        <f t="shared" si="22"/>
        <v>대형</v>
      </c>
      <c r="E27" s="134" t="str">
        <f t="shared" si="16"/>
        <v>C</v>
      </c>
      <c r="F27" s="157">
        <f t="shared" si="17"/>
        <v>0.92200000000000004</v>
      </c>
      <c r="G27" s="158">
        <f t="shared" si="18"/>
        <v>1.8440000000000001</v>
      </c>
      <c r="H27" s="159">
        <f t="shared" si="19"/>
        <v>2</v>
      </c>
      <c r="I27" s="160">
        <f t="shared" si="23"/>
        <v>2619.5369999999998</v>
      </c>
      <c r="J27" s="161">
        <f t="shared" si="24"/>
        <v>4.0839762305179744E-2</v>
      </c>
      <c r="K27" s="161">
        <f t="shared" si="25"/>
        <v>0.38858685134871229</v>
      </c>
      <c r="L27" s="161">
        <f t="shared" si="26"/>
        <v>0.11872327056269869</v>
      </c>
      <c r="M27" s="162">
        <f t="shared" si="27"/>
        <v>16.152999999999999</v>
      </c>
      <c r="N27" s="163">
        <f t="shared" si="28"/>
        <v>0.38200000000000001</v>
      </c>
      <c r="O27" s="163">
        <f t="shared" si="29"/>
        <v>22.675999999999998</v>
      </c>
      <c r="P27" s="164">
        <f t="shared" si="30"/>
        <v>0.38666666666666666</v>
      </c>
      <c r="Q27" s="165">
        <f t="shared" si="31"/>
        <v>94</v>
      </c>
      <c r="R27" s="166">
        <f t="shared" si="32"/>
        <v>25.420731423348418</v>
      </c>
      <c r="S27" s="151">
        <f t="shared" si="33"/>
        <v>10</v>
      </c>
      <c r="T27" s="151">
        <f t="shared" si="34"/>
        <v>594</v>
      </c>
      <c r="U27" t="s">
        <v>119</v>
      </c>
      <c r="V27" t="s">
        <v>121</v>
      </c>
      <c r="W27" t="s">
        <v>119</v>
      </c>
      <c r="X27" s="4" t="s">
        <v>121</v>
      </c>
      <c r="Y27" s="4" t="s">
        <v>225</v>
      </c>
      <c r="Z27" s="4" t="s">
        <v>195</v>
      </c>
      <c r="AA27" s="4" t="s">
        <v>48</v>
      </c>
      <c r="AB27" s="4">
        <v>529</v>
      </c>
      <c r="AC27" s="4">
        <v>2619.5369999999998</v>
      </c>
      <c r="AD27" s="4">
        <v>1420.327</v>
      </c>
      <c r="AE27" s="4">
        <v>1.8440000000000001</v>
      </c>
      <c r="AF27" s="4">
        <v>2</v>
      </c>
      <c r="AG27" s="4">
        <v>16.152999999999999</v>
      </c>
      <c r="AH27" s="4">
        <v>180.60301000000001</v>
      </c>
      <c r="AI27" s="4">
        <v>7.3757840000000003</v>
      </c>
      <c r="AJ27" s="4">
        <v>70.179955000000007</v>
      </c>
      <c r="AK27" s="4">
        <v>311</v>
      </c>
      <c r="AL27" s="4">
        <v>10</v>
      </c>
      <c r="AM27" s="4">
        <v>594</v>
      </c>
      <c r="AN27" s="4">
        <v>94</v>
      </c>
      <c r="AO27" s="4">
        <v>14.504391999999999</v>
      </c>
      <c r="AP27" s="4">
        <v>2396.3000000000002</v>
      </c>
      <c r="AQ27" s="4">
        <v>23.2</v>
      </c>
      <c r="AR27" s="4">
        <v>47</v>
      </c>
      <c r="AS27" s="4">
        <v>17967</v>
      </c>
      <c r="AT27" s="4">
        <v>0.38200000000000001</v>
      </c>
      <c r="AU27" s="4">
        <v>22.675999999999998</v>
      </c>
      <c r="AV27" s="4">
        <v>9717</v>
      </c>
      <c r="AW27" s="4">
        <v>0</v>
      </c>
      <c r="AX27" s="31">
        <v>0.56000000000000005</v>
      </c>
      <c r="AY27">
        <v>0.86270270270270266</v>
      </c>
      <c r="AZ27" t="s">
        <v>69</v>
      </c>
      <c r="BA27" t="s">
        <v>654</v>
      </c>
      <c r="BB27">
        <v>3</v>
      </c>
      <c r="BC27" t="s">
        <v>655</v>
      </c>
      <c r="BD27">
        <v>6</v>
      </c>
      <c r="BE27">
        <v>18571.173000000003</v>
      </c>
      <c r="BF27">
        <v>0.34821123038377805</v>
      </c>
      <c r="BG27">
        <v>0.3004027695635188</v>
      </c>
      <c r="BH27">
        <v>245639.01300000004</v>
      </c>
      <c r="BI27">
        <v>2.6325993257430971E-2</v>
      </c>
      <c r="BJ27">
        <v>2.2711505534518825E-2</v>
      </c>
      <c r="BK27">
        <v>1</v>
      </c>
      <c r="BL27" t="s">
        <v>68</v>
      </c>
      <c r="BM27">
        <v>-1</v>
      </c>
      <c r="BN27" t="s">
        <v>627</v>
      </c>
    </row>
    <row r="28" spans="1:66">
      <c r="A28" s="146" t="str">
        <f t="shared" si="20"/>
        <v>인천스마트</v>
      </c>
      <c r="B28" s="146" t="str">
        <f t="shared" si="1"/>
        <v>21</v>
      </c>
      <c r="C28" s="147" t="str">
        <f t="shared" si="21"/>
        <v>71바7126</v>
      </c>
      <c r="D28" s="121" t="str">
        <f t="shared" si="22"/>
        <v>대형</v>
      </c>
      <c r="E28" s="117" t="str">
        <f t="shared" si="16"/>
        <v>C</v>
      </c>
      <c r="F28" s="167">
        <f t="shared" si="17"/>
        <v>0.89285714285714279</v>
      </c>
      <c r="G28" s="168">
        <f t="shared" si="18"/>
        <v>1.875</v>
      </c>
      <c r="H28" s="169">
        <f t="shared" si="19"/>
        <v>2.1</v>
      </c>
      <c r="I28" s="170">
        <f t="shared" si="23"/>
        <v>5135.415</v>
      </c>
      <c r="J28" s="171">
        <f t="shared" si="24"/>
        <v>3.3843690309587365E-2</v>
      </c>
      <c r="K28" s="171">
        <f t="shared" si="25"/>
        <v>0.38901580799514773</v>
      </c>
      <c r="L28" s="171">
        <f t="shared" si="26"/>
        <v>0.16473839017878789</v>
      </c>
      <c r="M28" s="172">
        <f t="shared" si="27"/>
        <v>14.026</v>
      </c>
      <c r="N28" s="173">
        <f t="shared" si="28"/>
        <v>9.7000000000000003E-2</v>
      </c>
      <c r="O28" s="173">
        <f t="shared" si="29"/>
        <v>10.807</v>
      </c>
      <c r="P28" s="174">
        <f t="shared" si="30"/>
        <v>0.34333333333333338</v>
      </c>
      <c r="Q28" s="175">
        <f t="shared" si="31"/>
        <v>92</v>
      </c>
      <c r="R28" s="176">
        <f t="shared" si="32"/>
        <v>23.4698558131787</v>
      </c>
      <c r="S28" s="148">
        <f t="shared" si="33"/>
        <v>5</v>
      </c>
      <c r="T28" s="148">
        <f t="shared" si="34"/>
        <v>555</v>
      </c>
      <c r="U28" t="s">
        <v>119</v>
      </c>
      <c r="V28" t="s">
        <v>121</v>
      </c>
      <c r="W28" s="4" t="s">
        <v>119</v>
      </c>
      <c r="X28" s="4" t="s">
        <v>121</v>
      </c>
      <c r="Y28" s="4" t="s">
        <v>226</v>
      </c>
      <c r="Z28" s="4" t="s">
        <v>195</v>
      </c>
      <c r="AA28" s="4" t="s">
        <v>48</v>
      </c>
      <c r="AB28" s="4">
        <v>529</v>
      </c>
      <c r="AC28" s="4">
        <v>5135.415</v>
      </c>
      <c r="AD28" s="4">
        <v>2738.4349999999999</v>
      </c>
      <c r="AE28" s="4">
        <v>1.875</v>
      </c>
      <c r="AF28" s="4">
        <v>2.1</v>
      </c>
      <c r="AG28" s="4">
        <v>14.026</v>
      </c>
      <c r="AH28" s="4">
        <v>379.12600200000003</v>
      </c>
      <c r="AI28" s="4">
        <v>12.831023</v>
      </c>
      <c r="AJ28" s="4">
        <v>147.486008</v>
      </c>
      <c r="AK28" s="4">
        <v>846</v>
      </c>
      <c r="AL28" s="4">
        <v>5</v>
      </c>
      <c r="AM28" s="4">
        <v>555</v>
      </c>
      <c r="AN28" s="4">
        <v>92</v>
      </c>
      <c r="AO28" s="4">
        <v>13.545404</v>
      </c>
      <c r="AP28" s="4">
        <v>1954.2</v>
      </c>
      <c r="AQ28" s="4">
        <v>20.6</v>
      </c>
      <c r="AR28" s="4">
        <v>52</v>
      </c>
      <c r="AS28" s="4">
        <v>19847</v>
      </c>
      <c r="AT28" s="4">
        <v>9.7000000000000003E-2</v>
      </c>
      <c r="AU28" s="4">
        <v>10.807</v>
      </c>
      <c r="AV28" s="4">
        <v>44837</v>
      </c>
      <c r="AW28" s="4">
        <v>0</v>
      </c>
      <c r="AX28" s="31">
        <v>0.56000000000000005</v>
      </c>
      <c r="AY28">
        <v>0.88540540540540535</v>
      </c>
      <c r="AZ28" t="s">
        <v>69</v>
      </c>
      <c r="BA28" t="s">
        <v>654</v>
      </c>
      <c r="BB28">
        <v>1</v>
      </c>
      <c r="BC28" t="s">
        <v>656</v>
      </c>
      <c r="BD28">
        <v>5</v>
      </c>
      <c r="BE28">
        <v>18571.173000000003</v>
      </c>
      <c r="BF28">
        <v>0.32757516178434176</v>
      </c>
      <c r="BG28">
        <v>0.29003681892040639</v>
      </c>
      <c r="BH28">
        <v>245639.01300000004</v>
      </c>
      <c r="BI28">
        <v>2.4765833919060728E-2</v>
      </c>
      <c r="BJ28">
        <v>2.1927803221308901E-2</v>
      </c>
      <c r="BK28">
        <v>1</v>
      </c>
      <c r="BL28" t="s">
        <v>68</v>
      </c>
      <c r="BM28">
        <v>-1</v>
      </c>
      <c r="BN28" t="s">
        <v>627</v>
      </c>
    </row>
    <row r="29" spans="1:66">
      <c r="A29" s="149" t="str">
        <f t="shared" si="20"/>
        <v>인천스마트</v>
      </c>
      <c r="B29" s="149" t="str">
        <f t="shared" si="1"/>
        <v>27</v>
      </c>
      <c r="C29" s="150" t="str">
        <f t="shared" si="21"/>
        <v>70바3633</v>
      </c>
      <c r="D29" s="138" t="str">
        <f t="shared" si="22"/>
        <v>대형</v>
      </c>
      <c r="E29" s="134" t="str">
        <f t="shared" si="16"/>
        <v>C</v>
      </c>
      <c r="F29" s="157">
        <f t="shared" si="17"/>
        <v>0.97947368421052639</v>
      </c>
      <c r="G29" s="158">
        <f t="shared" si="18"/>
        <v>1.861</v>
      </c>
      <c r="H29" s="159">
        <f t="shared" si="19"/>
        <v>1.9</v>
      </c>
      <c r="I29" s="160">
        <f t="shared" si="23"/>
        <v>5755.4089999999997</v>
      </c>
      <c r="J29" s="161">
        <f t="shared" si="24"/>
        <v>1.4072779507559646E-2</v>
      </c>
      <c r="K29" s="161">
        <f t="shared" si="25"/>
        <v>0.36464940367988358</v>
      </c>
      <c r="L29" s="161">
        <f t="shared" si="26"/>
        <v>0.10563975557601554</v>
      </c>
      <c r="M29" s="162">
        <f t="shared" si="27"/>
        <v>13.917999999999999</v>
      </c>
      <c r="N29" s="163">
        <f t="shared" si="28"/>
        <v>5.1999999999999998E-2</v>
      </c>
      <c r="O29" s="163">
        <f t="shared" si="29"/>
        <v>8.5660000000000007</v>
      </c>
      <c r="P29" s="164">
        <f t="shared" si="30"/>
        <v>0</v>
      </c>
      <c r="Q29" s="165">
        <f t="shared" si="31"/>
        <v>81</v>
      </c>
      <c r="R29" s="166">
        <f t="shared" si="32"/>
        <v>25.447668058296529</v>
      </c>
      <c r="S29" s="151">
        <f t="shared" si="33"/>
        <v>3</v>
      </c>
      <c r="T29" s="151">
        <f t="shared" si="34"/>
        <v>493</v>
      </c>
      <c r="U29" t="s">
        <v>119</v>
      </c>
      <c r="V29" s="5" t="s">
        <v>122</v>
      </c>
      <c r="W29" t="s">
        <v>119</v>
      </c>
      <c r="X29" s="5" t="s">
        <v>122</v>
      </c>
      <c r="Y29" t="s">
        <v>227</v>
      </c>
      <c r="Z29" t="s">
        <v>195</v>
      </c>
      <c r="AA29" t="s">
        <v>48</v>
      </c>
      <c r="AB29">
        <v>529</v>
      </c>
      <c r="AC29" s="1">
        <v>5755.4089999999997</v>
      </c>
      <c r="AD29" s="1">
        <v>3091.85</v>
      </c>
      <c r="AE29" s="29">
        <v>1.861</v>
      </c>
      <c r="AF29">
        <v>1.9</v>
      </c>
      <c r="AG29">
        <v>13.917999999999999</v>
      </c>
      <c r="AH29">
        <v>364.03433999999999</v>
      </c>
      <c r="AI29">
        <v>5.1229750000000003</v>
      </c>
      <c r="AJ29">
        <v>132.74490499999999</v>
      </c>
      <c r="AK29">
        <v>608</v>
      </c>
      <c r="AL29">
        <v>3</v>
      </c>
      <c r="AM29">
        <v>493</v>
      </c>
      <c r="AN29">
        <v>81</v>
      </c>
      <c r="AO29">
        <v>15.810071000000001</v>
      </c>
      <c r="AP29">
        <v>1920.2</v>
      </c>
      <c r="AQ29">
        <v>0</v>
      </c>
      <c r="AR29">
        <v>14</v>
      </c>
      <c r="AS29">
        <v>2846</v>
      </c>
      <c r="AT29">
        <v>5.1999999999999998E-2</v>
      </c>
      <c r="AU29">
        <v>8.5660000000000007</v>
      </c>
      <c r="AV29">
        <v>49939</v>
      </c>
      <c r="AW29">
        <v>0</v>
      </c>
      <c r="AX29" s="30">
        <v>0.51</v>
      </c>
      <c r="AY29">
        <v>0.87108108108108095</v>
      </c>
      <c r="AZ29" t="s">
        <v>69</v>
      </c>
      <c r="BA29" t="s">
        <v>654</v>
      </c>
      <c r="BB29">
        <v>2</v>
      </c>
      <c r="BC29" t="s">
        <v>657</v>
      </c>
      <c r="BD29">
        <v>4</v>
      </c>
      <c r="BE29">
        <v>18571.173000000003</v>
      </c>
      <c r="BF29">
        <v>0.32421360783188002</v>
      </c>
      <c r="BG29">
        <v>0.28241634001139165</v>
      </c>
      <c r="BH29">
        <v>245639.01300000004</v>
      </c>
      <c r="BI29">
        <v>2.4511688621709285E-2</v>
      </c>
      <c r="BJ29">
        <v>2.1351668223721355E-2</v>
      </c>
      <c r="BK29">
        <v>1</v>
      </c>
      <c r="BL29" t="s">
        <v>67</v>
      </c>
      <c r="BM29">
        <v>1</v>
      </c>
      <c r="BN29" t="s">
        <v>635</v>
      </c>
    </row>
    <row r="30" spans="1:66">
      <c r="A30" s="146" t="str">
        <f t="shared" si="20"/>
        <v>인천스마트</v>
      </c>
      <c r="B30" s="146" t="str">
        <f t="shared" si="1"/>
        <v>27</v>
      </c>
      <c r="C30" s="147" t="str">
        <f t="shared" si="21"/>
        <v>70바3634</v>
      </c>
      <c r="D30" s="121" t="str">
        <f t="shared" si="22"/>
        <v>대형</v>
      </c>
      <c r="E30" s="117" t="str">
        <f t="shared" si="16"/>
        <v>F</v>
      </c>
      <c r="F30" s="167">
        <f t="shared" si="17"/>
        <v>0.93736842105263163</v>
      </c>
      <c r="G30" s="168">
        <f t="shared" si="18"/>
        <v>1.7809999999999999</v>
      </c>
      <c r="H30" s="169">
        <f t="shared" si="19"/>
        <v>1.9</v>
      </c>
      <c r="I30" s="170">
        <f t="shared" si="23"/>
        <v>3177.777</v>
      </c>
      <c r="J30" s="171">
        <f t="shared" si="24"/>
        <v>2.4585163446074774E-2</v>
      </c>
      <c r="K30" s="171">
        <f t="shared" si="25"/>
        <v>0.33970924523513379</v>
      </c>
      <c r="L30" s="171">
        <f t="shared" si="26"/>
        <v>0.14255248244291527</v>
      </c>
      <c r="M30" s="172">
        <f t="shared" si="27"/>
        <v>11.673999999999999</v>
      </c>
      <c r="N30" s="173">
        <f t="shared" si="28"/>
        <v>0.126</v>
      </c>
      <c r="O30" s="173">
        <f t="shared" si="29"/>
        <v>14.978999999999999</v>
      </c>
      <c r="P30" s="174">
        <f t="shared" si="30"/>
        <v>0.95833333333333337</v>
      </c>
      <c r="Q30" s="175">
        <f t="shared" si="31"/>
        <v>95</v>
      </c>
      <c r="R30" s="176">
        <f t="shared" si="32"/>
        <v>26.391841050037787</v>
      </c>
      <c r="S30" s="148">
        <f t="shared" si="33"/>
        <v>4</v>
      </c>
      <c r="T30" s="148">
        <f t="shared" si="34"/>
        <v>476</v>
      </c>
      <c r="U30" t="s">
        <v>119</v>
      </c>
      <c r="V30" t="s">
        <v>122</v>
      </c>
      <c r="W30" t="s">
        <v>119</v>
      </c>
      <c r="X30" s="4" t="s">
        <v>122</v>
      </c>
      <c r="Y30" s="4" t="s">
        <v>229</v>
      </c>
      <c r="Z30" s="4" t="s">
        <v>195</v>
      </c>
      <c r="AA30" s="4" t="s">
        <v>48</v>
      </c>
      <c r="AB30" s="4">
        <v>529</v>
      </c>
      <c r="AC30" s="4">
        <v>3177.777</v>
      </c>
      <c r="AD30" s="4">
        <v>1784.444</v>
      </c>
      <c r="AE30" s="4">
        <v>1.7809999999999999</v>
      </c>
      <c r="AF30" s="4">
        <v>1.9</v>
      </c>
      <c r="AG30" s="4">
        <v>11.673999999999999</v>
      </c>
      <c r="AH30" s="4">
        <v>189.40772999999999</v>
      </c>
      <c r="AI30" s="4">
        <v>4.6566200000000002</v>
      </c>
      <c r="AJ30" s="4">
        <v>64.343557000000004</v>
      </c>
      <c r="AK30" s="4">
        <v>453</v>
      </c>
      <c r="AL30" s="4">
        <v>4</v>
      </c>
      <c r="AM30" s="4">
        <v>476</v>
      </c>
      <c r="AN30" s="4">
        <v>95</v>
      </c>
      <c r="AO30" s="4">
        <v>16.777439999999999</v>
      </c>
      <c r="AP30" s="4">
        <v>3611.5</v>
      </c>
      <c r="AQ30" s="4">
        <v>57.5</v>
      </c>
      <c r="AR30" s="4">
        <v>16</v>
      </c>
      <c r="AS30" s="4">
        <v>2303</v>
      </c>
      <c r="AT30" s="4">
        <v>0.126</v>
      </c>
      <c r="AU30" s="4">
        <v>14.978999999999999</v>
      </c>
      <c r="AV30" s="4">
        <v>25447</v>
      </c>
      <c r="AW30" s="4">
        <v>0</v>
      </c>
      <c r="AX30" s="31">
        <v>0.42</v>
      </c>
      <c r="AY30">
        <v>0.72783783783783784</v>
      </c>
      <c r="AZ30" t="s">
        <v>70</v>
      </c>
      <c r="BA30" t="s">
        <v>275</v>
      </c>
      <c r="BB30">
        <v>8</v>
      </c>
      <c r="BC30" t="s">
        <v>658</v>
      </c>
      <c r="BD30">
        <v>20</v>
      </c>
      <c r="BE30">
        <v>9764.51</v>
      </c>
      <c r="BF30">
        <v>0.55321516389455283</v>
      </c>
      <c r="BG30">
        <v>0.40265092874811642</v>
      </c>
      <c r="BH30">
        <v>245639.01300000004</v>
      </c>
      <c r="BI30">
        <v>2.1991111810891372E-2</v>
      </c>
      <c r="BJ30">
        <v>1.6005963272089314E-2</v>
      </c>
      <c r="BK30">
        <v>1</v>
      </c>
      <c r="BL30" t="s">
        <v>70</v>
      </c>
      <c r="BM30">
        <v>0</v>
      </c>
      <c r="BN30" t="s">
        <v>629</v>
      </c>
    </row>
    <row r="31" spans="1:66">
      <c r="A31" s="149" t="str">
        <f t="shared" si="20"/>
        <v>인천스마트</v>
      </c>
      <c r="B31" s="149" t="str">
        <f t="shared" si="1"/>
        <v>27</v>
      </c>
      <c r="C31" s="150" t="str">
        <f t="shared" si="21"/>
        <v>70바3635</v>
      </c>
      <c r="D31" s="138" t="str">
        <f t="shared" si="22"/>
        <v>대형</v>
      </c>
      <c r="E31" s="134" t="str">
        <f t="shared" si="16"/>
        <v>F</v>
      </c>
      <c r="F31" s="157">
        <f t="shared" si="17"/>
        <v>0.98444444444444446</v>
      </c>
      <c r="G31" s="158">
        <f t="shared" si="18"/>
        <v>1.772</v>
      </c>
      <c r="H31" s="159">
        <f t="shared" si="19"/>
        <v>1.8</v>
      </c>
      <c r="I31" s="160">
        <f t="shared" si="23"/>
        <v>1951.0129999999999</v>
      </c>
      <c r="J31" s="161">
        <f t="shared" si="24"/>
        <v>3.2640728957178358E-2</v>
      </c>
      <c r="K31" s="161">
        <f t="shared" si="25"/>
        <v>0.29823565827072662</v>
      </c>
      <c r="L31" s="161">
        <f t="shared" si="26"/>
        <v>6.9707377654582514E-2</v>
      </c>
      <c r="M31" s="162">
        <f t="shared" si="27"/>
        <v>13.238</v>
      </c>
      <c r="N31" s="163">
        <f t="shared" si="28"/>
        <v>0.10299999999999999</v>
      </c>
      <c r="O31" s="163">
        <f t="shared" si="29"/>
        <v>8.8160000000000007</v>
      </c>
      <c r="P31" s="164">
        <f t="shared" si="30"/>
        <v>2.2366666666666664</v>
      </c>
      <c r="Q31" s="165">
        <f t="shared" si="31"/>
        <v>93</v>
      </c>
      <c r="R31" s="166">
        <f t="shared" si="32"/>
        <v>25.993858428957385</v>
      </c>
      <c r="S31" s="151">
        <f t="shared" si="33"/>
        <v>2</v>
      </c>
      <c r="T31" s="151">
        <f t="shared" si="34"/>
        <v>172</v>
      </c>
      <c r="U31" t="s">
        <v>119</v>
      </c>
      <c r="V31" t="s">
        <v>122</v>
      </c>
      <c r="W31" s="4" t="s">
        <v>119</v>
      </c>
      <c r="X31" s="4" t="s">
        <v>122</v>
      </c>
      <c r="Y31" s="4" t="s">
        <v>230</v>
      </c>
      <c r="Z31" s="4" t="s">
        <v>195</v>
      </c>
      <c r="AA31" s="4" t="s">
        <v>48</v>
      </c>
      <c r="AB31" s="4">
        <v>529</v>
      </c>
      <c r="AC31" s="4">
        <v>1951.0129999999999</v>
      </c>
      <c r="AD31" s="4">
        <v>1100.759</v>
      </c>
      <c r="AE31" s="4">
        <v>1.772</v>
      </c>
      <c r="AF31" s="4">
        <v>1.8</v>
      </c>
      <c r="AG31" s="4">
        <v>13.238</v>
      </c>
      <c r="AH31" s="4">
        <v>112.171637</v>
      </c>
      <c r="AI31" s="4">
        <v>3.6613639999999998</v>
      </c>
      <c r="AJ31" s="4">
        <v>33.453581999999997</v>
      </c>
      <c r="AK31" s="4">
        <v>136</v>
      </c>
      <c r="AL31" s="4">
        <v>2</v>
      </c>
      <c r="AM31" s="4">
        <v>172</v>
      </c>
      <c r="AN31" s="4">
        <v>93</v>
      </c>
      <c r="AO31" s="4">
        <v>17.393104000000001</v>
      </c>
      <c r="AP31" s="4">
        <v>3805.7</v>
      </c>
      <c r="AQ31" s="4">
        <v>134.19999999999999</v>
      </c>
      <c r="AR31" s="4">
        <v>19</v>
      </c>
      <c r="AS31" s="4">
        <v>5662</v>
      </c>
      <c r="AT31" s="4">
        <v>0.10299999999999999</v>
      </c>
      <c r="AU31" s="4">
        <v>8.8160000000000007</v>
      </c>
      <c r="AV31" s="4">
        <v>11185</v>
      </c>
      <c r="AW31" s="4">
        <v>0</v>
      </c>
      <c r="AX31" s="4">
        <v>0.46</v>
      </c>
      <c r="AY31">
        <v>0.65277777777777779</v>
      </c>
      <c r="AZ31" t="s">
        <v>70</v>
      </c>
      <c r="BA31" t="s">
        <v>275</v>
      </c>
      <c r="BB31">
        <v>15</v>
      </c>
      <c r="BC31" t="s">
        <v>659</v>
      </c>
      <c r="BD31">
        <v>29</v>
      </c>
      <c r="BE31">
        <v>9764.51</v>
      </c>
      <c r="BF31">
        <v>0.44678483610544717</v>
      </c>
      <c r="BG31">
        <v>0.29165121245772246</v>
      </c>
      <c r="BH31">
        <v>245639.01300000004</v>
      </c>
      <c r="BI31">
        <v>1.776035063290211E-2</v>
      </c>
      <c r="BJ31">
        <v>1.1593562218699989E-2</v>
      </c>
      <c r="BK31">
        <v>1</v>
      </c>
      <c r="BL31" t="s">
        <v>70</v>
      </c>
      <c r="BM31">
        <v>0</v>
      </c>
      <c r="BN31" t="s">
        <v>629</v>
      </c>
    </row>
    <row r="32" spans="1:66">
      <c r="A32" s="146" t="str">
        <f t="shared" si="20"/>
        <v>인천스마트</v>
      </c>
      <c r="B32" s="146" t="str">
        <f t="shared" si="1"/>
        <v>27</v>
      </c>
      <c r="C32" s="147" t="str">
        <f t="shared" si="21"/>
        <v>70바3636</v>
      </c>
      <c r="D32" s="121" t="str">
        <f t="shared" si="22"/>
        <v>대형</v>
      </c>
      <c r="E32" s="117" t="str">
        <f t="shared" si="16"/>
        <v>S</v>
      </c>
      <c r="F32" s="167">
        <f t="shared" si="17"/>
        <v>0.93631578947368421</v>
      </c>
      <c r="G32" s="168">
        <f t="shared" si="18"/>
        <v>1.7789999999999999</v>
      </c>
      <c r="H32" s="169">
        <f t="shared" si="19"/>
        <v>1.9</v>
      </c>
      <c r="I32" s="170">
        <f t="shared" si="23"/>
        <v>3862.1039999999998</v>
      </c>
      <c r="J32" s="171">
        <f t="shared" si="24"/>
        <v>2.2273585694969365E-2</v>
      </c>
      <c r="K32" s="171">
        <f t="shared" si="25"/>
        <v>0.35121226187322824</v>
      </c>
      <c r="L32" s="171">
        <f t="shared" si="26"/>
        <v>0.11910606239500542</v>
      </c>
      <c r="M32" s="172">
        <f t="shared" si="27"/>
        <v>10.836</v>
      </c>
      <c r="N32" s="173">
        <f t="shared" si="28"/>
        <v>5.1999999999999998E-2</v>
      </c>
      <c r="O32" s="173">
        <f t="shared" si="29"/>
        <v>6.6539999999999999</v>
      </c>
      <c r="P32" s="174">
        <f t="shared" si="30"/>
        <v>2.8333333333333332E-2</v>
      </c>
      <c r="Q32" s="175">
        <f t="shared" si="31"/>
        <v>91</v>
      </c>
      <c r="R32" s="176">
        <f t="shared" si="32"/>
        <v>25.791769816776711</v>
      </c>
      <c r="S32" s="148">
        <f t="shared" si="33"/>
        <v>2</v>
      </c>
      <c r="T32" s="148">
        <f t="shared" si="34"/>
        <v>257</v>
      </c>
      <c r="U32" t="s">
        <v>119</v>
      </c>
      <c r="V32" s="5" t="s">
        <v>122</v>
      </c>
      <c r="W32" t="s">
        <v>119</v>
      </c>
      <c r="X32" s="5" t="s">
        <v>122</v>
      </c>
      <c r="Y32" t="s">
        <v>231</v>
      </c>
      <c r="Z32" t="s">
        <v>195</v>
      </c>
      <c r="AA32" t="s">
        <v>48</v>
      </c>
      <c r="AB32">
        <v>529</v>
      </c>
      <c r="AC32" s="1">
        <v>3862.1039999999998</v>
      </c>
      <c r="AD32" s="1">
        <v>2171.2170000000001</v>
      </c>
      <c r="AE32" s="29">
        <v>1.7789999999999999</v>
      </c>
      <c r="AF32">
        <v>1.9</v>
      </c>
      <c r="AG32">
        <v>10.836</v>
      </c>
      <c r="AH32">
        <v>239.007723</v>
      </c>
      <c r="AI32">
        <v>5.3235590000000004</v>
      </c>
      <c r="AJ32">
        <v>83.942442999999997</v>
      </c>
      <c r="AK32">
        <v>460</v>
      </c>
      <c r="AL32">
        <v>2</v>
      </c>
      <c r="AM32">
        <v>257</v>
      </c>
      <c r="AN32">
        <v>91</v>
      </c>
      <c r="AO32">
        <v>16.158908</v>
      </c>
      <c r="AP32">
        <v>2728.2</v>
      </c>
      <c r="AQ32">
        <v>1.7</v>
      </c>
      <c r="AR32">
        <v>14</v>
      </c>
      <c r="AS32">
        <v>6593</v>
      </c>
      <c r="AT32">
        <v>5.1999999999999998E-2</v>
      </c>
      <c r="AU32">
        <v>6.6539999999999999</v>
      </c>
      <c r="AV32">
        <v>33053</v>
      </c>
      <c r="AW32">
        <v>0</v>
      </c>
      <c r="AX32">
        <v>0.41</v>
      </c>
      <c r="AY32">
        <v>1.0384210526315791</v>
      </c>
      <c r="AZ32" t="s">
        <v>71</v>
      </c>
      <c r="BA32" t="s">
        <v>200</v>
      </c>
      <c r="BB32">
        <v>2</v>
      </c>
      <c r="BC32" t="s">
        <v>660</v>
      </c>
      <c r="BD32">
        <v>3</v>
      </c>
      <c r="BE32">
        <v>41147.153999999995</v>
      </c>
      <c r="BF32">
        <v>2.2094334884011666E-2</v>
      </c>
      <c r="BG32">
        <v>2.2943222487450014E-2</v>
      </c>
      <c r="BH32">
        <v>299348.842</v>
      </c>
      <c r="BI32">
        <v>3.0369885312601275E-3</v>
      </c>
      <c r="BJ32">
        <v>3.1536728274611753E-3</v>
      </c>
      <c r="BK32">
        <v>1</v>
      </c>
      <c r="BL32" t="s">
        <v>71</v>
      </c>
      <c r="BM32">
        <v>0</v>
      </c>
      <c r="BN32" t="s">
        <v>629</v>
      </c>
    </row>
    <row r="33" spans="1:66">
      <c r="A33" s="149" t="str">
        <f t="shared" si="20"/>
        <v>인천스마트</v>
      </c>
      <c r="B33" s="149" t="str">
        <f t="shared" si="1"/>
        <v>27</v>
      </c>
      <c r="C33" s="150" t="str">
        <f t="shared" si="21"/>
        <v>70바3637</v>
      </c>
      <c r="D33" s="138" t="str">
        <f t="shared" si="22"/>
        <v>대형</v>
      </c>
      <c r="E33" s="134" t="str">
        <f t="shared" si="16"/>
        <v>S</v>
      </c>
      <c r="F33" s="157">
        <f t="shared" si="17"/>
        <v>0.92789473684210522</v>
      </c>
      <c r="G33" s="158">
        <f t="shared" si="18"/>
        <v>1.7629999999999999</v>
      </c>
      <c r="H33" s="159">
        <f t="shared" si="19"/>
        <v>1.9</v>
      </c>
      <c r="I33" s="160">
        <f t="shared" si="23"/>
        <v>4394.1869999999999</v>
      </c>
      <c r="J33" s="161">
        <f t="shared" si="24"/>
        <v>2.8162475495210604E-2</v>
      </c>
      <c r="K33" s="161">
        <f t="shared" si="25"/>
        <v>0.3459232430104669</v>
      </c>
      <c r="L33" s="161">
        <f t="shared" si="26"/>
        <v>0.14564696495620236</v>
      </c>
      <c r="M33" s="162">
        <f t="shared" si="27"/>
        <v>13.29</v>
      </c>
      <c r="N33" s="163">
        <f t="shared" si="28"/>
        <v>0</v>
      </c>
      <c r="O33" s="163">
        <f t="shared" si="29"/>
        <v>8.2840000000000007</v>
      </c>
      <c r="P33" s="164">
        <f t="shared" si="30"/>
        <v>0.56666666666666665</v>
      </c>
      <c r="Q33" s="165">
        <f t="shared" si="31"/>
        <v>89</v>
      </c>
      <c r="R33" s="166">
        <f t="shared" si="32"/>
        <v>25.369651382477457</v>
      </c>
      <c r="S33" s="151">
        <f t="shared" si="33"/>
        <v>0</v>
      </c>
      <c r="T33" s="151">
        <f t="shared" si="34"/>
        <v>364</v>
      </c>
      <c r="U33" t="s">
        <v>119</v>
      </c>
      <c r="V33" t="s">
        <v>122</v>
      </c>
      <c r="W33" t="s">
        <v>119</v>
      </c>
      <c r="X33" s="4" t="s">
        <v>122</v>
      </c>
      <c r="Y33" s="4" t="s">
        <v>232</v>
      </c>
      <c r="Z33" s="4" t="s">
        <v>195</v>
      </c>
      <c r="AA33" s="4" t="s">
        <v>48</v>
      </c>
      <c r="AB33" s="4">
        <v>529</v>
      </c>
      <c r="AC33" s="4">
        <v>4394.1869999999999</v>
      </c>
      <c r="AD33" s="4">
        <v>2491.933</v>
      </c>
      <c r="AE33" s="4">
        <v>1.7629999999999999</v>
      </c>
      <c r="AF33" s="4">
        <v>1.9</v>
      </c>
      <c r="AG33" s="4">
        <v>13.29</v>
      </c>
      <c r="AH33" s="4">
        <v>276.72549600000002</v>
      </c>
      <c r="AI33" s="4">
        <v>7.7932750000000004</v>
      </c>
      <c r="AJ33" s="4">
        <v>95.725780999999998</v>
      </c>
      <c r="AK33" s="4">
        <v>640</v>
      </c>
      <c r="AL33" s="4">
        <v>0</v>
      </c>
      <c r="AM33" s="4">
        <v>364</v>
      </c>
      <c r="AN33" s="4">
        <v>89</v>
      </c>
      <c r="AO33" s="4">
        <v>15.879227</v>
      </c>
      <c r="AP33" s="4">
        <v>5751.7</v>
      </c>
      <c r="AQ33" s="4">
        <v>34</v>
      </c>
      <c r="AR33" s="4">
        <v>30</v>
      </c>
      <c r="AS33" s="4">
        <v>6882</v>
      </c>
      <c r="AT33" s="4">
        <v>0</v>
      </c>
      <c r="AU33" s="4">
        <v>8.2840000000000007</v>
      </c>
      <c r="AV33" s="4">
        <v>40120</v>
      </c>
      <c r="AW33" s="4">
        <v>0</v>
      </c>
      <c r="AX33" s="4">
        <v>0.47</v>
      </c>
      <c r="AY33">
        <v>1.0105263157894737</v>
      </c>
      <c r="AZ33" t="s">
        <v>71</v>
      </c>
      <c r="BA33" t="s">
        <v>200</v>
      </c>
      <c r="BB33">
        <v>3</v>
      </c>
      <c r="BC33" t="s">
        <v>661</v>
      </c>
      <c r="BD33">
        <v>9</v>
      </c>
      <c r="BE33">
        <v>41147.153999999995</v>
      </c>
      <c r="BF33">
        <v>7.8624028286379183E-2</v>
      </c>
      <c r="BG33">
        <v>7.9451649636762128E-2</v>
      </c>
      <c r="BH33">
        <v>299348.842</v>
      </c>
      <c r="BI33">
        <v>1.0807307549230474E-2</v>
      </c>
      <c r="BJ33">
        <v>1.0921068681327637E-2</v>
      </c>
      <c r="BK33">
        <v>1</v>
      </c>
      <c r="BL33" t="s">
        <v>66</v>
      </c>
      <c r="BM33">
        <v>1</v>
      </c>
      <c r="BN33" t="s">
        <v>635</v>
      </c>
    </row>
    <row r="34" spans="1:66">
      <c r="A34" s="146" t="str">
        <f t="shared" si="20"/>
        <v>인천스마트</v>
      </c>
      <c r="B34" s="146" t="str">
        <f t="shared" si="1"/>
        <v>27</v>
      </c>
      <c r="C34" s="147" t="str">
        <f t="shared" si="21"/>
        <v>70바3638</v>
      </c>
      <c r="D34" s="121" t="str">
        <f t="shared" si="22"/>
        <v>대형</v>
      </c>
      <c r="E34" s="117" t="str">
        <f t="shared" si="16"/>
        <v>A</v>
      </c>
      <c r="F34" s="167">
        <f t="shared" si="17"/>
        <v>0.95052631578947377</v>
      </c>
      <c r="G34" s="168">
        <f t="shared" si="18"/>
        <v>1.806</v>
      </c>
      <c r="H34" s="169">
        <f t="shared" si="19"/>
        <v>1.9</v>
      </c>
      <c r="I34" s="170">
        <f t="shared" si="23"/>
        <v>3623.7150000000001</v>
      </c>
      <c r="J34" s="171">
        <f t="shared" si="24"/>
        <v>1.0721977099513565E-2</v>
      </c>
      <c r="K34" s="171">
        <f t="shared" si="25"/>
        <v>0.3289214395122495</v>
      </c>
      <c r="L34" s="171">
        <f t="shared" si="26"/>
        <v>0.16640381486954686</v>
      </c>
      <c r="M34" s="172">
        <f t="shared" si="27"/>
        <v>9.641</v>
      </c>
      <c r="N34" s="173">
        <f t="shared" si="28"/>
        <v>2.8000000000000001E-2</v>
      </c>
      <c r="O34" s="173">
        <f t="shared" si="29"/>
        <v>6.2640000000000002</v>
      </c>
      <c r="P34" s="174">
        <f t="shared" si="30"/>
        <v>0</v>
      </c>
      <c r="Q34" s="175">
        <f t="shared" si="31"/>
        <v>80</v>
      </c>
      <c r="R34" s="176">
        <f t="shared" si="32"/>
        <v>25.046499850631911</v>
      </c>
      <c r="S34" s="148">
        <f t="shared" si="33"/>
        <v>1</v>
      </c>
      <c r="T34" s="148">
        <f t="shared" si="34"/>
        <v>227</v>
      </c>
      <c r="U34" t="s">
        <v>119</v>
      </c>
      <c r="V34" t="s">
        <v>122</v>
      </c>
      <c r="W34" s="4" t="s">
        <v>119</v>
      </c>
      <c r="X34" s="4" t="s">
        <v>122</v>
      </c>
      <c r="Y34" s="4" t="s">
        <v>234</v>
      </c>
      <c r="Z34" s="4" t="s">
        <v>195</v>
      </c>
      <c r="AA34" s="4" t="s">
        <v>48</v>
      </c>
      <c r="AB34" s="4">
        <v>529</v>
      </c>
      <c r="AC34" s="4">
        <v>3623.7150000000001</v>
      </c>
      <c r="AD34" s="4">
        <v>2006.8969999999999</v>
      </c>
      <c r="AE34" s="4">
        <v>1.806</v>
      </c>
      <c r="AF34" s="4">
        <v>1.9</v>
      </c>
      <c r="AG34" s="4">
        <v>9.641</v>
      </c>
      <c r="AH34" s="4">
        <v>219.09298799999999</v>
      </c>
      <c r="AI34" s="4">
        <v>2.34911</v>
      </c>
      <c r="AJ34" s="4">
        <v>72.064380999999997</v>
      </c>
      <c r="AK34" s="4">
        <v>603</v>
      </c>
      <c r="AL34" s="4">
        <v>1</v>
      </c>
      <c r="AM34" s="4">
        <v>227</v>
      </c>
      <c r="AN34" s="4">
        <v>80</v>
      </c>
      <c r="AO34" s="4">
        <v>16.539621</v>
      </c>
      <c r="AP34" s="4">
        <v>2081.6999999999998</v>
      </c>
      <c r="AQ34" s="4">
        <v>0</v>
      </c>
      <c r="AR34" s="4">
        <v>11</v>
      </c>
      <c r="AS34" s="4">
        <v>3072</v>
      </c>
      <c r="AT34" s="4">
        <v>2.8000000000000001E-2</v>
      </c>
      <c r="AU34" s="4">
        <v>6.2640000000000002</v>
      </c>
      <c r="AV34" s="4">
        <v>31157</v>
      </c>
      <c r="AW34" s="4">
        <v>0</v>
      </c>
      <c r="AX34" s="4">
        <v>0.4</v>
      </c>
      <c r="AY34">
        <v>0.97421052631578953</v>
      </c>
      <c r="AZ34" t="s">
        <v>66</v>
      </c>
      <c r="BA34" t="s">
        <v>200</v>
      </c>
      <c r="BB34">
        <v>5</v>
      </c>
      <c r="BC34" t="s">
        <v>662</v>
      </c>
      <c r="BD34">
        <v>14</v>
      </c>
      <c r="BE34">
        <v>41147.153999999995</v>
      </c>
      <c r="BF34">
        <v>6.5476727746468205E-2</v>
      </c>
      <c r="BG34">
        <v>6.3788117399322455E-2</v>
      </c>
      <c r="BH34">
        <v>299348.842</v>
      </c>
      <c r="BI34">
        <v>9.0001383736770888E-3</v>
      </c>
      <c r="BJ34">
        <v>8.7680295419348912E-3</v>
      </c>
      <c r="BK34">
        <v>1</v>
      </c>
      <c r="BL34" t="s">
        <v>66</v>
      </c>
      <c r="BM34">
        <v>0</v>
      </c>
      <c r="BN34" t="s">
        <v>629</v>
      </c>
    </row>
    <row r="35" spans="1:66">
      <c r="A35" s="149" t="str">
        <f t="shared" si="20"/>
        <v>인천스마트</v>
      </c>
      <c r="B35" s="149" t="str">
        <f t="shared" si="1"/>
        <v>27</v>
      </c>
      <c r="C35" s="150" t="str">
        <f t="shared" si="21"/>
        <v>70바3639</v>
      </c>
      <c r="D35" s="138" t="str">
        <f t="shared" si="22"/>
        <v>대형</v>
      </c>
      <c r="E35" s="134" t="str">
        <f t="shared" si="16"/>
        <v>A</v>
      </c>
      <c r="F35" s="157">
        <f t="shared" si="17"/>
        <v>0.92842105263157904</v>
      </c>
      <c r="G35" s="158">
        <f t="shared" si="18"/>
        <v>1.764</v>
      </c>
      <c r="H35" s="159">
        <f t="shared" si="19"/>
        <v>1.9</v>
      </c>
      <c r="I35" s="160">
        <f t="shared" si="23"/>
        <v>3611.931</v>
      </c>
      <c r="J35" s="161">
        <f t="shared" si="24"/>
        <v>2.5645977429468517E-2</v>
      </c>
      <c r="K35" s="161">
        <f t="shared" si="25"/>
        <v>0.34077565701583096</v>
      </c>
      <c r="L35" s="161">
        <f t="shared" si="26"/>
        <v>0.13843010843784115</v>
      </c>
      <c r="M35" s="162">
        <f t="shared" si="27"/>
        <v>12.375999999999999</v>
      </c>
      <c r="N35" s="163">
        <f t="shared" si="28"/>
        <v>0</v>
      </c>
      <c r="O35" s="163">
        <f t="shared" si="29"/>
        <v>12.653</v>
      </c>
      <c r="P35" s="164">
        <f t="shared" si="30"/>
        <v>0</v>
      </c>
      <c r="Q35" s="165">
        <f t="shared" si="31"/>
        <v>80</v>
      </c>
      <c r="R35" s="166">
        <f t="shared" si="32"/>
        <v>26.490506129489955</v>
      </c>
      <c r="S35" s="151">
        <f t="shared" si="33"/>
        <v>0</v>
      </c>
      <c r="T35" s="151">
        <f t="shared" si="34"/>
        <v>457</v>
      </c>
      <c r="U35" t="s">
        <v>119</v>
      </c>
      <c r="V35" t="s">
        <v>122</v>
      </c>
      <c r="W35" t="s">
        <v>119</v>
      </c>
      <c r="X35" s="4" t="s">
        <v>122</v>
      </c>
      <c r="Y35" s="4" t="s">
        <v>235</v>
      </c>
      <c r="Z35" s="4" t="s">
        <v>195</v>
      </c>
      <c r="AA35" s="4" t="s">
        <v>48</v>
      </c>
      <c r="AB35" s="4">
        <v>529</v>
      </c>
      <c r="AC35" s="4">
        <v>3611.931</v>
      </c>
      <c r="AD35" s="4">
        <v>2047.6949999999999</v>
      </c>
      <c r="AE35" s="4">
        <v>1.764</v>
      </c>
      <c r="AF35" s="4">
        <v>1.9</v>
      </c>
      <c r="AG35" s="4">
        <v>12.375999999999999</v>
      </c>
      <c r="AH35" s="4">
        <v>215.203262</v>
      </c>
      <c r="AI35" s="4">
        <v>5.5190979999999996</v>
      </c>
      <c r="AJ35" s="4">
        <v>73.336033</v>
      </c>
      <c r="AK35" s="4">
        <v>500</v>
      </c>
      <c r="AL35" s="4">
        <v>0</v>
      </c>
      <c r="AM35" s="4">
        <v>457</v>
      </c>
      <c r="AN35" s="4">
        <v>80</v>
      </c>
      <c r="AO35" s="4">
        <v>16.783811</v>
      </c>
      <c r="AP35" s="4">
        <v>2866.4</v>
      </c>
      <c r="AQ35" s="4">
        <v>0</v>
      </c>
      <c r="AR35" s="4">
        <v>10</v>
      </c>
      <c r="AS35" s="4">
        <v>1236</v>
      </c>
      <c r="AT35" s="4">
        <v>0</v>
      </c>
      <c r="AU35" s="4">
        <v>12.653</v>
      </c>
      <c r="AV35" s="4">
        <v>30244</v>
      </c>
      <c r="AW35" s="4">
        <v>0</v>
      </c>
      <c r="AX35" s="4">
        <v>0.43</v>
      </c>
      <c r="AY35">
        <v>0.96947368421052638</v>
      </c>
      <c r="AZ35" t="s">
        <v>66</v>
      </c>
      <c r="BA35" t="s">
        <v>200</v>
      </c>
      <c r="BB35">
        <v>6</v>
      </c>
      <c r="BC35" t="s">
        <v>663</v>
      </c>
      <c r="BD35">
        <v>15</v>
      </c>
      <c r="BE35">
        <v>41147.153999999995</v>
      </c>
      <c r="BF35">
        <v>8.5644659652524213E-2</v>
      </c>
      <c r="BG35">
        <v>8.3030243726289268E-2</v>
      </c>
      <c r="BH35">
        <v>299348.842</v>
      </c>
      <c r="BI35">
        <v>1.1772332160884056E-2</v>
      </c>
      <c r="BJ35">
        <v>1.1412966231762333E-2</v>
      </c>
      <c r="BK35">
        <v>1</v>
      </c>
      <c r="BL35" t="s">
        <v>68</v>
      </c>
      <c r="BM35">
        <v>1</v>
      </c>
      <c r="BN35" t="s">
        <v>635</v>
      </c>
    </row>
    <row r="36" spans="1:66">
      <c r="A36" s="146" t="str">
        <f t="shared" si="20"/>
        <v>인천스마트</v>
      </c>
      <c r="B36" s="146" t="str">
        <f t="shared" si="1"/>
        <v>27</v>
      </c>
      <c r="C36" s="147" t="str">
        <f t="shared" si="21"/>
        <v>70바3640</v>
      </c>
      <c r="D36" s="121" t="str">
        <f t="shared" si="22"/>
        <v>대형</v>
      </c>
      <c r="E36" s="117" t="str">
        <f t="shared" si="16"/>
        <v>A</v>
      </c>
      <c r="F36" s="167">
        <f t="shared" si="17"/>
        <v>0.9352631578947368</v>
      </c>
      <c r="G36" s="168">
        <f t="shared" si="18"/>
        <v>1.7769999999999999</v>
      </c>
      <c r="H36" s="169">
        <f t="shared" si="19"/>
        <v>1.9</v>
      </c>
      <c r="I36" s="170">
        <f t="shared" si="23"/>
        <v>4378.2160000000003</v>
      </c>
      <c r="J36" s="171">
        <f t="shared" si="24"/>
        <v>2.558470144572475E-2</v>
      </c>
      <c r="K36" s="171">
        <f t="shared" si="25"/>
        <v>0.34898892001335841</v>
      </c>
      <c r="L36" s="171">
        <f t="shared" si="26"/>
        <v>6.7607445589710505E-2</v>
      </c>
      <c r="M36" s="172">
        <f t="shared" si="27"/>
        <v>12.667999999999999</v>
      </c>
      <c r="N36" s="173">
        <f t="shared" si="28"/>
        <v>2.3E-2</v>
      </c>
      <c r="O36" s="173">
        <f t="shared" si="29"/>
        <v>10.118</v>
      </c>
      <c r="P36" s="174">
        <f t="shared" si="30"/>
        <v>0.26333333333333336</v>
      </c>
      <c r="Q36" s="175">
        <f t="shared" si="31"/>
        <v>90</v>
      </c>
      <c r="R36" s="176">
        <f t="shared" si="32"/>
        <v>26.470856963866808</v>
      </c>
      <c r="S36" s="148">
        <f t="shared" si="33"/>
        <v>1</v>
      </c>
      <c r="T36" s="148">
        <f t="shared" si="34"/>
        <v>443</v>
      </c>
      <c r="U36" t="s">
        <v>119</v>
      </c>
      <c r="V36" s="5" t="s">
        <v>122</v>
      </c>
      <c r="W36" t="s">
        <v>119</v>
      </c>
      <c r="X36" s="5" t="s">
        <v>122</v>
      </c>
      <c r="Y36" t="s">
        <v>236</v>
      </c>
      <c r="Z36" t="s">
        <v>195</v>
      </c>
      <c r="AA36" t="s">
        <v>48</v>
      </c>
      <c r="AB36">
        <v>529</v>
      </c>
      <c r="AC36" s="1">
        <v>4378.2160000000003</v>
      </c>
      <c r="AD36" s="1">
        <v>2464.42</v>
      </c>
      <c r="AE36" s="29">
        <v>1.7769999999999999</v>
      </c>
      <c r="AF36">
        <v>1.9</v>
      </c>
      <c r="AG36">
        <v>12.667999999999999</v>
      </c>
      <c r="AH36">
        <v>264.45573400000001</v>
      </c>
      <c r="AI36">
        <v>6.7660210000000003</v>
      </c>
      <c r="AJ36">
        <v>92.292120999999995</v>
      </c>
      <c r="AK36">
        <v>296</v>
      </c>
      <c r="AL36">
        <v>1</v>
      </c>
      <c r="AM36">
        <v>443</v>
      </c>
      <c r="AN36">
        <v>90</v>
      </c>
      <c r="AO36">
        <v>16.555572000000002</v>
      </c>
      <c r="AP36">
        <v>2066.4</v>
      </c>
      <c r="AQ36">
        <v>15.8</v>
      </c>
      <c r="AR36">
        <v>14</v>
      </c>
      <c r="AS36">
        <v>3119</v>
      </c>
      <c r="AT36">
        <v>2.3E-2</v>
      </c>
      <c r="AU36">
        <v>10.118</v>
      </c>
      <c r="AV36">
        <v>39737</v>
      </c>
      <c r="AW36">
        <v>0</v>
      </c>
      <c r="AX36">
        <v>0.44</v>
      </c>
      <c r="AY36">
        <v>0.97526315789473683</v>
      </c>
      <c r="AZ36" t="s">
        <v>66</v>
      </c>
      <c r="BA36" t="s">
        <v>200</v>
      </c>
      <c r="BB36">
        <v>4</v>
      </c>
      <c r="BC36" t="s">
        <v>664</v>
      </c>
      <c r="BD36">
        <v>14</v>
      </c>
      <c r="BE36">
        <v>41147.153999999995</v>
      </c>
      <c r="BF36">
        <v>9.3943143674043661E-2</v>
      </c>
      <c r="BG36">
        <v>9.1619286962106791E-2</v>
      </c>
      <c r="BH36">
        <v>299348.842</v>
      </c>
      <c r="BI36">
        <v>1.2913004687688086E-2</v>
      </c>
      <c r="BJ36">
        <v>1.2593577729624222E-2</v>
      </c>
      <c r="BK36">
        <v>1</v>
      </c>
      <c r="BL36" t="s">
        <v>66</v>
      </c>
      <c r="BM36">
        <v>0</v>
      </c>
      <c r="BN36" t="s">
        <v>629</v>
      </c>
    </row>
    <row r="37" spans="1:66">
      <c r="A37" s="149" t="str">
        <f t="shared" si="20"/>
        <v>인천스마트</v>
      </c>
      <c r="B37" s="149" t="str">
        <f t="shared" si="1"/>
        <v>27</v>
      </c>
      <c r="C37" s="150" t="str">
        <f t="shared" si="21"/>
        <v>70바3641</v>
      </c>
      <c r="D37" s="138" t="str">
        <f t="shared" si="22"/>
        <v>대형</v>
      </c>
      <c r="E37" s="134" t="str">
        <f t="shared" si="16"/>
        <v>A</v>
      </c>
      <c r="F37" s="157">
        <f t="shared" si="17"/>
        <v>0.93157894736842106</v>
      </c>
      <c r="G37" s="158">
        <f t="shared" si="18"/>
        <v>1.77</v>
      </c>
      <c r="H37" s="159">
        <f t="shared" si="19"/>
        <v>1.9</v>
      </c>
      <c r="I37" s="160">
        <f t="shared" si="23"/>
        <v>2876.1170000000002</v>
      </c>
      <c r="J37" s="161">
        <f t="shared" si="24"/>
        <v>3.6185531721113766E-2</v>
      </c>
      <c r="K37" s="161">
        <f t="shared" si="25"/>
        <v>0.32370144040429749</v>
      </c>
      <c r="L37" s="161">
        <f t="shared" si="26"/>
        <v>0.17384550072198035</v>
      </c>
      <c r="M37" s="162">
        <f t="shared" si="27"/>
        <v>13.391999999999999</v>
      </c>
      <c r="N37" s="163">
        <f t="shared" si="28"/>
        <v>7.0000000000000007E-2</v>
      </c>
      <c r="O37" s="163">
        <f t="shared" si="29"/>
        <v>11.509</v>
      </c>
      <c r="P37" s="164">
        <f t="shared" si="30"/>
        <v>8.4999999999999992E-2</v>
      </c>
      <c r="Q37" s="165">
        <f t="shared" si="31"/>
        <v>84</v>
      </c>
      <c r="R37" s="166">
        <f t="shared" si="32"/>
        <v>26.148881803016067</v>
      </c>
      <c r="S37" s="151">
        <f t="shared" si="33"/>
        <v>2</v>
      </c>
      <c r="T37" s="151">
        <f t="shared" si="34"/>
        <v>331</v>
      </c>
      <c r="U37" t="s">
        <v>119</v>
      </c>
      <c r="V37" t="s">
        <v>122</v>
      </c>
      <c r="W37" s="4" t="s">
        <v>119</v>
      </c>
      <c r="X37" s="4" t="s">
        <v>122</v>
      </c>
      <c r="Y37" s="4" t="s">
        <v>237</v>
      </c>
      <c r="Z37" s="4" t="s">
        <v>195</v>
      </c>
      <c r="AA37" s="4" t="s">
        <v>48</v>
      </c>
      <c r="AB37" s="4">
        <v>529</v>
      </c>
      <c r="AC37" s="4">
        <v>2876.1170000000002</v>
      </c>
      <c r="AD37" s="4">
        <v>1625.018</v>
      </c>
      <c r="AE37" s="4">
        <v>1.77</v>
      </c>
      <c r="AF37" s="4">
        <v>1.9</v>
      </c>
      <c r="AG37" s="4">
        <v>13.391999999999999</v>
      </c>
      <c r="AH37" s="4">
        <v>171.82911799999999</v>
      </c>
      <c r="AI37" s="4">
        <v>6.2177280000000001</v>
      </c>
      <c r="AJ37" s="4">
        <v>55.621333</v>
      </c>
      <c r="AK37" s="4">
        <v>500</v>
      </c>
      <c r="AL37" s="4">
        <v>2</v>
      </c>
      <c r="AM37" s="4">
        <v>331</v>
      </c>
      <c r="AN37" s="4">
        <v>84</v>
      </c>
      <c r="AO37" s="4">
        <v>16.738239</v>
      </c>
      <c r="AP37" s="4">
        <v>1561.6</v>
      </c>
      <c r="AQ37" s="4">
        <v>5.0999999999999996</v>
      </c>
      <c r="AR37" s="4">
        <v>21</v>
      </c>
      <c r="AS37" s="4">
        <v>4222</v>
      </c>
      <c r="AT37" s="4">
        <v>7.0000000000000007E-2</v>
      </c>
      <c r="AU37" s="4">
        <v>11.509</v>
      </c>
      <c r="AV37" s="4">
        <v>24865</v>
      </c>
      <c r="AW37" s="4">
        <v>0</v>
      </c>
      <c r="AX37" s="4">
        <v>0.46</v>
      </c>
      <c r="AY37">
        <v>0.98315789473684223</v>
      </c>
      <c r="AZ37" t="s">
        <v>66</v>
      </c>
      <c r="BA37" t="s">
        <v>200</v>
      </c>
      <c r="BB37">
        <v>3</v>
      </c>
      <c r="BC37" t="s">
        <v>665</v>
      </c>
      <c r="BD37">
        <v>15</v>
      </c>
      <c r="BE37">
        <v>41147.153999999995</v>
      </c>
      <c r="BF37">
        <v>8.5582055079678185E-2</v>
      </c>
      <c r="BG37">
        <v>8.4140673099388885E-2</v>
      </c>
      <c r="BH37">
        <v>299348.842</v>
      </c>
      <c r="BI37">
        <v>1.1763726816087032E-2</v>
      </c>
      <c r="BJ37">
        <v>1.1565600890763462E-2</v>
      </c>
      <c r="BK37">
        <v>1</v>
      </c>
      <c r="BL37" t="s">
        <v>66</v>
      </c>
      <c r="BM37">
        <v>0</v>
      </c>
      <c r="BN37" t="s">
        <v>629</v>
      </c>
    </row>
    <row r="38" spans="1:66">
      <c r="A38" s="146" t="str">
        <f t="shared" si="20"/>
        <v>인천스마트</v>
      </c>
      <c r="B38" s="146" t="str">
        <f t="shared" si="1"/>
        <v>27</v>
      </c>
      <c r="C38" s="147" t="str">
        <f t="shared" si="21"/>
        <v>70바3642</v>
      </c>
      <c r="D38" s="121" t="str">
        <f t="shared" si="22"/>
        <v>대형</v>
      </c>
      <c r="E38" s="117" t="str">
        <f t="shared" si="16"/>
        <v>A</v>
      </c>
      <c r="F38" s="167">
        <f t="shared" si="17"/>
        <v>0.9073684210526316</v>
      </c>
      <c r="G38" s="168">
        <f t="shared" si="18"/>
        <v>1.724</v>
      </c>
      <c r="H38" s="169">
        <f t="shared" si="19"/>
        <v>1.9</v>
      </c>
      <c r="I38" s="170">
        <f t="shared" si="23"/>
        <v>2906.81</v>
      </c>
      <c r="J38" s="171">
        <f t="shared" si="24"/>
        <v>5.68544267783598E-2</v>
      </c>
      <c r="K38" s="171">
        <f t="shared" si="25"/>
        <v>0.34713340725909203</v>
      </c>
      <c r="L38" s="171">
        <f t="shared" si="26"/>
        <v>0.16100123503084138</v>
      </c>
      <c r="M38" s="172">
        <f t="shared" si="27"/>
        <v>13.726000000000001</v>
      </c>
      <c r="N38" s="173">
        <f t="shared" si="28"/>
        <v>0.48199999999999998</v>
      </c>
      <c r="O38" s="173">
        <f t="shared" si="29"/>
        <v>22.257999999999999</v>
      </c>
      <c r="P38" s="174">
        <f t="shared" si="30"/>
        <v>0.19499999999999998</v>
      </c>
      <c r="Q38" s="175">
        <f t="shared" si="31"/>
        <v>91</v>
      </c>
      <c r="R38" s="176">
        <f t="shared" si="32"/>
        <v>27.703973256284247</v>
      </c>
      <c r="S38" s="148">
        <f t="shared" si="33"/>
        <v>14</v>
      </c>
      <c r="T38" s="148">
        <f t="shared" si="34"/>
        <v>647</v>
      </c>
      <c r="U38" t="s">
        <v>119</v>
      </c>
      <c r="V38" t="s">
        <v>122</v>
      </c>
      <c r="W38" t="s">
        <v>119</v>
      </c>
      <c r="X38" s="4" t="s">
        <v>122</v>
      </c>
      <c r="Y38" s="4" t="s">
        <v>238</v>
      </c>
      <c r="Z38" s="4" t="s">
        <v>195</v>
      </c>
      <c r="AA38" s="4" t="s">
        <v>48</v>
      </c>
      <c r="AB38" s="4">
        <v>529</v>
      </c>
      <c r="AC38" s="4">
        <v>2906.81</v>
      </c>
      <c r="AD38" s="4">
        <v>1685.623</v>
      </c>
      <c r="AE38" s="4">
        <v>1.724</v>
      </c>
      <c r="AF38" s="4">
        <v>1.9</v>
      </c>
      <c r="AG38" s="4">
        <v>13.726000000000001</v>
      </c>
      <c r="AH38" s="4">
        <v>176.043284</v>
      </c>
      <c r="AI38" s="4">
        <v>10.008839999999999</v>
      </c>
      <c r="AJ38" s="4">
        <v>61.110505000000003</v>
      </c>
      <c r="AK38" s="4">
        <v>468</v>
      </c>
      <c r="AL38" s="4">
        <v>14</v>
      </c>
      <c r="AM38" s="4">
        <v>647</v>
      </c>
      <c r="AN38" s="4">
        <v>91</v>
      </c>
      <c r="AO38" s="4">
        <v>16.511904999999999</v>
      </c>
      <c r="AP38" s="4">
        <v>2575.6999999999998</v>
      </c>
      <c r="AQ38" s="4">
        <v>11.7</v>
      </c>
      <c r="AR38" s="4">
        <v>38</v>
      </c>
      <c r="AS38" s="4">
        <v>12744</v>
      </c>
      <c r="AT38" s="4">
        <v>0.48199999999999998</v>
      </c>
      <c r="AU38" s="4">
        <v>22.257999999999999</v>
      </c>
      <c r="AV38" s="4">
        <v>0</v>
      </c>
      <c r="AW38" s="4">
        <v>0</v>
      </c>
      <c r="AX38" s="4">
        <v>0.43</v>
      </c>
      <c r="AY38">
        <v>0.9621052631578948</v>
      </c>
      <c r="AZ38" t="s">
        <v>66</v>
      </c>
      <c r="BA38" t="s">
        <v>200</v>
      </c>
      <c r="BB38">
        <v>7</v>
      </c>
      <c r="BC38" t="s">
        <v>666</v>
      </c>
      <c r="BD38">
        <v>9</v>
      </c>
      <c r="BE38">
        <v>41147.153999999995</v>
      </c>
      <c r="BF38">
        <v>8.5281791299587822E-2</v>
      </c>
      <c r="BG38">
        <v>8.20500602608666E-2</v>
      </c>
      <c r="BH38">
        <v>299348.842</v>
      </c>
      <c r="BI38">
        <v>1.1722453898786086E-2</v>
      </c>
      <c r="BJ38">
        <v>1.1278234593147878E-2</v>
      </c>
      <c r="BK38">
        <v>1</v>
      </c>
      <c r="BL38" t="s">
        <v>66</v>
      </c>
      <c r="BM38">
        <v>0</v>
      </c>
      <c r="BN38" t="s">
        <v>629</v>
      </c>
    </row>
    <row r="39" spans="1:66">
      <c r="A39" s="149" t="str">
        <f t="shared" si="20"/>
        <v>인천스마트</v>
      </c>
      <c r="B39" s="149" t="str">
        <f t="shared" si="1"/>
        <v>27</v>
      </c>
      <c r="C39" s="150" t="str">
        <f t="shared" si="21"/>
        <v>70바3659</v>
      </c>
      <c r="D39" s="138" t="str">
        <f t="shared" si="22"/>
        <v>대형</v>
      </c>
      <c r="E39" s="134" t="str">
        <f t="shared" si="16"/>
        <v>A</v>
      </c>
      <c r="F39" s="157">
        <f t="shared" si="17"/>
        <v>0.9738888888888888</v>
      </c>
      <c r="G39" s="158">
        <f t="shared" si="18"/>
        <v>1.7529999999999999</v>
      </c>
      <c r="H39" s="159">
        <f t="shared" si="19"/>
        <v>1.8</v>
      </c>
      <c r="I39" s="160">
        <f t="shared" si="23"/>
        <v>3042.529</v>
      </c>
      <c r="J39" s="161">
        <f t="shared" si="24"/>
        <v>4.6584527398325776E-2</v>
      </c>
      <c r="K39" s="161">
        <f t="shared" si="25"/>
        <v>0.35295782827327266</v>
      </c>
      <c r="L39" s="161">
        <f t="shared" si="26"/>
        <v>0.1403437732228682</v>
      </c>
      <c r="M39" s="162">
        <f t="shared" si="27"/>
        <v>13.968999999999999</v>
      </c>
      <c r="N39" s="163">
        <f t="shared" si="28"/>
        <v>6.6000000000000003E-2</v>
      </c>
      <c r="O39" s="163">
        <f t="shared" si="29"/>
        <v>22.678999999999998</v>
      </c>
      <c r="P39" s="164">
        <f t="shared" si="30"/>
        <v>0.67833333333333334</v>
      </c>
      <c r="Q39" s="165">
        <f t="shared" si="31"/>
        <v>87</v>
      </c>
      <c r="R39" s="166">
        <f t="shared" si="32"/>
        <v>26.630050324494899</v>
      </c>
      <c r="S39" s="151">
        <f t="shared" si="33"/>
        <v>2</v>
      </c>
      <c r="T39" s="151">
        <f t="shared" si="34"/>
        <v>690</v>
      </c>
      <c r="U39" t="s">
        <v>119</v>
      </c>
      <c r="V39" s="5" t="s">
        <v>122</v>
      </c>
      <c r="W39" t="s">
        <v>119</v>
      </c>
      <c r="X39" s="5" t="s">
        <v>122</v>
      </c>
      <c r="Y39" t="s">
        <v>239</v>
      </c>
      <c r="Z39" t="s">
        <v>195</v>
      </c>
      <c r="AA39" t="s">
        <v>48</v>
      </c>
      <c r="AB39">
        <v>529</v>
      </c>
      <c r="AC39" s="1">
        <v>3042.529</v>
      </c>
      <c r="AD39" s="1">
        <v>1735.788</v>
      </c>
      <c r="AE39" s="29">
        <v>1.7529999999999999</v>
      </c>
      <c r="AF39">
        <v>1.8</v>
      </c>
      <c r="AG39">
        <v>13.968999999999999</v>
      </c>
      <c r="AH39">
        <v>190.27440000000001</v>
      </c>
      <c r="AI39">
        <v>8.8638429999999993</v>
      </c>
      <c r="AJ39">
        <v>67.158839</v>
      </c>
      <c r="AK39">
        <v>427</v>
      </c>
      <c r="AL39">
        <v>2</v>
      </c>
      <c r="AM39">
        <v>690</v>
      </c>
      <c r="AN39">
        <v>87</v>
      </c>
      <c r="AO39">
        <v>15.990216999999999</v>
      </c>
      <c r="AP39">
        <v>3409.5</v>
      </c>
      <c r="AQ39">
        <v>40.700000000000003</v>
      </c>
      <c r="AR39">
        <v>40</v>
      </c>
      <c r="AS39">
        <v>16540</v>
      </c>
      <c r="AT39">
        <v>6.6000000000000003E-2</v>
      </c>
      <c r="AU39">
        <v>22.678999999999998</v>
      </c>
      <c r="AV39">
        <v>26410</v>
      </c>
      <c r="AW39">
        <v>0</v>
      </c>
      <c r="AX39">
        <v>0.46</v>
      </c>
      <c r="AY39">
        <v>0.99421052631578954</v>
      </c>
      <c r="AZ39" t="s">
        <v>66</v>
      </c>
      <c r="BA39" t="s">
        <v>200</v>
      </c>
      <c r="BB39">
        <v>2</v>
      </c>
      <c r="BC39" t="s">
        <v>667</v>
      </c>
      <c r="BD39">
        <v>11</v>
      </c>
      <c r="BE39">
        <v>41147.153999999995</v>
      </c>
      <c r="BF39">
        <v>9.1734825694141583E-2</v>
      </c>
      <c r="BG39">
        <v>9.1203729334859721E-2</v>
      </c>
      <c r="BH39">
        <v>299348.842</v>
      </c>
      <c r="BI39">
        <v>1.2609459167375032E-2</v>
      </c>
      <c r="BJ39">
        <v>1.2536457035353388E-2</v>
      </c>
      <c r="BK39">
        <v>1</v>
      </c>
      <c r="BL39" t="s">
        <v>66</v>
      </c>
      <c r="BM39">
        <v>0</v>
      </c>
      <c r="BN39" t="s">
        <v>629</v>
      </c>
    </row>
    <row r="40" spans="1:66">
      <c r="A40" s="146" t="str">
        <f t="shared" si="20"/>
        <v>인천스마트</v>
      </c>
      <c r="B40" s="146" t="str">
        <f t="shared" si="1"/>
        <v>27</v>
      </c>
      <c r="C40" s="147" t="str">
        <f t="shared" si="21"/>
        <v>70바3676</v>
      </c>
      <c r="D40" s="121" t="str">
        <f t="shared" si="22"/>
        <v>대형</v>
      </c>
      <c r="E40" s="117" t="str">
        <f t="shared" si="16"/>
        <v>A</v>
      </c>
      <c r="F40" s="167">
        <f t="shared" si="17"/>
        <v>0.88749999999999996</v>
      </c>
      <c r="G40" s="168">
        <f t="shared" si="18"/>
        <v>1.7749999999999999</v>
      </c>
      <c r="H40" s="169">
        <f t="shared" si="19"/>
        <v>2</v>
      </c>
      <c r="I40" s="170">
        <f t="shared" si="23"/>
        <v>4949.8689999999997</v>
      </c>
      <c r="J40" s="171">
        <f t="shared" si="24"/>
        <v>4.0498601274356102E-2</v>
      </c>
      <c r="K40" s="171">
        <f t="shared" si="25"/>
        <v>0.37921778824159375</v>
      </c>
      <c r="L40" s="171">
        <f t="shared" si="26"/>
        <v>0.19091414338440069</v>
      </c>
      <c r="M40" s="172">
        <f t="shared" si="27"/>
        <v>16.628</v>
      </c>
      <c r="N40" s="173">
        <f t="shared" si="28"/>
        <v>0.222</v>
      </c>
      <c r="O40" s="173">
        <f t="shared" si="29"/>
        <v>30.506</v>
      </c>
      <c r="P40" s="174">
        <f t="shared" si="30"/>
        <v>0.24333333333333332</v>
      </c>
      <c r="Q40" s="175">
        <f t="shared" si="31"/>
        <v>91</v>
      </c>
      <c r="R40" s="176">
        <f t="shared" si="32"/>
        <v>27.403434343533878</v>
      </c>
      <c r="S40" s="148">
        <f t="shared" si="33"/>
        <v>11</v>
      </c>
      <c r="T40" s="148">
        <f t="shared" si="34"/>
        <v>1510</v>
      </c>
      <c r="U40" t="s">
        <v>119</v>
      </c>
      <c r="V40" t="s">
        <v>122</v>
      </c>
      <c r="W40" s="4" t="s">
        <v>119</v>
      </c>
      <c r="X40" s="4" t="s">
        <v>122</v>
      </c>
      <c r="Y40" s="4" t="s">
        <v>240</v>
      </c>
      <c r="Z40" s="4" t="s">
        <v>195</v>
      </c>
      <c r="AA40" s="4" t="s">
        <v>48</v>
      </c>
      <c r="AB40" s="4">
        <v>529</v>
      </c>
      <c r="AC40" s="4">
        <v>4949.8689999999997</v>
      </c>
      <c r="AD40" s="4">
        <v>2789.2739999999999</v>
      </c>
      <c r="AE40" s="4">
        <v>1.7749999999999999</v>
      </c>
      <c r="AF40" s="4">
        <v>2</v>
      </c>
      <c r="AG40" s="4">
        <v>16.628</v>
      </c>
      <c r="AH40" s="4">
        <v>311.277985</v>
      </c>
      <c r="AI40" s="4">
        <v>12.606323</v>
      </c>
      <c r="AJ40" s="4">
        <v>118.04214899999999</v>
      </c>
      <c r="AK40" s="4">
        <v>945</v>
      </c>
      <c r="AL40" s="4">
        <v>11</v>
      </c>
      <c r="AM40" s="4">
        <v>1510</v>
      </c>
      <c r="AN40" s="4">
        <v>91</v>
      </c>
      <c r="AO40" s="4">
        <v>15.901763000000001</v>
      </c>
      <c r="AP40" s="4">
        <v>8067.3</v>
      </c>
      <c r="AQ40" s="4">
        <v>14.6</v>
      </c>
      <c r="AR40" s="4">
        <v>68</v>
      </c>
      <c r="AS40" s="4">
        <v>17054</v>
      </c>
      <c r="AT40" s="4">
        <v>0.222</v>
      </c>
      <c r="AU40" s="4">
        <v>30.506</v>
      </c>
      <c r="AV40" s="4">
        <v>35345</v>
      </c>
      <c r="AW40" s="4">
        <v>0</v>
      </c>
      <c r="AX40" s="4">
        <v>0.51</v>
      </c>
      <c r="AY40">
        <v>0.99631578947368427</v>
      </c>
      <c r="AZ40" t="s">
        <v>66</v>
      </c>
      <c r="BA40" t="s">
        <v>200</v>
      </c>
      <c r="BB40">
        <v>1</v>
      </c>
      <c r="BC40" t="s">
        <v>210</v>
      </c>
      <c r="BD40">
        <v>10</v>
      </c>
      <c r="BE40">
        <v>41147.153999999995</v>
      </c>
      <c r="BF40">
        <v>0.12059796407790441</v>
      </c>
      <c r="BG40">
        <v>0.12015365578919635</v>
      </c>
      <c r="BH40">
        <v>299348.842</v>
      </c>
      <c r="BI40">
        <v>1.6576857177219344E-2</v>
      </c>
      <c r="BJ40">
        <v>1.6515784545513799E-2</v>
      </c>
      <c r="BK40">
        <v>1</v>
      </c>
      <c r="BL40" t="s">
        <v>71</v>
      </c>
      <c r="BM40">
        <v>-1</v>
      </c>
      <c r="BN40" t="s">
        <v>627</v>
      </c>
    </row>
    <row r="41" spans="1:66">
      <c r="A41" s="149" t="str">
        <f t="shared" si="20"/>
        <v>인천스마트</v>
      </c>
      <c r="B41" s="149" t="str">
        <f t="shared" si="1"/>
        <v>27</v>
      </c>
      <c r="C41" s="150" t="str">
        <f t="shared" si="21"/>
        <v>71바7125</v>
      </c>
      <c r="D41" s="138" t="str">
        <f t="shared" si="22"/>
        <v>대형</v>
      </c>
      <c r="E41" s="134" t="str">
        <f t="shared" si="16"/>
        <v>S</v>
      </c>
      <c r="F41" s="157">
        <f t="shared" si="17"/>
        <v>0.92315789473684218</v>
      </c>
      <c r="G41" s="158">
        <f t="shared" si="18"/>
        <v>1.754</v>
      </c>
      <c r="H41" s="159">
        <f t="shared" si="19"/>
        <v>1.9</v>
      </c>
      <c r="I41" s="160">
        <f t="shared" si="23"/>
        <v>4390.2449999999999</v>
      </c>
      <c r="J41" s="161">
        <f t="shared" si="24"/>
        <v>2.6393966928485925E-2</v>
      </c>
      <c r="K41" s="161">
        <f t="shared" si="25"/>
        <v>0.35892564902415752</v>
      </c>
      <c r="L41" s="161">
        <f t="shared" si="26"/>
        <v>0.10409441842083984</v>
      </c>
      <c r="M41" s="162">
        <f t="shared" si="27"/>
        <v>12.528</v>
      </c>
      <c r="N41" s="163">
        <f t="shared" si="28"/>
        <v>4.5999999999999999E-2</v>
      </c>
      <c r="O41" s="163">
        <f t="shared" si="29"/>
        <v>4.5330000000000004</v>
      </c>
      <c r="P41" s="164">
        <f t="shared" si="30"/>
        <v>0</v>
      </c>
      <c r="Q41" s="165">
        <f t="shared" si="31"/>
        <v>80</v>
      </c>
      <c r="R41" s="166">
        <f t="shared" si="32"/>
        <v>25.365641494727353</v>
      </c>
      <c r="S41" s="151">
        <f t="shared" si="33"/>
        <v>2</v>
      </c>
      <c r="T41" s="151">
        <f t="shared" si="34"/>
        <v>199</v>
      </c>
      <c r="U41" t="s">
        <v>119</v>
      </c>
      <c r="V41" t="s">
        <v>122</v>
      </c>
      <c r="W41" t="s">
        <v>119</v>
      </c>
      <c r="X41" s="4" t="s">
        <v>122</v>
      </c>
      <c r="Y41" s="4" t="s">
        <v>241</v>
      </c>
      <c r="Z41" s="4" t="s">
        <v>195</v>
      </c>
      <c r="AA41" s="4" t="s">
        <v>48</v>
      </c>
      <c r="AB41" s="4">
        <v>529</v>
      </c>
      <c r="AC41" s="4">
        <v>4390.2449999999999</v>
      </c>
      <c r="AD41" s="4">
        <v>2503.1959999999999</v>
      </c>
      <c r="AE41" s="4">
        <v>1.754</v>
      </c>
      <c r="AF41" s="4">
        <v>1.9</v>
      </c>
      <c r="AG41" s="4">
        <v>12.528</v>
      </c>
      <c r="AH41" s="4">
        <v>281.57465000000002</v>
      </c>
      <c r="AI41" s="4">
        <v>7.4318720000000003</v>
      </c>
      <c r="AJ41" s="4">
        <v>101.064364</v>
      </c>
      <c r="AK41" s="4">
        <v>457</v>
      </c>
      <c r="AL41" s="4">
        <v>2</v>
      </c>
      <c r="AM41" s="4">
        <v>199</v>
      </c>
      <c r="AN41" s="4">
        <v>80</v>
      </c>
      <c r="AO41" s="4">
        <v>15.591761999999999</v>
      </c>
      <c r="AP41" s="4">
        <v>1270.8</v>
      </c>
      <c r="AQ41" s="4">
        <v>0</v>
      </c>
      <c r="AR41" s="4">
        <v>24</v>
      </c>
      <c r="AS41" s="4">
        <v>5336</v>
      </c>
      <c r="AT41" s="4">
        <v>4.5999999999999999E-2</v>
      </c>
      <c r="AU41" s="4">
        <v>4.5330000000000004</v>
      </c>
      <c r="AV41" s="4">
        <v>41030</v>
      </c>
      <c r="AW41" s="4">
        <v>0</v>
      </c>
      <c r="AX41" s="4">
        <v>0.45</v>
      </c>
      <c r="AY41">
        <v>1.0010526315789474</v>
      </c>
      <c r="AZ41" t="s">
        <v>71</v>
      </c>
      <c r="BA41" t="s">
        <v>200</v>
      </c>
      <c r="BB41">
        <v>4</v>
      </c>
      <c r="BC41" t="s">
        <v>668</v>
      </c>
      <c r="BD41">
        <v>10</v>
      </c>
      <c r="BE41">
        <v>41147.153999999995</v>
      </c>
      <c r="BF41">
        <v>0.12626020258898102</v>
      </c>
      <c r="BG41">
        <v>0.12639310806539047</v>
      </c>
      <c r="BH41">
        <v>299348.842</v>
      </c>
      <c r="BI41">
        <v>1.7355163177815131E-2</v>
      </c>
      <c r="BJ41">
        <v>1.7373431770633885E-2</v>
      </c>
      <c r="BK41">
        <v>1</v>
      </c>
      <c r="BL41" t="s">
        <v>71</v>
      </c>
      <c r="BM41">
        <v>0</v>
      </c>
      <c r="BN41" t="s">
        <v>629</v>
      </c>
    </row>
    <row r="42" spans="1:66">
      <c r="A42" s="146" t="str">
        <f t="shared" si="20"/>
        <v>인천스마트</v>
      </c>
      <c r="B42" s="146" t="str">
        <f t="shared" si="1"/>
        <v>38</v>
      </c>
      <c r="C42" s="147" t="str">
        <f t="shared" si="21"/>
        <v>70바3545</v>
      </c>
      <c r="D42" s="121" t="str">
        <f t="shared" si="22"/>
        <v>대형</v>
      </c>
      <c r="E42" s="117" t="str">
        <f t="shared" si="16"/>
        <v>S</v>
      </c>
      <c r="F42" s="167">
        <f t="shared" si="17"/>
        <v>0.81499999999999995</v>
      </c>
      <c r="G42" s="168">
        <f t="shared" si="18"/>
        <v>1.7929999999999999</v>
      </c>
      <c r="H42" s="169">
        <f t="shared" si="19"/>
        <v>2.2000000000000002</v>
      </c>
      <c r="I42" s="170">
        <f t="shared" si="23"/>
        <v>3272.7089999999998</v>
      </c>
      <c r="J42" s="171">
        <f t="shared" si="24"/>
        <v>1.9107967507085485E-2</v>
      </c>
      <c r="K42" s="171">
        <f t="shared" si="25"/>
        <v>0.38702960416666138</v>
      </c>
      <c r="L42" s="171">
        <f t="shared" si="26"/>
        <v>0.13566742414311814</v>
      </c>
      <c r="M42" s="172">
        <f t="shared" si="27"/>
        <v>13.226000000000001</v>
      </c>
      <c r="N42" s="173">
        <f t="shared" si="28"/>
        <v>3.1E-2</v>
      </c>
      <c r="O42" s="173">
        <f t="shared" si="29"/>
        <v>6.6</v>
      </c>
      <c r="P42" s="174">
        <f t="shared" si="30"/>
        <v>2.5000000000000001E-2</v>
      </c>
      <c r="Q42" s="175">
        <f t="shared" si="31"/>
        <v>91</v>
      </c>
      <c r="R42" s="176">
        <f t="shared" si="32"/>
        <v>24.175129126649843</v>
      </c>
      <c r="S42" s="148">
        <f t="shared" si="33"/>
        <v>1</v>
      </c>
      <c r="T42" s="148">
        <f t="shared" si="34"/>
        <v>216</v>
      </c>
      <c r="U42" t="s">
        <v>119</v>
      </c>
      <c r="V42" t="s">
        <v>123</v>
      </c>
      <c r="W42" t="s">
        <v>119</v>
      </c>
      <c r="X42" s="4" t="s">
        <v>123</v>
      </c>
      <c r="Y42" s="4" t="s">
        <v>242</v>
      </c>
      <c r="Z42" s="4" t="s">
        <v>195</v>
      </c>
      <c r="AA42" s="4" t="s">
        <v>48</v>
      </c>
      <c r="AB42" s="4">
        <v>529</v>
      </c>
      <c r="AC42" s="4">
        <v>3272.7089999999998</v>
      </c>
      <c r="AD42" s="4">
        <v>1825.1790000000001</v>
      </c>
      <c r="AE42" s="4">
        <v>1.7929999999999999</v>
      </c>
      <c r="AF42" s="4">
        <v>2.2000000000000002</v>
      </c>
      <c r="AG42" s="4">
        <v>13.226000000000001</v>
      </c>
      <c r="AH42" s="4">
        <v>227.956898</v>
      </c>
      <c r="AI42" s="4">
        <v>4.3557930000000002</v>
      </c>
      <c r="AJ42" s="4">
        <v>88.226067999999998</v>
      </c>
      <c r="AK42" s="4">
        <v>444</v>
      </c>
      <c r="AL42" s="4">
        <v>1</v>
      </c>
      <c r="AM42" s="4">
        <v>216</v>
      </c>
      <c r="AN42" s="4">
        <v>91</v>
      </c>
      <c r="AO42" s="4">
        <v>14.3567</v>
      </c>
      <c r="AP42" s="4">
        <v>123.4</v>
      </c>
      <c r="AQ42" s="4">
        <v>1.5</v>
      </c>
      <c r="AR42" s="4">
        <v>29</v>
      </c>
      <c r="AS42" s="4">
        <v>5963</v>
      </c>
      <c r="AT42" s="4">
        <v>3.1E-2</v>
      </c>
      <c r="AU42" s="4">
        <v>6.6</v>
      </c>
      <c r="AV42" s="4">
        <v>26987</v>
      </c>
      <c r="AW42" s="4">
        <v>0</v>
      </c>
      <c r="AX42" s="4">
        <v>0.5</v>
      </c>
      <c r="AY42">
        <v>1.0389473684210526</v>
      </c>
      <c r="AZ42" t="s">
        <v>71</v>
      </c>
      <c r="BA42" t="s">
        <v>200</v>
      </c>
      <c r="BB42">
        <v>1</v>
      </c>
      <c r="BC42" t="s">
        <v>669</v>
      </c>
      <c r="BD42">
        <v>12</v>
      </c>
      <c r="BE42">
        <v>41147.153999999995</v>
      </c>
      <c r="BF42">
        <v>0.14476026701628017</v>
      </c>
      <c r="BG42">
        <v>0.15039829846849317</v>
      </c>
      <c r="BH42">
        <v>299348.842</v>
      </c>
      <c r="BI42">
        <v>1.9898099355266589E-2</v>
      </c>
      <c r="BJ42">
        <v>2.0673077961734867E-2</v>
      </c>
      <c r="BK42">
        <v>1</v>
      </c>
      <c r="BL42" t="s">
        <v>71</v>
      </c>
      <c r="BM42">
        <v>0</v>
      </c>
      <c r="BN42" t="s">
        <v>629</v>
      </c>
    </row>
    <row r="43" spans="1:66">
      <c r="A43" s="149" t="str">
        <f t="shared" si="20"/>
        <v>인천스마트</v>
      </c>
      <c r="B43" s="149" t="str">
        <f t="shared" si="1"/>
        <v>38</v>
      </c>
      <c r="C43" s="150" t="str">
        <f t="shared" si="21"/>
        <v>70바3546</v>
      </c>
      <c r="D43" s="138" t="str">
        <f t="shared" si="22"/>
        <v>대형</v>
      </c>
      <c r="E43" s="134" t="str">
        <f t="shared" si="16"/>
        <v>A</v>
      </c>
      <c r="F43" s="157">
        <f t="shared" si="17"/>
        <v>0.82545454545454544</v>
      </c>
      <c r="G43" s="158">
        <f t="shared" si="18"/>
        <v>1.8160000000000001</v>
      </c>
      <c r="H43" s="159">
        <f t="shared" si="19"/>
        <v>2.2000000000000002</v>
      </c>
      <c r="I43" s="160">
        <f t="shared" si="23"/>
        <v>4365.1170000000002</v>
      </c>
      <c r="J43" s="161">
        <f t="shared" si="24"/>
        <v>2.0175326043067904E-2</v>
      </c>
      <c r="K43" s="161">
        <f t="shared" si="25"/>
        <v>0.37734246058039883</v>
      </c>
      <c r="L43" s="161">
        <f t="shared" si="26"/>
        <v>9.6446441183592552E-2</v>
      </c>
      <c r="M43" s="162">
        <f t="shared" si="27"/>
        <v>12.212999999999999</v>
      </c>
      <c r="N43" s="163">
        <f t="shared" si="28"/>
        <v>0</v>
      </c>
      <c r="O43" s="163">
        <f t="shared" si="29"/>
        <v>7.6520000000000001</v>
      </c>
      <c r="P43" s="164">
        <f t="shared" si="30"/>
        <v>0</v>
      </c>
      <c r="Q43" s="165">
        <f t="shared" si="31"/>
        <v>84</v>
      </c>
      <c r="R43" s="166">
        <f t="shared" si="32"/>
        <v>23.734098186240438</v>
      </c>
      <c r="S43" s="151">
        <f t="shared" si="33"/>
        <v>0</v>
      </c>
      <c r="T43" s="151">
        <f t="shared" si="34"/>
        <v>334</v>
      </c>
      <c r="U43" t="s">
        <v>119</v>
      </c>
      <c r="V43" t="s">
        <v>123</v>
      </c>
      <c r="W43" s="4" t="s">
        <v>119</v>
      </c>
      <c r="X43" s="4" t="s">
        <v>123</v>
      </c>
      <c r="Y43" s="4" t="s">
        <v>245</v>
      </c>
      <c r="Z43" s="4" t="s">
        <v>195</v>
      </c>
      <c r="AA43" s="4" t="s">
        <v>48</v>
      </c>
      <c r="AB43" s="4">
        <v>529</v>
      </c>
      <c r="AC43" s="4">
        <v>4365.1170000000002</v>
      </c>
      <c r="AD43" s="4">
        <v>2403.6860000000001</v>
      </c>
      <c r="AE43" s="4">
        <v>1.8160000000000001</v>
      </c>
      <c r="AF43" s="4">
        <v>2.2000000000000002</v>
      </c>
      <c r="AG43" s="4">
        <v>12.212999999999999</v>
      </c>
      <c r="AH43" s="4">
        <v>305.26634300000001</v>
      </c>
      <c r="AI43" s="4">
        <v>6.1588479999999999</v>
      </c>
      <c r="AJ43" s="4">
        <v>115.189953</v>
      </c>
      <c r="AK43" s="4">
        <v>421</v>
      </c>
      <c r="AL43" s="4">
        <v>0</v>
      </c>
      <c r="AM43" s="4">
        <v>334</v>
      </c>
      <c r="AN43" s="4">
        <v>84</v>
      </c>
      <c r="AO43" s="4">
        <v>14.299372</v>
      </c>
      <c r="AP43" s="4">
        <v>757.5</v>
      </c>
      <c r="AQ43" s="4">
        <v>0</v>
      </c>
      <c r="AR43" s="4">
        <v>46</v>
      </c>
      <c r="AS43" s="4">
        <v>9011</v>
      </c>
      <c r="AT43" s="4">
        <v>0</v>
      </c>
      <c r="AU43" s="4">
        <v>7.6520000000000001</v>
      </c>
      <c r="AV43" s="4">
        <v>37701</v>
      </c>
      <c r="AW43" s="4">
        <v>0</v>
      </c>
      <c r="AX43" s="4">
        <v>0.49</v>
      </c>
      <c r="AY43">
        <v>0.96499999999999997</v>
      </c>
      <c r="AZ43" t="s">
        <v>66</v>
      </c>
      <c r="BA43" t="s">
        <v>213</v>
      </c>
      <c r="BB43">
        <v>2</v>
      </c>
      <c r="BC43" t="s">
        <v>670</v>
      </c>
      <c r="BD43">
        <v>16</v>
      </c>
      <c r="BE43">
        <v>52604.178999999996</v>
      </c>
      <c r="BF43">
        <v>8.293793540623455E-2</v>
      </c>
      <c r="BG43">
        <v>8.0035107667016339E-2</v>
      </c>
      <c r="BH43">
        <v>299348.842</v>
      </c>
      <c r="BI43">
        <v>1.4574574502613241E-2</v>
      </c>
      <c r="BJ43">
        <v>1.4064464395021776E-2</v>
      </c>
      <c r="BK43">
        <v>1</v>
      </c>
      <c r="BL43" t="s">
        <v>66</v>
      </c>
      <c r="BM43">
        <v>0</v>
      </c>
      <c r="BN43" t="s">
        <v>629</v>
      </c>
    </row>
    <row r="44" spans="1:66">
      <c r="A44" s="146" t="str">
        <f t="shared" si="20"/>
        <v>인천스마트</v>
      </c>
      <c r="B44" s="146" t="str">
        <f t="shared" si="1"/>
        <v>38</v>
      </c>
      <c r="C44" s="147" t="str">
        <f t="shared" si="21"/>
        <v>70바3547</v>
      </c>
      <c r="D44" s="121" t="str">
        <f t="shared" si="22"/>
        <v>대형</v>
      </c>
      <c r="E44" s="117" t="str">
        <f t="shared" si="16"/>
        <v>B</v>
      </c>
      <c r="F44" s="167">
        <f t="shared" si="17"/>
        <v>0.84454545454545449</v>
      </c>
      <c r="G44" s="168">
        <f t="shared" si="18"/>
        <v>1.8580000000000001</v>
      </c>
      <c r="H44" s="169">
        <f t="shared" si="19"/>
        <v>2.2000000000000002</v>
      </c>
      <c r="I44" s="170">
        <f t="shared" si="23"/>
        <v>5823.9049999999997</v>
      </c>
      <c r="J44" s="171">
        <f t="shared" si="24"/>
        <v>1.2922744140257821E-2</v>
      </c>
      <c r="K44" s="171">
        <f t="shared" si="25"/>
        <v>0.3776436261203347</v>
      </c>
      <c r="L44" s="171">
        <f t="shared" si="26"/>
        <v>0.13410246217958569</v>
      </c>
      <c r="M44" s="172">
        <f t="shared" si="27"/>
        <v>14.237</v>
      </c>
      <c r="N44" s="173">
        <f t="shared" si="28"/>
        <v>3.4000000000000002E-2</v>
      </c>
      <c r="O44" s="173">
        <f t="shared" si="29"/>
        <v>14.492000000000001</v>
      </c>
      <c r="P44" s="174">
        <f t="shared" si="30"/>
        <v>9.3333333333333324E-2</v>
      </c>
      <c r="Q44" s="175">
        <f t="shared" si="31"/>
        <v>92</v>
      </c>
      <c r="R44" s="176">
        <f t="shared" si="32"/>
        <v>23.905988462413983</v>
      </c>
      <c r="S44" s="148">
        <f t="shared" si="33"/>
        <v>2</v>
      </c>
      <c r="T44" s="148">
        <f t="shared" si="34"/>
        <v>844</v>
      </c>
      <c r="U44" t="s">
        <v>119</v>
      </c>
      <c r="V44" t="s">
        <v>123</v>
      </c>
      <c r="W44" t="s">
        <v>119</v>
      </c>
      <c r="X44" s="4" t="s">
        <v>123</v>
      </c>
      <c r="Y44" s="4" t="s">
        <v>246</v>
      </c>
      <c r="Z44" s="4" t="s">
        <v>195</v>
      </c>
      <c r="AA44" s="4" t="s">
        <v>48</v>
      </c>
      <c r="AB44" s="4">
        <v>529</v>
      </c>
      <c r="AC44" s="4">
        <v>5823.9049999999997</v>
      </c>
      <c r="AD44" s="4">
        <v>3134.8130000000001</v>
      </c>
      <c r="AE44" s="4">
        <v>1.8580000000000001</v>
      </c>
      <c r="AF44" s="4">
        <v>2.2000000000000002</v>
      </c>
      <c r="AG44" s="4">
        <v>14.237</v>
      </c>
      <c r="AH44" s="4">
        <v>399.74327</v>
      </c>
      <c r="AI44" s="4">
        <v>5.1657799999999998</v>
      </c>
      <c r="AJ44" s="4">
        <v>150.960498</v>
      </c>
      <c r="AK44" s="4">
        <v>781</v>
      </c>
      <c r="AL44" s="4">
        <v>2</v>
      </c>
      <c r="AM44" s="4">
        <v>844</v>
      </c>
      <c r="AN44" s="4">
        <v>92</v>
      </c>
      <c r="AO44" s="4">
        <v>14.569113</v>
      </c>
      <c r="AP44" s="4">
        <v>1929.2</v>
      </c>
      <c r="AQ44" s="4">
        <v>5.6</v>
      </c>
      <c r="AR44" s="4">
        <v>29</v>
      </c>
      <c r="AS44" s="4">
        <v>7341</v>
      </c>
      <c r="AT44" s="4">
        <v>3.4000000000000002E-2</v>
      </c>
      <c r="AU44" s="4">
        <v>14.492000000000001</v>
      </c>
      <c r="AV44" s="4">
        <v>45318</v>
      </c>
      <c r="AW44" s="4">
        <v>0</v>
      </c>
      <c r="AX44" s="4">
        <v>0.55000000000000004</v>
      </c>
      <c r="AY44">
        <v>0.9028571428571428</v>
      </c>
      <c r="AZ44" t="s">
        <v>68</v>
      </c>
      <c r="BA44" t="s">
        <v>213</v>
      </c>
      <c r="BB44">
        <v>4</v>
      </c>
      <c r="BC44" t="s">
        <v>671</v>
      </c>
      <c r="BD44">
        <v>11</v>
      </c>
      <c r="BE44">
        <v>52604.178999999996</v>
      </c>
      <c r="BF44">
        <v>8.932143965216148E-2</v>
      </c>
      <c r="BG44">
        <v>8.0644499800237218E-2</v>
      </c>
      <c r="BH44">
        <v>299348.842</v>
      </c>
      <c r="BI44">
        <v>1.5696339323069769E-2</v>
      </c>
      <c r="BJ44">
        <v>1.417155207454299E-2</v>
      </c>
      <c r="BK44">
        <v>1</v>
      </c>
      <c r="BL44" t="s">
        <v>66</v>
      </c>
      <c r="BM44">
        <v>-1</v>
      </c>
      <c r="BN44" t="s">
        <v>627</v>
      </c>
    </row>
    <row r="45" spans="1:66">
      <c r="A45" s="149" t="str">
        <f t="shared" si="20"/>
        <v>인천스마트</v>
      </c>
      <c r="B45" s="149" t="str">
        <f t="shared" si="1"/>
        <v>38</v>
      </c>
      <c r="C45" s="150" t="str">
        <f t="shared" si="21"/>
        <v>70바3548</v>
      </c>
      <c r="D45" s="138" t="str">
        <f t="shared" si="22"/>
        <v>대형</v>
      </c>
      <c r="E45" s="134" t="str">
        <f t="shared" si="16"/>
        <v>A</v>
      </c>
      <c r="F45" s="157">
        <f t="shared" si="17"/>
        <v>0.7981818181818181</v>
      </c>
      <c r="G45" s="158">
        <f t="shared" si="18"/>
        <v>1.756</v>
      </c>
      <c r="H45" s="159">
        <f t="shared" si="19"/>
        <v>2.2000000000000002</v>
      </c>
      <c r="I45" s="160">
        <f t="shared" si="23"/>
        <v>5536.5110000000004</v>
      </c>
      <c r="J45" s="161">
        <f t="shared" si="24"/>
        <v>1.797232076827681E-2</v>
      </c>
      <c r="K45" s="161">
        <f t="shared" si="25"/>
        <v>0.38873207087793521</v>
      </c>
      <c r="L45" s="161">
        <f t="shared" si="26"/>
        <v>0.19470746107069956</v>
      </c>
      <c r="M45" s="162">
        <f t="shared" si="27"/>
        <v>14.416</v>
      </c>
      <c r="N45" s="163">
        <f t="shared" si="28"/>
        <v>0.126</v>
      </c>
      <c r="O45" s="163">
        <f t="shared" si="29"/>
        <v>8.0380000000000003</v>
      </c>
      <c r="P45" s="164">
        <f t="shared" si="30"/>
        <v>0.04</v>
      </c>
      <c r="Q45" s="165">
        <f t="shared" si="31"/>
        <v>89</v>
      </c>
      <c r="R45" s="166">
        <f t="shared" si="32"/>
        <v>23.651454338344781</v>
      </c>
      <c r="S45" s="151">
        <f t="shared" si="33"/>
        <v>7</v>
      </c>
      <c r="T45" s="151">
        <f t="shared" si="34"/>
        <v>445</v>
      </c>
      <c r="U45" t="s">
        <v>119</v>
      </c>
      <c r="V45" t="s">
        <v>123</v>
      </c>
      <c r="W45" t="s">
        <v>119</v>
      </c>
      <c r="X45" s="4" t="s">
        <v>123</v>
      </c>
      <c r="Y45" s="4" t="s">
        <v>247</v>
      </c>
      <c r="Z45" s="4" t="s">
        <v>195</v>
      </c>
      <c r="AA45" s="4" t="s">
        <v>48</v>
      </c>
      <c r="AB45" s="4">
        <v>529</v>
      </c>
      <c r="AC45" s="4">
        <v>5536.5110000000004</v>
      </c>
      <c r="AD45" s="4">
        <v>3152.848</v>
      </c>
      <c r="AE45" s="4">
        <v>1.756</v>
      </c>
      <c r="AF45" s="4">
        <v>2.2000000000000002</v>
      </c>
      <c r="AG45" s="4">
        <v>14.416</v>
      </c>
      <c r="AH45" s="4">
        <v>394.554665</v>
      </c>
      <c r="AI45" s="4">
        <v>7.0910630000000001</v>
      </c>
      <c r="AJ45" s="4">
        <v>153.37605199999999</v>
      </c>
      <c r="AK45" s="4">
        <v>1078</v>
      </c>
      <c r="AL45" s="4">
        <v>7</v>
      </c>
      <c r="AM45" s="4">
        <v>445</v>
      </c>
      <c r="AN45" s="4">
        <v>89</v>
      </c>
      <c r="AO45" s="4">
        <v>14.032303000000001</v>
      </c>
      <c r="AP45" s="4">
        <v>2236.4</v>
      </c>
      <c r="AQ45" s="4">
        <v>2.4</v>
      </c>
      <c r="AR45" s="4">
        <v>79</v>
      </c>
      <c r="AS45" s="4">
        <v>38578</v>
      </c>
      <c r="AT45" s="4">
        <v>0.126</v>
      </c>
      <c r="AU45" s="4">
        <v>8.0380000000000003</v>
      </c>
      <c r="AV45" s="4">
        <v>44105</v>
      </c>
      <c r="AW45" s="4">
        <v>0</v>
      </c>
      <c r="AX45" s="4">
        <v>0.53</v>
      </c>
      <c r="AY45">
        <v>0.98150000000000004</v>
      </c>
      <c r="AZ45" t="s">
        <v>66</v>
      </c>
      <c r="BA45" t="s">
        <v>213</v>
      </c>
      <c r="BB45">
        <v>1</v>
      </c>
      <c r="BC45" t="s">
        <v>223</v>
      </c>
      <c r="BD45">
        <v>12</v>
      </c>
      <c r="BE45">
        <v>52604.178999999996</v>
      </c>
      <c r="BF45">
        <v>0.10699655630021335</v>
      </c>
      <c r="BG45">
        <v>0.1050171200086594</v>
      </c>
      <c r="BH45">
        <v>299348.842</v>
      </c>
      <c r="BI45">
        <v>1.8802364366587394E-2</v>
      </c>
      <c r="BJ45">
        <v>1.8454520625805527E-2</v>
      </c>
      <c r="BK45">
        <v>1</v>
      </c>
      <c r="BL45" t="s">
        <v>71</v>
      </c>
      <c r="BM45">
        <v>-1</v>
      </c>
      <c r="BN45" t="s">
        <v>627</v>
      </c>
    </row>
    <row r="46" spans="1:66">
      <c r="A46" s="146" t="str">
        <f t="shared" ref="A46:A51" si="35">W46</f>
        <v>인천스마트</v>
      </c>
      <c r="B46" s="146" t="str">
        <f t="shared" si="1"/>
        <v>38</v>
      </c>
      <c r="C46" s="147" t="str">
        <f t="shared" ref="C46:C51" si="36">Y46</f>
        <v>70바3549</v>
      </c>
      <c r="D46" s="121" t="str">
        <f t="shared" ref="D46:D51" si="37">Z46</f>
        <v>대형</v>
      </c>
      <c r="E46" s="117" t="str">
        <f t="shared" ref="E46:E51" si="38">AZ46</f>
        <v>B</v>
      </c>
      <c r="F46" s="167">
        <f t="shared" ref="F46:F51" si="39">G46/H46</f>
        <v>0.85545454545454536</v>
      </c>
      <c r="G46" s="168">
        <f t="shared" ref="G46:G51" si="40">AE46</f>
        <v>1.8819999999999999</v>
      </c>
      <c r="H46" s="169">
        <f t="shared" ref="H46:H51" si="41">AF46</f>
        <v>2.2000000000000002</v>
      </c>
      <c r="I46" s="170">
        <f t="shared" ref="I46:I51" si="42">AC46</f>
        <v>5723.7610000000004</v>
      </c>
      <c r="J46" s="171">
        <f t="shared" ref="J46:J51" si="43">AI46/AH46</f>
        <v>1.4518564826271854E-2</v>
      </c>
      <c r="K46" s="171">
        <f t="shared" ref="K46:K51" si="44">AJ46/AH46</f>
        <v>0.39931957694553155</v>
      </c>
      <c r="L46" s="171">
        <f t="shared" ref="L46:L51" si="45">AK46/AC46</f>
        <v>0.15846224187208374</v>
      </c>
      <c r="M46" s="172">
        <f t="shared" ref="M46:M51" si="46">AG46</f>
        <v>15.276</v>
      </c>
      <c r="N46" s="173">
        <f t="shared" ref="N46:N51" si="47">IF(AW46=0,AT46,"속도계이상")</f>
        <v>8.6999999999999994E-2</v>
      </c>
      <c r="O46" s="173">
        <f t="shared" ref="O46:O51" si="48">IF(AW46=0,AU46,"속도계이상")</f>
        <v>6.1849999999999996</v>
      </c>
      <c r="P46" s="174">
        <f t="shared" ref="P46:P51" si="49">AQ46/60</f>
        <v>0.04</v>
      </c>
      <c r="Q46" s="175">
        <f t="shared" ref="Q46:Q51" si="50">AN46</f>
        <v>89</v>
      </c>
      <c r="R46" s="176">
        <f t="shared" ref="R46:R51" si="51">AC46/(AH46-AI46-AJ46)</f>
        <v>24.102999669024712</v>
      </c>
      <c r="S46" s="148">
        <f t="shared" ref="S46:S51" si="52">IF(AW46=0,AL46,"속도계이상")</f>
        <v>5</v>
      </c>
      <c r="T46" s="148">
        <f t="shared" ref="T46:T51" si="53">IF(AW46=0,AM46,"속도계이상")</f>
        <v>354</v>
      </c>
      <c r="U46" t="s">
        <v>119</v>
      </c>
      <c r="V46" t="s">
        <v>123</v>
      </c>
      <c r="W46" t="s">
        <v>119</v>
      </c>
      <c r="X46" s="4" t="s">
        <v>123</v>
      </c>
      <c r="Y46" s="4" t="s">
        <v>249</v>
      </c>
      <c r="Z46" s="4" t="s">
        <v>195</v>
      </c>
      <c r="AA46" s="4" t="s">
        <v>48</v>
      </c>
      <c r="AB46" s="4">
        <v>529</v>
      </c>
      <c r="AC46" s="4">
        <v>5723.7610000000004</v>
      </c>
      <c r="AD46" s="4">
        <v>3040.66</v>
      </c>
      <c r="AE46" s="4">
        <v>1.8819999999999999</v>
      </c>
      <c r="AF46" s="4">
        <v>2.2000000000000002</v>
      </c>
      <c r="AG46" s="4">
        <v>15.276</v>
      </c>
      <c r="AH46" s="4">
        <v>405.12854199999998</v>
      </c>
      <c r="AI46" s="4">
        <v>5.8818849999999996</v>
      </c>
      <c r="AJ46" s="4">
        <v>161.775758</v>
      </c>
      <c r="AK46" s="4">
        <v>907</v>
      </c>
      <c r="AL46" s="4">
        <v>5</v>
      </c>
      <c r="AM46" s="4">
        <v>354</v>
      </c>
      <c r="AN46" s="4">
        <v>89</v>
      </c>
      <c r="AO46" s="4">
        <v>14.128259</v>
      </c>
      <c r="AP46" s="4">
        <v>2013.3</v>
      </c>
      <c r="AQ46" s="4">
        <v>2.4</v>
      </c>
      <c r="AR46" s="4">
        <v>73</v>
      </c>
      <c r="AS46" s="4">
        <v>31331</v>
      </c>
      <c r="AT46" s="4">
        <v>8.6999999999999994E-2</v>
      </c>
      <c r="AU46" s="4">
        <v>6.1849999999999996</v>
      </c>
      <c r="AV46" s="4">
        <v>45646</v>
      </c>
      <c r="AW46" s="4">
        <v>0</v>
      </c>
      <c r="AX46" s="4">
        <v>0.57999999999999996</v>
      </c>
      <c r="AY46">
        <v>0.91619047619047611</v>
      </c>
      <c r="AZ46" t="s">
        <v>68</v>
      </c>
      <c r="BA46" t="s">
        <v>213</v>
      </c>
      <c r="BB46">
        <v>2</v>
      </c>
      <c r="BC46" t="s">
        <v>672</v>
      </c>
      <c r="BD46">
        <v>12</v>
      </c>
      <c r="BE46">
        <v>52604.178999999996</v>
      </c>
      <c r="BF46">
        <v>9.4987187234687201E-2</v>
      </c>
      <c r="BG46">
        <v>8.7026356304541974E-2</v>
      </c>
      <c r="BH46">
        <v>299348.842</v>
      </c>
      <c r="BI46">
        <v>1.6691973707384511E-2</v>
      </c>
      <c r="BJ46">
        <v>1.5293027339527521E-2</v>
      </c>
      <c r="BK46">
        <v>1</v>
      </c>
      <c r="BL46" t="s">
        <v>66</v>
      </c>
      <c r="BM46">
        <v>-1</v>
      </c>
      <c r="BN46" t="s">
        <v>627</v>
      </c>
    </row>
    <row r="47" spans="1:66">
      <c r="A47" s="149" t="str">
        <f t="shared" si="35"/>
        <v>인천스마트</v>
      </c>
      <c r="B47" s="149" t="str">
        <f t="shared" si="1"/>
        <v>38</v>
      </c>
      <c r="C47" s="150" t="str">
        <f t="shared" si="36"/>
        <v>70바3550</v>
      </c>
      <c r="D47" s="138" t="str">
        <f t="shared" si="37"/>
        <v>대형</v>
      </c>
      <c r="E47" s="134" t="str">
        <f t="shared" si="38"/>
        <v>C</v>
      </c>
      <c r="F47" s="157">
        <f t="shared" si="39"/>
        <v>0.84954545454545449</v>
      </c>
      <c r="G47" s="158">
        <f t="shared" si="40"/>
        <v>1.869</v>
      </c>
      <c r="H47" s="159">
        <f t="shared" si="41"/>
        <v>2.2000000000000002</v>
      </c>
      <c r="I47" s="160">
        <f t="shared" si="42"/>
        <v>4909.3779999999997</v>
      </c>
      <c r="J47" s="161">
        <f t="shared" si="43"/>
        <v>1.4251544317795344E-2</v>
      </c>
      <c r="K47" s="161">
        <f t="shared" si="44"/>
        <v>0.37802501815727646</v>
      </c>
      <c r="L47" s="161">
        <f t="shared" si="45"/>
        <v>0.13423289060243479</v>
      </c>
      <c r="M47" s="162">
        <f t="shared" si="46"/>
        <v>11.7</v>
      </c>
      <c r="N47" s="163">
        <f t="shared" si="47"/>
        <v>0</v>
      </c>
      <c r="O47" s="163">
        <f t="shared" si="48"/>
        <v>10.734999999999999</v>
      </c>
      <c r="P47" s="164">
        <f t="shared" si="49"/>
        <v>0</v>
      </c>
      <c r="Q47" s="165">
        <f t="shared" si="50"/>
        <v>82</v>
      </c>
      <c r="R47" s="166">
        <f t="shared" si="51"/>
        <v>23.778892526465562</v>
      </c>
      <c r="S47" s="151">
        <f t="shared" si="52"/>
        <v>0</v>
      </c>
      <c r="T47" s="151">
        <f t="shared" si="53"/>
        <v>527</v>
      </c>
      <c r="U47" t="s">
        <v>119</v>
      </c>
      <c r="V47" t="s">
        <v>123</v>
      </c>
      <c r="W47" t="s">
        <v>119</v>
      </c>
      <c r="X47" s="4" t="s">
        <v>123</v>
      </c>
      <c r="Y47" s="4" t="s">
        <v>250</v>
      </c>
      <c r="Z47" s="4" t="s">
        <v>195</v>
      </c>
      <c r="AA47" s="4" t="s">
        <v>48</v>
      </c>
      <c r="AB47" s="4">
        <v>529</v>
      </c>
      <c r="AC47" s="4">
        <v>4909.3779999999997</v>
      </c>
      <c r="AD47" s="4">
        <v>2626.7629999999999</v>
      </c>
      <c r="AE47" s="4">
        <v>1.869</v>
      </c>
      <c r="AF47" s="4">
        <v>2.2000000000000002</v>
      </c>
      <c r="AG47" s="4">
        <v>11.7</v>
      </c>
      <c r="AH47" s="4">
        <v>339.72606000000002</v>
      </c>
      <c r="AI47" s="4">
        <v>4.841621</v>
      </c>
      <c r="AJ47" s="4">
        <v>128.42495</v>
      </c>
      <c r="AK47" s="4">
        <v>659</v>
      </c>
      <c r="AL47" s="4">
        <v>0</v>
      </c>
      <c r="AM47" s="4">
        <v>527</v>
      </c>
      <c r="AN47" s="4">
        <v>82</v>
      </c>
      <c r="AO47" s="4">
        <v>14.450989999999999</v>
      </c>
      <c r="AP47" s="4">
        <v>1595.3</v>
      </c>
      <c r="AQ47" s="4">
        <v>0</v>
      </c>
      <c r="AR47" s="4">
        <v>23</v>
      </c>
      <c r="AS47" s="4">
        <v>7410</v>
      </c>
      <c r="AT47" s="4">
        <v>0</v>
      </c>
      <c r="AU47" s="4">
        <v>10.734999999999999</v>
      </c>
      <c r="AV47" s="4">
        <v>42101</v>
      </c>
      <c r="AW47" s="4">
        <v>0</v>
      </c>
      <c r="AX47" s="4">
        <v>0.49</v>
      </c>
      <c r="AY47">
        <v>0.89409090909090905</v>
      </c>
      <c r="AZ47" t="s">
        <v>69</v>
      </c>
      <c r="BA47" t="s">
        <v>213</v>
      </c>
      <c r="BB47">
        <v>2</v>
      </c>
      <c r="BC47" t="s">
        <v>572</v>
      </c>
      <c r="BD47">
        <v>9</v>
      </c>
      <c r="BE47">
        <v>52604.178999999996</v>
      </c>
      <c r="BF47">
        <v>7.1479359082859184E-2</v>
      </c>
      <c r="BG47">
        <v>6.3909045143629092E-2</v>
      </c>
      <c r="BH47">
        <v>299348.842</v>
      </c>
      <c r="BI47">
        <v>1.256097392887192E-2</v>
      </c>
      <c r="BJ47">
        <v>1.1230652599132302E-2</v>
      </c>
      <c r="BK47">
        <v>1</v>
      </c>
      <c r="BL47" t="s">
        <v>68</v>
      </c>
      <c r="BM47">
        <v>-1</v>
      </c>
      <c r="BN47" t="s">
        <v>627</v>
      </c>
    </row>
    <row r="48" spans="1:66">
      <c r="A48" s="146" t="str">
        <f t="shared" si="35"/>
        <v>인천스마트</v>
      </c>
      <c r="B48" s="146" t="str">
        <f t="shared" si="1"/>
        <v>38</v>
      </c>
      <c r="C48" s="147" t="str">
        <f t="shared" si="36"/>
        <v>70바3551</v>
      </c>
      <c r="D48" s="121" t="str">
        <f t="shared" si="37"/>
        <v>대형</v>
      </c>
      <c r="E48" s="117" t="str">
        <f t="shared" si="38"/>
        <v>C</v>
      </c>
      <c r="F48" s="167">
        <f t="shared" si="39"/>
        <v>0.83818181818181814</v>
      </c>
      <c r="G48" s="168">
        <f t="shared" si="40"/>
        <v>1.8440000000000001</v>
      </c>
      <c r="H48" s="169">
        <f t="shared" si="41"/>
        <v>2.2000000000000002</v>
      </c>
      <c r="I48" s="170">
        <f t="shared" si="42"/>
        <v>5703.8969999999999</v>
      </c>
      <c r="J48" s="171">
        <f t="shared" si="43"/>
        <v>1.1033119426881873E-2</v>
      </c>
      <c r="K48" s="171">
        <f t="shared" si="44"/>
        <v>0.37911438326523983</v>
      </c>
      <c r="L48" s="171">
        <f t="shared" si="45"/>
        <v>0.16655279714903687</v>
      </c>
      <c r="M48" s="172">
        <f t="shared" si="46"/>
        <v>10.032999999999999</v>
      </c>
      <c r="N48" s="173">
        <f t="shared" si="47"/>
        <v>0</v>
      </c>
      <c r="O48" s="173">
        <f t="shared" si="48"/>
        <v>9.2739999999999991</v>
      </c>
      <c r="P48" s="174">
        <f t="shared" si="49"/>
        <v>0.17333333333333334</v>
      </c>
      <c r="Q48" s="175">
        <f t="shared" si="50"/>
        <v>90</v>
      </c>
      <c r="R48" s="176">
        <f t="shared" si="51"/>
        <v>23.801657341331069</v>
      </c>
      <c r="S48" s="148">
        <f t="shared" si="52"/>
        <v>0</v>
      </c>
      <c r="T48" s="148">
        <f t="shared" si="53"/>
        <v>529</v>
      </c>
      <c r="U48" t="s">
        <v>119</v>
      </c>
      <c r="V48" t="s">
        <v>123</v>
      </c>
      <c r="W48" t="s">
        <v>119</v>
      </c>
      <c r="X48" s="4" t="s">
        <v>123</v>
      </c>
      <c r="Y48" s="4" t="s">
        <v>251</v>
      </c>
      <c r="Z48" s="4" t="s">
        <v>195</v>
      </c>
      <c r="AA48" s="4" t="s">
        <v>48</v>
      </c>
      <c r="AB48" s="4">
        <v>529</v>
      </c>
      <c r="AC48" s="4">
        <v>5703.8969999999999</v>
      </c>
      <c r="AD48" s="4">
        <v>3092.482</v>
      </c>
      <c r="AE48" s="4">
        <v>1.8440000000000001</v>
      </c>
      <c r="AF48" s="4">
        <v>2.2000000000000002</v>
      </c>
      <c r="AG48" s="4">
        <v>10.032999999999999</v>
      </c>
      <c r="AH48" s="4">
        <v>392.95215000000002</v>
      </c>
      <c r="AI48" s="4">
        <v>4.3354879999999998</v>
      </c>
      <c r="AJ48" s="4">
        <v>148.97381200000001</v>
      </c>
      <c r="AK48" s="4">
        <v>950</v>
      </c>
      <c r="AL48" s="4">
        <v>0</v>
      </c>
      <c r="AM48" s="4">
        <v>529</v>
      </c>
      <c r="AN48" s="4">
        <v>90</v>
      </c>
      <c r="AO48" s="4">
        <v>14.515499999999999</v>
      </c>
      <c r="AP48" s="4">
        <v>714.3</v>
      </c>
      <c r="AQ48" s="4">
        <v>10.4</v>
      </c>
      <c r="AR48" s="4">
        <v>28</v>
      </c>
      <c r="AS48" s="4">
        <v>8666</v>
      </c>
      <c r="AT48" s="4">
        <v>0</v>
      </c>
      <c r="AU48" s="4">
        <v>9.2739999999999991</v>
      </c>
      <c r="AV48" s="4">
        <v>44596</v>
      </c>
      <c r="AW48" s="4">
        <v>0</v>
      </c>
      <c r="AX48" s="4">
        <v>0.44</v>
      </c>
      <c r="AY48">
        <v>0.89045454545454539</v>
      </c>
      <c r="AZ48" t="s">
        <v>69</v>
      </c>
      <c r="BA48" t="s">
        <v>213</v>
      </c>
      <c r="BB48">
        <v>3</v>
      </c>
      <c r="BC48" t="s">
        <v>574</v>
      </c>
      <c r="BD48">
        <v>7</v>
      </c>
      <c r="BE48">
        <v>52604.178999999996</v>
      </c>
      <c r="BF48">
        <v>5.7766475169206612E-2</v>
      </c>
      <c r="BG48">
        <v>5.1438420389307155E-2</v>
      </c>
      <c r="BH48">
        <v>299348.842</v>
      </c>
      <c r="BI48">
        <v>1.0151226841893044E-2</v>
      </c>
      <c r="BJ48">
        <v>9.0392060833038509E-3</v>
      </c>
      <c r="BK48">
        <v>1</v>
      </c>
      <c r="BL48" t="s">
        <v>69</v>
      </c>
      <c r="BM48">
        <v>0</v>
      </c>
      <c r="BN48" t="s">
        <v>629</v>
      </c>
    </row>
    <row r="49" spans="1:66">
      <c r="A49" s="149" t="str">
        <f t="shared" si="35"/>
        <v>인천스마트</v>
      </c>
      <c r="B49" s="149" t="str">
        <f t="shared" si="1"/>
        <v>38</v>
      </c>
      <c r="C49" s="150" t="str">
        <f t="shared" si="36"/>
        <v>70바3552</v>
      </c>
      <c r="D49" s="138" t="str">
        <f t="shared" si="37"/>
        <v>대형</v>
      </c>
      <c r="E49" s="134" t="str">
        <f t="shared" si="38"/>
        <v>C</v>
      </c>
      <c r="F49" s="157">
        <f t="shared" si="39"/>
        <v>0.8722727272727272</v>
      </c>
      <c r="G49" s="158">
        <f t="shared" si="40"/>
        <v>1.919</v>
      </c>
      <c r="H49" s="159">
        <f t="shared" si="41"/>
        <v>2.2000000000000002</v>
      </c>
      <c r="I49" s="160">
        <f t="shared" si="42"/>
        <v>4569.7669999999998</v>
      </c>
      <c r="J49" s="161">
        <f t="shared" si="43"/>
        <v>1.1534714522864524E-2</v>
      </c>
      <c r="K49" s="161">
        <f t="shared" si="44"/>
        <v>0.36567459639932098</v>
      </c>
      <c r="L49" s="161">
        <f t="shared" si="45"/>
        <v>0.18075319813898608</v>
      </c>
      <c r="M49" s="162">
        <f t="shared" si="46"/>
        <v>9.9969999999999999</v>
      </c>
      <c r="N49" s="163">
        <f t="shared" si="47"/>
        <v>2.1999999999999999E-2</v>
      </c>
      <c r="O49" s="163">
        <f t="shared" si="48"/>
        <v>5.0110000000000001</v>
      </c>
      <c r="P49" s="164">
        <f t="shared" si="49"/>
        <v>1.1083333333333334</v>
      </c>
      <c r="Q49" s="165">
        <f t="shared" si="50"/>
        <v>88</v>
      </c>
      <c r="R49" s="166">
        <f t="shared" si="51"/>
        <v>23.630946058607119</v>
      </c>
      <c r="S49" s="151">
        <f t="shared" si="52"/>
        <v>1</v>
      </c>
      <c r="T49" s="151">
        <f t="shared" si="53"/>
        <v>229</v>
      </c>
      <c r="U49" t="s">
        <v>119</v>
      </c>
      <c r="V49" t="s">
        <v>123</v>
      </c>
      <c r="W49" t="s">
        <v>119</v>
      </c>
      <c r="X49" s="4" t="s">
        <v>123</v>
      </c>
      <c r="Y49" s="4" t="s">
        <v>252</v>
      </c>
      <c r="Z49" s="4" t="s">
        <v>195</v>
      </c>
      <c r="AA49" s="4" t="s">
        <v>48</v>
      </c>
      <c r="AB49" s="4">
        <v>529</v>
      </c>
      <c r="AC49" s="4">
        <v>4569.7669999999998</v>
      </c>
      <c r="AD49" s="4">
        <v>2381.7910000000002</v>
      </c>
      <c r="AE49" s="4">
        <v>1.919</v>
      </c>
      <c r="AF49" s="4">
        <v>2.2000000000000002</v>
      </c>
      <c r="AG49" s="4">
        <v>9.9969999999999999</v>
      </c>
      <c r="AH49" s="4">
        <v>310.50660099999999</v>
      </c>
      <c r="AI49" s="4">
        <v>3.5816050000000001</v>
      </c>
      <c r="AJ49" s="4">
        <v>113.544376</v>
      </c>
      <c r="AK49" s="4">
        <v>826</v>
      </c>
      <c r="AL49" s="4">
        <v>1</v>
      </c>
      <c r="AM49" s="4">
        <v>229</v>
      </c>
      <c r="AN49" s="4">
        <v>88</v>
      </c>
      <c r="AO49" s="4">
        <v>14.717133</v>
      </c>
      <c r="AP49" s="4">
        <v>1693.7</v>
      </c>
      <c r="AQ49" s="4">
        <v>66.5</v>
      </c>
      <c r="AR49" s="4">
        <v>24</v>
      </c>
      <c r="AS49" s="4">
        <v>4865</v>
      </c>
      <c r="AT49" s="4">
        <v>2.1999999999999999E-2</v>
      </c>
      <c r="AU49" s="4">
        <v>5.0110000000000001</v>
      </c>
      <c r="AV49" s="4">
        <v>36964</v>
      </c>
      <c r="AW49" s="4">
        <v>0</v>
      </c>
      <c r="AX49" s="4">
        <v>0.46</v>
      </c>
      <c r="AY49">
        <v>0.86590909090909085</v>
      </c>
      <c r="AZ49" t="s">
        <v>69</v>
      </c>
      <c r="BA49" t="s">
        <v>213</v>
      </c>
      <c r="BB49">
        <v>5</v>
      </c>
      <c r="BC49" t="s">
        <v>571</v>
      </c>
      <c r="BD49">
        <v>8</v>
      </c>
      <c r="BE49">
        <v>52604.178999999996</v>
      </c>
      <c r="BF49">
        <v>8.6941932883317127E-2</v>
      </c>
      <c r="BG49">
        <v>7.5283810064872322E-2</v>
      </c>
      <c r="BH49">
        <v>299348.842</v>
      </c>
      <c r="BI49">
        <v>1.5278191722552245E-2</v>
      </c>
      <c r="BJ49">
        <v>1.3229525105210012E-2</v>
      </c>
      <c r="BK49">
        <v>1</v>
      </c>
      <c r="BL49" t="s">
        <v>68</v>
      </c>
      <c r="BM49">
        <v>-1</v>
      </c>
      <c r="BN49" t="s">
        <v>627</v>
      </c>
    </row>
    <row r="50" spans="1:66">
      <c r="A50" s="146" t="str">
        <f t="shared" si="35"/>
        <v>인천스마트</v>
      </c>
      <c r="B50" s="146" t="str">
        <f t="shared" si="1"/>
        <v>38</v>
      </c>
      <c r="C50" s="147" t="str">
        <f t="shared" si="36"/>
        <v>70바3553</v>
      </c>
      <c r="D50" s="121" t="str">
        <f t="shared" si="37"/>
        <v>대형</v>
      </c>
      <c r="E50" s="117" t="str">
        <f t="shared" si="38"/>
        <v>C</v>
      </c>
      <c r="F50" s="167">
        <f t="shared" si="39"/>
        <v>0.84545454545454546</v>
      </c>
      <c r="G50" s="168">
        <f t="shared" si="40"/>
        <v>1.86</v>
      </c>
      <c r="H50" s="169">
        <f t="shared" si="41"/>
        <v>2.2000000000000002</v>
      </c>
      <c r="I50" s="170">
        <f t="shared" si="42"/>
        <v>5541.3879999999999</v>
      </c>
      <c r="J50" s="171">
        <f t="shared" si="43"/>
        <v>1.4122054633446623E-2</v>
      </c>
      <c r="K50" s="171">
        <f t="shared" si="44"/>
        <v>0.379907515273263</v>
      </c>
      <c r="L50" s="171">
        <f t="shared" si="45"/>
        <v>0.17450501571086521</v>
      </c>
      <c r="M50" s="172">
        <f t="shared" si="46"/>
        <v>13.298999999999999</v>
      </c>
      <c r="N50" s="173">
        <f t="shared" si="47"/>
        <v>3.5999999999999997E-2</v>
      </c>
      <c r="O50" s="173">
        <f t="shared" si="48"/>
        <v>9.6370000000000005</v>
      </c>
      <c r="P50" s="174">
        <f t="shared" si="49"/>
        <v>0</v>
      </c>
      <c r="Q50" s="175">
        <f t="shared" si="50"/>
        <v>82</v>
      </c>
      <c r="R50" s="176">
        <f t="shared" si="51"/>
        <v>24.202892006832379</v>
      </c>
      <c r="S50" s="148">
        <f t="shared" si="52"/>
        <v>2</v>
      </c>
      <c r="T50" s="148">
        <f t="shared" si="53"/>
        <v>534</v>
      </c>
      <c r="U50" t="s">
        <v>119</v>
      </c>
      <c r="V50" t="s">
        <v>123</v>
      </c>
      <c r="W50" t="s">
        <v>119</v>
      </c>
      <c r="X50" s="4" t="s">
        <v>123</v>
      </c>
      <c r="Y50" s="4" t="s">
        <v>253</v>
      </c>
      <c r="Z50" s="4" t="s">
        <v>195</v>
      </c>
      <c r="AA50" s="4" t="s">
        <v>48</v>
      </c>
      <c r="AB50" s="4">
        <v>529</v>
      </c>
      <c r="AC50" s="4">
        <v>5541.3879999999999</v>
      </c>
      <c r="AD50" s="4">
        <v>2979.7429999999999</v>
      </c>
      <c r="AE50" s="4">
        <v>1.86</v>
      </c>
      <c r="AF50" s="4">
        <v>2.2000000000000002</v>
      </c>
      <c r="AG50" s="4">
        <v>13.298999999999999</v>
      </c>
      <c r="AH50" s="4">
        <v>377.83298100000002</v>
      </c>
      <c r="AI50" s="4">
        <v>5.3357780000000004</v>
      </c>
      <c r="AJ50" s="4">
        <v>143.54158899999999</v>
      </c>
      <c r="AK50" s="4">
        <v>967</v>
      </c>
      <c r="AL50" s="4">
        <v>2</v>
      </c>
      <c r="AM50" s="4">
        <v>534</v>
      </c>
      <c r="AN50" s="4">
        <v>82</v>
      </c>
      <c r="AO50" s="4">
        <v>14.666236</v>
      </c>
      <c r="AP50" s="4">
        <v>863</v>
      </c>
      <c r="AQ50" s="4">
        <v>0</v>
      </c>
      <c r="AR50" s="4">
        <v>22</v>
      </c>
      <c r="AS50" s="4">
        <v>3233</v>
      </c>
      <c r="AT50" s="4">
        <v>3.5999999999999997E-2</v>
      </c>
      <c r="AU50" s="4">
        <v>9.6370000000000005</v>
      </c>
      <c r="AV50" s="4">
        <v>45485</v>
      </c>
      <c r="AW50" s="4">
        <v>0</v>
      </c>
      <c r="AX50" s="4">
        <v>0.52</v>
      </c>
      <c r="AY50">
        <v>0.87772727272727269</v>
      </c>
      <c r="AZ50" t="s">
        <v>69</v>
      </c>
      <c r="BA50" t="s">
        <v>213</v>
      </c>
      <c r="BB50">
        <v>4</v>
      </c>
      <c r="BC50" t="s">
        <v>573</v>
      </c>
      <c r="BD50">
        <v>13</v>
      </c>
      <c r="BE50">
        <v>52604.178999999996</v>
      </c>
      <c r="BF50">
        <v>6.8996210358116233E-2</v>
      </c>
      <c r="BG50">
        <v>6.0559855546146561E-2</v>
      </c>
      <c r="BH50">
        <v>299348.842</v>
      </c>
      <c r="BI50">
        <v>1.2124613463512245E-2</v>
      </c>
      <c r="BJ50">
        <v>1.0642103908200974E-2</v>
      </c>
      <c r="BK50">
        <v>1</v>
      </c>
      <c r="BL50" t="s">
        <v>68</v>
      </c>
      <c r="BM50">
        <v>-1</v>
      </c>
      <c r="BN50" t="s">
        <v>627</v>
      </c>
    </row>
    <row r="51" spans="1:66">
      <c r="A51" s="149" t="str">
        <f t="shared" si="35"/>
        <v>인천스마트</v>
      </c>
      <c r="B51" s="149" t="str">
        <f t="shared" si="1"/>
        <v>38</v>
      </c>
      <c r="C51" s="150" t="str">
        <f t="shared" si="36"/>
        <v>70바3554</v>
      </c>
      <c r="D51" s="138" t="str">
        <f t="shared" si="37"/>
        <v>대형</v>
      </c>
      <c r="E51" s="134" t="str">
        <f t="shared" si="38"/>
        <v>B</v>
      </c>
      <c r="F51" s="157">
        <f t="shared" si="39"/>
        <v>0.89545454545454539</v>
      </c>
      <c r="G51" s="158">
        <f t="shared" si="40"/>
        <v>1.97</v>
      </c>
      <c r="H51" s="159">
        <f t="shared" si="41"/>
        <v>2.2000000000000002</v>
      </c>
      <c r="I51" s="160">
        <f t="shared" si="42"/>
        <v>5010.96</v>
      </c>
      <c r="J51" s="161">
        <f t="shared" si="43"/>
        <v>1.2210424264147184E-2</v>
      </c>
      <c r="K51" s="161">
        <f t="shared" si="44"/>
        <v>0.36288251151241269</v>
      </c>
      <c r="L51" s="161">
        <f t="shared" si="45"/>
        <v>0.12313009882337915</v>
      </c>
      <c r="M51" s="162">
        <f t="shared" si="46"/>
        <v>11.05</v>
      </c>
      <c r="N51" s="163">
        <f t="shared" si="47"/>
        <v>0.02</v>
      </c>
      <c r="O51" s="163">
        <f t="shared" si="48"/>
        <v>7.843</v>
      </c>
      <c r="P51" s="164">
        <f t="shared" si="49"/>
        <v>0.15166666666666667</v>
      </c>
      <c r="Q51" s="165">
        <f t="shared" si="50"/>
        <v>93</v>
      </c>
      <c r="R51" s="166">
        <f t="shared" si="51"/>
        <v>23.704648750523948</v>
      </c>
      <c r="S51" s="151">
        <f t="shared" si="52"/>
        <v>1</v>
      </c>
      <c r="T51" s="151">
        <f t="shared" si="53"/>
        <v>393</v>
      </c>
      <c r="U51" t="s">
        <v>119</v>
      </c>
      <c r="V51" t="s">
        <v>123</v>
      </c>
      <c r="W51" t="s">
        <v>119</v>
      </c>
      <c r="X51" s="4" t="s">
        <v>123</v>
      </c>
      <c r="Y51" s="4" t="s">
        <v>254</v>
      </c>
      <c r="Z51" s="4" t="s">
        <v>195</v>
      </c>
      <c r="AA51" s="4" t="s">
        <v>48</v>
      </c>
      <c r="AB51" s="4">
        <v>529</v>
      </c>
      <c r="AC51" s="4">
        <v>5010.96</v>
      </c>
      <c r="AD51" s="4">
        <v>2543.5360000000001</v>
      </c>
      <c r="AE51" s="4">
        <v>1.97</v>
      </c>
      <c r="AF51" s="4">
        <v>2.2000000000000002</v>
      </c>
      <c r="AG51" s="4">
        <v>11.05</v>
      </c>
      <c r="AH51" s="4">
        <v>338.27661599999999</v>
      </c>
      <c r="AI51" s="4">
        <v>4.1305009999999998</v>
      </c>
      <c r="AJ51" s="4">
        <v>122.754668</v>
      </c>
      <c r="AK51" s="4">
        <v>617</v>
      </c>
      <c r="AL51" s="4">
        <v>1</v>
      </c>
      <c r="AM51" s="4">
        <v>393</v>
      </c>
      <c r="AN51" s="4">
        <v>93</v>
      </c>
      <c r="AO51" s="4">
        <v>14.813202</v>
      </c>
      <c r="AP51" s="4">
        <v>1958.8</v>
      </c>
      <c r="AQ51" s="4">
        <v>9.1</v>
      </c>
      <c r="AR51" s="4">
        <v>36</v>
      </c>
      <c r="AS51" s="4">
        <v>7500</v>
      </c>
      <c r="AT51" s="4">
        <v>0.02</v>
      </c>
      <c r="AU51" s="4">
        <v>7.843</v>
      </c>
      <c r="AV51" s="4">
        <v>43165</v>
      </c>
      <c r="AW51" s="4">
        <v>0</v>
      </c>
      <c r="AX51" s="4">
        <v>0.5</v>
      </c>
      <c r="AY51">
        <v>0.92700000000000005</v>
      </c>
      <c r="AZ51" t="s">
        <v>68</v>
      </c>
      <c r="BA51" t="s">
        <v>213</v>
      </c>
      <c r="BB51">
        <v>1</v>
      </c>
      <c r="BC51" t="s">
        <v>673</v>
      </c>
      <c r="BD51">
        <v>9</v>
      </c>
      <c r="BE51">
        <v>52604.178999999996</v>
      </c>
      <c r="BF51">
        <v>8.4276061033097774E-2</v>
      </c>
      <c r="BG51">
        <v>7.8123908577681644E-2</v>
      </c>
      <c r="BH51">
        <v>299348.842</v>
      </c>
      <c r="BI51">
        <v>1.4809721562243425E-2</v>
      </c>
      <c r="BJ51">
        <v>1.3728611888199656E-2</v>
      </c>
      <c r="BK51">
        <v>1</v>
      </c>
      <c r="BL51" t="s">
        <v>66</v>
      </c>
      <c r="BM51">
        <v>-1</v>
      </c>
      <c r="BN51" t="s">
        <v>627</v>
      </c>
    </row>
    <row r="52" spans="1:66">
      <c r="A52" s="146" t="str">
        <f t="shared" ref="A52:A53" si="54">W52</f>
        <v>인천스마트</v>
      </c>
      <c r="B52" s="146" t="str">
        <f t="shared" si="1"/>
        <v>38</v>
      </c>
      <c r="C52" s="147" t="str">
        <f t="shared" ref="C52:C53" si="55">Y52</f>
        <v>70바3575</v>
      </c>
      <c r="D52" s="121" t="str">
        <f t="shared" ref="D52:D53" si="56">Z52</f>
        <v>대형</v>
      </c>
      <c r="E52" s="117" t="str">
        <f t="shared" ref="E52:E53" si="57">AZ52</f>
        <v>C</v>
      </c>
      <c r="F52" s="167">
        <f t="shared" ref="F52:F53" si="58">G52/H52</f>
        <v>0.79363636363636358</v>
      </c>
      <c r="G52" s="168">
        <f t="shared" ref="G52:G53" si="59">AE52</f>
        <v>1.746</v>
      </c>
      <c r="H52" s="169">
        <f t="shared" ref="H52:H53" si="60">AF52</f>
        <v>2.2000000000000002</v>
      </c>
      <c r="I52" s="170">
        <f t="shared" ref="I52:I53" si="61">AC52</f>
        <v>3961.5120000000002</v>
      </c>
      <c r="J52" s="171">
        <f t="shared" ref="J52:J53" si="62">AI52/AH52</f>
        <v>1.3965846176701831E-2</v>
      </c>
      <c r="K52" s="171">
        <f t="shared" ref="K52:K53" si="63">AJ52/AH52</f>
        <v>0.36058449365015421</v>
      </c>
      <c r="L52" s="171">
        <f t="shared" ref="L52:L53" si="64">AK52/AC52</f>
        <v>0.13807859221428584</v>
      </c>
      <c r="M52" s="172">
        <f t="shared" ref="M52:M53" si="65">AG52</f>
        <v>17.190999999999999</v>
      </c>
      <c r="N52" s="173">
        <f t="shared" ref="N52:N53" si="66">IF(AW52=0,AT52,"속도계이상")</f>
        <v>0.05</v>
      </c>
      <c r="O52" s="173">
        <f t="shared" ref="O52:O53" si="67">IF(AW52=0,AU52,"속도계이상")</f>
        <v>7.4969999999999999</v>
      </c>
      <c r="P52" s="174">
        <f t="shared" ref="P52:P53" si="68">AQ52/60</f>
        <v>0</v>
      </c>
      <c r="Q52" s="175">
        <f t="shared" ref="Q52:Q53" si="69">AN52</f>
        <v>80</v>
      </c>
      <c r="R52" s="176">
        <f t="shared" ref="R52:R53" si="70">AC52/(AH52-AI52-AJ52)</f>
        <v>23.855860670778164</v>
      </c>
      <c r="S52" s="148">
        <f t="shared" ref="S52:S53" si="71">IF(AW52=0,AL52,"속도계이상")</f>
        <v>2</v>
      </c>
      <c r="T52" s="148">
        <f t="shared" ref="T52:T53" si="72">IF(AW52=0,AM52,"속도계이상")</f>
        <v>297</v>
      </c>
      <c r="U52" t="s">
        <v>119</v>
      </c>
      <c r="V52" t="s">
        <v>123</v>
      </c>
      <c r="W52" t="s">
        <v>119</v>
      </c>
      <c r="X52" s="4" t="s">
        <v>123</v>
      </c>
      <c r="Y52" s="4" t="s">
        <v>255</v>
      </c>
      <c r="Z52" s="4" t="s">
        <v>195</v>
      </c>
      <c r="AA52" s="4" t="s">
        <v>48</v>
      </c>
      <c r="AB52" s="4">
        <v>529</v>
      </c>
      <c r="AC52" s="4">
        <v>3961.5120000000002</v>
      </c>
      <c r="AD52" s="4">
        <v>2269.4749999999999</v>
      </c>
      <c r="AE52" s="4">
        <v>1.746</v>
      </c>
      <c r="AF52" s="4">
        <v>2.2000000000000002</v>
      </c>
      <c r="AG52" s="4">
        <v>17.190999999999999</v>
      </c>
      <c r="AH52" s="4">
        <v>265.50550199999998</v>
      </c>
      <c r="AI52" s="4">
        <v>3.7080090000000001</v>
      </c>
      <c r="AJ52" s="4">
        <v>95.737166999999999</v>
      </c>
      <c r="AK52" s="4">
        <v>547</v>
      </c>
      <c r="AL52" s="4">
        <v>2</v>
      </c>
      <c r="AM52" s="4">
        <v>297</v>
      </c>
      <c r="AN52" s="4">
        <v>80</v>
      </c>
      <c r="AO52" s="4">
        <v>14.920639</v>
      </c>
      <c r="AP52" s="4">
        <v>2095.6999999999998</v>
      </c>
      <c r="AQ52" s="4">
        <v>0</v>
      </c>
      <c r="AR52" s="4">
        <v>15</v>
      </c>
      <c r="AS52" s="4">
        <v>4803</v>
      </c>
      <c r="AT52" s="4">
        <v>0.05</v>
      </c>
      <c r="AU52" s="4">
        <v>7.4969999999999999</v>
      </c>
      <c r="AV52" s="4">
        <v>33832</v>
      </c>
      <c r="AW52" s="4">
        <v>0</v>
      </c>
      <c r="AX52" s="4">
        <v>0.59</v>
      </c>
      <c r="AY52">
        <v>0.89809523809523806</v>
      </c>
      <c r="AZ52" t="s">
        <v>69</v>
      </c>
      <c r="BA52" t="s">
        <v>213</v>
      </c>
      <c r="BB52">
        <v>1</v>
      </c>
      <c r="BC52" t="s">
        <v>221</v>
      </c>
      <c r="BD52">
        <v>11</v>
      </c>
      <c r="BE52">
        <v>52604.178999999996</v>
      </c>
      <c r="BF52">
        <v>8.0813788577519668E-2</v>
      </c>
      <c r="BG52">
        <v>7.2578478693905754E-2</v>
      </c>
      <c r="BH52">
        <v>299348.842</v>
      </c>
      <c r="BI52">
        <v>1.4201300969121504E-2</v>
      </c>
      <c r="BJ52">
        <v>1.2754120775125312E-2</v>
      </c>
      <c r="BK52">
        <v>1</v>
      </c>
      <c r="BL52" t="s">
        <v>68</v>
      </c>
      <c r="BM52">
        <v>-1</v>
      </c>
      <c r="BN52" t="s">
        <v>627</v>
      </c>
    </row>
    <row r="53" spans="1:66">
      <c r="A53" s="149" t="str">
        <f t="shared" si="54"/>
        <v>인천스마트</v>
      </c>
      <c r="B53" s="149" t="str">
        <f t="shared" si="1"/>
        <v>38</v>
      </c>
      <c r="C53" s="150" t="str">
        <f t="shared" si="55"/>
        <v>70바3576</v>
      </c>
      <c r="D53" s="138" t="str">
        <f t="shared" si="56"/>
        <v>대형</v>
      </c>
      <c r="E53" s="134" t="str">
        <f t="shared" si="57"/>
        <v>A</v>
      </c>
      <c r="F53" s="157">
        <f t="shared" si="58"/>
        <v>0.84318181818181814</v>
      </c>
      <c r="G53" s="158">
        <f t="shared" si="59"/>
        <v>1.855</v>
      </c>
      <c r="H53" s="159">
        <f t="shared" si="60"/>
        <v>2.2000000000000002</v>
      </c>
      <c r="I53" s="160">
        <f t="shared" si="61"/>
        <v>3033.9630000000002</v>
      </c>
      <c r="J53" s="161">
        <f t="shared" si="62"/>
        <v>1.3800557485624627E-2</v>
      </c>
      <c r="K53" s="161">
        <f t="shared" si="63"/>
        <v>0.37259773168441668</v>
      </c>
      <c r="L53" s="161">
        <f t="shared" si="64"/>
        <v>0.14898006336926323</v>
      </c>
      <c r="M53" s="162">
        <f t="shared" si="65"/>
        <v>11.19</v>
      </c>
      <c r="N53" s="163">
        <f t="shared" si="66"/>
        <v>0</v>
      </c>
      <c r="O53" s="163">
        <f t="shared" si="67"/>
        <v>6.4269999999999996</v>
      </c>
      <c r="P53" s="164">
        <f t="shared" si="68"/>
        <v>0.26666666666666666</v>
      </c>
      <c r="Q53" s="165">
        <f t="shared" si="69"/>
        <v>87</v>
      </c>
      <c r="R53" s="166">
        <f t="shared" si="70"/>
        <v>23.42481323444277</v>
      </c>
      <c r="S53" s="151">
        <f t="shared" si="71"/>
        <v>0</v>
      </c>
      <c r="T53" s="151">
        <f t="shared" si="72"/>
        <v>195</v>
      </c>
      <c r="U53" t="s">
        <v>119</v>
      </c>
      <c r="V53" t="s">
        <v>123</v>
      </c>
      <c r="W53" t="s">
        <v>119</v>
      </c>
      <c r="X53" s="4" t="s">
        <v>123</v>
      </c>
      <c r="Y53" s="4" t="s">
        <v>674</v>
      </c>
      <c r="Z53" s="4" t="s">
        <v>195</v>
      </c>
      <c r="AA53" s="4" t="s">
        <v>48</v>
      </c>
      <c r="AB53" s="4">
        <v>529</v>
      </c>
      <c r="AC53" s="4">
        <v>3033.9630000000002</v>
      </c>
      <c r="AD53" s="4">
        <v>1635.8440000000001</v>
      </c>
      <c r="AE53" s="4">
        <v>1.855</v>
      </c>
      <c r="AF53" s="4">
        <v>2.2000000000000002</v>
      </c>
      <c r="AG53" s="4">
        <v>11.19</v>
      </c>
      <c r="AH53" s="4">
        <v>211.080241</v>
      </c>
      <c r="AI53" s="4">
        <v>2.9130250000000002</v>
      </c>
      <c r="AJ53" s="4">
        <v>78.648019000000005</v>
      </c>
      <c r="AK53" s="4">
        <v>452</v>
      </c>
      <c r="AL53" s="4">
        <v>0</v>
      </c>
      <c r="AM53" s="4">
        <v>195</v>
      </c>
      <c r="AN53" s="4">
        <v>87</v>
      </c>
      <c r="AO53" s="4">
        <v>14.373505</v>
      </c>
      <c r="AP53" s="4">
        <v>378.8</v>
      </c>
      <c r="AQ53" s="4">
        <v>16</v>
      </c>
      <c r="AR53" s="4">
        <v>16</v>
      </c>
      <c r="AS53" s="4">
        <v>2337</v>
      </c>
      <c r="AT53" s="4">
        <v>0</v>
      </c>
      <c r="AU53" s="4">
        <v>6.4269999999999996</v>
      </c>
      <c r="AV53" s="4">
        <v>24300</v>
      </c>
      <c r="AW53" s="4">
        <v>0</v>
      </c>
      <c r="AX53" s="4">
        <v>0.48</v>
      </c>
      <c r="AY53">
        <v>0.95150000000000001</v>
      </c>
      <c r="AZ53" t="s">
        <v>66</v>
      </c>
      <c r="BA53" t="s">
        <v>213</v>
      </c>
      <c r="BB53">
        <v>3</v>
      </c>
      <c r="BC53" t="s">
        <v>675</v>
      </c>
      <c r="BD53">
        <v>11</v>
      </c>
      <c r="BE53">
        <v>52604.178999999996</v>
      </c>
      <c r="BF53">
        <v>6.6279620103946502E-2</v>
      </c>
      <c r="BG53">
        <v>6.3065058528905094E-2</v>
      </c>
      <c r="BH53">
        <v>299348.842</v>
      </c>
      <c r="BI53">
        <v>1.1647230624663649E-2</v>
      </c>
      <c r="BJ53">
        <v>1.1082339939367462E-2</v>
      </c>
      <c r="BK53">
        <v>1</v>
      </c>
      <c r="BL53" t="s">
        <v>66</v>
      </c>
      <c r="BM53">
        <v>0</v>
      </c>
      <c r="BN53" t="s">
        <v>629</v>
      </c>
    </row>
    <row r="54" spans="1:66">
      <c r="A54" s="146" t="str">
        <f t="shared" ref="A54:A64" si="73">W54</f>
        <v>인천스마트</v>
      </c>
      <c r="B54" s="146" t="str">
        <f t="shared" si="1"/>
        <v>38</v>
      </c>
      <c r="C54" s="147" t="str">
        <f t="shared" ref="C54:C64" si="74">Y54</f>
        <v>70바3660</v>
      </c>
      <c r="D54" s="121" t="str">
        <f t="shared" ref="D54:D64" si="75">Z54</f>
        <v>대형</v>
      </c>
      <c r="E54" s="117" t="str">
        <f t="shared" ref="E54:E64" si="76">AZ54</f>
        <v>B</v>
      </c>
      <c r="F54" s="167">
        <f t="shared" ref="F54:F64" si="77">G54/H54</f>
        <v>0.8059090909090908</v>
      </c>
      <c r="G54" s="168">
        <f t="shared" ref="G54:G64" si="78">AE54</f>
        <v>1.7729999999999999</v>
      </c>
      <c r="H54" s="169">
        <f t="shared" ref="H54:H64" si="79">AF54</f>
        <v>2.2000000000000002</v>
      </c>
      <c r="I54" s="170">
        <f t="shared" ref="I54:I64" si="80">AC54</f>
        <v>5774.9589999999998</v>
      </c>
      <c r="J54" s="171">
        <f t="shared" ref="J54:J64" si="81">AI54/AH54</f>
        <v>2.3715455958316645E-2</v>
      </c>
      <c r="K54" s="171">
        <f t="shared" ref="K54:K64" si="82">AJ54/AH54</f>
        <v>0.37820218796376665</v>
      </c>
      <c r="L54" s="171">
        <f t="shared" ref="L54:L64" si="83">AK54/AC54</f>
        <v>0.19203599540706698</v>
      </c>
      <c r="M54" s="172">
        <f t="shared" ref="M54:M64" si="84">AG54</f>
        <v>12.929</v>
      </c>
      <c r="N54" s="173">
        <f t="shared" ref="N54:N64" si="85">IF(AW54=0,AT54,"속도계이상")</f>
        <v>1.7000000000000001E-2</v>
      </c>
      <c r="O54" s="173">
        <f t="shared" ref="O54:O64" si="86">IF(AW54=0,AU54,"속도계이상")</f>
        <v>8.7620000000000005</v>
      </c>
      <c r="P54" s="174">
        <f t="shared" ref="P54:P64" si="87">AQ54/60</f>
        <v>0.16</v>
      </c>
      <c r="Q54" s="175">
        <f t="shared" ref="Q54:Q64" si="88">AN54</f>
        <v>89</v>
      </c>
      <c r="R54" s="176">
        <f t="shared" ref="R54:R64" si="89">AC54/(AH54-AI54-AJ54)</f>
        <v>24.034949653623123</v>
      </c>
      <c r="S54" s="148">
        <f t="shared" ref="S54:S64" si="90">IF(AW54=0,AL54,"속도계이상")</f>
        <v>1</v>
      </c>
      <c r="T54" s="148">
        <f t="shared" ref="T54:T64" si="91">IF(AW54=0,AM54,"속도계이상")</f>
        <v>506</v>
      </c>
      <c r="U54" t="s">
        <v>119</v>
      </c>
      <c r="V54" t="s">
        <v>123</v>
      </c>
      <c r="W54" t="s">
        <v>119</v>
      </c>
      <c r="X54" s="4" t="s">
        <v>123</v>
      </c>
      <c r="Y54" s="4" t="s">
        <v>256</v>
      </c>
      <c r="Z54" s="4" t="s">
        <v>195</v>
      </c>
      <c r="AA54" s="4" t="s">
        <v>48</v>
      </c>
      <c r="AB54" s="4">
        <v>529</v>
      </c>
      <c r="AC54" s="4">
        <v>5774.9589999999998</v>
      </c>
      <c r="AD54" s="4">
        <v>3256.9839999999999</v>
      </c>
      <c r="AE54" s="4">
        <v>1.7729999999999999</v>
      </c>
      <c r="AF54" s="4">
        <v>2.2000000000000002</v>
      </c>
      <c r="AG54" s="4">
        <v>12.929</v>
      </c>
      <c r="AH54" s="4">
        <v>401.73965099999998</v>
      </c>
      <c r="AI54" s="4">
        <v>9.5274389999999993</v>
      </c>
      <c r="AJ54" s="4">
        <v>151.93881500000001</v>
      </c>
      <c r="AK54" s="4">
        <v>1109</v>
      </c>
      <c r="AL54" s="4">
        <v>1</v>
      </c>
      <c r="AM54" s="4">
        <v>506</v>
      </c>
      <c r="AN54" s="4">
        <v>89</v>
      </c>
      <c r="AO54" s="4">
        <v>14.374879</v>
      </c>
      <c r="AP54" s="4">
        <v>1339.7</v>
      </c>
      <c r="AQ54" s="4">
        <v>9.6</v>
      </c>
      <c r="AR54" s="4">
        <v>58</v>
      </c>
      <c r="AS54" s="4">
        <v>15246</v>
      </c>
      <c r="AT54" s="4">
        <v>1.7000000000000001E-2</v>
      </c>
      <c r="AU54" s="4">
        <v>8.7620000000000005</v>
      </c>
      <c r="AV54" s="4">
        <v>47688</v>
      </c>
      <c r="AW54" s="4">
        <v>0</v>
      </c>
      <c r="AX54" s="4">
        <v>0.49</v>
      </c>
      <c r="AY54">
        <v>0.91190476190476188</v>
      </c>
      <c r="AZ54" t="s">
        <v>68</v>
      </c>
      <c r="BA54" t="s">
        <v>213</v>
      </c>
      <c r="BB54">
        <v>3</v>
      </c>
      <c r="BC54" t="s">
        <v>676</v>
      </c>
      <c r="BD54">
        <v>14</v>
      </c>
      <c r="BE54">
        <v>52604.178999999996</v>
      </c>
      <c r="BF54">
        <v>0.10920343419864038</v>
      </c>
      <c r="BG54">
        <v>9.9583131662093496E-2</v>
      </c>
      <c r="BH54">
        <v>299348.842</v>
      </c>
      <c r="BI54">
        <v>1.9190176122344912E-2</v>
      </c>
      <c r="BJ54">
        <v>1.7499612987757384E-2</v>
      </c>
      <c r="BK54">
        <v>1</v>
      </c>
      <c r="BL54" t="s">
        <v>66</v>
      </c>
      <c r="BM54">
        <v>-1</v>
      </c>
      <c r="BN54" t="s">
        <v>627</v>
      </c>
    </row>
    <row r="55" spans="1:66">
      <c r="A55" s="149" t="str">
        <f t="shared" si="73"/>
        <v>인천스마트</v>
      </c>
      <c r="B55" s="149" t="str">
        <f t="shared" si="1"/>
        <v>5</v>
      </c>
      <c r="C55" s="150" t="str">
        <f t="shared" si="74"/>
        <v>70바3508</v>
      </c>
      <c r="D55" s="138" t="str">
        <f t="shared" si="75"/>
        <v>대형</v>
      </c>
      <c r="E55" s="134" t="str">
        <f t="shared" si="76"/>
        <v>S</v>
      </c>
      <c r="F55" s="157">
        <f t="shared" si="77"/>
        <v>0.87</v>
      </c>
      <c r="G55" s="158">
        <f t="shared" si="78"/>
        <v>1.74</v>
      </c>
      <c r="H55" s="159">
        <f t="shared" si="79"/>
        <v>2</v>
      </c>
      <c r="I55" s="160">
        <f t="shared" si="80"/>
        <v>2625.732</v>
      </c>
      <c r="J55" s="161">
        <f t="shared" si="81"/>
        <v>3.3958670012528933E-2</v>
      </c>
      <c r="K55" s="161">
        <f t="shared" si="82"/>
        <v>0.34887650171799417</v>
      </c>
      <c r="L55" s="161">
        <f t="shared" si="83"/>
        <v>0.12529839298146192</v>
      </c>
      <c r="M55" s="162">
        <f t="shared" si="84"/>
        <v>11.122</v>
      </c>
      <c r="N55" s="163">
        <f t="shared" si="85"/>
        <v>7.5999999999999998E-2</v>
      </c>
      <c r="O55" s="163">
        <f t="shared" si="86"/>
        <v>17.824000000000002</v>
      </c>
      <c r="P55" s="164">
        <f t="shared" si="87"/>
        <v>1.8616666666666668</v>
      </c>
      <c r="Q55" s="165">
        <f t="shared" si="88"/>
        <v>92</v>
      </c>
      <c r="R55" s="166">
        <f t="shared" si="89"/>
        <v>27.666049511710241</v>
      </c>
      <c r="S55" s="151">
        <f t="shared" si="90"/>
        <v>2</v>
      </c>
      <c r="T55" s="151">
        <f t="shared" si="91"/>
        <v>468</v>
      </c>
      <c r="U55" t="s">
        <v>119</v>
      </c>
      <c r="V55" t="s">
        <v>124</v>
      </c>
      <c r="W55" t="s">
        <v>119</v>
      </c>
      <c r="X55" s="4" t="s">
        <v>124</v>
      </c>
      <c r="Y55" s="4" t="s">
        <v>257</v>
      </c>
      <c r="Z55" s="4" t="s">
        <v>195</v>
      </c>
      <c r="AA55" s="4" t="s">
        <v>48</v>
      </c>
      <c r="AB55" s="4">
        <v>529</v>
      </c>
      <c r="AC55" s="4">
        <v>2625.732</v>
      </c>
      <c r="AD55" s="4">
        <v>1508.6369999999999</v>
      </c>
      <c r="AE55" s="4">
        <v>1.74</v>
      </c>
      <c r="AF55" s="4">
        <v>2</v>
      </c>
      <c r="AG55" s="4">
        <v>11.122</v>
      </c>
      <c r="AH55" s="4">
        <v>153.780787</v>
      </c>
      <c r="AI55" s="4">
        <v>5.2221909999999996</v>
      </c>
      <c r="AJ55" s="4">
        <v>53.650503</v>
      </c>
      <c r="AK55" s="4">
        <v>329</v>
      </c>
      <c r="AL55" s="4">
        <v>2</v>
      </c>
      <c r="AM55" s="4">
        <v>468</v>
      </c>
      <c r="AN55" s="4">
        <v>92</v>
      </c>
      <c r="AO55" s="4">
        <v>17.074511999999999</v>
      </c>
      <c r="AP55" s="4">
        <v>4703.8</v>
      </c>
      <c r="AQ55" s="4">
        <v>111.7</v>
      </c>
      <c r="AR55" s="4">
        <v>37</v>
      </c>
      <c r="AS55" s="4">
        <v>17157</v>
      </c>
      <c r="AT55" s="4">
        <v>7.5999999999999998E-2</v>
      </c>
      <c r="AU55" s="4">
        <v>17.824000000000002</v>
      </c>
      <c r="AV55" s="4">
        <v>19815</v>
      </c>
      <c r="AW55" s="4">
        <v>0</v>
      </c>
      <c r="AX55" s="4">
        <v>0.38</v>
      </c>
      <c r="AY55">
        <v>1.0294736842105263</v>
      </c>
      <c r="AZ55" t="s">
        <v>71</v>
      </c>
      <c r="BA55" t="s">
        <v>228</v>
      </c>
      <c r="BB55">
        <v>1</v>
      </c>
      <c r="BC55" t="s">
        <v>677</v>
      </c>
      <c r="BD55">
        <v>9</v>
      </c>
      <c r="BE55">
        <v>51226.362999999998</v>
      </c>
      <c r="BF55">
        <v>0.11724103856445948</v>
      </c>
      <c r="BG55">
        <v>0.12069656391162251</v>
      </c>
      <c r="BH55">
        <v>299348.842</v>
      </c>
      <c r="BI55">
        <v>2.0062987248836595E-2</v>
      </c>
      <c r="BJ55">
        <v>2.0654317399328621E-2</v>
      </c>
      <c r="BK55">
        <v>1</v>
      </c>
      <c r="BL55" t="s">
        <v>71</v>
      </c>
      <c r="BM55">
        <v>0</v>
      </c>
      <c r="BN55" t="s">
        <v>629</v>
      </c>
    </row>
    <row r="56" spans="1:66">
      <c r="A56" s="146" t="str">
        <f t="shared" si="73"/>
        <v>인천스마트</v>
      </c>
      <c r="B56" s="146" t="str">
        <f t="shared" si="1"/>
        <v>5</v>
      </c>
      <c r="C56" s="147" t="str">
        <f t="shared" si="74"/>
        <v>70바3509</v>
      </c>
      <c r="D56" s="121" t="str">
        <f t="shared" si="75"/>
        <v>대형</v>
      </c>
      <c r="E56" s="117" t="str">
        <f t="shared" si="76"/>
        <v>B</v>
      </c>
      <c r="F56" s="167">
        <f t="shared" si="77"/>
        <v>0.93600000000000005</v>
      </c>
      <c r="G56" s="168">
        <f t="shared" si="78"/>
        <v>1.8720000000000001</v>
      </c>
      <c r="H56" s="169">
        <f t="shared" si="79"/>
        <v>2</v>
      </c>
      <c r="I56" s="170">
        <f t="shared" si="80"/>
        <v>6078.241</v>
      </c>
      <c r="J56" s="171">
        <f t="shared" si="81"/>
        <v>2.824773860313573E-2</v>
      </c>
      <c r="K56" s="171">
        <f t="shared" si="82"/>
        <v>0.3411422719472435</v>
      </c>
      <c r="L56" s="171">
        <f t="shared" si="83"/>
        <v>0.12454261027162299</v>
      </c>
      <c r="M56" s="172">
        <f t="shared" si="84"/>
        <v>12.374000000000001</v>
      </c>
      <c r="N56" s="173">
        <f t="shared" si="85"/>
        <v>3.3000000000000002E-2</v>
      </c>
      <c r="O56" s="173">
        <f t="shared" si="86"/>
        <v>5.8239999999999998</v>
      </c>
      <c r="P56" s="174">
        <f t="shared" si="87"/>
        <v>0.23</v>
      </c>
      <c r="Q56" s="175">
        <f t="shared" si="88"/>
        <v>87</v>
      </c>
      <c r="R56" s="176">
        <f t="shared" si="89"/>
        <v>25.18783796072232</v>
      </c>
      <c r="S56" s="148">
        <f t="shared" si="90"/>
        <v>2</v>
      </c>
      <c r="T56" s="148">
        <f t="shared" si="91"/>
        <v>354</v>
      </c>
      <c r="U56" t="s">
        <v>119</v>
      </c>
      <c r="V56" t="s">
        <v>124</v>
      </c>
      <c r="W56" t="s">
        <v>119</v>
      </c>
      <c r="X56" s="4" t="s">
        <v>124</v>
      </c>
      <c r="Y56" s="4" t="s">
        <v>258</v>
      </c>
      <c r="Z56" s="4" t="s">
        <v>195</v>
      </c>
      <c r="AA56" s="4" t="s">
        <v>48</v>
      </c>
      <c r="AB56" s="4">
        <v>529</v>
      </c>
      <c r="AC56" s="4">
        <v>6078.241</v>
      </c>
      <c r="AD56" s="4">
        <v>3246.4690000000001</v>
      </c>
      <c r="AE56" s="4">
        <v>1.8720000000000001</v>
      </c>
      <c r="AF56" s="4">
        <v>2</v>
      </c>
      <c r="AG56" s="4">
        <v>12.374000000000001</v>
      </c>
      <c r="AH56" s="4">
        <v>382.67155300000002</v>
      </c>
      <c r="AI56" s="4">
        <v>10.809606</v>
      </c>
      <c r="AJ56" s="4">
        <v>130.54544300000001</v>
      </c>
      <c r="AK56" s="4">
        <v>757</v>
      </c>
      <c r="AL56" s="4">
        <v>2</v>
      </c>
      <c r="AM56" s="4">
        <v>354</v>
      </c>
      <c r="AN56" s="4">
        <v>87</v>
      </c>
      <c r="AO56" s="4">
        <v>15.883702</v>
      </c>
      <c r="AP56" s="4">
        <v>2891.5</v>
      </c>
      <c r="AQ56" s="4">
        <v>13.8</v>
      </c>
      <c r="AR56" s="4">
        <v>47</v>
      </c>
      <c r="AS56" s="4">
        <v>21535</v>
      </c>
      <c r="AT56" s="4">
        <v>3.3000000000000002E-2</v>
      </c>
      <c r="AU56" s="4">
        <v>5.8239999999999998</v>
      </c>
      <c r="AV56" s="4">
        <v>55226</v>
      </c>
      <c r="AW56" s="4">
        <v>0</v>
      </c>
      <c r="AX56" s="4">
        <v>0.48</v>
      </c>
      <c r="AY56">
        <v>0.94473684210526321</v>
      </c>
      <c r="AZ56" t="s">
        <v>68</v>
      </c>
      <c r="BA56" t="s">
        <v>228</v>
      </c>
      <c r="BB56">
        <v>2</v>
      </c>
      <c r="BC56" t="s">
        <v>678</v>
      </c>
      <c r="BD56">
        <v>12</v>
      </c>
      <c r="BE56">
        <v>51226.362999999998</v>
      </c>
      <c r="BF56">
        <v>7.2274933904638128E-2</v>
      </c>
      <c r="BG56">
        <v>6.8280792820434449E-2</v>
      </c>
      <c r="BH56">
        <v>299348.842</v>
      </c>
      <c r="BI56">
        <v>1.2368118664711587E-2</v>
      </c>
      <c r="BJ56">
        <v>1.1684617370082789E-2</v>
      </c>
      <c r="BK56">
        <v>1</v>
      </c>
      <c r="BL56" t="s">
        <v>68</v>
      </c>
      <c r="BM56">
        <v>0</v>
      </c>
      <c r="BN56" t="s">
        <v>629</v>
      </c>
    </row>
    <row r="57" spans="1:66">
      <c r="A57" s="149" t="str">
        <f t="shared" si="73"/>
        <v>인천스마트</v>
      </c>
      <c r="B57" s="149" t="str">
        <f t="shared" si="1"/>
        <v>5</v>
      </c>
      <c r="C57" s="150" t="str">
        <f t="shared" si="74"/>
        <v>70바3619</v>
      </c>
      <c r="D57" s="138" t="str">
        <f t="shared" si="75"/>
        <v>대형</v>
      </c>
      <c r="E57" s="134" t="str">
        <f t="shared" si="76"/>
        <v>A</v>
      </c>
      <c r="F57" s="157">
        <f t="shared" si="77"/>
        <v>0.9385</v>
      </c>
      <c r="G57" s="158">
        <f t="shared" si="78"/>
        <v>1.877</v>
      </c>
      <c r="H57" s="159">
        <f t="shared" si="79"/>
        <v>2</v>
      </c>
      <c r="I57" s="160">
        <f t="shared" si="80"/>
        <v>5318.8590000000004</v>
      </c>
      <c r="J57" s="161">
        <f t="shared" si="81"/>
        <v>4.0188767220314822E-2</v>
      </c>
      <c r="K57" s="161">
        <f t="shared" si="82"/>
        <v>0.34240485001995657</v>
      </c>
      <c r="L57" s="161">
        <f t="shared" si="83"/>
        <v>0.13442732736475999</v>
      </c>
      <c r="M57" s="162">
        <f t="shared" si="84"/>
        <v>13.673</v>
      </c>
      <c r="N57" s="163">
        <f t="shared" si="85"/>
        <v>1.9E-2</v>
      </c>
      <c r="O57" s="163">
        <f t="shared" si="86"/>
        <v>7.7649999999999997</v>
      </c>
      <c r="P57" s="164">
        <f t="shared" si="87"/>
        <v>0</v>
      </c>
      <c r="Q57" s="165">
        <f t="shared" si="88"/>
        <v>70</v>
      </c>
      <c r="R57" s="166">
        <f t="shared" si="89"/>
        <v>25.875587616167152</v>
      </c>
      <c r="S57" s="151">
        <f t="shared" si="90"/>
        <v>1</v>
      </c>
      <c r="T57" s="151">
        <f t="shared" si="91"/>
        <v>413</v>
      </c>
      <c r="U57" t="s">
        <v>119</v>
      </c>
      <c r="V57" t="s">
        <v>124</v>
      </c>
      <c r="W57" t="s">
        <v>119</v>
      </c>
      <c r="X57" s="4" t="s">
        <v>124</v>
      </c>
      <c r="Y57" s="4" t="s">
        <v>259</v>
      </c>
      <c r="Z57" s="4" t="s">
        <v>195</v>
      </c>
      <c r="AA57" s="4" t="s">
        <v>48</v>
      </c>
      <c r="AB57" s="4">
        <v>529</v>
      </c>
      <c r="AC57" s="4">
        <v>5318.8590000000004</v>
      </c>
      <c r="AD57" s="4">
        <v>2833.134</v>
      </c>
      <c r="AE57" s="4">
        <v>1.877</v>
      </c>
      <c r="AF57" s="4">
        <v>2</v>
      </c>
      <c r="AG57" s="4">
        <v>13.673</v>
      </c>
      <c r="AH57" s="4">
        <v>332.93322799999999</v>
      </c>
      <c r="AI57" s="4">
        <v>13.380176000000001</v>
      </c>
      <c r="AJ57" s="4">
        <v>113.997952</v>
      </c>
      <c r="AK57" s="4">
        <v>715</v>
      </c>
      <c r="AL57" s="4">
        <v>1</v>
      </c>
      <c r="AM57" s="4">
        <v>413</v>
      </c>
      <c r="AN57" s="4">
        <v>70</v>
      </c>
      <c r="AO57" s="4">
        <v>15.975752</v>
      </c>
      <c r="AP57" s="4">
        <v>2639.7</v>
      </c>
      <c r="AQ57" s="4">
        <v>0</v>
      </c>
      <c r="AR57" s="4">
        <v>39</v>
      </c>
      <c r="AS57" s="4">
        <v>14967</v>
      </c>
      <c r="AT57" s="4">
        <v>1.9E-2</v>
      </c>
      <c r="AU57" s="4">
        <v>7.7649999999999997</v>
      </c>
      <c r="AV57" s="4">
        <v>45198</v>
      </c>
      <c r="AW57" s="4">
        <v>0</v>
      </c>
      <c r="AX57" s="4">
        <v>0.5</v>
      </c>
      <c r="AY57">
        <v>0.95111111111111102</v>
      </c>
      <c r="AZ57" t="s">
        <v>66</v>
      </c>
      <c r="BA57" t="s">
        <v>228</v>
      </c>
      <c r="BB57">
        <v>5</v>
      </c>
      <c r="BC57" t="s">
        <v>679</v>
      </c>
      <c r="BD57">
        <v>3</v>
      </c>
      <c r="BE57">
        <v>51226.362999999998</v>
      </c>
      <c r="BF57">
        <v>4.8084401385278905E-2</v>
      </c>
      <c r="BG57">
        <v>4.5733608428665265E-2</v>
      </c>
      <c r="BH57">
        <v>299348.842</v>
      </c>
      <c r="BI57">
        <v>8.2284901573128517E-3</v>
      </c>
      <c r="BJ57">
        <v>7.8262084162886679E-3</v>
      </c>
      <c r="BK57">
        <v>1</v>
      </c>
      <c r="BL57" t="s">
        <v>66</v>
      </c>
      <c r="BM57">
        <v>0</v>
      </c>
      <c r="BN57" t="s">
        <v>629</v>
      </c>
    </row>
    <row r="58" spans="1:66">
      <c r="A58" s="146" t="str">
        <f t="shared" si="73"/>
        <v>인천스마트</v>
      </c>
      <c r="B58" s="146" t="str">
        <f t="shared" si="1"/>
        <v>5</v>
      </c>
      <c r="C58" s="147" t="str">
        <f t="shared" si="74"/>
        <v>70바3620</v>
      </c>
      <c r="D58" s="121" t="str">
        <f t="shared" si="75"/>
        <v>대형</v>
      </c>
      <c r="E58" s="117" t="str">
        <f t="shared" si="76"/>
        <v>B</v>
      </c>
      <c r="F58" s="167">
        <f t="shared" si="77"/>
        <v>0.91400000000000003</v>
      </c>
      <c r="G58" s="168">
        <f t="shared" si="78"/>
        <v>1.8280000000000001</v>
      </c>
      <c r="H58" s="169">
        <f t="shared" si="79"/>
        <v>2</v>
      </c>
      <c r="I58" s="170">
        <f t="shared" si="80"/>
        <v>5722.3440000000001</v>
      </c>
      <c r="J58" s="171">
        <f t="shared" si="81"/>
        <v>3.9760953558834744E-2</v>
      </c>
      <c r="K58" s="171">
        <f t="shared" si="82"/>
        <v>0.35719780283810332</v>
      </c>
      <c r="L58" s="171">
        <f t="shared" si="83"/>
        <v>0.21634491040734355</v>
      </c>
      <c r="M58" s="172">
        <f t="shared" si="84"/>
        <v>12.711</v>
      </c>
      <c r="N58" s="173">
        <f t="shared" si="85"/>
        <v>0.105</v>
      </c>
      <c r="O58" s="173">
        <f t="shared" si="86"/>
        <v>12.215</v>
      </c>
      <c r="P58" s="174">
        <f t="shared" si="87"/>
        <v>2.5000000000000001E-2</v>
      </c>
      <c r="Q58" s="175">
        <f t="shared" si="88"/>
        <v>90</v>
      </c>
      <c r="R58" s="176">
        <f t="shared" si="89"/>
        <v>26.105176643685578</v>
      </c>
      <c r="S58" s="148">
        <f t="shared" si="90"/>
        <v>6</v>
      </c>
      <c r="T58" s="148">
        <f t="shared" si="91"/>
        <v>699</v>
      </c>
      <c r="U58" t="s">
        <v>119</v>
      </c>
      <c r="V58" t="s">
        <v>124</v>
      </c>
      <c r="W58" t="s">
        <v>119</v>
      </c>
      <c r="X58" s="4" t="s">
        <v>124</v>
      </c>
      <c r="Y58" s="4" t="s">
        <v>260</v>
      </c>
      <c r="Z58" s="4" t="s">
        <v>195</v>
      </c>
      <c r="AA58" s="4" t="s">
        <v>48</v>
      </c>
      <c r="AB58" s="4">
        <v>529</v>
      </c>
      <c r="AC58" s="4">
        <v>5722.3440000000001</v>
      </c>
      <c r="AD58" s="4">
        <v>3130.8960000000002</v>
      </c>
      <c r="AE58" s="4">
        <v>1.8280000000000001</v>
      </c>
      <c r="AF58" s="4">
        <v>2</v>
      </c>
      <c r="AG58" s="4">
        <v>12.711</v>
      </c>
      <c r="AH58" s="4">
        <v>363.49656399999998</v>
      </c>
      <c r="AI58" s="4">
        <v>14.452970000000001</v>
      </c>
      <c r="AJ58" s="4">
        <v>129.84017399999999</v>
      </c>
      <c r="AK58" s="4">
        <v>1238</v>
      </c>
      <c r="AL58" s="4">
        <v>6</v>
      </c>
      <c r="AM58" s="4">
        <v>699</v>
      </c>
      <c r="AN58" s="4">
        <v>90</v>
      </c>
      <c r="AO58" s="4">
        <v>15.742497999999999</v>
      </c>
      <c r="AP58" s="4">
        <v>2989.3</v>
      </c>
      <c r="AQ58" s="4">
        <v>1.5</v>
      </c>
      <c r="AR58" s="4">
        <v>94</v>
      </c>
      <c r="AS58" s="4">
        <v>32961</v>
      </c>
      <c r="AT58" s="4">
        <v>0.105</v>
      </c>
      <c r="AU58" s="4">
        <v>12.215</v>
      </c>
      <c r="AV58" s="4">
        <v>44346</v>
      </c>
      <c r="AW58" s="4">
        <v>0</v>
      </c>
      <c r="AX58" s="4">
        <v>0.46</v>
      </c>
      <c r="AY58">
        <v>0.93631578947368421</v>
      </c>
      <c r="AZ58" t="s">
        <v>68</v>
      </c>
      <c r="BA58" t="s">
        <v>228</v>
      </c>
      <c r="BB58">
        <v>4</v>
      </c>
      <c r="BC58" t="s">
        <v>680</v>
      </c>
      <c r="BD58">
        <v>17</v>
      </c>
      <c r="BE58">
        <v>51226.362999999998</v>
      </c>
      <c r="BF58">
        <v>7.4466149392647688E-2</v>
      </c>
      <c r="BG58">
        <v>6.972383145764223E-2</v>
      </c>
      <c r="BH58">
        <v>299348.842</v>
      </c>
      <c r="BI58">
        <v>1.2743092555540937E-2</v>
      </c>
      <c r="BJ58">
        <v>1.1931558766477541E-2</v>
      </c>
      <c r="BK58">
        <v>1</v>
      </c>
      <c r="BL58" t="s">
        <v>66</v>
      </c>
      <c r="BM58">
        <v>-1</v>
      </c>
      <c r="BN58" t="s">
        <v>627</v>
      </c>
    </row>
    <row r="59" spans="1:66">
      <c r="A59" s="149" t="str">
        <f t="shared" si="73"/>
        <v>인천스마트</v>
      </c>
      <c r="B59" s="149" t="str">
        <f t="shared" si="1"/>
        <v>5</v>
      </c>
      <c r="C59" s="150" t="str">
        <f t="shared" si="74"/>
        <v>70바3621</v>
      </c>
      <c r="D59" s="138" t="str">
        <f t="shared" si="75"/>
        <v>대형</v>
      </c>
      <c r="E59" s="134" t="str">
        <f t="shared" si="76"/>
        <v>B</v>
      </c>
      <c r="F59" s="157">
        <f t="shared" si="77"/>
        <v>0.89849999999999997</v>
      </c>
      <c r="G59" s="158">
        <f t="shared" si="78"/>
        <v>1.7969999999999999</v>
      </c>
      <c r="H59" s="159">
        <f t="shared" si="79"/>
        <v>2</v>
      </c>
      <c r="I59" s="160">
        <f t="shared" si="80"/>
        <v>5438.9679999999998</v>
      </c>
      <c r="J59" s="161">
        <f t="shared" si="81"/>
        <v>3.5692089710199153E-2</v>
      </c>
      <c r="K59" s="161">
        <f t="shared" si="82"/>
        <v>0.34516229860454428</v>
      </c>
      <c r="L59" s="161">
        <f t="shared" si="83"/>
        <v>0.20095724041766747</v>
      </c>
      <c r="M59" s="162">
        <f t="shared" si="84"/>
        <v>11.099</v>
      </c>
      <c r="N59" s="163">
        <f t="shared" si="85"/>
        <v>7.3999999999999996E-2</v>
      </c>
      <c r="O59" s="163">
        <f t="shared" si="86"/>
        <v>7.1340000000000003</v>
      </c>
      <c r="P59" s="164">
        <f t="shared" si="87"/>
        <v>1.1066666666666667</v>
      </c>
      <c r="Q59" s="165">
        <f t="shared" si="88"/>
        <v>93</v>
      </c>
      <c r="R59" s="166">
        <f t="shared" si="89"/>
        <v>25.813822563662352</v>
      </c>
      <c r="S59" s="151">
        <f t="shared" si="90"/>
        <v>4</v>
      </c>
      <c r="T59" s="151">
        <f t="shared" si="91"/>
        <v>388</v>
      </c>
      <c r="U59" t="s">
        <v>119</v>
      </c>
      <c r="V59" t="s">
        <v>124</v>
      </c>
      <c r="W59" t="s">
        <v>119</v>
      </c>
      <c r="X59" s="4" t="s">
        <v>124</v>
      </c>
      <c r="Y59" s="4" t="s">
        <v>261</v>
      </c>
      <c r="Z59" s="4" t="s">
        <v>195</v>
      </c>
      <c r="AA59" s="4" t="s">
        <v>48</v>
      </c>
      <c r="AB59" s="4">
        <v>529</v>
      </c>
      <c r="AC59" s="4">
        <v>5438.9679999999998</v>
      </c>
      <c r="AD59" s="4">
        <v>3026.44</v>
      </c>
      <c r="AE59" s="4">
        <v>1.7969999999999999</v>
      </c>
      <c r="AF59" s="4">
        <v>2</v>
      </c>
      <c r="AG59" s="4">
        <v>11.099</v>
      </c>
      <c r="AH59" s="4">
        <v>340.30739299999999</v>
      </c>
      <c r="AI59" s="4">
        <v>12.146281999999999</v>
      </c>
      <c r="AJ59" s="4">
        <v>117.461282</v>
      </c>
      <c r="AK59" s="4">
        <v>1093</v>
      </c>
      <c r="AL59" s="4">
        <v>4</v>
      </c>
      <c r="AM59" s="4">
        <v>388</v>
      </c>
      <c r="AN59" s="4">
        <v>93</v>
      </c>
      <c r="AO59" s="4">
        <v>15.982514</v>
      </c>
      <c r="AP59" s="4">
        <v>3291.5</v>
      </c>
      <c r="AQ59" s="4">
        <v>66.400000000000006</v>
      </c>
      <c r="AR59" s="4">
        <v>60</v>
      </c>
      <c r="AS59" s="4">
        <v>42413</v>
      </c>
      <c r="AT59" s="4">
        <v>7.3999999999999996E-2</v>
      </c>
      <c r="AU59" s="4">
        <v>7.1340000000000003</v>
      </c>
      <c r="AV59" s="4">
        <v>34369</v>
      </c>
      <c r="AW59" s="4">
        <v>0</v>
      </c>
      <c r="AX59" s="4">
        <v>0.42</v>
      </c>
      <c r="AY59">
        <v>0.9442105263157895</v>
      </c>
      <c r="AZ59" t="s">
        <v>68</v>
      </c>
      <c r="BA59" t="s">
        <v>228</v>
      </c>
      <c r="BB59">
        <v>3</v>
      </c>
      <c r="BC59" t="s">
        <v>681</v>
      </c>
      <c r="BD59">
        <v>10</v>
      </c>
      <c r="BE59">
        <v>51226.362999999998</v>
      </c>
      <c r="BF59">
        <v>6.7763272594620866E-2</v>
      </c>
      <c r="BG59">
        <v>6.3982795281447277E-2</v>
      </c>
      <c r="BH59">
        <v>299348.842</v>
      </c>
      <c r="BI59">
        <v>1.1596056215911468E-2</v>
      </c>
      <c r="BJ59">
        <v>1.0949118342813249E-2</v>
      </c>
      <c r="BK59">
        <v>1</v>
      </c>
      <c r="BL59" t="s">
        <v>66</v>
      </c>
      <c r="BM59">
        <v>-1</v>
      </c>
      <c r="BN59" t="s">
        <v>627</v>
      </c>
    </row>
    <row r="60" spans="1:66">
      <c r="A60" s="146" t="str">
        <f t="shared" si="73"/>
        <v>인천스마트</v>
      </c>
      <c r="B60" s="146" t="str">
        <f t="shared" si="1"/>
        <v>5</v>
      </c>
      <c r="C60" s="147" t="str">
        <f t="shared" si="74"/>
        <v>70바3622</v>
      </c>
      <c r="D60" s="121" t="str">
        <f t="shared" si="75"/>
        <v>대형</v>
      </c>
      <c r="E60" s="117" t="str">
        <f t="shared" si="76"/>
        <v>B</v>
      </c>
      <c r="F60" s="167">
        <f t="shared" si="77"/>
        <v>0.89200000000000002</v>
      </c>
      <c r="G60" s="168">
        <f t="shared" si="78"/>
        <v>1.784</v>
      </c>
      <c r="H60" s="169">
        <f t="shared" si="79"/>
        <v>2</v>
      </c>
      <c r="I60" s="170">
        <f t="shared" si="80"/>
        <v>5204.0110000000004</v>
      </c>
      <c r="J60" s="171">
        <f t="shared" si="81"/>
        <v>4.2860816351321433E-2</v>
      </c>
      <c r="K60" s="171">
        <f t="shared" si="82"/>
        <v>0.36989562832529127</v>
      </c>
      <c r="L60" s="171">
        <f t="shared" si="83"/>
        <v>0.15545701190869887</v>
      </c>
      <c r="M60" s="172">
        <f t="shared" si="84"/>
        <v>11.836</v>
      </c>
      <c r="N60" s="173">
        <f t="shared" si="85"/>
        <v>0.115</v>
      </c>
      <c r="O60" s="173">
        <f t="shared" si="86"/>
        <v>7.3979999999999997</v>
      </c>
      <c r="P60" s="174">
        <f t="shared" si="87"/>
        <v>0.53</v>
      </c>
      <c r="Q60" s="175">
        <f t="shared" si="88"/>
        <v>84</v>
      </c>
      <c r="R60" s="176">
        <f t="shared" si="89"/>
        <v>26.048553028712774</v>
      </c>
      <c r="S60" s="148">
        <f t="shared" si="90"/>
        <v>6</v>
      </c>
      <c r="T60" s="148">
        <f t="shared" si="91"/>
        <v>385</v>
      </c>
      <c r="U60" t="s">
        <v>119</v>
      </c>
      <c r="V60" t="s">
        <v>124</v>
      </c>
      <c r="W60" t="s">
        <v>119</v>
      </c>
      <c r="X60" s="4" t="s">
        <v>124</v>
      </c>
      <c r="Y60" s="4" t="s">
        <v>262</v>
      </c>
      <c r="Z60" s="4" t="s">
        <v>195</v>
      </c>
      <c r="AA60" s="4" t="s">
        <v>48</v>
      </c>
      <c r="AB60" s="4">
        <v>529</v>
      </c>
      <c r="AC60" s="4">
        <v>5204.0110000000004</v>
      </c>
      <c r="AD60" s="4">
        <v>2916.9769999999999</v>
      </c>
      <c r="AE60" s="4">
        <v>1.784</v>
      </c>
      <c r="AF60" s="4">
        <v>2</v>
      </c>
      <c r="AG60" s="4">
        <v>11.836</v>
      </c>
      <c r="AH60" s="4">
        <v>340.201593</v>
      </c>
      <c r="AI60" s="4">
        <v>14.581318</v>
      </c>
      <c r="AJ60" s="4">
        <v>125.839082</v>
      </c>
      <c r="AK60" s="4">
        <v>809</v>
      </c>
      <c r="AL60" s="4">
        <v>6</v>
      </c>
      <c r="AM60" s="4">
        <v>385</v>
      </c>
      <c r="AN60" s="4">
        <v>84</v>
      </c>
      <c r="AO60" s="4">
        <v>15.296844</v>
      </c>
      <c r="AP60" s="4">
        <v>9958.6</v>
      </c>
      <c r="AQ60" s="4">
        <v>31.8</v>
      </c>
      <c r="AR60" s="4">
        <v>137</v>
      </c>
      <c r="AS60" s="4">
        <v>76201</v>
      </c>
      <c r="AT60" s="4">
        <v>0.115</v>
      </c>
      <c r="AU60" s="4">
        <v>7.3979999999999997</v>
      </c>
      <c r="AV60" s="4">
        <v>44482</v>
      </c>
      <c r="AW60" s="4">
        <v>0</v>
      </c>
      <c r="AX60" s="4">
        <v>0.43</v>
      </c>
      <c r="AY60">
        <v>0.94947368421052636</v>
      </c>
      <c r="AZ60" t="s">
        <v>68</v>
      </c>
      <c r="BA60" t="s">
        <v>228</v>
      </c>
      <c r="BB60">
        <v>1</v>
      </c>
      <c r="BC60" t="s">
        <v>233</v>
      </c>
      <c r="BD60">
        <v>12</v>
      </c>
      <c r="BE60">
        <v>51226.362999999998</v>
      </c>
      <c r="BF60">
        <v>8.991378130826895E-2</v>
      </c>
      <c r="BG60">
        <v>8.5370769200061675E-2</v>
      </c>
      <c r="BH60">
        <v>299348.842</v>
      </c>
      <c r="BI60">
        <v>1.5386583656802654E-2</v>
      </c>
      <c r="BJ60">
        <v>1.4609156272037889E-2</v>
      </c>
      <c r="BK60">
        <v>1</v>
      </c>
      <c r="BL60" t="s">
        <v>66</v>
      </c>
      <c r="BM60">
        <v>-1</v>
      </c>
      <c r="BN60" t="s">
        <v>627</v>
      </c>
    </row>
    <row r="61" spans="1:66">
      <c r="A61" s="149" t="str">
        <f t="shared" si="73"/>
        <v>인천스마트</v>
      </c>
      <c r="B61" s="149" t="str">
        <f t="shared" si="1"/>
        <v>5</v>
      </c>
      <c r="C61" s="150" t="str">
        <f t="shared" si="74"/>
        <v>70바3629</v>
      </c>
      <c r="D61" s="138" t="str">
        <f t="shared" si="75"/>
        <v>대형</v>
      </c>
      <c r="E61" s="134" t="str">
        <f t="shared" si="76"/>
        <v>B</v>
      </c>
      <c r="F61" s="157">
        <f t="shared" si="77"/>
        <v>0.89900000000000002</v>
      </c>
      <c r="G61" s="158">
        <f t="shared" si="78"/>
        <v>1.798</v>
      </c>
      <c r="H61" s="159">
        <f t="shared" si="79"/>
        <v>2</v>
      </c>
      <c r="I61" s="160">
        <f t="shared" si="80"/>
        <v>4683.6869999999999</v>
      </c>
      <c r="J61" s="161">
        <f t="shared" si="81"/>
        <v>2.6221873940091778E-2</v>
      </c>
      <c r="K61" s="161">
        <f t="shared" si="82"/>
        <v>0.36230109640628971</v>
      </c>
      <c r="L61" s="161">
        <f t="shared" si="83"/>
        <v>0.12020444577103466</v>
      </c>
      <c r="M61" s="162">
        <f t="shared" si="84"/>
        <v>12.958</v>
      </c>
      <c r="N61" s="163">
        <f t="shared" si="85"/>
        <v>0.107</v>
      </c>
      <c r="O61" s="163">
        <f t="shared" si="86"/>
        <v>5.0170000000000003</v>
      </c>
      <c r="P61" s="164">
        <f t="shared" si="87"/>
        <v>0.47666666666666668</v>
      </c>
      <c r="Q61" s="165">
        <f t="shared" si="88"/>
        <v>92</v>
      </c>
      <c r="R61" s="166">
        <f t="shared" si="89"/>
        <v>25.448358152266184</v>
      </c>
      <c r="S61" s="151">
        <f t="shared" si="90"/>
        <v>5</v>
      </c>
      <c r="T61" s="151">
        <f t="shared" si="91"/>
        <v>235</v>
      </c>
      <c r="U61" t="s">
        <v>119</v>
      </c>
      <c r="V61" t="s">
        <v>124</v>
      </c>
      <c r="W61" t="s">
        <v>119</v>
      </c>
      <c r="X61" s="4" t="s">
        <v>124</v>
      </c>
      <c r="Y61" s="4" t="s">
        <v>263</v>
      </c>
      <c r="Z61" s="4" t="s">
        <v>195</v>
      </c>
      <c r="AA61" s="4" t="s">
        <v>48</v>
      </c>
      <c r="AB61" s="4">
        <v>529</v>
      </c>
      <c r="AC61" s="4">
        <v>4683.6869999999999</v>
      </c>
      <c r="AD61" s="4">
        <v>2604.9810000000002</v>
      </c>
      <c r="AE61" s="4">
        <v>1.798</v>
      </c>
      <c r="AF61" s="4">
        <v>2</v>
      </c>
      <c r="AG61" s="4">
        <v>12.958</v>
      </c>
      <c r="AH61" s="4">
        <v>300.987146</v>
      </c>
      <c r="AI61" s="4">
        <v>7.8924469999999998</v>
      </c>
      <c r="AJ61" s="4">
        <v>109.047973</v>
      </c>
      <c r="AK61" s="4">
        <v>563</v>
      </c>
      <c r="AL61" s="4">
        <v>5</v>
      </c>
      <c r="AM61" s="4">
        <v>235</v>
      </c>
      <c r="AN61" s="4">
        <v>92</v>
      </c>
      <c r="AO61" s="4">
        <v>15.561086</v>
      </c>
      <c r="AP61" s="4">
        <v>5956.4</v>
      </c>
      <c r="AQ61" s="4">
        <v>28.6</v>
      </c>
      <c r="AR61" s="4">
        <v>70</v>
      </c>
      <c r="AS61" s="4">
        <v>45111</v>
      </c>
      <c r="AT61" s="4">
        <v>0.107</v>
      </c>
      <c r="AU61" s="4">
        <v>5.0170000000000003</v>
      </c>
      <c r="AV61" s="4">
        <v>42273</v>
      </c>
      <c r="AW61" s="4">
        <v>0</v>
      </c>
      <c r="AX61" s="4">
        <v>0.47</v>
      </c>
      <c r="AY61">
        <v>0.93421052631578949</v>
      </c>
      <c r="AZ61" t="s">
        <v>68</v>
      </c>
      <c r="BA61" t="s">
        <v>228</v>
      </c>
      <c r="BB61">
        <v>5</v>
      </c>
      <c r="BC61" t="s">
        <v>682</v>
      </c>
      <c r="BD61">
        <v>13</v>
      </c>
      <c r="BE61">
        <v>51226.362999999998</v>
      </c>
      <c r="BF61">
        <v>7.6689594379362833E-2</v>
      </c>
      <c r="BG61">
        <v>7.1644226328088964E-2</v>
      </c>
      <c r="BH61">
        <v>299348.842</v>
      </c>
      <c r="BI61">
        <v>1.3123581750818999E-2</v>
      </c>
      <c r="BJ61">
        <v>1.2260188214580907E-2</v>
      </c>
      <c r="BK61">
        <v>1</v>
      </c>
      <c r="BL61" t="s">
        <v>68</v>
      </c>
      <c r="BM61">
        <v>0</v>
      </c>
      <c r="BN61" t="s">
        <v>629</v>
      </c>
    </row>
    <row r="62" spans="1:66">
      <c r="A62" s="146" t="str">
        <f t="shared" si="73"/>
        <v>인천스마트</v>
      </c>
      <c r="B62" s="146" t="str">
        <f t="shared" si="1"/>
        <v>5</v>
      </c>
      <c r="C62" s="147" t="str">
        <f t="shared" si="74"/>
        <v>70바3630</v>
      </c>
      <c r="D62" s="121" t="str">
        <f t="shared" si="75"/>
        <v>대형</v>
      </c>
      <c r="E62" s="117" t="str">
        <f t="shared" si="76"/>
        <v>A</v>
      </c>
      <c r="F62" s="167">
        <f t="shared" si="77"/>
        <v>1.0325</v>
      </c>
      <c r="G62" s="168">
        <f t="shared" si="78"/>
        <v>2.0649999999999999</v>
      </c>
      <c r="H62" s="169">
        <f t="shared" si="79"/>
        <v>2</v>
      </c>
      <c r="I62" s="170">
        <f t="shared" si="80"/>
        <v>7014.7020000000002</v>
      </c>
      <c r="J62" s="171">
        <f t="shared" si="81"/>
        <v>3.3294155857873348E-2</v>
      </c>
      <c r="K62" s="171">
        <f t="shared" si="82"/>
        <v>0.34216273125440005</v>
      </c>
      <c r="L62" s="171">
        <f t="shared" si="83"/>
        <v>0.1752034512656418</v>
      </c>
      <c r="M62" s="172">
        <f t="shared" si="84"/>
        <v>12.042</v>
      </c>
      <c r="N62" s="173">
        <f t="shared" si="85"/>
        <v>5.7000000000000002E-2</v>
      </c>
      <c r="O62" s="173">
        <f t="shared" si="86"/>
        <v>7.1139999999999999</v>
      </c>
      <c r="P62" s="174">
        <f t="shared" si="87"/>
        <v>0</v>
      </c>
      <c r="Q62" s="175">
        <f t="shared" si="88"/>
        <v>76</v>
      </c>
      <c r="R62" s="176">
        <f t="shared" si="89"/>
        <v>25.206611452942813</v>
      </c>
      <c r="S62" s="148">
        <f t="shared" si="90"/>
        <v>4</v>
      </c>
      <c r="T62" s="148">
        <f t="shared" si="91"/>
        <v>499</v>
      </c>
      <c r="U62" t="s">
        <v>119</v>
      </c>
      <c r="V62" t="s">
        <v>124</v>
      </c>
      <c r="W62" t="s">
        <v>119</v>
      </c>
      <c r="X62" s="4" t="s">
        <v>124</v>
      </c>
      <c r="Y62" s="4" t="s">
        <v>264</v>
      </c>
      <c r="Z62" s="4" t="s">
        <v>195</v>
      </c>
      <c r="AA62" s="4" t="s">
        <v>48</v>
      </c>
      <c r="AB62" s="4">
        <v>529</v>
      </c>
      <c r="AC62" s="4">
        <v>7014.7020000000002</v>
      </c>
      <c r="AD62" s="4">
        <v>3396.8290000000002</v>
      </c>
      <c r="AE62" s="4">
        <v>2.0649999999999999</v>
      </c>
      <c r="AF62" s="4">
        <v>2</v>
      </c>
      <c r="AG62" s="4">
        <v>12.042</v>
      </c>
      <c r="AH62" s="4">
        <v>445.58681899999999</v>
      </c>
      <c r="AI62" s="4">
        <v>14.835437000000001</v>
      </c>
      <c r="AJ62" s="4">
        <v>152.46320299999999</v>
      </c>
      <c r="AK62" s="4">
        <v>1229</v>
      </c>
      <c r="AL62" s="4">
        <v>4</v>
      </c>
      <c r="AM62" s="4">
        <v>499</v>
      </c>
      <c r="AN62" s="4">
        <v>76</v>
      </c>
      <c r="AO62" s="4">
        <v>15.742615000000001</v>
      </c>
      <c r="AP62" s="4">
        <v>3359.9</v>
      </c>
      <c r="AQ62" s="4">
        <v>0</v>
      </c>
      <c r="AR62" s="4">
        <v>55</v>
      </c>
      <c r="AS62" s="4">
        <v>15596</v>
      </c>
      <c r="AT62" s="4">
        <v>5.7000000000000002E-2</v>
      </c>
      <c r="AU62" s="4">
        <v>7.1139999999999999</v>
      </c>
      <c r="AV62" s="4">
        <v>63557</v>
      </c>
      <c r="AW62" s="4">
        <v>0</v>
      </c>
      <c r="AX62" s="4">
        <v>0.52</v>
      </c>
      <c r="AY62">
        <v>0.95578947368421063</v>
      </c>
      <c r="AZ62" t="s">
        <v>66</v>
      </c>
      <c r="BA62" t="s">
        <v>228</v>
      </c>
      <c r="BB62">
        <v>2</v>
      </c>
      <c r="BC62" t="s">
        <v>683</v>
      </c>
      <c r="BD62">
        <v>11</v>
      </c>
      <c r="BE62">
        <v>51226.362999999998</v>
      </c>
      <c r="BF62">
        <v>8.2595576812665772E-2</v>
      </c>
      <c r="BG62">
        <v>7.8943982890421607E-2</v>
      </c>
      <c r="BH62">
        <v>299348.842</v>
      </c>
      <c r="BI62">
        <v>1.4134248763855248E-2</v>
      </c>
      <c r="BJ62">
        <v>1.3509366186926913E-2</v>
      </c>
      <c r="BK62">
        <v>1</v>
      </c>
      <c r="BL62" t="s">
        <v>66</v>
      </c>
      <c r="BM62">
        <v>0</v>
      </c>
      <c r="BN62" t="s">
        <v>629</v>
      </c>
    </row>
    <row r="63" spans="1:66">
      <c r="A63" s="149" t="str">
        <f t="shared" si="73"/>
        <v>인천스마트</v>
      </c>
      <c r="B63" s="149" t="str">
        <f t="shared" si="1"/>
        <v>5</v>
      </c>
      <c r="C63" s="150" t="str">
        <f t="shared" si="74"/>
        <v>70바3631</v>
      </c>
      <c r="D63" s="138" t="str">
        <f t="shared" si="75"/>
        <v>대형</v>
      </c>
      <c r="E63" s="134" t="str">
        <f t="shared" si="76"/>
        <v>A</v>
      </c>
      <c r="F63" s="157">
        <f t="shared" si="77"/>
        <v>0.96299999999999997</v>
      </c>
      <c r="G63" s="158">
        <f t="shared" si="78"/>
        <v>1.9259999999999999</v>
      </c>
      <c r="H63" s="159">
        <f t="shared" si="79"/>
        <v>2</v>
      </c>
      <c r="I63" s="160">
        <f t="shared" si="80"/>
        <v>5714.3620000000001</v>
      </c>
      <c r="J63" s="161">
        <f t="shared" si="81"/>
        <v>1.3659636488919883E-2</v>
      </c>
      <c r="K63" s="161">
        <f t="shared" si="82"/>
        <v>0.32105651588708717</v>
      </c>
      <c r="L63" s="161">
        <f t="shared" si="83"/>
        <v>0.14367308196435577</v>
      </c>
      <c r="M63" s="162">
        <f t="shared" si="84"/>
        <v>9.9160000000000004</v>
      </c>
      <c r="N63" s="163">
        <f t="shared" si="85"/>
        <v>3.5000000000000003E-2</v>
      </c>
      <c r="O63" s="163">
        <f t="shared" si="86"/>
        <v>4.2699999999999996</v>
      </c>
      <c r="P63" s="164">
        <f t="shared" si="87"/>
        <v>0.20333333333333331</v>
      </c>
      <c r="Q63" s="165">
        <f t="shared" si="88"/>
        <v>89</v>
      </c>
      <c r="R63" s="166">
        <f t="shared" si="89"/>
        <v>25.857966977042466</v>
      </c>
      <c r="S63" s="151">
        <f t="shared" si="90"/>
        <v>2</v>
      </c>
      <c r="T63" s="151">
        <f t="shared" si="91"/>
        <v>244</v>
      </c>
      <c r="U63" t="s">
        <v>119</v>
      </c>
      <c r="V63" t="s">
        <v>124</v>
      </c>
      <c r="W63" t="s">
        <v>119</v>
      </c>
      <c r="X63" s="4" t="s">
        <v>124</v>
      </c>
      <c r="Y63" s="4" t="s">
        <v>265</v>
      </c>
      <c r="Z63" s="4" t="s">
        <v>195</v>
      </c>
      <c r="AA63" s="4" t="s">
        <v>48</v>
      </c>
      <c r="AB63" s="4">
        <v>529</v>
      </c>
      <c r="AC63" s="4">
        <v>5714.3620000000001</v>
      </c>
      <c r="AD63" s="4">
        <v>2966.7629999999999</v>
      </c>
      <c r="AE63" s="4">
        <v>1.9259999999999999</v>
      </c>
      <c r="AF63" s="4">
        <v>2</v>
      </c>
      <c r="AG63" s="4">
        <v>9.9160000000000004</v>
      </c>
      <c r="AH63" s="4">
        <v>332.17457899999999</v>
      </c>
      <c r="AI63" s="4">
        <v>4.5373840000000003</v>
      </c>
      <c r="AJ63" s="4">
        <v>106.64681299999999</v>
      </c>
      <c r="AK63" s="4">
        <v>821</v>
      </c>
      <c r="AL63" s="4">
        <v>2</v>
      </c>
      <c r="AM63" s="4">
        <v>244</v>
      </c>
      <c r="AN63" s="4">
        <v>89</v>
      </c>
      <c r="AO63" s="4">
        <v>17.202887</v>
      </c>
      <c r="AP63" s="4">
        <v>2769.9</v>
      </c>
      <c r="AQ63" s="4">
        <v>12.2</v>
      </c>
      <c r="AR63" s="4">
        <v>8</v>
      </c>
      <c r="AS63" s="4">
        <v>2487</v>
      </c>
      <c r="AT63" s="4">
        <v>3.5000000000000003E-2</v>
      </c>
      <c r="AU63" s="4">
        <v>4.2699999999999996</v>
      </c>
      <c r="AV63" s="4">
        <v>50843</v>
      </c>
      <c r="AW63" s="4">
        <v>0</v>
      </c>
      <c r="AX63" s="4">
        <v>0.42</v>
      </c>
      <c r="AY63">
        <v>0.95315789473684209</v>
      </c>
      <c r="AZ63" t="s">
        <v>66</v>
      </c>
      <c r="BA63" t="s">
        <v>228</v>
      </c>
      <c r="BB63">
        <v>4</v>
      </c>
      <c r="BC63" t="s">
        <v>684</v>
      </c>
      <c r="BD63">
        <v>10</v>
      </c>
      <c r="BE63">
        <v>51226.362999999998</v>
      </c>
      <c r="BF63">
        <v>5.4013731171974874E-2</v>
      </c>
      <c r="BG63">
        <v>5.1483614290761315E-2</v>
      </c>
      <c r="BH63">
        <v>299348.842</v>
      </c>
      <c r="BI63">
        <v>9.2431525090048618E-3</v>
      </c>
      <c r="BJ63">
        <v>8.8101837862146343E-3</v>
      </c>
      <c r="BK63">
        <v>1</v>
      </c>
      <c r="BL63" t="s">
        <v>68</v>
      </c>
      <c r="BM63">
        <v>1</v>
      </c>
      <c r="BN63" t="s">
        <v>635</v>
      </c>
    </row>
    <row r="64" spans="1:66">
      <c r="A64" s="146" t="str">
        <f t="shared" si="73"/>
        <v>인천스마트</v>
      </c>
      <c r="B64" s="146" t="str">
        <f t="shared" si="1"/>
        <v>5</v>
      </c>
      <c r="C64" s="147" t="str">
        <f t="shared" si="74"/>
        <v>70바3632</v>
      </c>
      <c r="D64" s="121" t="str">
        <f t="shared" si="75"/>
        <v>대형</v>
      </c>
      <c r="E64" s="117" t="str">
        <f t="shared" si="76"/>
        <v>B</v>
      </c>
      <c r="F64" s="167">
        <f t="shared" si="77"/>
        <v>0.96299999999999997</v>
      </c>
      <c r="G64" s="168">
        <f t="shared" si="78"/>
        <v>1.9259999999999999</v>
      </c>
      <c r="H64" s="169">
        <f t="shared" si="79"/>
        <v>2</v>
      </c>
      <c r="I64" s="170">
        <f t="shared" si="80"/>
        <v>5705.1729999999998</v>
      </c>
      <c r="J64" s="171">
        <f t="shared" si="81"/>
        <v>3.4570797885784224E-2</v>
      </c>
      <c r="K64" s="171">
        <f t="shared" si="82"/>
        <v>0.27731759932571226</v>
      </c>
      <c r="L64" s="171">
        <f t="shared" si="83"/>
        <v>0.1283046105700914</v>
      </c>
      <c r="M64" s="172">
        <f t="shared" si="84"/>
        <v>8.359</v>
      </c>
      <c r="N64" s="173">
        <f t="shared" si="85"/>
        <v>1.7999999999999999E-2</v>
      </c>
      <c r="O64" s="173">
        <f t="shared" si="86"/>
        <v>0.22800000000000001</v>
      </c>
      <c r="P64" s="174">
        <f t="shared" si="87"/>
        <v>0.35166666666666668</v>
      </c>
      <c r="Q64" s="175">
        <f t="shared" si="88"/>
        <v>91</v>
      </c>
      <c r="R64" s="176">
        <f t="shared" si="89"/>
        <v>25.949301033447671</v>
      </c>
      <c r="S64" s="148">
        <f t="shared" si="90"/>
        <v>1</v>
      </c>
      <c r="T64" s="148">
        <f t="shared" si="91"/>
        <v>13</v>
      </c>
      <c r="U64" t="s">
        <v>119</v>
      </c>
      <c r="V64" t="s">
        <v>124</v>
      </c>
      <c r="W64" t="s">
        <v>119</v>
      </c>
      <c r="X64" s="4" t="s">
        <v>124</v>
      </c>
      <c r="Y64" s="4" t="s">
        <v>266</v>
      </c>
      <c r="Z64" s="4" t="s">
        <v>195</v>
      </c>
      <c r="AA64" s="4" t="s">
        <v>48</v>
      </c>
      <c r="AB64" s="4">
        <v>529</v>
      </c>
      <c r="AC64" s="4">
        <v>5705.1729999999998</v>
      </c>
      <c r="AD64" s="4">
        <v>2962.105</v>
      </c>
      <c r="AE64" s="4">
        <v>1.9259999999999999</v>
      </c>
      <c r="AF64" s="4">
        <v>2</v>
      </c>
      <c r="AG64" s="4">
        <v>8.359</v>
      </c>
      <c r="AH64" s="4">
        <v>319.50986599999999</v>
      </c>
      <c r="AI64" s="4">
        <v>11.045711000000001</v>
      </c>
      <c r="AJ64" s="4">
        <v>88.605709000000004</v>
      </c>
      <c r="AK64" s="4">
        <v>732</v>
      </c>
      <c r="AL64" s="4">
        <v>1</v>
      </c>
      <c r="AM64" s="4">
        <v>13</v>
      </c>
      <c r="AN64" s="4">
        <v>91</v>
      </c>
      <c r="AO64" s="4">
        <v>17.856014999999999</v>
      </c>
      <c r="AP64" s="4">
        <v>2639.3</v>
      </c>
      <c r="AQ64" s="4">
        <v>21.1</v>
      </c>
      <c r="AR64" s="4">
        <v>4726</v>
      </c>
      <c r="AS64" s="4">
        <v>0</v>
      </c>
      <c r="AT64" s="4">
        <v>1.7999999999999999E-2</v>
      </c>
      <c r="AU64" s="4">
        <v>0.22800000000000001</v>
      </c>
      <c r="AV64" s="4">
        <v>0</v>
      </c>
      <c r="AW64" s="4">
        <v>0</v>
      </c>
      <c r="AX64" s="4">
        <v>0.38</v>
      </c>
      <c r="AY64">
        <v>0.92210526315789476</v>
      </c>
      <c r="AZ64" t="s">
        <v>68</v>
      </c>
      <c r="BA64" t="s">
        <v>228</v>
      </c>
      <c r="BB64">
        <v>6</v>
      </c>
      <c r="BC64" t="s">
        <v>685</v>
      </c>
      <c r="BD64">
        <v>4</v>
      </c>
      <c r="BE64">
        <v>51226.362999999998</v>
      </c>
      <c r="BF64">
        <v>4.18683051927774E-2</v>
      </c>
      <c r="BG64">
        <v>3.8606984577761058E-2</v>
      </c>
      <c r="BH64">
        <v>299348.842</v>
      </c>
      <c r="BI64">
        <v>7.1647546243055115E-3</v>
      </c>
      <c r="BJ64">
        <v>6.6066579483069774E-3</v>
      </c>
      <c r="BK64">
        <v>1</v>
      </c>
      <c r="BL64" t="s">
        <v>69</v>
      </c>
      <c r="BM64">
        <v>1</v>
      </c>
      <c r="BN64" t="s">
        <v>635</v>
      </c>
    </row>
    <row r="65" spans="1:66">
      <c r="A65" s="149" t="str">
        <f t="shared" ref="A65:A74" si="92">W65</f>
        <v>인천스마트</v>
      </c>
      <c r="B65" s="149" t="str">
        <f t="shared" si="1"/>
        <v>5</v>
      </c>
      <c r="C65" s="150" t="str">
        <f t="shared" ref="C65:C74" si="93">Y65</f>
        <v>70바3661</v>
      </c>
      <c r="D65" s="138" t="str">
        <f t="shared" ref="D65:D74" si="94">Z65</f>
        <v>대형</v>
      </c>
      <c r="E65" s="134" t="str">
        <f t="shared" ref="E65:E74" si="95">AZ65</f>
        <v>A</v>
      </c>
      <c r="F65" s="157">
        <f t="shared" ref="F65:F74" si="96">G65/H65</f>
        <v>1.0575000000000001</v>
      </c>
      <c r="G65" s="158">
        <f t="shared" ref="G65:G74" si="97">AE65</f>
        <v>2.1150000000000002</v>
      </c>
      <c r="H65" s="159">
        <f t="shared" ref="H65:H74" si="98">AF65</f>
        <v>2</v>
      </c>
      <c r="I65" s="160">
        <f t="shared" ref="I65:I74" si="99">AC65</f>
        <v>5880.835</v>
      </c>
      <c r="J65" s="161">
        <f t="shared" ref="J65:J74" si="100">AI65/AH65</f>
        <v>1.7666520976858575E-2</v>
      </c>
      <c r="K65" s="161">
        <f t="shared" ref="K65:K74" si="101">AJ65/AH65</f>
        <v>0.34427469701617214</v>
      </c>
      <c r="L65" s="161">
        <f t="shared" ref="L65:L74" si="102">AK65/AC65</f>
        <v>0.13620514773837389</v>
      </c>
      <c r="M65" s="162">
        <f t="shared" ref="M65:M74" si="103">AG65</f>
        <v>11.02</v>
      </c>
      <c r="N65" s="163">
        <f t="shared" ref="N65:N74" si="104">IF(AW65=0,AT65,"속도계이상")</f>
        <v>0.10199999999999999</v>
      </c>
      <c r="O65" s="163">
        <f t="shared" ref="O65:O74" si="105">IF(AW65=0,AU65,"속도계이상")</f>
        <v>6.3090000000000002</v>
      </c>
      <c r="P65" s="164">
        <f t="shared" ref="P65:P74" si="106">AQ65/60</f>
        <v>7.6666666666666661E-2</v>
      </c>
      <c r="Q65" s="165">
        <f t="shared" ref="Q65:Q74" si="107">AN65</f>
        <v>92</v>
      </c>
      <c r="R65" s="166">
        <f t="shared" ref="R65:R74" si="108">AC65/(AH65-AI65-AJ65)</f>
        <v>24.424542505432626</v>
      </c>
      <c r="S65" s="151">
        <f t="shared" ref="S65:S74" si="109">IF(AW65=0,AL65,"속도계이상")</f>
        <v>6</v>
      </c>
      <c r="T65" s="151">
        <f t="shared" ref="T65:T74" si="110">IF(AW65=0,AM65,"속도계이상")</f>
        <v>371</v>
      </c>
      <c r="U65" t="s">
        <v>119</v>
      </c>
      <c r="V65" t="s">
        <v>124</v>
      </c>
      <c r="W65" t="s">
        <v>119</v>
      </c>
      <c r="X65" s="4" t="s">
        <v>124</v>
      </c>
      <c r="Y65" s="4" t="s">
        <v>267</v>
      </c>
      <c r="Z65" s="4" t="s">
        <v>195</v>
      </c>
      <c r="AA65" s="4" t="s">
        <v>48</v>
      </c>
      <c r="AB65" s="4">
        <v>529</v>
      </c>
      <c r="AC65" s="4">
        <v>5880.835</v>
      </c>
      <c r="AD65" s="4">
        <v>2780.989</v>
      </c>
      <c r="AE65" s="4">
        <v>2.1150000000000002</v>
      </c>
      <c r="AF65" s="4">
        <v>2</v>
      </c>
      <c r="AG65" s="4">
        <v>11.02</v>
      </c>
      <c r="AH65" s="4">
        <v>377.35652700000003</v>
      </c>
      <c r="AI65" s="4">
        <v>6.6665770000000002</v>
      </c>
      <c r="AJ65" s="4">
        <v>129.91430399999999</v>
      </c>
      <c r="AK65" s="4">
        <v>801</v>
      </c>
      <c r="AL65" s="4">
        <v>6</v>
      </c>
      <c r="AM65" s="4">
        <v>371</v>
      </c>
      <c r="AN65" s="4">
        <v>92</v>
      </c>
      <c r="AO65" s="4">
        <v>15.584293000000001</v>
      </c>
      <c r="AP65" s="4">
        <v>1845.7</v>
      </c>
      <c r="AQ65" s="4">
        <v>4.5999999999999996</v>
      </c>
      <c r="AR65" s="4">
        <v>96</v>
      </c>
      <c r="AS65" s="4">
        <v>55920</v>
      </c>
      <c r="AT65" s="4">
        <v>0.10199999999999999</v>
      </c>
      <c r="AU65" s="4">
        <v>6.3090000000000002</v>
      </c>
      <c r="AV65" s="4">
        <v>55114</v>
      </c>
      <c r="AW65" s="4">
        <v>0</v>
      </c>
      <c r="AX65" s="4">
        <v>0.52</v>
      </c>
      <c r="AY65">
        <v>0.98611111111111105</v>
      </c>
      <c r="AZ65" t="s">
        <v>66</v>
      </c>
      <c r="BA65" t="s">
        <v>228</v>
      </c>
      <c r="BB65">
        <v>1</v>
      </c>
      <c r="BC65" t="s">
        <v>553</v>
      </c>
      <c r="BD65">
        <v>10</v>
      </c>
      <c r="BE65">
        <v>51226.362999999998</v>
      </c>
      <c r="BF65">
        <v>6.3552999068077501E-2</v>
      </c>
      <c r="BG65">
        <v>6.2670318525465313E-2</v>
      </c>
      <c r="BH65">
        <v>299348.842</v>
      </c>
      <c r="BI65">
        <v>1.087556904596277E-2</v>
      </c>
      <c r="BJ65">
        <v>1.0724519475879954E-2</v>
      </c>
      <c r="BK65">
        <v>1</v>
      </c>
      <c r="BL65" t="s">
        <v>66</v>
      </c>
      <c r="BM65">
        <v>0</v>
      </c>
      <c r="BN65" t="s">
        <v>629</v>
      </c>
    </row>
    <row r="66" spans="1:66">
      <c r="A66" s="146" t="str">
        <f t="shared" si="92"/>
        <v>인천스마트</v>
      </c>
      <c r="B66" s="146" t="str">
        <f t="shared" si="1"/>
        <v>5</v>
      </c>
      <c r="C66" s="147" t="str">
        <f t="shared" si="93"/>
        <v>70바3662</v>
      </c>
      <c r="D66" s="121" t="str">
        <f t="shared" si="94"/>
        <v>대형</v>
      </c>
      <c r="E66" s="117" t="str">
        <f t="shared" si="95"/>
        <v>B</v>
      </c>
      <c r="F66" s="167">
        <f t="shared" si="96"/>
        <v>0.88749999999999996</v>
      </c>
      <c r="G66" s="168">
        <f t="shared" si="97"/>
        <v>1.7749999999999999</v>
      </c>
      <c r="H66" s="169">
        <f t="shared" si="98"/>
        <v>2</v>
      </c>
      <c r="I66" s="170">
        <f t="shared" si="99"/>
        <v>4771.8410000000003</v>
      </c>
      <c r="J66" s="171">
        <f t="shared" si="100"/>
        <v>3.8465259359983538E-2</v>
      </c>
      <c r="K66" s="171">
        <f t="shared" si="101"/>
        <v>0.31375281535224575</v>
      </c>
      <c r="L66" s="171">
        <f t="shared" si="102"/>
        <v>0.11630731199970828</v>
      </c>
      <c r="M66" s="172">
        <f t="shared" si="103"/>
        <v>9.6470000000000002</v>
      </c>
      <c r="N66" s="173">
        <f t="shared" si="104"/>
        <v>0</v>
      </c>
      <c r="O66" s="173">
        <f t="shared" si="105"/>
        <v>4.548</v>
      </c>
      <c r="P66" s="174">
        <f t="shared" si="106"/>
        <v>0.21333333333333335</v>
      </c>
      <c r="Q66" s="175">
        <f t="shared" si="107"/>
        <v>91</v>
      </c>
      <c r="R66" s="176">
        <f t="shared" si="108"/>
        <v>24.619245674816256</v>
      </c>
      <c r="S66" s="148">
        <f t="shared" si="109"/>
        <v>0</v>
      </c>
      <c r="T66" s="148">
        <f t="shared" si="110"/>
        <v>217</v>
      </c>
      <c r="U66" t="s">
        <v>119</v>
      </c>
      <c r="V66" t="s">
        <v>124</v>
      </c>
      <c r="W66" t="s">
        <v>119</v>
      </c>
      <c r="X66" s="4" t="s">
        <v>124</v>
      </c>
      <c r="Y66" s="4" t="s">
        <v>268</v>
      </c>
      <c r="Z66" s="4" t="s">
        <v>195</v>
      </c>
      <c r="AA66" s="4" t="s">
        <v>48</v>
      </c>
      <c r="AB66" s="4">
        <v>529</v>
      </c>
      <c r="AC66" s="4">
        <v>4771.8410000000003</v>
      </c>
      <c r="AD66" s="4">
        <v>2688.82</v>
      </c>
      <c r="AE66" s="4">
        <v>1.7749999999999999</v>
      </c>
      <c r="AF66" s="4">
        <v>2</v>
      </c>
      <c r="AG66" s="4">
        <v>9.6470000000000002</v>
      </c>
      <c r="AH66" s="4">
        <v>299.21433500000001</v>
      </c>
      <c r="AI66" s="4">
        <v>11.509357</v>
      </c>
      <c r="AJ66" s="4">
        <v>93.879339999999999</v>
      </c>
      <c r="AK66" s="4">
        <v>555</v>
      </c>
      <c r="AL66" s="4">
        <v>0</v>
      </c>
      <c r="AM66" s="4">
        <v>217</v>
      </c>
      <c r="AN66" s="4">
        <v>91</v>
      </c>
      <c r="AO66" s="4">
        <v>15.947901999999999</v>
      </c>
      <c r="AP66" s="4">
        <v>2100.6999999999998</v>
      </c>
      <c r="AQ66" s="4">
        <v>12.8</v>
      </c>
      <c r="AR66" s="4">
        <v>54</v>
      </c>
      <c r="AS66" s="4">
        <v>28271</v>
      </c>
      <c r="AT66" s="4">
        <v>0</v>
      </c>
      <c r="AU66" s="4">
        <v>4.548</v>
      </c>
      <c r="AV66" s="4">
        <v>40991</v>
      </c>
      <c r="AW66" s="4">
        <v>0</v>
      </c>
      <c r="AX66" s="4">
        <v>0.4</v>
      </c>
      <c r="AY66">
        <v>0.90300000000000002</v>
      </c>
      <c r="AZ66" t="s">
        <v>68</v>
      </c>
      <c r="BA66" t="s">
        <v>228</v>
      </c>
      <c r="BB66">
        <v>7</v>
      </c>
      <c r="BC66" t="s">
        <v>686</v>
      </c>
      <c r="BD66">
        <v>13</v>
      </c>
      <c r="BE66">
        <v>51226.362999999998</v>
      </c>
      <c r="BF66">
        <v>0.1106062321855643</v>
      </c>
      <c r="BG66">
        <v>9.9877427663564569E-2</v>
      </c>
      <c r="BH66">
        <v>299348.842</v>
      </c>
      <c r="BI66">
        <v>1.8927599526174215E-2</v>
      </c>
      <c r="BJ66">
        <v>1.7091622372135316E-2</v>
      </c>
      <c r="BK66">
        <v>1</v>
      </c>
      <c r="BL66" t="s">
        <v>69</v>
      </c>
      <c r="BM66">
        <v>1</v>
      </c>
      <c r="BN66" t="s">
        <v>635</v>
      </c>
    </row>
    <row r="67" spans="1:66">
      <c r="A67" s="149" t="str">
        <f t="shared" si="92"/>
        <v>인천스마트</v>
      </c>
      <c r="B67" s="149" t="str">
        <f t="shared" si="1"/>
        <v>5-1</v>
      </c>
      <c r="C67" s="150" t="str">
        <f t="shared" si="93"/>
        <v>70바3643</v>
      </c>
      <c r="D67" s="138" t="str">
        <f t="shared" si="94"/>
        <v>대형</v>
      </c>
      <c r="E67" s="134" t="str">
        <f t="shared" si="95"/>
        <v>A</v>
      </c>
      <c r="F67" s="157">
        <f t="shared" si="96"/>
        <v>0.95500000000000007</v>
      </c>
      <c r="G67" s="158">
        <f t="shared" si="97"/>
        <v>1.7190000000000001</v>
      </c>
      <c r="H67" s="159">
        <f t="shared" si="98"/>
        <v>1.8</v>
      </c>
      <c r="I67" s="160">
        <f t="shared" si="99"/>
        <v>1247.6969999999999</v>
      </c>
      <c r="J67" s="161">
        <f t="shared" si="100"/>
        <v>5.2216727453329018E-2</v>
      </c>
      <c r="K67" s="161">
        <f t="shared" si="101"/>
        <v>0.31723570103316051</v>
      </c>
      <c r="L67" s="161">
        <f t="shared" si="102"/>
        <v>9.9383103429758993E-2</v>
      </c>
      <c r="M67" s="162">
        <f t="shared" si="103"/>
        <v>12.619</v>
      </c>
      <c r="N67" s="163">
        <f t="shared" si="104"/>
        <v>0.40100000000000002</v>
      </c>
      <c r="O67" s="163">
        <f t="shared" si="105"/>
        <v>13.785</v>
      </c>
      <c r="P67" s="164">
        <f t="shared" si="106"/>
        <v>0</v>
      </c>
      <c r="Q67" s="165">
        <f t="shared" si="107"/>
        <v>69</v>
      </c>
      <c r="R67" s="166">
        <f t="shared" si="108"/>
        <v>24.991263952888357</v>
      </c>
      <c r="S67" s="151">
        <f t="shared" si="109"/>
        <v>5</v>
      </c>
      <c r="T67" s="151">
        <f t="shared" si="110"/>
        <v>172</v>
      </c>
      <c r="U67" t="s">
        <v>119</v>
      </c>
      <c r="V67" t="s">
        <v>125</v>
      </c>
      <c r="W67" t="s">
        <v>119</v>
      </c>
      <c r="X67" s="4" t="s">
        <v>125</v>
      </c>
      <c r="Y67" s="4" t="s">
        <v>554</v>
      </c>
      <c r="Z67" s="4" t="s">
        <v>195</v>
      </c>
      <c r="AA67" s="4" t="s">
        <v>48</v>
      </c>
      <c r="AB67" s="4">
        <v>529</v>
      </c>
      <c r="AC67" s="4">
        <v>1247.6969999999999</v>
      </c>
      <c r="AD67" s="4">
        <v>725.64400000000001</v>
      </c>
      <c r="AE67" s="4">
        <v>1.7190000000000001</v>
      </c>
      <c r="AF67" s="4">
        <v>1.8</v>
      </c>
      <c r="AG67" s="4">
        <v>12.619</v>
      </c>
      <c r="AH67" s="4">
        <v>79.177730999999994</v>
      </c>
      <c r="AI67" s="4">
        <v>4.1344019999999997</v>
      </c>
      <c r="AJ67" s="4">
        <v>25.118003000000002</v>
      </c>
      <c r="AK67" s="4">
        <v>124</v>
      </c>
      <c r="AL67" s="4">
        <v>5</v>
      </c>
      <c r="AM67" s="4">
        <v>172</v>
      </c>
      <c r="AN67" s="4">
        <v>69</v>
      </c>
      <c r="AO67" s="4">
        <v>15.758179999999999</v>
      </c>
      <c r="AP67" s="4">
        <v>174.1</v>
      </c>
      <c r="AQ67" s="4">
        <v>0</v>
      </c>
      <c r="AR67" s="4">
        <v>16</v>
      </c>
      <c r="AS67" s="4">
        <v>3909</v>
      </c>
      <c r="AT67" s="4">
        <v>0.40100000000000002</v>
      </c>
      <c r="AU67" s="4">
        <v>13.785</v>
      </c>
      <c r="AV67" s="4">
        <v>9438</v>
      </c>
      <c r="AW67" s="4">
        <v>0</v>
      </c>
      <c r="AX67" s="4">
        <v>0.45</v>
      </c>
      <c r="AY67">
        <v>0.95473684210526322</v>
      </c>
      <c r="AZ67" t="s">
        <v>66</v>
      </c>
      <c r="BA67" t="s">
        <v>228</v>
      </c>
      <c r="BB67">
        <v>3</v>
      </c>
      <c r="BC67" t="s">
        <v>687</v>
      </c>
      <c r="BD67">
        <v>10</v>
      </c>
      <c r="BE67">
        <v>51226.362999999998</v>
      </c>
      <c r="BF67">
        <v>0.10092998403966333</v>
      </c>
      <c r="BG67">
        <v>9.636157423576279E-2</v>
      </c>
      <c r="BH67">
        <v>299348.842</v>
      </c>
      <c r="BI67">
        <v>1.7271742110163232E-2</v>
      </c>
      <c r="BJ67">
        <v>1.6489968519913741E-2</v>
      </c>
      <c r="BK67">
        <v>1</v>
      </c>
      <c r="BL67" t="s">
        <v>66</v>
      </c>
      <c r="BM67">
        <v>0</v>
      </c>
      <c r="BN67" t="s">
        <v>629</v>
      </c>
    </row>
    <row r="68" spans="1:66">
      <c r="A68" s="146" t="str">
        <f t="shared" si="92"/>
        <v>인천스마트</v>
      </c>
      <c r="B68" s="146" t="str">
        <f t="shared" si="1"/>
        <v>5-1</v>
      </c>
      <c r="C68" s="147" t="str">
        <f t="shared" si="93"/>
        <v>70바3644</v>
      </c>
      <c r="D68" s="121" t="str">
        <f t="shared" si="94"/>
        <v>대형</v>
      </c>
      <c r="E68" s="117" t="str">
        <f t="shared" si="95"/>
        <v>D</v>
      </c>
      <c r="F68" s="167">
        <f t="shared" si="96"/>
        <v>0.99055555555555552</v>
      </c>
      <c r="G68" s="168">
        <f t="shared" si="97"/>
        <v>1.7829999999999999</v>
      </c>
      <c r="H68" s="169">
        <f t="shared" si="98"/>
        <v>1.8</v>
      </c>
      <c r="I68" s="170">
        <f t="shared" si="99"/>
        <v>1854.2180000000001</v>
      </c>
      <c r="J68" s="171">
        <f t="shared" si="100"/>
        <v>3.3675565593058135E-2</v>
      </c>
      <c r="K68" s="171">
        <f t="shared" si="101"/>
        <v>0.32453665037176099</v>
      </c>
      <c r="L68" s="171">
        <f t="shared" si="102"/>
        <v>0.10462631686241855</v>
      </c>
      <c r="M68" s="172">
        <f t="shared" si="103"/>
        <v>11.851000000000001</v>
      </c>
      <c r="N68" s="173">
        <f t="shared" si="104"/>
        <v>0.108</v>
      </c>
      <c r="O68" s="173">
        <f t="shared" si="105"/>
        <v>12.782</v>
      </c>
      <c r="P68" s="174">
        <f t="shared" si="106"/>
        <v>0</v>
      </c>
      <c r="Q68" s="175">
        <f t="shared" si="107"/>
        <v>65</v>
      </c>
      <c r="R68" s="176">
        <f t="shared" si="108"/>
        <v>23.833798569055357</v>
      </c>
      <c r="S68" s="148">
        <f t="shared" si="109"/>
        <v>2</v>
      </c>
      <c r="T68" s="148">
        <f t="shared" si="110"/>
        <v>237</v>
      </c>
      <c r="U68" t="s">
        <v>119</v>
      </c>
      <c r="V68" t="s">
        <v>125</v>
      </c>
      <c r="W68" t="s">
        <v>119</v>
      </c>
      <c r="X68" s="4" t="s">
        <v>125</v>
      </c>
      <c r="Y68" s="4" t="s">
        <v>269</v>
      </c>
      <c r="Z68" s="4" t="s">
        <v>195</v>
      </c>
      <c r="AA68" s="4" t="s">
        <v>48</v>
      </c>
      <c r="AB68" s="4">
        <v>529</v>
      </c>
      <c r="AC68" s="4">
        <v>1854.2180000000001</v>
      </c>
      <c r="AD68" s="4">
        <v>1040.1559999999999</v>
      </c>
      <c r="AE68" s="4">
        <v>1.7829999999999999</v>
      </c>
      <c r="AF68" s="4">
        <v>1.8</v>
      </c>
      <c r="AG68" s="4">
        <v>11.851000000000001</v>
      </c>
      <c r="AH68" s="4">
        <v>121.22050299999999</v>
      </c>
      <c r="AI68" s="4">
        <v>4.0821690000000004</v>
      </c>
      <c r="AJ68" s="4">
        <v>39.340496000000002</v>
      </c>
      <c r="AK68" s="4">
        <v>194</v>
      </c>
      <c r="AL68" s="4">
        <v>2</v>
      </c>
      <c r="AM68" s="4">
        <v>237</v>
      </c>
      <c r="AN68" s="4">
        <v>65</v>
      </c>
      <c r="AO68" s="4">
        <v>15.296239999999999</v>
      </c>
      <c r="AP68" s="4">
        <v>108.1</v>
      </c>
      <c r="AQ68" s="4">
        <v>0</v>
      </c>
      <c r="AR68" s="4">
        <v>14</v>
      </c>
      <c r="AS68" s="4">
        <v>6238</v>
      </c>
      <c r="AT68" s="4">
        <v>0.108</v>
      </c>
      <c r="AU68" s="4">
        <v>12.782</v>
      </c>
      <c r="AV68" s="4">
        <v>12251</v>
      </c>
      <c r="AW68" s="4">
        <v>0</v>
      </c>
      <c r="AX68" s="4">
        <v>0.47</v>
      </c>
      <c r="AY68">
        <v>0.84454545454545449</v>
      </c>
      <c r="AZ68" t="s">
        <v>67</v>
      </c>
      <c r="BA68" t="s">
        <v>243</v>
      </c>
      <c r="BB68">
        <v>2</v>
      </c>
      <c r="BC68" t="s">
        <v>577</v>
      </c>
      <c r="BD68">
        <v>13</v>
      </c>
      <c r="BE68">
        <v>67214.745999999999</v>
      </c>
      <c r="BF68">
        <v>6.6197497793118204E-2</v>
      </c>
      <c r="BG68">
        <v>5.5906795863460736E-2</v>
      </c>
      <c r="BH68">
        <v>299348.842</v>
      </c>
      <c r="BI68">
        <v>1.4863755511036853E-2</v>
      </c>
      <c r="BJ68">
        <v>1.2553117154321123E-2</v>
      </c>
      <c r="BK68">
        <v>1</v>
      </c>
      <c r="BL68" t="s">
        <v>69</v>
      </c>
      <c r="BM68">
        <v>-1</v>
      </c>
      <c r="BN68" t="s">
        <v>627</v>
      </c>
    </row>
    <row r="69" spans="1:66">
      <c r="A69" s="149" t="str">
        <f t="shared" si="92"/>
        <v>인천스마트</v>
      </c>
      <c r="B69" s="149" t="str">
        <f t="shared" si="1"/>
        <v>5-1</v>
      </c>
      <c r="C69" s="150" t="str">
        <f t="shared" si="93"/>
        <v>70바3645</v>
      </c>
      <c r="D69" s="138" t="str">
        <f t="shared" si="94"/>
        <v>대형</v>
      </c>
      <c r="E69" s="134" t="str">
        <f t="shared" si="95"/>
        <v>C</v>
      </c>
      <c r="F69" s="157">
        <f t="shared" si="96"/>
        <v>0.96055555555555561</v>
      </c>
      <c r="G69" s="158">
        <f t="shared" si="97"/>
        <v>1.7290000000000001</v>
      </c>
      <c r="H69" s="159">
        <f t="shared" si="98"/>
        <v>1.8</v>
      </c>
      <c r="I69" s="160">
        <f t="shared" si="99"/>
        <v>1604.421</v>
      </c>
      <c r="J69" s="161">
        <f t="shared" si="100"/>
        <v>4.3355380283458103E-2</v>
      </c>
      <c r="K69" s="161">
        <f t="shared" si="101"/>
        <v>0.33386724884238755</v>
      </c>
      <c r="L69" s="161">
        <f t="shared" si="102"/>
        <v>0.15519617357289639</v>
      </c>
      <c r="M69" s="162">
        <f t="shared" si="103"/>
        <v>13.51</v>
      </c>
      <c r="N69" s="163">
        <f t="shared" si="104"/>
        <v>0.249</v>
      </c>
      <c r="O69" s="163">
        <f t="shared" si="105"/>
        <v>22.873999999999999</v>
      </c>
      <c r="P69" s="164">
        <f t="shared" si="106"/>
        <v>0</v>
      </c>
      <c r="Q69" s="165">
        <f t="shared" si="107"/>
        <v>71</v>
      </c>
      <c r="R69" s="166">
        <f t="shared" si="108"/>
        <v>26.265719259970592</v>
      </c>
      <c r="S69" s="151">
        <f t="shared" si="109"/>
        <v>4</v>
      </c>
      <c r="T69" s="151">
        <f t="shared" si="110"/>
        <v>367</v>
      </c>
      <c r="U69" t="s">
        <v>119</v>
      </c>
      <c r="V69" t="s">
        <v>125</v>
      </c>
      <c r="W69" t="s">
        <v>119</v>
      </c>
      <c r="X69" s="4" t="s">
        <v>125</v>
      </c>
      <c r="Y69" s="4" t="s">
        <v>270</v>
      </c>
      <c r="Z69" s="4" t="s">
        <v>195</v>
      </c>
      <c r="AA69" s="4" t="s">
        <v>48</v>
      </c>
      <c r="AB69" s="4">
        <v>529</v>
      </c>
      <c r="AC69" s="4">
        <v>1604.421</v>
      </c>
      <c r="AD69" s="4">
        <v>927.80799999999999</v>
      </c>
      <c r="AE69" s="4">
        <v>1.7290000000000001</v>
      </c>
      <c r="AF69" s="4">
        <v>1.8</v>
      </c>
      <c r="AG69" s="4">
        <v>13.51</v>
      </c>
      <c r="AH69" s="4">
        <v>98.083558999999994</v>
      </c>
      <c r="AI69" s="4">
        <v>4.2524499999999996</v>
      </c>
      <c r="AJ69" s="4">
        <v>32.746887999999998</v>
      </c>
      <c r="AK69" s="4">
        <v>249</v>
      </c>
      <c r="AL69" s="4">
        <v>4</v>
      </c>
      <c r="AM69" s="4">
        <v>367</v>
      </c>
      <c r="AN69" s="4">
        <v>71</v>
      </c>
      <c r="AO69" s="4">
        <v>16.357695</v>
      </c>
      <c r="AP69" s="4">
        <v>482.6</v>
      </c>
      <c r="AQ69" s="4">
        <v>0</v>
      </c>
      <c r="AR69" s="4">
        <v>15</v>
      </c>
      <c r="AS69" s="4">
        <v>4635</v>
      </c>
      <c r="AT69" s="4">
        <v>0.249</v>
      </c>
      <c r="AU69" s="4">
        <v>22.873999999999999</v>
      </c>
      <c r="AV69" s="4">
        <v>13686</v>
      </c>
      <c r="AW69" s="4">
        <v>0</v>
      </c>
      <c r="AX69" s="4">
        <v>0.45</v>
      </c>
      <c r="AY69">
        <v>0.86999999999999988</v>
      </c>
      <c r="AZ69" t="s">
        <v>69</v>
      </c>
      <c r="BA69" t="s">
        <v>243</v>
      </c>
      <c r="BB69">
        <v>4</v>
      </c>
      <c r="BC69" t="s">
        <v>688</v>
      </c>
      <c r="BD69">
        <v>11</v>
      </c>
      <c r="BE69">
        <v>67214.745999999999</v>
      </c>
      <c r="BF69">
        <v>8.0481610389482094E-2</v>
      </c>
      <c r="BG69">
        <v>7.0019001038849407E-2</v>
      </c>
      <c r="BH69">
        <v>299348.842</v>
      </c>
      <c r="BI69">
        <v>1.807106038512753E-2</v>
      </c>
      <c r="BJ69">
        <v>1.572182253506095E-2</v>
      </c>
      <c r="BK69">
        <v>1</v>
      </c>
      <c r="BL69" t="s">
        <v>66</v>
      </c>
      <c r="BM69">
        <v>-2</v>
      </c>
      <c r="BN69" t="s">
        <v>627</v>
      </c>
    </row>
    <row r="70" spans="1:66">
      <c r="A70" s="146" t="str">
        <f t="shared" si="92"/>
        <v>인천스마트</v>
      </c>
      <c r="B70" s="146" t="str">
        <f t="shared" ref="B70:B74" si="111">X70</f>
        <v>5-1</v>
      </c>
      <c r="C70" s="147" t="str">
        <f t="shared" si="93"/>
        <v>70바3646</v>
      </c>
      <c r="D70" s="121" t="str">
        <f t="shared" si="94"/>
        <v>대형</v>
      </c>
      <c r="E70" s="117" t="str">
        <f t="shared" si="95"/>
        <v>D</v>
      </c>
      <c r="F70" s="167">
        <f t="shared" si="96"/>
        <v>1.0055555555555555</v>
      </c>
      <c r="G70" s="168">
        <f t="shared" si="97"/>
        <v>1.81</v>
      </c>
      <c r="H70" s="169">
        <f t="shared" si="98"/>
        <v>1.8</v>
      </c>
      <c r="I70" s="170">
        <f t="shared" si="99"/>
        <v>2691.9459999999999</v>
      </c>
      <c r="J70" s="171">
        <f t="shared" si="100"/>
        <v>3.7276798174578643E-2</v>
      </c>
      <c r="K70" s="171">
        <f t="shared" si="101"/>
        <v>0.33289527502632604</v>
      </c>
      <c r="L70" s="171">
        <f t="shared" si="102"/>
        <v>0.10512840896511297</v>
      </c>
      <c r="M70" s="172">
        <f t="shared" si="103"/>
        <v>10.686999999999999</v>
      </c>
      <c r="N70" s="173">
        <f t="shared" si="104"/>
        <v>0</v>
      </c>
      <c r="O70" s="173">
        <f t="shared" si="105"/>
        <v>8.99</v>
      </c>
      <c r="P70" s="174">
        <f t="shared" si="106"/>
        <v>0</v>
      </c>
      <c r="Q70" s="175">
        <f t="shared" si="107"/>
        <v>65</v>
      </c>
      <c r="R70" s="176">
        <f t="shared" si="108"/>
        <v>23.714258385206669</v>
      </c>
      <c r="S70" s="148">
        <f t="shared" si="109"/>
        <v>0</v>
      </c>
      <c r="T70" s="148">
        <f t="shared" si="110"/>
        <v>242</v>
      </c>
      <c r="U70" t="s">
        <v>119</v>
      </c>
      <c r="V70" t="s">
        <v>125</v>
      </c>
      <c r="W70" t="s">
        <v>119</v>
      </c>
      <c r="X70" s="4" t="s">
        <v>125</v>
      </c>
      <c r="Y70" s="4" t="s">
        <v>271</v>
      </c>
      <c r="Z70" s="4" t="s">
        <v>195</v>
      </c>
      <c r="AA70" s="4" t="s">
        <v>48</v>
      </c>
      <c r="AB70" s="4">
        <v>529</v>
      </c>
      <c r="AC70" s="4">
        <v>2691.9459999999999</v>
      </c>
      <c r="AD70" s="4">
        <v>1487.018</v>
      </c>
      <c r="AE70" s="4">
        <v>1.81</v>
      </c>
      <c r="AF70" s="4">
        <v>1.8</v>
      </c>
      <c r="AG70" s="4">
        <v>10.686999999999999</v>
      </c>
      <c r="AH70" s="4">
        <v>180.233237</v>
      </c>
      <c r="AI70" s="4">
        <v>6.7185180000000004</v>
      </c>
      <c r="AJ70" s="4">
        <v>59.998792999999999</v>
      </c>
      <c r="AK70" s="4">
        <v>283</v>
      </c>
      <c r="AL70" s="4">
        <v>0</v>
      </c>
      <c r="AM70" s="4">
        <v>242</v>
      </c>
      <c r="AN70" s="4">
        <v>65</v>
      </c>
      <c r="AO70" s="4">
        <v>14.935902</v>
      </c>
      <c r="AP70" s="4">
        <v>13.9</v>
      </c>
      <c r="AQ70" s="4">
        <v>0</v>
      </c>
      <c r="AR70" s="4">
        <v>10</v>
      </c>
      <c r="AS70" s="4">
        <v>4303</v>
      </c>
      <c r="AT70" s="4">
        <v>0</v>
      </c>
      <c r="AU70" s="4">
        <v>8.99</v>
      </c>
      <c r="AV70" s="4">
        <v>19331</v>
      </c>
      <c r="AW70" s="4">
        <v>0</v>
      </c>
      <c r="AX70" s="4">
        <v>0.45</v>
      </c>
      <c r="AY70">
        <v>0.84863636363636352</v>
      </c>
      <c r="AZ70" t="s">
        <v>67</v>
      </c>
      <c r="BA70" t="s">
        <v>243</v>
      </c>
      <c r="BB70">
        <v>1</v>
      </c>
      <c r="BC70" t="s">
        <v>576</v>
      </c>
      <c r="BD70">
        <v>12</v>
      </c>
      <c r="BE70">
        <v>67214.745999999999</v>
      </c>
      <c r="BF70">
        <v>7.5376778184953641E-2</v>
      </c>
      <c r="BG70">
        <v>6.396747494150383E-2</v>
      </c>
      <c r="BH70">
        <v>299348.842</v>
      </c>
      <c r="BI70">
        <v>1.692483914803318E-2</v>
      </c>
      <c r="BJ70">
        <v>1.4363033949717247E-2</v>
      </c>
      <c r="BK70">
        <v>1</v>
      </c>
      <c r="BL70" t="s">
        <v>68</v>
      </c>
      <c r="BM70">
        <v>-2</v>
      </c>
      <c r="BN70" t="s">
        <v>627</v>
      </c>
    </row>
    <row r="71" spans="1:66">
      <c r="A71" s="149" t="str">
        <f t="shared" si="92"/>
        <v>인천스마트</v>
      </c>
      <c r="B71" s="149" t="str">
        <f t="shared" si="111"/>
        <v>5-1</v>
      </c>
      <c r="C71" s="150" t="str">
        <f t="shared" si="93"/>
        <v>70바3647</v>
      </c>
      <c r="D71" s="138" t="str">
        <f t="shared" si="94"/>
        <v>대형</v>
      </c>
      <c r="E71" s="134" t="str">
        <f t="shared" si="95"/>
        <v>C</v>
      </c>
      <c r="F71" s="157">
        <f t="shared" si="96"/>
        <v>0.97944444444444434</v>
      </c>
      <c r="G71" s="158">
        <f t="shared" si="97"/>
        <v>1.7629999999999999</v>
      </c>
      <c r="H71" s="159">
        <f t="shared" si="98"/>
        <v>1.8</v>
      </c>
      <c r="I71" s="160">
        <f t="shared" si="99"/>
        <v>1822.144</v>
      </c>
      <c r="J71" s="161">
        <f t="shared" si="100"/>
        <v>3.7686931798191756E-2</v>
      </c>
      <c r="K71" s="161">
        <f t="shared" si="101"/>
        <v>0.34775106427123026</v>
      </c>
      <c r="L71" s="161">
        <f t="shared" si="102"/>
        <v>0.17067805837518879</v>
      </c>
      <c r="M71" s="162">
        <f t="shared" si="103"/>
        <v>13.324999999999999</v>
      </c>
      <c r="N71" s="163">
        <f t="shared" si="104"/>
        <v>0.22</v>
      </c>
      <c r="O71" s="163">
        <f t="shared" si="105"/>
        <v>17.452000000000002</v>
      </c>
      <c r="P71" s="164">
        <f t="shared" si="106"/>
        <v>0</v>
      </c>
      <c r="Q71" s="165">
        <f t="shared" si="107"/>
        <v>65</v>
      </c>
      <c r="R71" s="166">
        <f t="shared" si="108"/>
        <v>24.372504749353613</v>
      </c>
      <c r="S71" s="151">
        <f t="shared" si="109"/>
        <v>4</v>
      </c>
      <c r="T71" s="151">
        <f t="shared" si="110"/>
        <v>318</v>
      </c>
      <c r="U71" t="s">
        <v>119</v>
      </c>
      <c r="V71" t="s">
        <v>125</v>
      </c>
      <c r="W71" t="s">
        <v>119</v>
      </c>
      <c r="X71" s="4" t="s">
        <v>125</v>
      </c>
      <c r="Y71" s="4" t="s">
        <v>272</v>
      </c>
      <c r="Z71" s="4" t="s">
        <v>195</v>
      </c>
      <c r="AA71" s="4" t="s">
        <v>48</v>
      </c>
      <c r="AB71" s="4">
        <v>529</v>
      </c>
      <c r="AC71" s="4">
        <v>1822.144</v>
      </c>
      <c r="AD71" s="4">
        <v>1033.729</v>
      </c>
      <c r="AE71" s="4">
        <v>1.7629999999999999</v>
      </c>
      <c r="AF71" s="4">
        <v>1.8</v>
      </c>
      <c r="AG71" s="4">
        <v>13.324999999999999</v>
      </c>
      <c r="AH71" s="4">
        <v>121.65132</v>
      </c>
      <c r="AI71" s="4">
        <v>4.5846650000000002</v>
      </c>
      <c r="AJ71" s="4">
        <v>42.304375999999998</v>
      </c>
      <c r="AK71" s="4">
        <v>311</v>
      </c>
      <c r="AL71" s="4">
        <v>4</v>
      </c>
      <c r="AM71" s="4">
        <v>318</v>
      </c>
      <c r="AN71" s="4">
        <v>65</v>
      </c>
      <c r="AO71" s="4">
        <v>14.978415</v>
      </c>
      <c r="AP71" s="4">
        <v>257.3</v>
      </c>
      <c r="AQ71" s="4">
        <v>0</v>
      </c>
      <c r="AR71" s="4">
        <v>10</v>
      </c>
      <c r="AS71" s="4">
        <v>2955</v>
      </c>
      <c r="AT71" s="4">
        <v>0.22</v>
      </c>
      <c r="AU71" s="4">
        <v>17.452000000000002</v>
      </c>
      <c r="AV71" s="4">
        <v>14722</v>
      </c>
      <c r="AW71" s="4">
        <v>0</v>
      </c>
      <c r="AX71" s="4">
        <v>0.49</v>
      </c>
      <c r="AY71">
        <v>0.85636363636363622</v>
      </c>
      <c r="AZ71" t="s">
        <v>69</v>
      </c>
      <c r="BA71" t="s">
        <v>243</v>
      </c>
      <c r="BB71">
        <v>6</v>
      </c>
      <c r="BC71" t="s">
        <v>689</v>
      </c>
      <c r="BD71">
        <v>14</v>
      </c>
      <c r="BE71">
        <v>67214.745999999999</v>
      </c>
      <c r="BF71">
        <v>8.3893882452520163E-2</v>
      </c>
      <c r="BG71">
        <v>7.1843670245703622E-2</v>
      </c>
      <c r="BH71">
        <v>299348.842</v>
      </c>
      <c r="BI71">
        <v>1.8837240065221299E-2</v>
      </c>
      <c r="BJ71">
        <v>1.6131527401307692E-2</v>
      </c>
      <c r="BK71">
        <v>1</v>
      </c>
      <c r="BL71" t="s">
        <v>68</v>
      </c>
      <c r="BM71">
        <v>-1</v>
      </c>
      <c r="BN71" t="s">
        <v>627</v>
      </c>
    </row>
    <row r="72" spans="1:66">
      <c r="A72" s="146" t="str">
        <f t="shared" si="92"/>
        <v>인천스마트</v>
      </c>
      <c r="B72" s="146" t="str">
        <f t="shared" si="111"/>
        <v>5-1</v>
      </c>
      <c r="C72" s="147" t="str">
        <f t="shared" si="93"/>
        <v>70바3648</v>
      </c>
      <c r="D72" s="121" t="str">
        <f t="shared" si="94"/>
        <v>대형</v>
      </c>
      <c r="E72" s="117" t="str">
        <f t="shared" si="95"/>
        <v>B</v>
      </c>
      <c r="F72" s="167">
        <f t="shared" si="96"/>
        <v>0.99333333333333329</v>
      </c>
      <c r="G72" s="168">
        <f t="shared" si="97"/>
        <v>1.788</v>
      </c>
      <c r="H72" s="169">
        <f t="shared" si="98"/>
        <v>1.8</v>
      </c>
      <c r="I72" s="170">
        <f t="shared" si="99"/>
        <v>1923.2470000000001</v>
      </c>
      <c r="J72" s="171">
        <f t="shared" si="100"/>
        <v>5.3295734875824292E-2</v>
      </c>
      <c r="K72" s="171">
        <f t="shared" si="101"/>
        <v>0.30456421365587832</v>
      </c>
      <c r="L72" s="171">
        <f t="shared" si="102"/>
        <v>0.10347084903811106</v>
      </c>
      <c r="M72" s="172">
        <f t="shared" si="103"/>
        <v>11.987</v>
      </c>
      <c r="N72" s="173">
        <f t="shared" si="104"/>
        <v>0.104</v>
      </c>
      <c r="O72" s="173">
        <f t="shared" si="105"/>
        <v>17.626000000000001</v>
      </c>
      <c r="P72" s="174">
        <f t="shared" si="106"/>
        <v>0</v>
      </c>
      <c r="Q72" s="175">
        <f t="shared" si="107"/>
        <v>66</v>
      </c>
      <c r="R72" s="176">
        <f t="shared" si="108"/>
        <v>23.092263850811293</v>
      </c>
      <c r="S72" s="148">
        <f t="shared" si="109"/>
        <v>2</v>
      </c>
      <c r="T72" s="148">
        <f t="shared" si="110"/>
        <v>339</v>
      </c>
      <c r="U72" t="s">
        <v>119</v>
      </c>
      <c r="V72" t="s">
        <v>125</v>
      </c>
      <c r="W72" t="s">
        <v>119</v>
      </c>
      <c r="X72" s="4" t="s">
        <v>125</v>
      </c>
      <c r="Y72" s="4" t="s">
        <v>273</v>
      </c>
      <c r="Z72" s="4" t="s">
        <v>195</v>
      </c>
      <c r="AA72" s="4" t="s">
        <v>48</v>
      </c>
      <c r="AB72" s="4">
        <v>529</v>
      </c>
      <c r="AC72" s="4">
        <v>1923.2470000000001</v>
      </c>
      <c r="AD72" s="4">
        <v>1075.771</v>
      </c>
      <c r="AE72" s="4">
        <v>1.788</v>
      </c>
      <c r="AF72" s="4">
        <v>1.8</v>
      </c>
      <c r="AG72" s="4">
        <v>11.987</v>
      </c>
      <c r="AH72" s="4">
        <v>129.699647</v>
      </c>
      <c r="AI72" s="4">
        <v>6.9124379999999999</v>
      </c>
      <c r="AJ72" s="4">
        <v>39.501871000000001</v>
      </c>
      <c r="AK72" s="4">
        <v>199</v>
      </c>
      <c r="AL72" s="4">
        <v>2</v>
      </c>
      <c r="AM72" s="4">
        <v>339</v>
      </c>
      <c r="AN72" s="4">
        <v>66</v>
      </c>
      <c r="AO72" s="4">
        <v>14.828467</v>
      </c>
      <c r="AP72" s="4">
        <v>138.5</v>
      </c>
      <c r="AQ72" s="4">
        <v>0</v>
      </c>
      <c r="AR72" s="4">
        <v>8</v>
      </c>
      <c r="AS72" s="4">
        <v>2835</v>
      </c>
      <c r="AT72" s="4">
        <v>0.104</v>
      </c>
      <c r="AU72" s="4">
        <v>17.626000000000001</v>
      </c>
      <c r="AV72" s="4">
        <v>0</v>
      </c>
      <c r="AW72" s="4">
        <v>0</v>
      </c>
      <c r="AX72" s="4">
        <v>0.49</v>
      </c>
      <c r="AY72">
        <v>0.90727272727272723</v>
      </c>
      <c r="AZ72" t="s">
        <v>68</v>
      </c>
      <c r="BA72" t="s">
        <v>243</v>
      </c>
      <c r="BB72">
        <v>2</v>
      </c>
      <c r="BC72" t="s">
        <v>690</v>
      </c>
      <c r="BD72">
        <v>15</v>
      </c>
      <c r="BE72">
        <v>67214.745999999999</v>
      </c>
      <c r="BF72">
        <v>0.10355129512800658</v>
      </c>
      <c r="BG72">
        <v>9.3949265943409604E-2</v>
      </c>
      <c r="BH72">
        <v>299348.842</v>
      </c>
      <c r="BI72">
        <v>2.3251047017579577E-2</v>
      </c>
      <c r="BJ72">
        <v>2.1095040839585834E-2</v>
      </c>
      <c r="BK72">
        <v>1</v>
      </c>
      <c r="BL72" t="s">
        <v>68</v>
      </c>
      <c r="BM72">
        <v>0</v>
      </c>
      <c r="BN72" t="s">
        <v>629</v>
      </c>
    </row>
    <row r="73" spans="1:66">
      <c r="A73" s="149" t="str">
        <f t="shared" si="92"/>
        <v>인천스마트</v>
      </c>
      <c r="B73" s="149" t="str">
        <f t="shared" si="111"/>
        <v>예비</v>
      </c>
      <c r="C73" s="150" t="str">
        <f t="shared" si="93"/>
        <v>71바7121</v>
      </c>
      <c r="D73" s="138" t="str">
        <f t="shared" si="94"/>
        <v>대형</v>
      </c>
      <c r="E73" s="134" t="str">
        <f t="shared" si="95"/>
        <v>C</v>
      </c>
      <c r="F73" s="157">
        <f t="shared" si="96"/>
        <v>0.87649999999999995</v>
      </c>
      <c r="G73" s="158">
        <f t="shared" si="97"/>
        <v>1.7529999999999999</v>
      </c>
      <c r="H73" s="159">
        <f t="shared" si="98"/>
        <v>2</v>
      </c>
      <c r="I73" s="160">
        <f t="shared" si="99"/>
        <v>1482.5540000000001</v>
      </c>
      <c r="J73" s="161">
        <f t="shared" si="100"/>
        <v>4.6495031090049245E-2</v>
      </c>
      <c r="K73" s="161">
        <f t="shared" si="101"/>
        <v>0.34082827331167048</v>
      </c>
      <c r="L73" s="161">
        <f t="shared" si="102"/>
        <v>0.16255731663062525</v>
      </c>
      <c r="M73" s="162">
        <f t="shared" si="103"/>
        <v>12.488</v>
      </c>
      <c r="N73" s="163">
        <f t="shared" si="104"/>
        <v>0.13500000000000001</v>
      </c>
      <c r="O73" s="163">
        <f t="shared" si="105"/>
        <v>21.111999999999998</v>
      </c>
      <c r="P73" s="164">
        <f t="shared" si="106"/>
        <v>5.6666666666666664E-2</v>
      </c>
      <c r="Q73" s="165">
        <f t="shared" si="107"/>
        <v>88</v>
      </c>
      <c r="R73" s="166">
        <f t="shared" si="108"/>
        <v>27.780078386248537</v>
      </c>
      <c r="S73" s="151">
        <f t="shared" si="109"/>
        <v>2</v>
      </c>
      <c r="T73" s="151">
        <f t="shared" si="110"/>
        <v>313</v>
      </c>
      <c r="U73" t="s">
        <v>119</v>
      </c>
      <c r="V73" t="s">
        <v>91</v>
      </c>
      <c r="W73" t="s">
        <v>119</v>
      </c>
      <c r="X73" s="4" t="s">
        <v>91</v>
      </c>
      <c r="Y73" s="4" t="s">
        <v>274</v>
      </c>
      <c r="Z73" s="4" t="s">
        <v>195</v>
      </c>
      <c r="AA73" s="4" t="s">
        <v>48</v>
      </c>
      <c r="AB73" s="4">
        <v>529</v>
      </c>
      <c r="AC73" s="4">
        <v>1482.5540000000001</v>
      </c>
      <c r="AD73" s="4">
        <v>845.53499999999997</v>
      </c>
      <c r="AE73" s="4">
        <v>1.7529999999999999</v>
      </c>
      <c r="AF73" s="4">
        <v>2</v>
      </c>
      <c r="AG73" s="4">
        <v>12.488</v>
      </c>
      <c r="AH73" s="4">
        <v>87.105523000000005</v>
      </c>
      <c r="AI73" s="4">
        <v>4.0499739999999997</v>
      </c>
      <c r="AJ73" s="4">
        <v>29.688025</v>
      </c>
      <c r="AK73" s="4">
        <v>241</v>
      </c>
      <c r="AL73" s="4">
        <v>2</v>
      </c>
      <c r="AM73" s="4">
        <v>313</v>
      </c>
      <c r="AN73" s="4">
        <v>88</v>
      </c>
      <c r="AO73" s="4">
        <v>17.020206000000002</v>
      </c>
      <c r="AP73" s="4">
        <v>2481.9</v>
      </c>
      <c r="AQ73" s="4">
        <v>3.4</v>
      </c>
      <c r="AR73" s="4">
        <v>13</v>
      </c>
      <c r="AS73" s="4">
        <v>8042</v>
      </c>
      <c r="AT73" s="4">
        <v>0.13500000000000001</v>
      </c>
      <c r="AU73" s="4">
        <v>21.111999999999998</v>
      </c>
      <c r="AV73" s="4">
        <v>8237</v>
      </c>
      <c r="AW73" s="4">
        <v>0</v>
      </c>
      <c r="AX73" s="4">
        <v>0.41</v>
      </c>
      <c r="AY73">
        <v>0.88454545454545441</v>
      </c>
      <c r="AZ73" t="s">
        <v>69</v>
      </c>
      <c r="BA73" t="s">
        <v>243</v>
      </c>
      <c r="BB73">
        <v>2</v>
      </c>
      <c r="BC73" t="s">
        <v>244</v>
      </c>
      <c r="BD73">
        <v>13</v>
      </c>
      <c r="BE73">
        <v>67214.745999999999</v>
      </c>
      <c r="BF73">
        <v>8.1638157198421907E-2</v>
      </c>
      <c r="BG73">
        <v>7.2212660867331371E-2</v>
      </c>
      <c r="BH73">
        <v>299348.842</v>
      </c>
      <c r="BI73">
        <v>1.8330747375999535E-2</v>
      </c>
      <c r="BJ73">
        <v>1.6214379269861405E-2</v>
      </c>
      <c r="BK73">
        <v>1</v>
      </c>
      <c r="BL73" t="s">
        <v>68</v>
      </c>
      <c r="BM73">
        <v>-1</v>
      </c>
      <c r="BN73" t="s">
        <v>627</v>
      </c>
    </row>
    <row r="74" spans="1:66">
      <c r="A74" s="146" t="str">
        <f t="shared" si="92"/>
        <v>인천스마트</v>
      </c>
      <c r="B74" s="146" t="str">
        <f t="shared" si="111"/>
        <v>예비</v>
      </c>
      <c r="C74" s="147" t="str">
        <f t="shared" si="93"/>
        <v>71바7122</v>
      </c>
      <c r="D74" s="121" t="str">
        <f t="shared" si="94"/>
        <v>대형</v>
      </c>
      <c r="E74" s="117" t="str">
        <f t="shared" si="95"/>
        <v>C</v>
      </c>
      <c r="F74" s="167">
        <f t="shared" si="96"/>
        <v>0.89400000000000002</v>
      </c>
      <c r="G74" s="168">
        <f t="shared" si="97"/>
        <v>1.788</v>
      </c>
      <c r="H74" s="169">
        <f t="shared" si="98"/>
        <v>2</v>
      </c>
      <c r="I74" s="170">
        <f t="shared" si="99"/>
        <v>1730.9739999999999</v>
      </c>
      <c r="J74" s="171">
        <f t="shared" si="100"/>
        <v>3.5990233703054826E-2</v>
      </c>
      <c r="K74" s="171">
        <f t="shared" si="101"/>
        <v>0.35796765293289884</v>
      </c>
      <c r="L74" s="171">
        <f t="shared" si="102"/>
        <v>0.16118093050502202</v>
      </c>
      <c r="M74" s="172">
        <f t="shared" si="103"/>
        <v>12.66</v>
      </c>
      <c r="N74" s="173">
        <f t="shared" si="104"/>
        <v>5.8000000000000003E-2</v>
      </c>
      <c r="O74" s="173">
        <f t="shared" si="105"/>
        <v>10.225</v>
      </c>
      <c r="P74" s="174">
        <f t="shared" si="106"/>
        <v>0.52500000000000002</v>
      </c>
      <c r="Q74" s="175">
        <f t="shared" si="107"/>
        <v>85</v>
      </c>
      <c r="R74" s="176">
        <f t="shared" si="108"/>
        <v>24.404158446470259</v>
      </c>
      <c r="S74" s="148">
        <f t="shared" si="109"/>
        <v>1</v>
      </c>
      <c r="T74" s="148">
        <f t="shared" si="110"/>
        <v>177</v>
      </c>
      <c r="U74" t="s">
        <v>119</v>
      </c>
      <c r="V74" t="s">
        <v>91</v>
      </c>
      <c r="W74" t="s">
        <v>119</v>
      </c>
      <c r="X74" s="4" t="s">
        <v>91</v>
      </c>
      <c r="Y74" s="4" t="s">
        <v>276</v>
      </c>
      <c r="Z74" s="4" t="s">
        <v>195</v>
      </c>
      <c r="AA74" s="4" t="s">
        <v>48</v>
      </c>
      <c r="AB74" s="4">
        <v>529</v>
      </c>
      <c r="AC74" s="4">
        <v>1730.9739999999999</v>
      </c>
      <c r="AD74" s="4">
        <v>968.245</v>
      </c>
      <c r="AE74" s="4">
        <v>1.788</v>
      </c>
      <c r="AF74" s="4">
        <v>2</v>
      </c>
      <c r="AG74" s="4">
        <v>12.66</v>
      </c>
      <c r="AH74" s="4">
        <v>117.037195</v>
      </c>
      <c r="AI74" s="4">
        <v>4.2121959999999996</v>
      </c>
      <c r="AJ74" s="4">
        <v>41.895530000000001</v>
      </c>
      <c r="AK74" s="4">
        <v>279</v>
      </c>
      <c r="AL74" s="4">
        <v>1</v>
      </c>
      <c r="AM74" s="4">
        <v>177</v>
      </c>
      <c r="AN74" s="4">
        <v>85</v>
      </c>
      <c r="AO74" s="4">
        <v>14.789947</v>
      </c>
      <c r="AP74" s="4">
        <v>1214.8</v>
      </c>
      <c r="AQ74" s="4">
        <v>31.5</v>
      </c>
      <c r="AR74" s="4">
        <v>16</v>
      </c>
      <c r="AS74" s="4">
        <v>5535</v>
      </c>
      <c r="AT74" s="4">
        <v>5.8000000000000003E-2</v>
      </c>
      <c r="AU74" s="4">
        <v>10.225</v>
      </c>
      <c r="AV74" s="4">
        <v>13775</v>
      </c>
      <c r="AW74" s="4">
        <v>0</v>
      </c>
      <c r="AX74" s="4">
        <v>0.48</v>
      </c>
      <c r="AY74">
        <v>0.85727272727272719</v>
      </c>
      <c r="AZ74" t="s">
        <v>69</v>
      </c>
      <c r="BA74" t="s">
        <v>243</v>
      </c>
      <c r="BB74">
        <v>5</v>
      </c>
      <c r="BC74" t="s">
        <v>691</v>
      </c>
      <c r="BD74">
        <v>15</v>
      </c>
      <c r="BE74">
        <v>67214.745999999999</v>
      </c>
      <c r="BF74">
        <v>9.0786224201457225E-2</v>
      </c>
      <c r="BG74">
        <v>7.7828554019976501E-2</v>
      </c>
      <c r="BH74">
        <v>299348.842</v>
      </c>
      <c r="BI74">
        <v>2.0384822467427482E-2</v>
      </c>
      <c r="BJ74">
        <v>1.7475352351621922E-2</v>
      </c>
      <c r="BK74">
        <v>1</v>
      </c>
      <c r="BL74" t="s">
        <v>68</v>
      </c>
      <c r="BM74">
        <v>-1</v>
      </c>
      <c r="BN74" t="s">
        <v>627</v>
      </c>
    </row>
    <row r="75" spans="1:66">
      <c r="A75" s="149" t="str">
        <f t="shared" ref="A75:A76" si="112">W75</f>
        <v>인천스마트</v>
      </c>
      <c r="B75" s="149" t="str">
        <f t="shared" ref="B75:B76" si="113">X75</f>
        <v>예비</v>
      </c>
      <c r="C75" s="150" t="str">
        <f t="shared" ref="C75:C76" si="114">Y75</f>
        <v>71바7123</v>
      </c>
      <c r="D75" s="138" t="str">
        <f t="shared" ref="D75:D76" si="115">Z75</f>
        <v>대형</v>
      </c>
      <c r="E75" s="134" t="str">
        <f t="shared" ref="E75:E76" si="116">AZ75</f>
        <v>C</v>
      </c>
      <c r="F75" s="157">
        <f t="shared" ref="F75:F76" si="117">G75/H75</f>
        <v>0.873</v>
      </c>
      <c r="G75" s="158">
        <f t="shared" ref="G75:G76" si="118">AE75</f>
        <v>1.746</v>
      </c>
      <c r="H75" s="159">
        <f t="shared" ref="H75:H76" si="119">AF75</f>
        <v>2</v>
      </c>
      <c r="I75" s="160">
        <f t="shared" ref="I75:I76" si="120">AC75</f>
        <v>1852.45</v>
      </c>
      <c r="J75" s="161">
        <f t="shared" ref="J75:J76" si="121">AI75/AH75</f>
        <v>4.9610659254228737E-2</v>
      </c>
      <c r="K75" s="161">
        <f t="shared" ref="K75:K76" si="122">AJ75/AH75</f>
        <v>0.36740760394328098</v>
      </c>
      <c r="L75" s="161">
        <f t="shared" ref="L75:L76" si="123">AK75/AC75</f>
        <v>0.14143431671570084</v>
      </c>
      <c r="M75" s="162">
        <f t="shared" ref="M75:M76" si="124">AG75</f>
        <v>14.423</v>
      </c>
      <c r="N75" s="163">
        <f t="shared" ref="N75:N76" si="125">IF(AW75=0,AT75,"속도계이상")</f>
        <v>0.378</v>
      </c>
      <c r="O75" s="163">
        <f t="shared" ref="O75:O76" si="126">IF(AW75=0,AU75,"속도계이상")</f>
        <v>11.768000000000001</v>
      </c>
      <c r="P75" s="164">
        <f t="shared" ref="P75:P76" si="127">AQ75/60</f>
        <v>0.34666666666666668</v>
      </c>
      <c r="Q75" s="165">
        <f t="shared" ref="Q75:Q76" si="128">AN75</f>
        <v>94</v>
      </c>
      <c r="R75" s="166">
        <f t="shared" ref="R75:R76" si="129">AC75/(AH75-AI75-AJ75)</f>
        <v>25.452143951374143</v>
      </c>
      <c r="S75" s="151">
        <f t="shared" ref="S75:S76" si="130">IF(AW75=0,AL75,"속도계이상")</f>
        <v>7</v>
      </c>
      <c r="T75" s="151">
        <f t="shared" ref="T75:T76" si="131">IF(AW75=0,AM75,"속도계이상")</f>
        <v>218</v>
      </c>
      <c r="U75" t="s">
        <v>119</v>
      </c>
      <c r="V75" t="s">
        <v>91</v>
      </c>
      <c r="W75" t="s">
        <v>119</v>
      </c>
      <c r="X75" s="4" t="s">
        <v>91</v>
      </c>
      <c r="Y75" s="4" t="s">
        <v>277</v>
      </c>
      <c r="Z75" s="4" t="s">
        <v>195</v>
      </c>
      <c r="AA75" s="4" t="s">
        <v>48</v>
      </c>
      <c r="AB75" s="4">
        <v>529</v>
      </c>
      <c r="AC75" s="4">
        <v>1852.45</v>
      </c>
      <c r="AD75" s="4">
        <v>1060.816</v>
      </c>
      <c r="AE75" s="4">
        <v>1.746</v>
      </c>
      <c r="AF75" s="4">
        <v>2</v>
      </c>
      <c r="AG75" s="4">
        <v>14.423</v>
      </c>
      <c r="AH75" s="4">
        <v>124.843856</v>
      </c>
      <c r="AI75" s="4">
        <v>6.1935859999999998</v>
      </c>
      <c r="AJ75" s="4">
        <v>45.868582000000004</v>
      </c>
      <c r="AK75" s="4">
        <v>262</v>
      </c>
      <c r="AL75" s="4">
        <v>7</v>
      </c>
      <c r="AM75" s="4">
        <v>218</v>
      </c>
      <c r="AN75" s="4">
        <v>94</v>
      </c>
      <c r="AO75" s="4">
        <v>14.838134999999999</v>
      </c>
      <c r="AP75" s="4">
        <v>1838.7</v>
      </c>
      <c r="AQ75" s="4">
        <v>20.8</v>
      </c>
      <c r="AR75" s="4">
        <v>28</v>
      </c>
      <c r="AS75" s="4">
        <v>7021</v>
      </c>
      <c r="AT75" s="4">
        <v>0.378</v>
      </c>
      <c r="AU75" s="4">
        <v>11.768000000000001</v>
      </c>
      <c r="AV75" s="4">
        <v>0</v>
      </c>
      <c r="AW75" s="4">
        <v>0</v>
      </c>
      <c r="AX75" s="4">
        <v>0.49</v>
      </c>
      <c r="AY75">
        <v>0.88681818181818173</v>
      </c>
      <c r="AZ75" t="s">
        <v>69</v>
      </c>
      <c r="BA75" t="s">
        <v>243</v>
      </c>
      <c r="BB75">
        <v>1</v>
      </c>
      <c r="BC75" t="s">
        <v>248</v>
      </c>
      <c r="BD75">
        <v>14</v>
      </c>
      <c r="BE75">
        <v>67214.745999999999</v>
      </c>
      <c r="BF75">
        <v>8.7717225026782059E-2</v>
      </c>
      <c r="BG75">
        <v>7.7789230012387175E-2</v>
      </c>
      <c r="BH75">
        <v>299348.842</v>
      </c>
      <c r="BI75">
        <v>1.9695720085665138E-2</v>
      </c>
      <c r="BJ75">
        <v>1.74665226759694E-2</v>
      </c>
      <c r="BK75">
        <v>1</v>
      </c>
      <c r="BL75" t="s">
        <v>66</v>
      </c>
      <c r="BM75">
        <v>-2</v>
      </c>
      <c r="BN75" t="s">
        <v>627</v>
      </c>
    </row>
    <row r="76" spans="1:66">
      <c r="A76" s="146" t="str">
        <f t="shared" si="112"/>
        <v>인천스마트</v>
      </c>
      <c r="B76" s="146" t="str">
        <f t="shared" si="113"/>
        <v>예비</v>
      </c>
      <c r="C76" s="147" t="str">
        <f t="shared" si="114"/>
        <v>71바7124</v>
      </c>
      <c r="D76" s="121" t="str">
        <f t="shared" si="115"/>
        <v>대형</v>
      </c>
      <c r="E76" s="117" t="str">
        <f t="shared" si="116"/>
        <v>C</v>
      </c>
      <c r="F76" s="167">
        <f t="shared" si="117"/>
        <v>0.90549999999999997</v>
      </c>
      <c r="G76" s="168">
        <f t="shared" si="118"/>
        <v>1.8109999999999999</v>
      </c>
      <c r="H76" s="169">
        <f t="shared" si="119"/>
        <v>2</v>
      </c>
      <c r="I76" s="170">
        <f t="shared" si="120"/>
        <v>2079.3980000000001</v>
      </c>
      <c r="J76" s="171">
        <f t="shared" si="121"/>
        <v>3.0137903031202097E-2</v>
      </c>
      <c r="K76" s="171">
        <f t="shared" si="122"/>
        <v>0.35363039963546938</v>
      </c>
      <c r="L76" s="171">
        <f t="shared" si="123"/>
        <v>0.18899700778783088</v>
      </c>
      <c r="M76" s="172">
        <f t="shared" si="124"/>
        <v>11.247</v>
      </c>
      <c r="N76" s="173">
        <f t="shared" si="125"/>
        <v>0</v>
      </c>
      <c r="O76" s="173">
        <f t="shared" si="126"/>
        <v>10.003</v>
      </c>
      <c r="P76" s="174">
        <f t="shared" si="127"/>
        <v>2.8333333333333332E-2</v>
      </c>
      <c r="Q76" s="175">
        <f t="shared" si="128"/>
        <v>91</v>
      </c>
      <c r="R76" s="176">
        <f t="shared" si="129"/>
        <v>25.607549360095124</v>
      </c>
      <c r="S76" s="148">
        <f t="shared" si="130"/>
        <v>0</v>
      </c>
      <c r="T76" s="148">
        <f t="shared" si="131"/>
        <v>208</v>
      </c>
      <c r="U76" t="s">
        <v>119</v>
      </c>
      <c r="V76" t="s">
        <v>91</v>
      </c>
      <c r="W76" t="s">
        <v>119</v>
      </c>
      <c r="X76" s="4" t="s">
        <v>91</v>
      </c>
      <c r="Y76" s="4" t="s">
        <v>278</v>
      </c>
      <c r="Z76" s="4" t="s">
        <v>195</v>
      </c>
      <c r="AA76" s="4" t="s">
        <v>48</v>
      </c>
      <c r="AB76" s="4">
        <v>529</v>
      </c>
      <c r="AC76" s="4">
        <v>2079.3980000000001</v>
      </c>
      <c r="AD76" s="4">
        <v>1148.452</v>
      </c>
      <c r="AE76" s="4">
        <v>1.8109999999999999</v>
      </c>
      <c r="AF76" s="4">
        <v>2</v>
      </c>
      <c r="AG76" s="4">
        <v>11.247</v>
      </c>
      <c r="AH76" s="4">
        <v>131.772738</v>
      </c>
      <c r="AI76" s="4">
        <v>3.9713539999999998</v>
      </c>
      <c r="AJ76" s="4">
        <v>46.598846000000002</v>
      </c>
      <c r="AK76" s="4">
        <v>393</v>
      </c>
      <c r="AL76" s="4">
        <v>0</v>
      </c>
      <c r="AM76" s="4">
        <v>208</v>
      </c>
      <c r="AN76" s="4">
        <v>91</v>
      </c>
      <c r="AO76" s="4">
        <v>15.780182999999999</v>
      </c>
      <c r="AP76" s="4">
        <v>1826.5</v>
      </c>
      <c r="AQ76" s="4">
        <v>1.7</v>
      </c>
      <c r="AR76" s="4">
        <v>20</v>
      </c>
      <c r="AS76" s="4">
        <v>4850</v>
      </c>
      <c r="AT76" s="4">
        <v>0</v>
      </c>
      <c r="AU76" s="4">
        <v>10.003</v>
      </c>
      <c r="AV76" s="4">
        <v>17513</v>
      </c>
      <c r="AW76" s="4">
        <v>0</v>
      </c>
      <c r="AX76" s="4">
        <v>0.43</v>
      </c>
      <c r="AY76">
        <v>0.87590909090909086</v>
      </c>
      <c r="AZ76" t="s">
        <v>69</v>
      </c>
      <c r="BA76" t="s">
        <v>243</v>
      </c>
      <c r="BB76">
        <v>3</v>
      </c>
      <c r="BC76" t="s">
        <v>575</v>
      </c>
      <c r="BD76">
        <v>12</v>
      </c>
      <c r="BE76">
        <v>67214.745999999999</v>
      </c>
      <c r="BF76">
        <v>8.1383763616394544E-2</v>
      </c>
      <c r="BG76">
        <v>7.1284778403996496E-2</v>
      </c>
      <c r="BH76">
        <v>299348.842</v>
      </c>
      <c r="BI76">
        <v>1.8273626727441959E-2</v>
      </c>
      <c r="BJ76">
        <v>1.6006035774445752E-2</v>
      </c>
      <c r="BK76">
        <v>1</v>
      </c>
      <c r="BL76" t="s">
        <v>68</v>
      </c>
      <c r="BM76">
        <v>-1</v>
      </c>
      <c r="BN76" t="s">
        <v>627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8" ht="45" customHeight="1">
      <c r="A2" s="10" t="s">
        <v>32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159</v>
      </c>
      <c r="B3" s="36"/>
      <c r="E3" s="11"/>
      <c r="F3" s="8"/>
      <c r="G3" s="11"/>
      <c r="H3" s="11"/>
      <c r="X3" s="11"/>
      <c r="Y3" s="11"/>
    </row>
    <row r="4" spans="1:68" ht="27">
      <c r="A4" s="127" t="s">
        <v>38</v>
      </c>
      <c r="B4" s="128" t="s">
        <v>49</v>
      </c>
      <c r="C4" s="129" t="s">
        <v>143</v>
      </c>
      <c r="D4" s="129" t="s">
        <v>160</v>
      </c>
      <c r="E4" s="130" t="s">
        <v>149</v>
      </c>
      <c r="F4" s="128" t="s">
        <v>153</v>
      </c>
      <c r="G4" s="130" t="s">
        <v>151</v>
      </c>
      <c r="H4" s="130" t="s">
        <v>155</v>
      </c>
      <c r="I4" s="131" t="s">
        <v>157</v>
      </c>
      <c r="J4" s="130" t="s">
        <v>11</v>
      </c>
      <c r="K4" s="130" t="s">
        <v>12</v>
      </c>
      <c r="L4" s="130" t="s">
        <v>13</v>
      </c>
      <c r="M4" s="130" t="s">
        <v>73</v>
      </c>
      <c r="N4" s="130" t="s">
        <v>6</v>
      </c>
      <c r="O4" s="130" t="s">
        <v>7</v>
      </c>
      <c r="P4" s="130" t="s">
        <v>184</v>
      </c>
      <c r="Q4" s="237" t="s">
        <v>43</v>
      </c>
      <c r="R4" s="237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191</v>
      </c>
      <c r="AN4" s="13" t="s">
        <v>192</v>
      </c>
      <c r="AO4" t="s">
        <v>193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32" t="str">
        <f>BF5</f>
        <v>인천스마트</v>
      </c>
      <c r="B5" s="133" t="str">
        <f>BH5</f>
        <v>강병석</v>
      </c>
      <c r="C5" s="134" t="str">
        <f>BN5</f>
        <v>B</v>
      </c>
      <c r="D5" s="135">
        <f>BM5</f>
        <v>0.90436235139373711</v>
      </c>
      <c r="E5" s="136">
        <f>U5</f>
        <v>8367</v>
      </c>
      <c r="F5" s="137" t="str">
        <f>BG5</f>
        <v>5</v>
      </c>
      <c r="G5" s="138" t="str">
        <f>BK5</f>
        <v>70바3631</v>
      </c>
      <c r="H5" s="139">
        <f>BJ5</f>
        <v>3</v>
      </c>
      <c r="I5" s="140">
        <f>BP5</f>
        <v>2470.875</v>
      </c>
      <c r="J5" s="141">
        <f>AB5/AA5</f>
        <v>2.1618015274146727E-2</v>
      </c>
      <c r="K5" s="141">
        <f>AC5/AA5</f>
        <v>0.31058970907806316</v>
      </c>
      <c r="L5" s="141">
        <f>AD5/I5</f>
        <v>0.18900187180654626</v>
      </c>
      <c r="M5" s="142">
        <f>Z5</f>
        <v>11.097</v>
      </c>
      <c r="N5" s="143">
        <f>AE5*100/W5</f>
        <v>0</v>
      </c>
      <c r="O5" s="143">
        <f>AF5*100/W5</f>
        <v>2.9948904740223603</v>
      </c>
      <c r="P5" s="238">
        <f>AK5</f>
        <v>1</v>
      </c>
      <c r="Q5" s="239">
        <f>AE5</f>
        <v>0</v>
      </c>
      <c r="R5" s="239">
        <f>AF5</f>
        <v>74</v>
      </c>
      <c r="T5">
        <v>529</v>
      </c>
      <c r="U5">
        <v>8367</v>
      </c>
      <c r="V5" t="s">
        <v>279</v>
      </c>
      <c r="W5">
        <v>2470.875</v>
      </c>
      <c r="X5">
        <v>1366.3320000000001</v>
      </c>
      <c r="Y5">
        <v>1.8080000000000001</v>
      </c>
      <c r="Z5">
        <v>11.097</v>
      </c>
      <c r="AA5">
        <v>143.448275</v>
      </c>
      <c r="AB5">
        <v>3.101067</v>
      </c>
      <c r="AC5">
        <v>44.553558000000002</v>
      </c>
      <c r="AD5" s="1">
        <v>467</v>
      </c>
      <c r="AE5">
        <v>0</v>
      </c>
      <c r="AF5">
        <v>74</v>
      </c>
      <c r="AG5">
        <v>88</v>
      </c>
      <c r="AH5">
        <v>17.224848999999999</v>
      </c>
      <c r="AI5">
        <v>1399.9</v>
      </c>
      <c r="AJ5">
        <v>8.5</v>
      </c>
      <c r="AK5">
        <v>1</v>
      </c>
      <c r="AL5">
        <v>62</v>
      </c>
      <c r="AM5" t="s">
        <v>280</v>
      </c>
      <c r="AN5" t="s">
        <v>692</v>
      </c>
      <c r="AO5">
        <v>2227.0250000000001</v>
      </c>
      <c r="AR5" t="s">
        <v>119</v>
      </c>
      <c r="AS5" t="s">
        <v>124</v>
      </c>
      <c r="AT5" t="s">
        <v>265</v>
      </c>
      <c r="AU5" t="s">
        <v>279</v>
      </c>
      <c r="AV5" t="s">
        <v>48</v>
      </c>
      <c r="AW5">
        <v>3</v>
      </c>
      <c r="BB5">
        <v>0.90436235139373711</v>
      </c>
      <c r="BC5" t="s">
        <v>68</v>
      </c>
      <c r="BF5" t="s">
        <v>119</v>
      </c>
      <c r="BG5" t="s">
        <v>124</v>
      </c>
      <c r="BH5" t="s">
        <v>279</v>
      </c>
      <c r="BI5">
        <v>8367</v>
      </c>
      <c r="BJ5">
        <v>3</v>
      </c>
      <c r="BK5" t="s">
        <v>265</v>
      </c>
      <c r="BL5" t="s">
        <v>259</v>
      </c>
      <c r="BM5">
        <v>0.90436235139373711</v>
      </c>
      <c r="BN5" t="s">
        <v>68</v>
      </c>
      <c r="BO5" t="s">
        <v>178</v>
      </c>
      <c r="BP5">
        <v>2470.875</v>
      </c>
    </row>
    <row r="6" spans="1:68" ht="16.5">
      <c r="A6" s="115" t="str">
        <f t="shared" ref="A6:A7" si="0">BF6</f>
        <v>인천스마트</v>
      </c>
      <c r="B6" s="116" t="str">
        <f t="shared" ref="B6:B7" si="1">BH6</f>
        <v>고상욱</v>
      </c>
      <c r="C6" s="117" t="str">
        <f t="shared" ref="C6:C7" si="2">BN6</f>
        <v>D</v>
      </c>
      <c r="D6" s="118">
        <f t="shared" ref="D6:D7" si="3">BM6</f>
        <v>0.82864762601089237</v>
      </c>
      <c r="E6" s="119">
        <f t="shared" ref="E6:E7" si="4">U6</f>
        <v>3792</v>
      </c>
      <c r="F6" s="120" t="str">
        <f t="shared" ref="F6:F7" si="5">BG6</f>
        <v>38</v>
      </c>
      <c r="G6" s="121" t="str">
        <f t="shared" ref="G6:G7" si="6">BK6</f>
        <v>70바3549</v>
      </c>
      <c r="H6" s="122">
        <f t="shared" ref="H6:H7" si="7">BJ6</f>
        <v>2</v>
      </c>
      <c r="I6" s="123">
        <f t="shared" ref="I6:I7" si="8">BP6</f>
        <v>2521.703</v>
      </c>
      <c r="J6" s="124">
        <f t="shared" ref="J6:J7" si="9">AB6/AA6</f>
        <v>1.8697925854438316E-2</v>
      </c>
      <c r="K6" s="124">
        <f t="shared" ref="K6:K7" si="10">AC6/AA6</f>
        <v>0.43576556859063287</v>
      </c>
      <c r="L6" s="124">
        <f t="shared" ref="L6:L7" si="11">AD6/I6</f>
        <v>0.10310492552057082</v>
      </c>
      <c r="M6" s="125">
        <f t="shared" ref="M6:M7" si="12">Z6</f>
        <v>16.989000000000001</v>
      </c>
      <c r="N6" s="126">
        <f t="shared" ref="N6:N7" si="13">AE6*100/W6</f>
        <v>0</v>
      </c>
      <c r="O6" s="126">
        <f t="shared" ref="O6:O7" si="14">AF6*100/W6</f>
        <v>8.0501153387214917</v>
      </c>
      <c r="P6" s="240">
        <f t="shared" ref="P6:P7" si="15">AK6</f>
        <v>66</v>
      </c>
      <c r="Q6" s="241">
        <f t="shared" ref="Q6:Q7" si="16">AE6</f>
        <v>0</v>
      </c>
      <c r="R6" s="241">
        <f t="shared" ref="R6:R7" si="17">AF6</f>
        <v>203</v>
      </c>
      <c r="T6">
        <v>529</v>
      </c>
      <c r="U6">
        <v>3792</v>
      </c>
      <c r="V6" t="s">
        <v>281</v>
      </c>
      <c r="W6">
        <v>2521.703</v>
      </c>
      <c r="X6">
        <v>1390.3689999999999</v>
      </c>
      <c r="Y6">
        <v>1.8140000000000001</v>
      </c>
      <c r="Z6">
        <v>16.989000000000001</v>
      </c>
      <c r="AA6">
        <v>183.055812</v>
      </c>
      <c r="AB6">
        <v>3.4227639999999999</v>
      </c>
      <c r="AC6">
        <v>79.769419999999997</v>
      </c>
      <c r="AD6" s="1">
        <v>260</v>
      </c>
      <c r="AE6">
        <v>0</v>
      </c>
      <c r="AF6">
        <v>203</v>
      </c>
      <c r="AG6">
        <v>67</v>
      </c>
      <c r="AH6">
        <v>13.775596</v>
      </c>
      <c r="AI6">
        <v>1267.0999999999999</v>
      </c>
      <c r="AJ6">
        <v>0</v>
      </c>
      <c r="AK6">
        <v>66</v>
      </c>
      <c r="AL6">
        <v>28672</v>
      </c>
      <c r="AM6" t="s">
        <v>282</v>
      </c>
      <c r="AN6" t="s">
        <v>693</v>
      </c>
      <c r="AO6">
        <v>2403.3389999999999</v>
      </c>
      <c r="AR6" t="s">
        <v>119</v>
      </c>
      <c r="AS6" t="s">
        <v>123</v>
      </c>
      <c r="AT6" t="s">
        <v>249</v>
      </c>
      <c r="AU6" t="s">
        <v>281</v>
      </c>
      <c r="AV6" t="s">
        <v>48</v>
      </c>
      <c r="AW6">
        <v>2</v>
      </c>
      <c r="BB6">
        <v>0.82864762601089237</v>
      </c>
      <c r="BC6" t="s">
        <v>67</v>
      </c>
      <c r="BF6" t="s">
        <v>119</v>
      </c>
      <c r="BG6" t="s">
        <v>123</v>
      </c>
      <c r="BH6" t="s">
        <v>281</v>
      </c>
      <c r="BI6">
        <v>3792</v>
      </c>
      <c r="BJ6">
        <v>2</v>
      </c>
      <c r="BK6" t="s">
        <v>249</v>
      </c>
      <c r="BL6" t="s">
        <v>276</v>
      </c>
      <c r="BM6">
        <v>0.82864762601089237</v>
      </c>
      <c r="BN6" t="s">
        <v>67</v>
      </c>
      <c r="BO6" t="s">
        <v>182</v>
      </c>
      <c r="BP6">
        <v>2521.703</v>
      </c>
    </row>
    <row r="7" spans="1:68" ht="16.5">
      <c r="A7" s="132" t="str">
        <f t="shared" si="0"/>
        <v>인천스마트</v>
      </c>
      <c r="B7" s="133" t="str">
        <f t="shared" si="1"/>
        <v>구진영</v>
      </c>
      <c r="C7" s="134" t="str">
        <f t="shared" si="2"/>
        <v>D</v>
      </c>
      <c r="D7" s="135">
        <f t="shared" si="3"/>
        <v>0.81131433904272532</v>
      </c>
      <c r="E7" s="136">
        <f t="shared" si="4"/>
        <v>7766</v>
      </c>
      <c r="F7" s="137" t="str">
        <f t="shared" si="5"/>
        <v>21</v>
      </c>
      <c r="G7" s="138" t="str">
        <f t="shared" si="6"/>
        <v>70바3563</v>
      </c>
      <c r="H7" s="139">
        <f t="shared" si="7"/>
        <v>8</v>
      </c>
      <c r="I7" s="140">
        <f t="shared" si="8"/>
        <v>877.19899999999984</v>
      </c>
      <c r="J7" s="141">
        <f t="shared" si="9"/>
        <v>4.293071464023069E-2</v>
      </c>
      <c r="K7" s="141">
        <f t="shared" si="10"/>
        <v>0.39111999997205438</v>
      </c>
      <c r="L7" s="141">
        <f t="shared" si="11"/>
        <v>0.23027842029003684</v>
      </c>
      <c r="M7" s="142">
        <f t="shared" si="12"/>
        <v>17.265000000000001</v>
      </c>
      <c r="N7" s="143">
        <f t="shared" si="13"/>
        <v>0.32180416285865071</v>
      </c>
      <c r="O7" s="143">
        <f t="shared" si="14"/>
        <v>21.346342802957164</v>
      </c>
      <c r="P7" s="238">
        <f t="shared" si="15"/>
        <v>21</v>
      </c>
      <c r="Q7" s="239">
        <f t="shared" si="16"/>
        <v>3</v>
      </c>
      <c r="R7" s="239">
        <f t="shared" si="17"/>
        <v>199</v>
      </c>
      <c r="T7">
        <v>529</v>
      </c>
      <c r="U7">
        <v>7766</v>
      </c>
      <c r="V7" t="s">
        <v>283</v>
      </c>
      <c r="W7">
        <v>932.24400000000003</v>
      </c>
      <c r="X7">
        <v>551.15499999999997</v>
      </c>
      <c r="Y7">
        <v>1.6910000000000001</v>
      </c>
      <c r="Z7">
        <v>17.265000000000001</v>
      </c>
      <c r="AA7">
        <v>65.842207000000002</v>
      </c>
      <c r="AB7">
        <v>2.8266529999999999</v>
      </c>
      <c r="AC7">
        <v>25.752203999999999</v>
      </c>
      <c r="AD7" s="1">
        <v>202</v>
      </c>
      <c r="AE7">
        <v>3</v>
      </c>
      <c r="AF7">
        <v>199</v>
      </c>
      <c r="AG7">
        <v>71</v>
      </c>
      <c r="AH7">
        <v>14.158759</v>
      </c>
      <c r="AI7">
        <v>825.4</v>
      </c>
      <c r="AJ7">
        <v>0</v>
      </c>
      <c r="AK7">
        <v>21</v>
      </c>
      <c r="AL7">
        <v>9258</v>
      </c>
      <c r="AM7" t="s">
        <v>284</v>
      </c>
      <c r="AN7" t="s">
        <v>694</v>
      </c>
      <c r="AO7">
        <v>233.75200000000001</v>
      </c>
      <c r="AR7" t="s">
        <v>119</v>
      </c>
      <c r="AS7" t="s">
        <v>121</v>
      </c>
      <c r="AT7" t="s">
        <v>216</v>
      </c>
      <c r="AU7" t="s">
        <v>283</v>
      </c>
      <c r="AV7" t="s">
        <v>48</v>
      </c>
      <c r="AW7">
        <v>8</v>
      </c>
      <c r="BB7">
        <v>0.81131433904272532</v>
      </c>
      <c r="BC7" t="s">
        <v>67</v>
      </c>
      <c r="BF7" t="s">
        <v>119</v>
      </c>
      <c r="BG7" t="s">
        <v>121</v>
      </c>
      <c r="BH7" t="s">
        <v>283</v>
      </c>
      <c r="BI7">
        <v>7766</v>
      </c>
      <c r="BJ7">
        <v>8</v>
      </c>
      <c r="BK7" t="s">
        <v>216</v>
      </c>
      <c r="BL7" t="s">
        <v>220</v>
      </c>
      <c r="BM7">
        <v>0.81131433904272532</v>
      </c>
      <c r="BN7" t="s">
        <v>67</v>
      </c>
      <c r="BO7" t="s">
        <v>182</v>
      </c>
      <c r="BP7">
        <v>877.19899999999984</v>
      </c>
    </row>
    <row r="8" spans="1:68" ht="16.5">
      <c r="A8" s="115" t="str">
        <f t="shared" ref="A8:A71" si="18">BF8</f>
        <v>인천스마트</v>
      </c>
      <c r="B8" s="116" t="str">
        <f t="shared" ref="B8:B71" si="19">BH8</f>
        <v>권병묵</v>
      </c>
      <c r="C8" s="117" t="str">
        <f t="shared" ref="C8:C71" si="20">BN8</f>
        <v>A</v>
      </c>
      <c r="D8" s="118">
        <f t="shared" ref="D8:D71" si="21">BM8</f>
        <v>0.96285872046927012</v>
      </c>
      <c r="E8" s="119">
        <f t="shared" ref="E8:E71" si="22">U8</f>
        <v>9570</v>
      </c>
      <c r="F8" s="120" t="str">
        <f t="shared" ref="F8:F71" si="23">BG8</f>
        <v>27</v>
      </c>
      <c r="G8" s="121" t="str">
        <f t="shared" ref="G8:G71" si="24">BK8</f>
        <v>70바3638</v>
      </c>
      <c r="H8" s="122">
        <f t="shared" ref="H8:H71" si="25">BJ8</f>
        <v>6</v>
      </c>
      <c r="I8" s="123">
        <f t="shared" ref="I8:I71" si="26">BP8</f>
        <v>1977.396</v>
      </c>
      <c r="J8" s="124">
        <f t="shared" ref="J8:J71" si="27">AB8/AA8</f>
        <v>7.0552468214578907E-3</v>
      </c>
      <c r="K8" s="124">
        <f t="shared" ref="K8:K71" si="28">AC8/AA8</f>
        <v>0.32346383988536392</v>
      </c>
      <c r="L8" s="124">
        <f t="shared" ref="L8:L71" si="29">AD8/I8</f>
        <v>0.20127480787864444</v>
      </c>
      <c r="M8" s="125">
        <f t="shared" ref="M8:M71" si="30">Z8</f>
        <v>9.7319999999999993</v>
      </c>
      <c r="N8" s="126">
        <f t="shared" ref="N8:N71" si="31">AE8*100/W8</f>
        <v>5.0571559768503631E-2</v>
      </c>
      <c r="O8" s="126">
        <f t="shared" ref="O8:O71" si="32">AF8*100/W8</f>
        <v>5.7145862538409098</v>
      </c>
      <c r="P8" s="240">
        <f t="shared" ref="P8:P71" si="33">AK8</f>
        <v>0</v>
      </c>
      <c r="Q8" s="241">
        <f t="shared" ref="Q8:Q71" si="34">AE8</f>
        <v>1</v>
      </c>
      <c r="R8" s="241">
        <f t="shared" ref="R8:R71" si="35">AF8</f>
        <v>113</v>
      </c>
      <c r="T8">
        <v>529</v>
      </c>
      <c r="U8">
        <v>9570</v>
      </c>
      <c r="V8" t="s">
        <v>285</v>
      </c>
      <c r="W8">
        <v>1977.396</v>
      </c>
      <c r="X8">
        <v>1078.7929999999999</v>
      </c>
      <c r="Y8">
        <v>1.833</v>
      </c>
      <c r="Z8">
        <v>9.7319999999999993</v>
      </c>
      <c r="AA8">
        <v>119.449967</v>
      </c>
      <c r="AB8">
        <v>0.84274899999999997</v>
      </c>
      <c r="AC8">
        <v>38.637745000000002</v>
      </c>
      <c r="AD8" s="1">
        <v>398</v>
      </c>
      <c r="AE8">
        <v>1</v>
      </c>
      <c r="AF8">
        <v>113</v>
      </c>
      <c r="AG8">
        <v>80</v>
      </c>
      <c r="AH8">
        <v>16.554176999999999</v>
      </c>
      <c r="AI8">
        <v>1588.3</v>
      </c>
      <c r="AJ8">
        <v>0</v>
      </c>
      <c r="AK8">
        <v>0</v>
      </c>
      <c r="AL8">
        <v>0</v>
      </c>
      <c r="AM8" t="s">
        <v>286</v>
      </c>
      <c r="AN8" t="s">
        <v>695</v>
      </c>
      <c r="AO8">
        <v>1398.309</v>
      </c>
      <c r="AR8" t="s">
        <v>119</v>
      </c>
      <c r="AS8" t="s">
        <v>122</v>
      </c>
      <c r="AT8" t="s">
        <v>234</v>
      </c>
      <c r="AU8" t="s">
        <v>285</v>
      </c>
      <c r="AV8" t="s">
        <v>48</v>
      </c>
      <c r="AW8">
        <v>6</v>
      </c>
      <c r="BB8">
        <v>0.96285872046927012</v>
      </c>
      <c r="BC8" t="s">
        <v>66</v>
      </c>
      <c r="BF8" t="s">
        <v>119</v>
      </c>
      <c r="BG8" t="s">
        <v>122</v>
      </c>
      <c r="BH8" t="s">
        <v>285</v>
      </c>
      <c r="BI8">
        <v>9570</v>
      </c>
      <c r="BJ8">
        <v>6</v>
      </c>
      <c r="BK8" t="s">
        <v>234</v>
      </c>
      <c r="BL8" t="s">
        <v>227</v>
      </c>
      <c r="BM8">
        <v>0.96285872046927012</v>
      </c>
      <c r="BN8" t="s">
        <v>66</v>
      </c>
      <c r="BO8" t="s">
        <v>181</v>
      </c>
      <c r="BP8">
        <v>1977.396</v>
      </c>
    </row>
    <row r="9" spans="1:68" ht="16.5">
      <c r="A9" s="132" t="str">
        <f t="shared" si="18"/>
        <v>인천스마트</v>
      </c>
      <c r="B9" s="133" t="str">
        <f t="shared" si="19"/>
        <v>권오현</v>
      </c>
      <c r="C9" s="134" t="str">
        <f t="shared" si="20"/>
        <v>B</v>
      </c>
      <c r="D9" s="135">
        <f t="shared" si="21"/>
        <v>0.91421052631578958</v>
      </c>
      <c r="E9" s="136">
        <f t="shared" si="22"/>
        <v>4954</v>
      </c>
      <c r="F9" s="137" t="str">
        <f t="shared" si="23"/>
        <v>20</v>
      </c>
      <c r="G9" s="138" t="str">
        <f t="shared" si="24"/>
        <v>70바3506</v>
      </c>
      <c r="H9" s="139">
        <f t="shared" si="25"/>
        <v>1</v>
      </c>
      <c r="I9" s="140">
        <f t="shared" si="26"/>
        <v>1438.6369999999999</v>
      </c>
      <c r="J9" s="141">
        <f t="shared" si="27"/>
        <v>1.6609420912173503E-2</v>
      </c>
      <c r="K9" s="141">
        <f t="shared" si="28"/>
        <v>0.36940235160823542</v>
      </c>
      <c r="L9" s="141">
        <f t="shared" si="29"/>
        <v>0.15153231843752107</v>
      </c>
      <c r="M9" s="142">
        <f t="shared" si="30"/>
        <v>11.318</v>
      </c>
      <c r="N9" s="143">
        <f t="shared" si="31"/>
        <v>6.9510237815376644E-2</v>
      </c>
      <c r="O9" s="143">
        <f t="shared" si="32"/>
        <v>3.4060016529534556</v>
      </c>
      <c r="P9" s="238">
        <f t="shared" si="33"/>
        <v>19</v>
      </c>
      <c r="Q9" s="239">
        <f t="shared" si="34"/>
        <v>1</v>
      </c>
      <c r="R9" s="239">
        <f t="shared" si="35"/>
        <v>49</v>
      </c>
      <c r="T9">
        <v>529</v>
      </c>
      <c r="U9">
        <v>4954</v>
      </c>
      <c r="V9" t="s">
        <v>287</v>
      </c>
      <c r="W9">
        <v>1438.6369999999999</v>
      </c>
      <c r="X9">
        <v>828.428</v>
      </c>
      <c r="Y9">
        <v>1.7370000000000001</v>
      </c>
      <c r="Z9">
        <v>11.318</v>
      </c>
      <c r="AA9">
        <v>88.402479999999997</v>
      </c>
      <c r="AB9">
        <v>1.4683139999999999</v>
      </c>
      <c r="AC9">
        <v>32.656084</v>
      </c>
      <c r="AD9" s="1">
        <v>218</v>
      </c>
      <c r="AE9">
        <v>1</v>
      </c>
      <c r="AF9">
        <v>49</v>
      </c>
      <c r="AG9">
        <v>78</v>
      </c>
      <c r="AH9">
        <v>16.273717000000001</v>
      </c>
      <c r="AI9">
        <v>1141.9000000000001</v>
      </c>
      <c r="AJ9">
        <v>0</v>
      </c>
      <c r="AK9">
        <v>19</v>
      </c>
      <c r="AL9">
        <v>5033</v>
      </c>
      <c r="AM9" t="s">
        <v>288</v>
      </c>
      <c r="AN9" t="s">
        <v>696</v>
      </c>
      <c r="AO9">
        <v>1438.6369999999999</v>
      </c>
      <c r="AR9" t="s">
        <v>119</v>
      </c>
      <c r="AS9" t="s">
        <v>120</v>
      </c>
      <c r="AT9" t="s">
        <v>203</v>
      </c>
      <c r="AU9" t="s">
        <v>287</v>
      </c>
      <c r="AV9" t="s">
        <v>48</v>
      </c>
      <c r="AW9">
        <v>1</v>
      </c>
      <c r="BB9">
        <v>0.91421052631578958</v>
      </c>
      <c r="BC9" t="s">
        <v>68</v>
      </c>
      <c r="BF9" t="s">
        <v>119</v>
      </c>
      <c r="BG9" t="s">
        <v>120</v>
      </c>
      <c r="BH9" t="s">
        <v>287</v>
      </c>
      <c r="BI9">
        <v>4954</v>
      </c>
      <c r="BJ9">
        <v>1</v>
      </c>
      <c r="BK9" t="s">
        <v>203</v>
      </c>
      <c r="BL9" t="s">
        <v>177</v>
      </c>
      <c r="BM9">
        <v>0.91421052631578958</v>
      </c>
      <c r="BN9" t="s">
        <v>68</v>
      </c>
      <c r="BO9" t="s">
        <v>178</v>
      </c>
      <c r="BP9">
        <v>1438.6369999999999</v>
      </c>
    </row>
    <row r="10" spans="1:68" ht="16.5">
      <c r="A10" s="115" t="str">
        <f t="shared" si="18"/>
        <v>인천스마트</v>
      </c>
      <c r="B10" s="116" t="str">
        <f t="shared" si="19"/>
        <v>권재범</v>
      </c>
      <c r="C10" s="117" t="str">
        <f t="shared" si="20"/>
        <v>B</v>
      </c>
      <c r="D10" s="118">
        <f t="shared" si="21"/>
        <v>0.93052631578947376</v>
      </c>
      <c r="E10" s="119">
        <f t="shared" si="22"/>
        <v>4453</v>
      </c>
      <c r="F10" s="120" t="str">
        <f t="shared" si="23"/>
        <v>20</v>
      </c>
      <c r="G10" s="121" t="str">
        <f t="shared" si="24"/>
        <v>70바3504</v>
      </c>
      <c r="H10" s="122">
        <f t="shared" si="25"/>
        <v>1</v>
      </c>
      <c r="I10" s="123">
        <f t="shared" si="26"/>
        <v>721.24699999999996</v>
      </c>
      <c r="J10" s="124">
        <f t="shared" si="27"/>
        <v>3.6492278115632402E-2</v>
      </c>
      <c r="K10" s="124">
        <f t="shared" si="28"/>
        <v>0.36761770352075701</v>
      </c>
      <c r="L10" s="124">
        <f t="shared" si="29"/>
        <v>0.21629206083352862</v>
      </c>
      <c r="M10" s="125">
        <f t="shared" si="30"/>
        <v>12.173</v>
      </c>
      <c r="N10" s="126">
        <f t="shared" si="31"/>
        <v>0</v>
      </c>
      <c r="O10" s="126">
        <f t="shared" si="32"/>
        <v>10.121359256953582</v>
      </c>
      <c r="P10" s="240">
        <f t="shared" si="33"/>
        <v>14</v>
      </c>
      <c r="Q10" s="241">
        <f t="shared" si="34"/>
        <v>0</v>
      </c>
      <c r="R10" s="241">
        <f t="shared" si="35"/>
        <v>73</v>
      </c>
      <c r="T10">
        <v>529</v>
      </c>
      <c r="U10">
        <v>4453</v>
      </c>
      <c r="V10" t="s">
        <v>289</v>
      </c>
      <c r="W10">
        <v>721.24699999999996</v>
      </c>
      <c r="X10">
        <v>407.94099999999997</v>
      </c>
      <c r="Y10">
        <v>1.768</v>
      </c>
      <c r="Z10">
        <v>12.173</v>
      </c>
      <c r="AA10">
        <v>44.993875000000003</v>
      </c>
      <c r="AB10">
        <v>1.641929</v>
      </c>
      <c r="AC10">
        <v>16.540545000000002</v>
      </c>
      <c r="AD10" s="1">
        <v>156</v>
      </c>
      <c r="AE10">
        <v>0</v>
      </c>
      <c r="AF10">
        <v>73</v>
      </c>
      <c r="AG10">
        <v>71</v>
      </c>
      <c r="AH10">
        <v>16.029892</v>
      </c>
      <c r="AI10">
        <v>823.5</v>
      </c>
      <c r="AJ10">
        <v>0</v>
      </c>
      <c r="AK10">
        <v>14</v>
      </c>
      <c r="AL10">
        <v>2341</v>
      </c>
      <c r="AM10" t="s">
        <v>290</v>
      </c>
      <c r="AN10" t="s">
        <v>697</v>
      </c>
      <c r="AO10">
        <v>721.24699999999996</v>
      </c>
      <c r="AR10" t="s">
        <v>119</v>
      </c>
      <c r="AS10" t="s">
        <v>120</v>
      </c>
      <c r="AT10" t="s">
        <v>202</v>
      </c>
      <c r="AU10" t="s">
        <v>289</v>
      </c>
      <c r="AV10" t="s">
        <v>48</v>
      </c>
      <c r="AW10">
        <v>1</v>
      </c>
      <c r="BB10">
        <v>0.93052631578947376</v>
      </c>
      <c r="BC10" t="s">
        <v>68</v>
      </c>
      <c r="BF10" t="s">
        <v>119</v>
      </c>
      <c r="BG10" t="s">
        <v>120</v>
      </c>
      <c r="BH10" t="s">
        <v>289</v>
      </c>
      <c r="BI10">
        <v>4453</v>
      </c>
      <c r="BJ10">
        <v>1</v>
      </c>
      <c r="BK10" t="s">
        <v>202</v>
      </c>
      <c r="BL10" t="s">
        <v>177</v>
      </c>
      <c r="BM10">
        <v>0.93052631578947376</v>
      </c>
      <c r="BN10" t="s">
        <v>68</v>
      </c>
      <c r="BO10" t="s">
        <v>178</v>
      </c>
      <c r="BP10">
        <v>721.24699999999996</v>
      </c>
    </row>
    <row r="11" spans="1:68" ht="16.5">
      <c r="A11" s="132" t="str">
        <f t="shared" si="18"/>
        <v>인천스마트</v>
      </c>
      <c r="B11" s="133" t="str">
        <f t="shared" si="19"/>
        <v>권태종</v>
      </c>
      <c r="C11" s="134" t="str">
        <f t="shared" si="20"/>
        <v>A</v>
      </c>
      <c r="D11" s="135">
        <f t="shared" si="21"/>
        <v>0.97055150911910337</v>
      </c>
      <c r="E11" s="136">
        <f t="shared" si="22"/>
        <v>6373</v>
      </c>
      <c r="F11" s="137" t="str">
        <f t="shared" si="23"/>
        <v>5-1</v>
      </c>
      <c r="G11" s="138" t="str">
        <f t="shared" si="24"/>
        <v>70바3647</v>
      </c>
      <c r="H11" s="139">
        <f t="shared" si="25"/>
        <v>2</v>
      </c>
      <c r="I11" s="140">
        <f t="shared" si="26"/>
        <v>1016.395</v>
      </c>
      <c r="J11" s="141">
        <f t="shared" si="27"/>
        <v>2.4590456543893947E-2</v>
      </c>
      <c r="K11" s="141">
        <f t="shared" si="28"/>
        <v>0.36540821178559213</v>
      </c>
      <c r="L11" s="141">
        <f t="shared" si="29"/>
        <v>0.18201585013700383</v>
      </c>
      <c r="M11" s="142">
        <f t="shared" si="30"/>
        <v>12.791</v>
      </c>
      <c r="N11" s="143">
        <f t="shared" si="31"/>
        <v>0.18980482369978952</v>
      </c>
      <c r="O11" s="143">
        <f t="shared" si="32"/>
        <v>14.330264189334109</v>
      </c>
      <c r="P11" s="238">
        <f t="shared" si="33"/>
        <v>2</v>
      </c>
      <c r="Q11" s="239">
        <f t="shared" si="34"/>
        <v>2</v>
      </c>
      <c r="R11" s="239">
        <f t="shared" si="35"/>
        <v>151</v>
      </c>
      <c r="T11">
        <v>529</v>
      </c>
      <c r="U11">
        <v>6373</v>
      </c>
      <c r="V11" t="s">
        <v>291</v>
      </c>
      <c r="W11">
        <v>1053.7139999999999</v>
      </c>
      <c r="X11">
        <v>604.03800000000001</v>
      </c>
      <c r="Y11">
        <v>1.744</v>
      </c>
      <c r="Z11">
        <v>12.791</v>
      </c>
      <c r="AA11">
        <v>73.028575000000004</v>
      </c>
      <c r="AB11">
        <v>1.795806</v>
      </c>
      <c r="AC11">
        <v>26.685241000000001</v>
      </c>
      <c r="AD11" s="1">
        <v>185</v>
      </c>
      <c r="AE11">
        <v>2</v>
      </c>
      <c r="AF11">
        <v>151</v>
      </c>
      <c r="AG11">
        <v>65</v>
      </c>
      <c r="AH11">
        <v>14.428789999999999</v>
      </c>
      <c r="AI11">
        <v>190.1</v>
      </c>
      <c r="AJ11">
        <v>0</v>
      </c>
      <c r="AK11">
        <v>2</v>
      </c>
      <c r="AL11">
        <v>931</v>
      </c>
      <c r="AM11" t="s">
        <v>292</v>
      </c>
      <c r="AN11" t="s">
        <v>698</v>
      </c>
      <c r="AO11">
        <v>917.476</v>
      </c>
      <c r="AR11" t="s">
        <v>119</v>
      </c>
      <c r="AS11" t="s">
        <v>125</v>
      </c>
      <c r="AT11" t="s">
        <v>272</v>
      </c>
      <c r="AU11" t="s">
        <v>291</v>
      </c>
      <c r="AV11" t="s">
        <v>48</v>
      </c>
      <c r="AW11">
        <v>2</v>
      </c>
      <c r="BB11">
        <v>0.97055150911910337</v>
      </c>
      <c r="BC11" t="s">
        <v>66</v>
      </c>
      <c r="BF11" t="s">
        <v>119</v>
      </c>
      <c r="BG11" t="s">
        <v>125</v>
      </c>
      <c r="BH11" t="s">
        <v>291</v>
      </c>
      <c r="BI11">
        <v>6373</v>
      </c>
      <c r="BJ11">
        <v>2</v>
      </c>
      <c r="BK11" t="s">
        <v>272</v>
      </c>
      <c r="BL11" t="s">
        <v>269</v>
      </c>
      <c r="BM11">
        <v>0.97055150911910337</v>
      </c>
      <c r="BN11" t="s">
        <v>66</v>
      </c>
      <c r="BO11" t="s">
        <v>181</v>
      </c>
      <c r="BP11">
        <v>1016.395</v>
      </c>
    </row>
    <row r="12" spans="1:68" ht="16.5">
      <c r="A12" s="115" t="str">
        <f t="shared" si="18"/>
        <v>인천스마트</v>
      </c>
      <c r="B12" s="116" t="str">
        <f t="shared" si="19"/>
        <v>김경배</v>
      </c>
      <c r="C12" s="117" t="str">
        <f t="shared" si="20"/>
        <v>D</v>
      </c>
      <c r="D12" s="118">
        <f t="shared" si="21"/>
        <v>0.84296724362141606</v>
      </c>
      <c r="E12" s="119">
        <f t="shared" si="22"/>
        <v>9497</v>
      </c>
      <c r="F12" s="120" t="str">
        <f t="shared" si="23"/>
        <v>21</v>
      </c>
      <c r="G12" s="121" t="str">
        <f t="shared" si="24"/>
        <v>70바3563</v>
      </c>
      <c r="H12" s="122">
        <f t="shared" si="25"/>
        <v>3</v>
      </c>
      <c r="I12" s="123">
        <f t="shared" si="26"/>
        <v>1911.2620000000002</v>
      </c>
      <c r="J12" s="124">
        <f t="shared" si="27"/>
        <v>1.5452628028428478E-2</v>
      </c>
      <c r="K12" s="124">
        <f t="shared" si="28"/>
        <v>0.38838500431545525</v>
      </c>
      <c r="L12" s="124">
        <f t="shared" si="29"/>
        <v>0.17632328796365959</v>
      </c>
      <c r="M12" s="125">
        <f t="shared" si="30"/>
        <v>12.708</v>
      </c>
      <c r="N12" s="126">
        <f t="shared" si="31"/>
        <v>0</v>
      </c>
      <c r="O12" s="126">
        <f t="shared" si="32"/>
        <v>7.9528604660166948</v>
      </c>
      <c r="P12" s="240">
        <f t="shared" si="33"/>
        <v>29</v>
      </c>
      <c r="Q12" s="241">
        <f t="shared" si="34"/>
        <v>0</v>
      </c>
      <c r="R12" s="241">
        <f t="shared" si="35"/>
        <v>152</v>
      </c>
      <c r="T12">
        <v>529</v>
      </c>
      <c r="U12">
        <v>9497</v>
      </c>
      <c r="V12" t="s">
        <v>293</v>
      </c>
      <c r="W12">
        <v>1911.2619999999999</v>
      </c>
      <c r="X12">
        <v>1073.962</v>
      </c>
      <c r="Y12">
        <v>1.78</v>
      </c>
      <c r="Z12">
        <v>12.708</v>
      </c>
      <c r="AA12">
        <v>139.29468800000001</v>
      </c>
      <c r="AB12">
        <v>2.152469</v>
      </c>
      <c r="AC12">
        <v>54.099967999999997</v>
      </c>
      <c r="AD12" s="1">
        <v>337</v>
      </c>
      <c r="AE12">
        <v>0</v>
      </c>
      <c r="AF12">
        <v>152</v>
      </c>
      <c r="AG12">
        <v>93</v>
      </c>
      <c r="AH12">
        <v>13.720997000000001</v>
      </c>
      <c r="AI12">
        <v>1186.7</v>
      </c>
      <c r="AJ12">
        <v>10.199999999999999</v>
      </c>
      <c r="AK12">
        <v>29</v>
      </c>
      <c r="AL12">
        <v>7830</v>
      </c>
      <c r="AM12" t="s">
        <v>294</v>
      </c>
      <c r="AN12" t="s">
        <v>699</v>
      </c>
      <c r="AO12">
        <v>1689.4580000000001</v>
      </c>
      <c r="AR12" t="s">
        <v>119</v>
      </c>
      <c r="AS12" t="s">
        <v>121</v>
      </c>
      <c r="AT12" t="s">
        <v>216</v>
      </c>
      <c r="AU12" t="s">
        <v>293</v>
      </c>
      <c r="AV12" t="s">
        <v>48</v>
      </c>
      <c r="AW12">
        <v>3</v>
      </c>
      <c r="BB12">
        <v>0.84296724362141606</v>
      </c>
      <c r="BC12" t="s">
        <v>67</v>
      </c>
      <c r="BF12" t="s">
        <v>119</v>
      </c>
      <c r="BG12" t="s">
        <v>121</v>
      </c>
      <c r="BH12" t="s">
        <v>293</v>
      </c>
      <c r="BI12">
        <v>9497</v>
      </c>
      <c r="BJ12">
        <v>3</v>
      </c>
      <c r="BK12" t="s">
        <v>216</v>
      </c>
      <c r="BL12" t="s">
        <v>219</v>
      </c>
      <c r="BM12">
        <v>0.84296724362141606</v>
      </c>
      <c r="BN12" t="s">
        <v>67</v>
      </c>
      <c r="BO12" t="s">
        <v>182</v>
      </c>
      <c r="BP12">
        <v>1911.2620000000002</v>
      </c>
    </row>
    <row r="13" spans="1:68" ht="16.5">
      <c r="A13" s="132" t="str">
        <f t="shared" si="18"/>
        <v>인천스마트</v>
      </c>
      <c r="B13" s="133" t="str">
        <f t="shared" si="19"/>
        <v>김경석</v>
      </c>
      <c r="C13" s="134" t="str">
        <f t="shared" si="20"/>
        <v>B</v>
      </c>
      <c r="D13" s="135">
        <f t="shared" si="21"/>
        <v>0.90241768336428341</v>
      </c>
      <c r="E13" s="136">
        <f t="shared" si="22"/>
        <v>258</v>
      </c>
      <c r="F13" s="137" t="str">
        <f t="shared" si="23"/>
        <v>21</v>
      </c>
      <c r="G13" s="138" t="str">
        <f t="shared" si="24"/>
        <v>70바3624</v>
      </c>
      <c r="H13" s="139">
        <f t="shared" si="25"/>
        <v>3</v>
      </c>
      <c r="I13" s="140">
        <f t="shared" si="26"/>
        <v>1941.0150000000001</v>
      </c>
      <c r="J13" s="141">
        <f t="shared" si="27"/>
        <v>2.5026080469058982E-2</v>
      </c>
      <c r="K13" s="141">
        <f t="shared" si="28"/>
        <v>0.33792865393858118</v>
      </c>
      <c r="L13" s="141">
        <f t="shared" si="29"/>
        <v>0.17362050267514675</v>
      </c>
      <c r="M13" s="142">
        <f t="shared" si="30"/>
        <v>9.2420000000000009</v>
      </c>
      <c r="N13" s="143">
        <f t="shared" si="31"/>
        <v>0.56671380695151763</v>
      </c>
      <c r="O13" s="143">
        <f t="shared" si="32"/>
        <v>3.9154772116650309</v>
      </c>
      <c r="P13" s="238">
        <f t="shared" si="33"/>
        <v>16</v>
      </c>
      <c r="Q13" s="239">
        <f t="shared" si="34"/>
        <v>11</v>
      </c>
      <c r="R13" s="239">
        <f t="shared" si="35"/>
        <v>76</v>
      </c>
      <c r="T13">
        <v>529</v>
      </c>
      <c r="U13">
        <v>258</v>
      </c>
      <c r="V13" t="s">
        <v>295</v>
      </c>
      <c r="W13">
        <v>1941.0150000000001</v>
      </c>
      <c r="X13">
        <v>994.17499999999995</v>
      </c>
      <c r="Y13">
        <v>1.952</v>
      </c>
      <c r="Z13">
        <v>9.2420000000000009</v>
      </c>
      <c r="AA13">
        <v>134.46939900000001</v>
      </c>
      <c r="AB13">
        <v>3.3652419999999998</v>
      </c>
      <c r="AC13">
        <v>45.441063</v>
      </c>
      <c r="AD13" s="1">
        <v>337</v>
      </c>
      <c r="AE13">
        <v>11</v>
      </c>
      <c r="AF13">
        <v>76</v>
      </c>
      <c r="AG13">
        <v>92</v>
      </c>
      <c r="AH13">
        <v>14.434621999999999</v>
      </c>
      <c r="AI13">
        <v>929</v>
      </c>
      <c r="AJ13">
        <v>49.6</v>
      </c>
      <c r="AK13">
        <v>16</v>
      </c>
      <c r="AL13">
        <v>6583</v>
      </c>
      <c r="AM13" t="s">
        <v>296</v>
      </c>
      <c r="AN13" t="s">
        <v>700</v>
      </c>
      <c r="AO13">
        <v>1609.796</v>
      </c>
      <c r="AR13" t="s">
        <v>119</v>
      </c>
      <c r="AS13" t="s">
        <v>121</v>
      </c>
      <c r="AT13" t="s">
        <v>218</v>
      </c>
      <c r="AU13" t="s">
        <v>295</v>
      </c>
      <c r="AV13" t="s">
        <v>48</v>
      </c>
      <c r="AW13">
        <v>3</v>
      </c>
      <c r="BB13">
        <v>0.90241768336428341</v>
      </c>
      <c r="BC13" t="s">
        <v>68</v>
      </c>
      <c r="BF13" t="s">
        <v>119</v>
      </c>
      <c r="BG13" t="s">
        <v>121</v>
      </c>
      <c r="BH13" t="s">
        <v>295</v>
      </c>
      <c r="BI13">
        <v>258</v>
      </c>
      <c r="BJ13">
        <v>3</v>
      </c>
      <c r="BK13" t="s">
        <v>218</v>
      </c>
      <c r="BL13" t="s">
        <v>276</v>
      </c>
      <c r="BM13">
        <v>0.90241768336428341</v>
      </c>
      <c r="BN13" t="s">
        <v>68</v>
      </c>
      <c r="BO13" t="s">
        <v>178</v>
      </c>
      <c r="BP13">
        <v>1941.0150000000001</v>
      </c>
    </row>
    <row r="14" spans="1:68" ht="16.5">
      <c r="A14" s="115" t="str">
        <f t="shared" si="18"/>
        <v>인천스마트</v>
      </c>
      <c r="B14" s="116" t="str">
        <f t="shared" si="19"/>
        <v>김경연</v>
      </c>
      <c r="C14" s="117" t="str">
        <f t="shared" si="20"/>
        <v>D</v>
      </c>
      <c r="D14" s="118">
        <f t="shared" si="21"/>
        <v>0.80727272727272725</v>
      </c>
      <c r="E14" s="119">
        <f t="shared" si="22"/>
        <v>101</v>
      </c>
      <c r="F14" s="120" t="str">
        <f t="shared" si="23"/>
        <v>38</v>
      </c>
      <c r="G14" s="121" t="str">
        <f t="shared" si="24"/>
        <v>70바3660</v>
      </c>
      <c r="H14" s="122">
        <f t="shared" si="25"/>
        <v>1</v>
      </c>
      <c r="I14" s="123">
        <f t="shared" si="26"/>
        <v>1742.4290000000001</v>
      </c>
      <c r="J14" s="124">
        <f t="shared" si="27"/>
        <v>2.9184188257092278E-2</v>
      </c>
      <c r="K14" s="124">
        <f t="shared" si="28"/>
        <v>0.38488399323205796</v>
      </c>
      <c r="L14" s="124">
        <f t="shared" si="29"/>
        <v>0.23415588239176457</v>
      </c>
      <c r="M14" s="125">
        <f t="shared" si="30"/>
        <v>13.18</v>
      </c>
      <c r="N14" s="126">
        <f t="shared" si="31"/>
        <v>0</v>
      </c>
      <c r="O14" s="126">
        <f t="shared" si="32"/>
        <v>6.7721554221147597</v>
      </c>
      <c r="P14" s="240">
        <f t="shared" si="33"/>
        <v>29</v>
      </c>
      <c r="Q14" s="241">
        <f t="shared" si="34"/>
        <v>0</v>
      </c>
      <c r="R14" s="241">
        <f t="shared" si="35"/>
        <v>118</v>
      </c>
      <c r="T14">
        <v>529</v>
      </c>
      <c r="U14">
        <v>101</v>
      </c>
      <c r="V14" t="s">
        <v>297</v>
      </c>
      <c r="W14">
        <v>1742.4290000000001</v>
      </c>
      <c r="X14">
        <v>981.09199999999998</v>
      </c>
      <c r="Y14">
        <v>1.776</v>
      </c>
      <c r="Z14">
        <v>13.18</v>
      </c>
      <c r="AA14">
        <v>121.98331399999999</v>
      </c>
      <c r="AB14">
        <v>3.559984</v>
      </c>
      <c r="AC14">
        <v>46.949424999999998</v>
      </c>
      <c r="AD14" s="1">
        <v>408</v>
      </c>
      <c r="AE14">
        <v>0</v>
      </c>
      <c r="AF14">
        <v>118</v>
      </c>
      <c r="AG14">
        <v>65</v>
      </c>
      <c r="AH14">
        <v>14.284158</v>
      </c>
      <c r="AI14">
        <v>160.6</v>
      </c>
      <c r="AJ14">
        <v>0</v>
      </c>
      <c r="AK14">
        <v>29</v>
      </c>
      <c r="AL14">
        <v>5774</v>
      </c>
      <c r="AM14" t="s">
        <v>298</v>
      </c>
      <c r="AN14" t="s">
        <v>701</v>
      </c>
      <c r="AO14">
        <v>1742.4290000000001</v>
      </c>
      <c r="AR14" t="s">
        <v>119</v>
      </c>
      <c r="AS14" t="s">
        <v>123</v>
      </c>
      <c r="AT14" t="s">
        <v>256</v>
      </c>
      <c r="AU14" t="s">
        <v>297</v>
      </c>
      <c r="AV14" t="s">
        <v>48</v>
      </c>
      <c r="AW14">
        <v>1</v>
      </c>
      <c r="BB14">
        <v>0.80727272727272725</v>
      </c>
      <c r="BC14" t="s">
        <v>67</v>
      </c>
      <c r="BF14" t="s">
        <v>119</v>
      </c>
      <c r="BG14" t="s">
        <v>123</v>
      </c>
      <c r="BH14" t="s">
        <v>297</v>
      </c>
      <c r="BI14">
        <v>101</v>
      </c>
      <c r="BJ14">
        <v>1</v>
      </c>
      <c r="BK14" t="s">
        <v>256</v>
      </c>
      <c r="BL14" t="s">
        <v>177</v>
      </c>
      <c r="BM14">
        <v>0.80727272727272725</v>
      </c>
      <c r="BN14" t="s">
        <v>67</v>
      </c>
      <c r="BO14" t="s">
        <v>182</v>
      </c>
      <c r="BP14">
        <v>1742.4290000000001</v>
      </c>
    </row>
    <row r="15" spans="1:68" ht="16.5">
      <c r="A15" s="132" t="str">
        <f t="shared" si="18"/>
        <v>인천스마트</v>
      </c>
      <c r="B15" s="133" t="str">
        <f t="shared" si="19"/>
        <v>김기영</v>
      </c>
      <c r="C15" s="134" t="str">
        <f t="shared" si="20"/>
        <v>B</v>
      </c>
      <c r="D15" s="135">
        <f t="shared" si="21"/>
        <v>0.94789473684210523</v>
      </c>
      <c r="E15" s="136">
        <f t="shared" si="22"/>
        <v>3459</v>
      </c>
      <c r="F15" s="137" t="str">
        <f t="shared" si="23"/>
        <v>20</v>
      </c>
      <c r="G15" s="138" t="str">
        <f t="shared" si="24"/>
        <v>70바3556</v>
      </c>
      <c r="H15" s="139">
        <f t="shared" si="25"/>
        <v>1</v>
      </c>
      <c r="I15" s="140">
        <f t="shared" si="26"/>
        <v>1419.098</v>
      </c>
      <c r="J15" s="141">
        <f t="shared" si="27"/>
        <v>1.3573595031758815E-2</v>
      </c>
      <c r="K15" s="141">
        <f t="shared" si="28"/>
        <v>0.40073119012264302</v>
      </c>
      <c r="L15" s="141">
        <f t="shared" si="29"/>
        <v>0.16207478271409023</v>
      </c>
      <c r="M15" s="142">
        <f t="shared" si="30"/>
        <v>14.926</v>
      </c>
      <c r="N15" s="143">
        <f t="shared" si="31"/>
        <v>0.21140189049663943</v>
      </c>
      <c r="O15" s="143">
        <f t="shared" si="32"/>
        <v>12.684113429798366</v>
      </c>
      <c r="P15" s="238">
        <f t="shared" si="33"/>
        <v>22</v>
      </c>
      <c r="Q15" s="239">
        <f t="shared" si="34"/>
        <v>3</v>
      </c>
      <c r="R15" s="239">
        <f t="shared" si="35"/>
        <v>180</v>
      </c>
      <c r="T15">
        <v>529</v>
      </c>
      <c r="U15">
        <v>3459</v>
      </c>
      <c r="V15" t="s">
        <v>299</v>
      </c>
      <c r="W15">
        <v>1419.098</v>
      </c>
      <c r="X15">
        <v>788.09400000000005</v>
      </c>
      <c r="Y15">
        <v>1.8009999999999999</v>
      </c>
      <c r="Z15">
        <v>14.926</v>
      </c>
      <c r="AA15">
        <v>84.701363000000001</v>
      </c>
      <c r="AB15">
        <v>1.149702</v>
      </c>
      <c r="AC15">
        <v>33.942478000000001</v>
      </c>
      <c r="AD15" s="1">
        <v>230</v>
      </c>
      <c r="AE15">
        <v>3</v>
      </c>
      <c r="AF15">
        <v>180</v>
      </c>
      <c r="AG15">
        <v>73</v>
      </c>
      <c r="AH15">
        <v>16.754134000000001</v>
      </c>
      <c r="AI15">
        <v>1086.5999999999999</v>
      </c>
      <c r="AJ15">
        <v>0</v>
      </c>
      <c r="AK15">
        <v>22</v>
      </c>
      <c r="AL15">
        <v>7008</v>
      </c>
      <c r="AM15" t="s">
        <v>300</v>
      </c>
      <c r="AN15" t="s">
        <v>702</v>
      </c>
      <c r="AO15">
        <v>1419.098</v>
      </c>
      <c r="AR15" t="s">
        <v>119</v>
      </c>
      <c r="AS15" t="s">
        <v>120</v>
      </c>
      <c r="AT15" t="s">
        <v>205</v>
      </c>
      <c r="AU15" t="s">
        <v>299</v>
      </c>
      <c r="AV15" t="s">
        <v>48</v>
      </c>
      <c r="AW15">
        <v>1</v>
      </c>
      <c r="BB15">
        <v>0.94789473684210523</v>
      </c>
      <c r="BC15" t="s">
        <v>68</v>
      </c>
      <c r="BF15" t="s">
        <v>119</v>
      </c>
      <c r="BG15" t="s">
        <v>120</v>
      </c>
      <c r="BH15" t="s">
        <v>299</v>
      </c>
      <c r="BI15">
        <v>3459</v>
      </c>
      <c r="BJ15">
        <v>1</v>
      </c>
      <c r="BK15" t="s">
        <v>205</v>
      </c>
      <c r="BL15" t="s">
        <v>177</v>
      </c>
      <c r="BM15">
        <v>0.94789473684210523</v>
      </c>
      <c r="BN15" t="s">
        <v>68</v>
      </c>
      <c r="BO15" t="s">
        <v>178</v>
      </c>
      <c r="BP15">
        <v>1419.098</v>
      </c>
    </row>
    <row r="16" spans="1:68" ht="16.5">
      <c r="A16" s="115" t="str">
        <f t="shared" si="18"/>
        <v>인천스마트</v>
      </c>
      <c r="B16" s="116" t="str">
        <f t="shared" si="19"/>
        <v>김대수</v>
      </c>
      <c r="C16" s="117" t="str">
        <f t="shared" si="20"/>
        <v>B</v>
      </c>
      <c r="D16" s="118">
        <f t="shared" si="21"/>
        <v>0.93723666568821062</v>
      </c>
      <c r="E16" s="119">
        <f t="shared" si="22"/>
        <v>3247</v>
      </c>
      <c r="F16" s="120" t="str">
        <f t="shared" si="23"/>
        <v>5</v>
      </c>
      <c r="G16" s="121" t="str">
        <f t="shared" si="24"/>
        <v>70바3509</v>
      </c>
      <c r="H16" s="122">
        <f t="shared" si="25"/>
        <v>9</v>
      </c>
      <c r="I16" s="123">
        <f t="shared" si="26"/>
        <v>2105.3580000000002</v>
      </c>
      <c r="J16" s="124">
        <f t="shared" si="27"/>
        <v>6.5078723988125434E-2</v>
      </c>
      <c r="K16" s="124">
        <f t="shared" si="28"/>
        <v>0.3314736428241073</v>
      </c>
      <c r="L16" s="124">
        <f t="shared" si="29"/>
        <v>0.19616616271436971</v>
      </c>
      <c r="M16" s="125">
        <f t="shared" si="30"/>
        <v>12.548999999999999</v>
      </c>
      <c r="N16" s="126">
        <f t="shared" si="31"/>
        <v>0</v>
      </c>
      <c r="O16" s="126">
        <f t="shared" si="32"/>
        <v>10.748455432995245</v>
      </c>
      <c r="P16" s="240">
        <f t="shared" si="33"/>
        <v>30</v>
      </c>
      <c r="Q16" s="241">
        <f t="shared" si="34"/>
        <v>0</v>
      </c>
      <c r="R16" s="241">
        <f t="shared" si="35"/>
        <v>231</v>
      </c>
      <c r="T16">
        <v>529</v>
      </c>
      <c r="U16">
        <v>3247</v>
      </c>
      <c r="V16" t="s">
        <v>301</v>
      </c>
      <c r="W16">
        <v>2149.1460000000002</v>
      </c>
      <c r="X16">
        <v>1148.848</v>
      </c>
      <c r="Y16">
        <v>1.871</v>
      </c>
      <c r="Z16">
        <v>12.548999999999999</v>
      </c>
      <c r="AA16">
        <v>133.25245899999999</v>
      </c>
      <c r="AB16">
        <v>8.6719000000000008</v>
      </c>
      <c r="AC16">
        <v>44.169677999999998</v>
      </c>
      <c r="AD16" s="1">
        <v>413</v>
      </c>
      <c r="AE16">
        <v>0</v>
      </c>
      <c r="AF16">
        <v>231</v>
      </c>
      <c r="AG16">
        <v>68</v>
      </c>
      <c r="AH16">
        <v>16.128377</v>
      </c>
      <c r="AI16">
        <v>778.2</v>
      </c>
      <c r="AJ16">
        <v>0</v>
      </c>
      <c r="AK16">
        <v>30</v>
      </c>
      <c r="AL16">
        <v>8527</v>
      </c>
      <c r="AM16" t="s">
        <v>302</v>
      </c>
      <c r="AN16" t="s">
        <v>703</v>
      </c>
      <c r="AO16">
        <v>597.69399999999996</v>
      </c>
      <c r="AR16" t="s">
        <v>119</v>
      </c>
      <c r="AS16" t="s">
        <v>124</v>
      </c>
      <c r="AT16" t="s">
        <v>258</v>
      </c>
      <c r="AU16" t="s">
        <v>301</v>
      </c>
      <c r="AV16" t="s">
        <v>48</v>
      </c>
      <c r="AW16">
        <v>9</v>
      </c>
      <c r="BB16">
        <v>0.93723666568821062</v>
      </c>
      <c r="BC16" t="s">
        <v>68</v>
      </c>
      <c r="BF16" t="s">
        <v>119</v>
      </c>
      <c r="BG16" t="s">
        <v>124</v>
      </c>
      <c r="BH16" t="s">
        <v>301</v>
      </c>
      <c r="BI16">
        <v>3247</v>
      </c>
      <c r="BJ16">
        <v>9</v>
      </c>
      <c r="BK16" t="s">
        <v>258</v>
      </c>
      <c r="BL16" t="s">
        <v>260</v>
      </c>
      <c r="BM16">
        <v>0.93723666568821062</v>
      </c>
      <c r="BN16" t="s">
        <v>68</v>
      </c>
      <c r="BO16" t="s">
        <v>178</v>
      </c>
      <c r="BP16">
        <v>2105.3580000000002</v>
      </c>
    </row>
    <row r="17" spans="1:68" ht="16.5">
      <c r="A17" s="132" t="str">
        <f t="shared" si="18"/>
        <v>인천스마트</v>
      </c>
      <c r="B17" s="133" t="str">
        <f t="shared" si="19"/>
        <v>김도근</v>
      </c>
      <c r="C17" s="134" t="str">
        <f t="shared" si="20"/>
        <v>B</v>
      </c>
      <c r="D17" s="135">
        <f t="shared" si="21"/>
        <v>0.90425883832473319</v>
      </c>
      <c r="E17" s="136">
        <f t="shared" si="22"/>
        <v>7267</v>
      </c>
      <c r="F17" s="137" t="str">
        <f t="shared" si="23"/>
        <v>5</v>
      </c>
      <c r="G17" s="138" t="str">
        <f t="shared" si="24"/>
        <v>70바3621</v>
      </c>
      <c r="H17" s="139">
        <f t="shared" si="25"/>
        <v>3</v>
      </c>
      <c r="I17" s="140">
        <f t="shared" si="26"/>
        <v>2221.6880000000001</v>
      </c>
      <c r="J17" s="141">
        <f t="shared" si="27"/>
        <v>1.5851202444602662E-2</v>
      </c>
      <c r="K17" s="141">
        <f t="shared" si="28"/>
        <v>0.32590009802230785</v>
      </c>
      <c r="L17" s="141">
        <f t="shared" si="29"/>
        <v>0.22235345377028637</v>
      </c>
      <c r="M17" s="142">
        <f t="shared" si="30"/>
        <v>12.157</v>
      </c>
      <c r="N17" s="143">
        <f t="shared" si="31"/>
        <v>8.8540197913904398E-2</v>
      </c>
      <c r="O17" s="143">
        <f t="shared" si="32"/>
        <v>5.5337623696190255</v>
      </c>
      <c r="P17" s="238">
        <f t="shared" si="33"/>
        <v>4</v>
      </c>
      <c r="Q17" s="239">
        <f t="shared" si="34"/>
        <v>2</v>
      </c>
      <c r="R17" s="239">
        <f t="shared" si="35"/>
        <v>125</v>
      </c>
      <c r="T17">
        <v>529</v>
      </c>
      <c r="U17">
        <v>7267</v>
      </c>
      <c r="V17" t="s">
        <v>303</v>
      </c>
      <c r="W17">
        <v>2258.8609999999999</v>
      </c>
      <c r="X17">
        <v>1242.664</v>
      </c>
      <c r="Y17">
        <v>1.8180000000000001</v>
      </c>
      <c r="Z17">
        <v>12.157</v>
      </c>
      <c r="AA17">
        <v>125.977446</v>
      </c>
      <c r="AB17">
        <v>1.9968939999999999</v>
      </c>
      <c r="AC17">
        <v>41.056061999999997</v>
      </c>
      <c r="AD17" s="1">
        <v>494</v>
      </c>
      <c r="AE17">
        <v>2</v>
      </c>
      <c r="AF17">
        <v>125</v>
      </c>
      <c r="AG17">
        <v>92</v>
      </c>
      <c r="AH17">
        <v>17.930676999999999</v>
      </c>
      <c r="AI17">
        <v>1988.4</v>
      </c>
      <c r="AJ17">
        <v>24.4</v>
      </c>
      <c r="AK17">
        <v>4</v>
      </c>
      <c r="AL17">
        <v>1015</v>
      </c>
      <c r="AM17" t="s">
        <v>304</v>
      </c>
      <c r="AN17" t="s">
        <v>704</v>
      </c>
      <c r="AO17">
        <v>1958.3869999999999</v>
      </c>
      <c r="AR17" t="s">
        <v>119</v>
      </c>
      <c r="AS17" t="s">
        <v>124</v>
      </c>
      <c r="AT17" t="s">
        <v>261</v>
      </c>
      <c r="AU17" t="s">
        <v>303</v>
      </c>
      <c r="AV17" t="s">
        <v>48</v>
      </c>
      <c r="AW17">
        <v>3</v>
      </c>
      <c r="BB17">
        <v>0.90425883832473319</v>
      </c>
      <c r="BC17" t="s">
        <v>68</v>
      </c>
      <c r="BF17" t="s">
        <v>119</v>
      </c>
      <c r="BG17" t="s">
        <v>124</v>
      </c>
      <c r="BH17" t="s">
        <v>303</v>
      </c>
      <c r="BI17">
        <v>7267</v>
      </c>
      <c r="BJ17">
        <v>3</v>
      </c>
      <c r="BK17" t="s">
        <v>261</v>
      </c>
      <c r="BL17" t="s">
        <v>260</v>
      </c>
      <c r="BM17">
        <v>0.90425883832473319</v>
      </c>
      <c r="BN17" t="s">
        <v>68</v>
      </c>
      <c r="BO17" t="s">
        <v>178</v>
      </c>
      <c r="BP17">
        <v>2221.6880000000001</v>
      </c>
    </row>
    <row r="18" spans="1:68" ht="16.5">
      <c r="A18" s="115" t="str">
        <f t="shared" si="18"/>
        <v>인천스마트</v>
      </c>
      <c r="B18" s="116" t="str">
        <f t="shared" si="19"/>
        <v>김동회</v>
      </c>
      <c r="C18" s="117" t="str">
        <f t="shared" si="20"/>
        <v>B</v>
      </c>
      <c r="D18" s="118">
        <f t="shared" si="21"/>
        <v>0.92592825763327147</v>
      </c>
      <c r="E18" s="119">
        <f t="shared" si="22"/>
        <v>5537</v>
      </c>
      <c r="F18" s="120" t="str">
        <f t="shared" si="23"/>
        <v>20</v>
      </c>
      <c r="G18" s="121" t="str">
        <f t="shared" si="24"/>
        <v>70바3504</v>
      </c>
      <c r="H18" s="122">
        <f t="shared" si="25"/>
        <v>2</v>
      </c>
      <c r="I18" s="123">
        <f t="shared" si="26"/>
        <v>494.923</v>
      </c>
      <c r="J18" s="124">
        <f t="shared" si="27"/>
        <v>6.5436033944697283E-2</v>
      </c>
      <c r="K18" s="124">
        <f t="shared" si="28"/>
        <v>0.3893894237850572</v>
      </c>
      <c r="L18" s="124">
        <f t="shared" si="29"/>
        <v>0.1677028547875124</v>
      </c>
      <c r="M18" s="125">
        <f t="shared" si="30"/>
        <v>18.719000000000001</v>
      </c>
      <c r="N18" s="126">
        <f t="shared" si="31"/>
        <v>0.17651534006562838</v>
      </c>
      <c r="O18" s="126">
        <f t="shared" si="32"/>
        <v>60.544761642510537</v>
      </c>
      <c r="P18" s="240">
        <f t="shared" si="33"/>
        <v>12</v>
      </c>
      <c r="Q18" s="241">
        <f t="shared" si="34"/>
        <v>1</v>
      </c>
      <c r="R18" s="241">
        <f t="shared" si="35"/>
        <v>343</v>
      </c>
      <c r="T18">
        <v>529</v>
      </c>
      <c r="U18">
        <v>5537</v>
      </c>
      <c r="V18" t="s">
        <v>305</v>
      </c>
      <c r="W18">
        <v>566.52300000000002</v>
      </c>
      <c r="X18">
        <v>318.75299999999999</v>
      </c>
      <c r="Y18">
        <v>1.7769999999999999</v>
      </c>
      <c r="Z18">
        <v>18.719000000000001</v>
      </c>
      <c r="AA18">
        <v>29.248044</v>
      </c>
      <c r="AB18">
        <v>1.9138759999999999</v>
      </c>
      <c r="AC18">
        <v>11.388878999999999</v>
      </c>
      <c r="AD18" s="1">
        <v>83</v>
      </c>
      <c r="AE18">
        <v>1</v>
      </c>
      <c r="AF18">
        <v>343</v>
      </c>
      <c r="AG18">
        <v>79</v>
      </c>
      <c r="AH18">
        <v>19.369602</v>
      </c>
      <c r="AI18">
        <v>1722.7</v>
      </c>
      <c r="AJ18">
        <v>0</v>
      </c>
      <c r="AK18">
        <v>12</v>
      </c>
      <c r="AL18">
        <v>9502</v>
      </c>
      <c r="AM18" t="s">
        <v>306</v>
      </c>
      <c r="AN18" t="s">
        <v>705</v>
      </c>
      <c r="AO18">
        <v>415.78500000000003</v>
      </c>
      <c r="AR18" t="s">
        <v>119</v>
      </c>
      <c r="AS18" t="s">
        <v>120</v>
      </c>
      <c r="AT18" t="s">
        <v>202</v>
      </c>
      <c r="AU18" t="s">
        <v>305</v>
      </c>
      <c r="AV18" t="s">
        <v>48</v>
      </c>
      <c r="AW18">
        <v>2</v>
      </c>
      <c r="BB18">
        <v>0.92592825763327147</v>
      </c>
      <c r="BC18" t="s">
        <v>68</v>
      </c>
      <c r="BF18" t="s">
        <v>119</v>
      </c>
      <c r="BG18" t="s">
        <v>120</v>
      </c>
      <c r="BH18" t="s">
        <v>305</v>
      </c>
      <c r="BI18">
        <v>5537</v>
      </c>
      <c r="BJ18">
        <v>2</v>
      </c>
      <c r="BK18" t="s">
        <v>202</v>
      </c>
      <c r="BL18" t="s">
        <v>205</v>
      </c>
      <c r="BM18">
        <v>0.92592825763327147</v>
      </c>
      <c r="BN18" t="s">
        <v>68</v>
      </c>
      <c r="BO18" t="s">
        <v>178</v>
      </c>
      <c r="BP18">
        <v>494.923</v>
      </c>
    </row>
    <row r="19" spans="1:68" ht="16.5">
      <c r="A19" s="132" t="str">
        <f t="shared" si="18"/>
        <v>인천스마트</v>
      </c>
      <c r="B19" s="133" t="str">
        <f t="shared" si="19"/>
        <v>김만철</v>
      </c>
      <c r="C19" s="134" t="str">
        <f t="shared" si="20"/>
        <v>C</v>
      </c>
      <c r="D19" s="135">
        <f t="shared" si="21"/>
        <v>0.89368421052631586</v>
      </c>
      <c r="E19" s="136">
        <f t="shared" si="22"/>
        <v>9866</v>
      </c>
      <c r="F19" s="137" t="str">
        <f t="shared" si="23"/>
        <v>27</v>
      </c>
      <c r="G19" s="138" t="str">
        <f t="shared" si="24"/>
        <v>70바3634</v>
      </c>
      <c r="H19" s="139">
        <f t="shared" si="25"/>
        <v>1</v>
      </c>
      <c r="I19" s="140">
        <f t="shared" si="26"/>
        <v>653.12900000000002</v>
      </c>
      <c r="J19" s="141">
        <f t="shared" si="27"/>
        <v>4.5530469345318021E-2</v>
      </c>
      <c r="K19" s="141">
        <f t="shared" si="28"/>
        <v>0.3406161531195388</v>
      </c>
      <c r="L19" s="141">
        <f t="shared" si="29"/>
        <v>0.16076456565242089</v>
      </c>
      <c r="M19" s="142">
        <f t="shared" si="30"/>
        <v>14.996</v>
      </c>
      <c r="N19" s="143">
        <f t="shared" si="31"/>
        <v>0.29145554355730235</v>
      </c>
      <c r="O19" s="143">
        <f t="shared" si="32"/>
        <v>56.396647678338006</v>
      </c>
      <c r="P19" s="238">
        <f t="shared" si="33"/>
        <v>7</v>
      </c>
      <c r="Q19" s="239">
        <f t="shared" si="34"/>
        <v>2</v>
      </c>
      <c r="R19" s="239">
        <f t="shared" si="35"/>
        <v>387</v>
      </c>
      <c r="T19">
        <v>529</v>
      </c>
      <c r="U19">
        <v>9866</v>
      </c>
      <c r="V19" t="s">
        <v>579</v>
      </c>
      <c r="W19">
        <v>686.21100000000001</v>
      </c>
      <c r="X19">
        <v>403.62299999999999</v>
      </c>
      <c r="Y19">
        <v>1.7</v>
      </c>
      <c r="Z19">
        <v>14.996</v>
      </c>
      <c r="AA19">
        <v>37.898598999999997</v>
      </c>
      <c r="AB19">
        <v>1.725541</v>
      </c>
      <c r="AC19">
        <v>12.908875</v>
      </c>
      <c r="AD19" s="1">
        <v>105</v>
      </c>
      <c r="AE19">
        <v>2</v>
      </c>
      <c r="AF19">
        <v>387</v>
      </c>
      <c r="AG19">
        <v>95</v>
      </c>
      <c r="AH19">
        <v>18.1065</v>
      </c>
      <c r="AI19">
        <v>1871.8</v>
      </c>
      <c r="AJ19">
        <v>91.5</v>
      </c>
      <c r="AK19">
        <v>7</v>
      </c>
      <c r="AL19">
        <v>1326</v>
      </c>
      <c r="AM19" t="s">
        <v>580</v>
      </c>
      <c r="AN19" t="s">
        <v>706</v>
      </c>
      <c r="AO19">
        <v>653.12900000000002</v>
      </c>
      <c r="AR19" t="s">
        <v>119</v>
      </c>
      <c r="AS19" t="s">
        <v>122</v>
      </c>
      <c r="AT19" t="s">
        <v>229</v>
      </c>
      <c r="AU19" t="s">
        <v>579</v>
      </c>
      <c r="AV19" t="s">
        <v>48</v>
      </c>
      <c r="AW19">
        <v>1</v>
      </c>
      <c r="BB19">
        <v>0.89368421052631586</v>
      </c>
      <c r="BC19" t="s">
        <v>69</v>
      </c>
      <c r="BF19" t="s">
        <v>119</v>
      </c>
      <c r="BG19" t="s">
        <v>122</v>
      </c>
      <c r="BH19" t="s">
        <v>579</v>
      </c>
      <c r="BI19">
        <v>9866</v>
      </c>
      <c r="BJ19">
        <v>1</v>
      </c>
      <c r="BK19" t="s">
        <v>229</v>
      </c>
      <c r="BL19" t="s">
        <v>177</v>
      </c>
      <c r="BM19">
        <v>0.89368421052631586</v>
      </c>
      <c r="BN19" t="s">
        <v>69</v>
      </c>
      <c r="BO19" t="s">
        <v>180</v>
      </c>
      <c r="BP19">
        <v>653.12900000000002</v>
      </c>
    </row>
    <row r="20" spans="1:68" ht="16.5">
      <c r="A20" s="115" t="str">
        <f t="shared" si="18"/>
        <v>인천스마트</v>
      </c>
      <c r="B20" s="116" t="str">
        <f t="shared" si="19"/>
        <v>김명현</v>
      </c>
      <c r="C20" s="117" t="str">
        <f t="shared" si="20"/>
        <v>A</v>
      </c>
      <c r="D20" s="118">
        <f t="shared" si="21"/>
        <v>0.99818592744588863</v>
      </c>
      <c r="E20" s="119">
        <f t="shared" si="22"/>
        <v>1287</v>
      </c>
      <c r="F20" s="120" t="str">
        <f t="shared" si="23"/>
        <v>20</v>
      </c>
      <c r="G20" s="121" t="str">
        <f t="shared" si="24"/>
        <v>70바3556</v>
      </c>
      <c r="H20" s="122">
        <f t="shared" si="25"/>
        <v>6</v>
      </c>
      <c r="I20" s="123">
        <f t="shared" si="26"/>
        <v>866.92900000000009</v>
      </c>
      <c r="J20" s="124">
        <f t="shared" si="27"/>
        <v>3.7015226152279188E-2</v>
      </c>
      <c r="K20" s="124">
        <f t="shared" si="28"/>
        <v>0.28393850581595403</v>
      </c>
      <c r="L20" s="124">
        <f t="shared" si="29"/>
        <v>0.11881019091528833</v>
      </c>
      <c r="M20" s="125">
        <f t="shared" si="30"/>
        <v>12.728</v>
      </c>
      <c r="N20" s="126">
        <f t="shared" si="31"/>
        <v>0.21911372878979105</v>
      </c>
      <c r="O20" s="126">
        <v>79.599999999999994</v>
      </c>
      <c r="P20" s="240">
        <f t="shared" si="33"/>
        <v>4</v>
      </c>
      <c r="Q20" s="241">
        <f t="shared" si="34"/>
        <v>2</v>
      </c>
      <c r="R20" s="241">
        <f t="shared" si="35"/>
        <v>296</v>
      </c>
      <c r="T20">
        <v>529</v>
      </c>
      <c r="U20">
        <v>1287</v>
      </c>
      <c r="V20" t="s">
        <v>307</v>
      </c>
      <c r="W20">
        <v>912.76800000000003</v>
      </c>
      <c r="X20">
        <v>486.20699999999999</v>
      </c>
      <c r="Y20">
        <v>1.877</v>
      </c>
      <c r="Z20">
        <v>12.728</v>
      </c>
      <c r="AA20">
        <v>48.455249000000002</v>
      </c>
      <c r="AB20">
        <v>1.793582</v>
      </c>
      <c r="AC20">
        <v>13.758311000000001</v>
      </c>
      <c r="AD20" s="1">
        <v>103</v>
      </c>
      <c r="AE20">
        <v>2</v>
      </c>
      <c r="AF20">
        <v>296</v>
      </c>
      <c r="AG20">
        <v>74</v>
      </c>
      <c r="AH20">
        <v>18.837339</v>
      </c>
      <c r="AI20">
        <v>1619.7</v>
      </c>
      <c r="AJ20">
        <v>0</v>
      </c>
      <c r="AK20">
        <v>4</v>
      </c>
      <c r="AL20">
        <v>412</v>
      </c>
      <c r="AM20" t="s">
        <v>308</v>
      </c>
      <c r="AN20" t="s">
        <v>707</v>
      </c>
      <c r="AO20">
        <v>271.30700000000002</v>
      </c>
      <c r="AR20" t="s">
        <v>119</v>
      </c>
      <c r="AS20" t="s">
        <v>120</v>
      </c>
      <c r="AT20" t="s">
        <v>205</v>
      </c>
      <c r="AU20" t="s">
        <v>307</v>
      </c>
      <c r="AV20" t="s">
        <v>48</v>
      </c>
      <c r="AW20">
        <v>6</v>
      </c>
      <c r="BB20">
        <v>0.99818592744588863</v>
      </c>
      <c r="BC20" t="s">
        <v>66</v>
      </c>
      <c r="BF20" t="s">
        <v>119</v>
      </c>
      <c r="BG20" t="s">
        <v>120</v>
      </c>
      <c r="BH20" t="s">
        <v>307</v>
      </c>
      <c r="BI20">
        <v>1287</v>
      </c>
      <c r="BJ20">
        <v>6</v>
      </c>
      <c r="BK20" t="s">
        <v>205</v>
      </c>
      <c r="BL20" t="s">
        <v>207</v>
      </c>
      <c r="BM20">
        <v>0.99818592744588863</v>
      </c>
      <c r="BN20" t="s">
        <v>66</v>
      </c>
      <c r="BO20" t="s">
        <v>181</v>
      </c>
      <c r="BP20">
        <v>866.92900000000009</v>
      </c>
    </row>
    <row r="21" spans="1:68" ht="16.5">
      <c r="A21" s="132" t="str">
        <f t="shared" si="18"/>
        <v>인천스마트</v>
      </c>
      <c r="B21" s="133" t="str">
        <f t="shared" si="19"/>
        <v>김민규</v>
      </c>
      <c r="C21" s="134" t="str">
        <f t="shared" si="20"/>
        <v>C</v>
      </c>
      <c r="D21" s="135">
        <f t="shared" si="21"/>
        <v>0.85766671514424175</v>
      </c>
      <c r="E21" s="136">
        <f t="shared" si="22"/>
        <v>6947</v>
      </c>
      <c r="F21" s="137" t="str">
        <f t="shared" si="23"/>
        <v>5</v>
      </c>
      <c r="G21" s="138" t="str">
        <f t="shared" si="24"/>
        <v>70바3629</v>
      </c>
      <c r="H21" s="139">
        <f t="shared" si="25"/>
        <v>2</v>
      </c>
      <c r="I21" s="140">
        <f t="shared" si="26"/>
        <v>1309.884</v>
      </c>
      <c r="J21" s="141">
        <f t="shared" si="27"/>
        <v>4.5526742564516172E-2</v>
      </c>
      <c r="K21" s="141">
        <f t="shared" si="28"/>
        <v>0.37500843818879093</v>
      </c>
      <c r="L21" s="141">
        <f t="shared" si="29"/>
        <v>0.14734129128991574</v>
      </c>
      <c r="M21" s="142">
        <f t="shared" si="30"/>
        <v>14.398</v>
      </c>
      <c r="N21" s="143">
        <f t="shared" si="31"/>
        <v>7.4928368479733373E-2</v>
      </c>
      <c r="O21" s="143">
        <f t="shared" si="32"/>
        <v>7.7176219534125376</v>
      </c>
      <c r="P21" s="238">
        <f t="shared" si="33"/>
        <v>34</v>
      </c>
      <c r="Q21" s="239">
        <f t="shared" si="34"/>
        <v>1</v>
      </c>
      <c r="R21" s="239">
        <f t="shared" si="35"/>
        <v>103</v>
      </c>
      <c r="T21">
        <v>529</v>
      </c>
      <c r="U21">
        <v>6947</v>
      </c>
      <c r="V21" t="s">
        <v>196</v>
      </c>
      <c r="W21">
        <v>1334.6079999999999</v>
      </c>
      <c r="X21">
        <v>778.25</v>
      </c>
      <c r="Y21">
        <v>1.7150000000000001</v>
      </c>
      <c r="Z21">
        <v>14.398</v>
      </c>
      <c r="AA21">
        <v>88.659429000000003</v>
      </c>
      <c r="AB21">
        <v>4.0363749999999996</v>
      </c>
      <c r="AC21">
        <v>33.248033999999997</v>
      </c>
      <c r="AD21" s="1">
        <v>193</v>
      </c>
      <c r="AE21">
        <v>1</v>
      </c>
      <c r="AF21">
        <v>103</v>
      </c>
      <c r="AG21">
        <v>73</v>
      </c>
      <c r="AH21">
        <v>15.053198</v>
      </c>
      <c r="AI21">
        <v>2911.6</v>
      </c>
      <c r="AJ21">
        <v>0</v>
      </c>
      <c r="AK21">
        <v>34</v>
      </c>
      <c r="AL21">
        <v>20081</v>
      </c>
      <c r="AM21" t="s">
        <v>309</v>
      </c>
      <c r="AN21" t="s">
        <v>708</v>
      </c>
      <c r="AO21">
        <v>1174.047</v>
      </c>
      <c r="AR21" t="s">
        <v>119</v>
      </c>
      <c r="AS21" t="s">
        <v>124</v>
      </c>
      <c r="AT21" t="s">
        <v>263</v>
      </c>
      <c r="AU21" t="s">
        <v>196</v>
      </c>
      <c r="AV21" t="s">
        <v>48</v>
      </c>
      <c r="AW21">
        <v>2</v>
      </c>
      <c r="BB21">
        <v>0.85766671514424175</v>
      </c>
      <c r="BC21" t="s">
        <v>69</v>
      </c>
      <c r="BF21" t="s">
        <v>119</v>
      </c>
      <c r="BG21" t="s">
        <v>124</v>
      </c>
      <c r="BH21" t="s">
        <v>196</v>
      </c>
      <c r="BI21">
        <v>6947</v>
      </c>
      <c r="BJ21">
        <v>2</v>
      </c>
      <c r="BK21" t="s">
        <v>263</v>
      </c>
      <c r="BL21" t="s">
        <v>258</v>
      </c>
      <c r="BM21">
        <v>0.85766671514424175</v>
      </c>
      <c r="BN21" t="s">
        <v>69</v>
      </c>
      <c r="BO21" t="s">
        <v>180</v>
      </c>
      <c r="BP21">
        <v>1309.884</v>
      </c>
    </row>
    <row r="22" spans="1:68" ht="16.5">
      <c r="A22" s="115" t="str">
        <f t="shared" si="18"/>
        <v>인천스마트</v>
      </c>
      <c r="B22" s="116" t="str">
        <f t="shared" si="19"/>
        <v>김병일</v>
      </c>
      <c r="C22" s="117" t="str">
        <f t="shared" si="20"/>
        <v>S</v>
      </c>
      <c r="D22" s="118">
        <f t="shared" si="21"/>
        <v>1.0131578947368423</v>
      </c>
      <c r="E22" s="119">
        <f t="shared" si="22"/>
        <v>8649</v>
      </c>
      <c r="F22" s="120" t="str">
        <f t="shared" si="23"/>
        <v>20</v>
      </c>
      <c r="G22" s="121" t="str">
        <f t="shared" si="24"/>
        <v>70바3565</v>
      </c>
      <c r="H22" s="122">
        <f t="shared" si="25"/>
        <v>1</v>
      </c>
      <c r="I22" s="123">
        <f t="shared" si="26"/>
        <v>992.673</v>
      </c>
      <c r="J22" s="124">
        <f t="shared" si="27"/>
        <v>1.739867940592988E-2</v>
      </c>
      <c r="K22" s="124">
        <f t="shared" si="28"/>
        <v>0.32643040368309045</v>
      </c>
      <c r="L22" s="124">
        <f t="shared" si="29"/>
        <v>0.22968288650945479</v>
      </c>
      <c r="M22" s="125">
        <f t="shared" si="30"/>
        <v>14.694000000000001</v>
      </c>
      <c r="N22" s="126">
        <f t="shared" si="31"/>
        <v>0.86907316244136168</v>
      </c>
      <c r="O22" s="126">
        <f t="shared" si="32"/>
        <v>20.181810105582734</v>
      </c>
      <c r="P22" s="240">
        <f t="shared" si="33"/>
        <v>8</v>
      </c>
      <c r="Q22" s="241">
        <f t="shared" si="34"/>
        <v>9</v>
      </c>
      <c r="R22" s="241">
        <f t="shared" si="35"/>
        <v>209</v>
      </c>
      <c r="T22">
        <v>529</v>
      </c>
      <c r="U22">
        <v>8649</v>
      </c>
      <c r="V22" t="s">
        <v>310</v>
      </c>
      <c r="W22">
        <v>1035.586</v>
      </c>
      <c r="X22">
        <v>536.85400000000004</v>
      </c>
      <c r="Y22">
        <v>1.929</v>
      </c>
      <c r="Z22">
        <v>14.694000000000001</v>
      </c>
      <c r="AA22">
        <v>50.960247000000003</v>
      </c>
      <c r="AB22">
        <v>0.88664100000000001</v>
      </c>
      <c r="AC22">
        <v>16.634974</v>
      </c>
      <c r="AD22" s="1">
        <v>228</v>
      </c>
      <c r="AE22">
        <v>9</v>
      </c>
      <c r="AF22">
        <v>209</v>
      </c>
      <c r="AG22">
        <v>90</v>
      </c>
      <c r="AH22">
        <v>20.321446999999999</v>
      </c>
      <c r="AI22">
        <v>1598.7</v>
      </c>
      <c r="AJ22">
        <v>2.4</v>
      </c>
      <c r="AK22">
        <v>8</v>
      </c>
      <c r="AL22">
        <v>1850</v>
      </c>
      <c r="AM22" t="s">
        <v>311</v>
      </c>
      <c r="AN22" t="s">
        <v>709</v>
      </c>
      <c r="AO22">
        <v>992.673</v>
      </c>
      <c r="AR22" t="s">
        <v>119</v>
      </c>
      <c r="AS22" t="s">
        <v>120</v>
      </c>
      <c r="AT22" t="s">
        <v>207</v>
      </c>
      <c r="AU22" t="s">
        <v>310</v>
      </c>
      <c r="AV22" t="s">
        <v>48</v>
      </c>
      <c r="AW22">
        <v>1</v>
      </c>
      <c r="BB22">
        <v>1.0131578947368423</v>
      </c>
      <c r="BC22" t="s">
        <v>71</v>
      </c>
      <c r="BF22" t="s">
        <v>119</v>
      </c>
      <c r="BG22" t="s">
        <v>120</v>
      </c>
      <c r="BH22" t="s">
        <v>310</v>
      </c>
      <c r="BI22">
        <v>8649</v>
      </c>
      <c r="BJ22">
        <v>1</v>
      </c>
      <c r="BK22" t="s">
        <v>207</v>
      </c>
      <c r="BL22" t="s">
        <v>177</v>
      </c>
      <c r="BM22">
        <v>1.0131578947368423</v>
      </c>
      <c r="BN22" t="s">
        <v>71</v>
      </c>
      <c r="BO22" t="s">
        <v>179</v>
      </c>
      <c r="BP22">
        <v>992.673</v>
      </c>
    </row>
    <row r="23" spans="1:68" ht="16.5">
      <c r="A23" s="132" t="str">
        <f t="shared" si="18"/>
        <v>인천스마트</v>
      </c>
      <c r="B23" s="133" t="str">
        <f t="shared" si="19"/>
        <v>김상덕</v>
      </c>
      <c r="C23" s="134" t="str">
        <f t="shared" si="20"/>
        <v>C</v>
      </c>
      <c r="D23" s="135">
        <f t="shared" si="21"/>
        <v>0.85221404570197135</v>
      </c>
      <c r="E23" s="136">
        <f t="shared" si="22"/>
        <v>4478</v>
      </c>
      <c r="F23" s="137" t="str">
        <f t="shared" si="23"/>
        <v>38</v>
      </c>
      <c r="G23" s="138" t="str">
        <f t="shared" si="24"/>
        <v>70바3576</v>
      </c>
      <c r="H23" s="139">
        <f t="shared" si="25"/>
        <v>2</v>
      </c>
      <c r="I23" s="140">
        <f t="shared" si="26"/>
        <v>1233.2429999999999</v>
      </c>
      <c r="J23" s="141">
        <f t="shared" si="27"/>
        <v>8.6851917610947377E-3</v>
      </c>
      <c r="K23" s="141">
        <f t="shared" si="28"/>
        <v>0.4041328728189485</v>
      </c>
      <c r="L23" s="141">
        <f t="shared" si="29"/>
        <v>0.16866100192743846</v>
      </c>
      <c r="M23" s="142">
        <f t="shared" si="30"/>
        <v>11.842000000000001</v>
      </c>
      <c r="N23" s="143">
        <f t="shared" si="31"/>
        <v>0</v>
      </c>
      <c r="O23" s="143">
        <f t="shared" si="32"/>
        <v>5.6760914110195637</v>
      </c>
      <c r="P23" s="238">
        <f t="shared" si="33"/>
        <v>7</v>
      </c>
      <c r="Q23" s="239">
        <f t="shared" si="34"/>
        <v>0</v>
      </c>
      <c r="R23" s="239">
        <f t="shared" si="35"/>
        <v>70</v>
      </c>
      <c r="T23">
        <v>529</v>
      </c>
      <c r="U23">
        <v>4478</v>
      </c>
      <c r="V23" t="s">
        <v>710</v>
      </c>
      <c r="W23">
        <v>1233.2429999999999</v>
      </c>
      <c r="X23">
        <v>658.03700000000003</v>
      </c>
      <c r="Y23">
        <v>1.8740000000000001</v>
      </c>
      <c r="Z23">
        <v>11.842000000000001</v>
      </c>
      <c r="AA23">
        <v>85.840822000000003</v>
      </c>
      <c r="AB23">
        <v>0.74554399999999998</v>
      </c>
      <c r="AC23">
        <v>34.691097999999997</v>
      </c>
      <c r="AD23" s="1">
        <v>208</v>
      </c>
      <c r="AE23">
        <v>0</v>
      </c>
      <c r="AF23">
        <v>70</v>
      </c>
      <c r="AG23">
        <v>79</v>
      </c>
      <c r="AH23">
        <v>14.366626</v>
      </c>
      <c r="AI23">
        <v>13.8</v>
      </c>
      <c r="AJ23">
        <v>0</v>
      </c>
      <c r="AK23">
        <v>7</v>
      </c>
      <c r="AL23">
        <v>1230</v>
      </c>
      <c r="AM23" t="s">
        <v>711</v>
      </c>
      <c r="AN23" t="s">
        <v>712</v>
      </c>
      <c r="AO23">
        <v>1115.3</v>
      </c>
      <c r="AR23" t="s">
        <v>119</v>
      </c>
      <c r="AS23" t="s">
        <v>123</v>
      </c>
      <c r="AT23" t="s">
        <v>674</v>
      </c>
      <c r="AU23" t="s">
        <v>710</v>
      </c>
      <c r="AV23" t="s">
        <v>48</v>
      </c>
      <c r="AW23">
        <v>2</v>
      </c>
      <c r="BB23">
        <v>0.85221404570197135</v>
      </c>
      <c r="BC23" t="s">
        <v>69</v>
      </c>
      <c r="BF23" t="s">
        <v>119</v>
      </c>
      <c r="BG23" t="s">
        <v>123</v>
      </c>
      <c r="BH23" t="s">
        <v>710</v>
      </c>
      <c r="BI23">
        <v>4478</v>
      </c>
      <c r="BJ23">
        <v>2</v>
      </c>
      <c r="BK23" t="s">
        <v>674</v>
      </c>
      <c r="BL23" t="s">
        <v>250</v>
      </c>
      <c r="BM23">
        <v>0.85221404570197135</v>
      </c>
      <c r="BN23" t="s">
        <v>69</v>
      </c>
      <c r="BO23" t="s">
        <v>180</v>
      </c>
      <c r="BP23">
        <v>1233.2429999999999</v>
      </c>
    </row>
    <row r="24" spans="1:68" ht="16.5">
      <c r="A24" s="115" t="str">
        <f t="shared" si="18"/>
        <v>인천스마트</v>
      </c>
      <c r="B24" s="116" t="str">
        <f t="shared" si="19"/>
        <v>김상신</v>
      </c>
      <c r="C24" s="117" t="str">
        <f t="shared" si="20"/>
        <v>B</v>
      </c>
      <c r="D24" s="118">
        <f t="shared" si="21"/>
        <v>0.91006204491015108</v>
      </c>
      <c r="E24" s="119">
        <f t="shared" si="22"/>
        <v>6301</v>
      </c>
      <c r="F24" s="120" t="str">
        <f t="shared" si="23"/>
        <v>5</v>
      </c>
      <c r="G24" s="121" t="str">
        <f t="shared" si="24"/>
        <v>70바3509</v>
      </c>
      <c r="H24" s="122">
        <f t="shared" si="25"/>
        <v>2</v>
      </c>
      <c r="I24" s="123">
        <f t="shared" si="26"/>
        <v>2410.1010000000001</v>
      </c>
      <c r="J24" s="124">
        <f t="shared" si="27"/>
        <v>1.875910137402035E-2</v>
      </c>
      <c r="K24" s="124">
        <f t="shared" si="28"/>
        <v>0.35199654553323617</v>
      </c>
      <c r="L24" s="124">
        <f t="shared" si="29"/>
        <v>0.10704945560372781</v>
      </c>
      <c r="M24" s="125">
        <f t="shared" si="30"/>
        <v>12.945</v>
      </c>
      <c r="N24" s="126">
        <f t="shared" si="31"/>
        <v>4.1492037055708454E-2</v>
      </c>
      <c r="O24" s="126">
        <f t="shared" si="32"/>
        <v>0.74685666700275211</v>
      </c>
      <c r="P24" s="240">
        <f t="shared" si="33"/>
        <v>15</v>
      </c>
      <c r="Q24" s="241">
        <f t="shared" si="34"/>
        <v>1</v>
      </c>
      <c r="R24" s="241">
        <f t="shared" si="35"/>
        <v>18</v>
      </c>
      <c r="T24">
        <v>529</v>
      </c>
      <c r="U24">
        <v>6301</v>
      </c>
      <c r="V24" t="s">
        <v>555</v>
      </c>
      <c r="W24">
        <v>2410.1010000000001</v>
      </c>
      <c r="X24">
        <v>1324.3820000000001</v>
      </c>
      <c r="Y24">
        <v>1.82</v>
      </c>
      <c r="Z24">
        <v>12.945</v>
      </c>
      <c r="AA24">
        <v>151.435239</v>
      </c>
      <c r="AB24">
        <v>2.840789</v>
      </c>
      <c r="AC24">
        <v>53.304681000000002</v>
      </c>
      <c r="AD24" s="1">
        <v>258</v>
      </c>
      <c r="AE24">
        <v>1</v>
      </c>
      <c r="AF24">
        <v>18</v>
      </c>
      <c r="AG24">
        <v>79</v>
      </c>
      <c r="AH24">
        <v>15.91506</v>
      </c>
      <c r="AI24">
        <v>1302.2</v>
      </c>
      <c r="AJ24">
        <v>0</v>
      </c>
      <c r="AK24">
        <v>15</v>
      </c>
      <c r="AL24">
        <v>7954</v>
      </c>
      <c r="AM24" t="s">
        <v>556</v>
      </c>
      <c r="AN24" t="s">
        <v>713</v>
      </c>
      <c r="AO24">
        <v>2339.9740000000002</v>
      </c>
      <c r="AR24" t="s">
        <v>119</v>
      </c>
      <c r="AS24" t="s">
        <v>124</v>
      </c>
      <c r="AT24" t="s">
        <v>258</v>
      </c>
      <c r="AU24" t="s">
        <v>555</v>
      </c>
      <c r="AV24" t="s">
        <v>48</v>
      </c>
      <c r="AW24">
        <v>2</v>
      </c>
      <c r="BB24">
        <v>0.91006204491015108</v>
      </c>
      <c r="BC24" t="s">
        <v>68</v>
      </c>
      <c r="BF24" t="s">
        <v>119</v>
      </c>
      <c r="BG24" t="s">
        <v>124</v>
      </c>
      <c r="BH24" t="s">
        <v>555</v>
      </c>
      <c r="BI24">
        <v>6301</v>
      </c>
      <c r="BJ24">
        <v>2</v>
      </c>
      <c r="BK24" t="s">
        <v>258</v>
      </c>
      <c r="BL24" t="s">
        <v>265</v>
      </c>
      <c r="BM24">
        <v>0.91006204491015108</v>
      </c>
      <c r="BN24" t="s">
        <v>68</v>
      </c>
      <c r="BO24" t="s">
        <v>178</v>
      </c>
      <c r="BP24">
        <v>2410.1010000000001</v>
      </c>
    </row>
    <row r="25" spans="1:68" ht="16.5">
      <c r="A25" s="132" t="str">
        <f t="shared" si="18"/>
        <v>인천스마트</v>
      </c>
      <c r="B25" s="133" t="str">
        <f t="shared" si="19"/>
        <v>김선호</v>
      </c>
      <c r="C25" s="134" t="str">
        <f t="shared" si="20"/>
        <v>B</v>
      </c>
      <c r="D25" s="135">
        <f t="shared" si="21"/>
        <v>0.90904779520239154</v>
      </c>
      <c r="E25" s="136">
        <f t="shared" si="22"/>
        <v>8151</v>
      </c>
      <c r="F25" s="137" t="str">
        <f t="shared" si="23"/>
        <v>5</v>
      </c>
      <c r="G25" s="138" t="str">
        <f t="shared" si="24"/>
        <v>70바3629</v>
      </c>
      <c r="H25" s="139">
        <f t="shared" si="25"/>
        <v>3</v>
      </c>
      <c r="I25" s="140">
        <f t="shared" si="26"/>
        <v>2518.2130000000002</v>
      </c>
      <c r="J25" s="141">
        <f t="shared" si="27"/>
        <v>6.8180294952137985E-3</v>
      </c>
      <c r="K25" s="141">
        <f t="shared" si="28"/>
        <v>0.3783838569614999</v>
      </c>
      <c r="L25" s="141">
        <f t="shared" si="29"/>
        <v>9.2923037090190536E-2</v>
      </c>
      <c r="M25" s="142">
        <f t="shared" si="30"/>
        <v>12.15</v>
      </c>
      <c r="N25" s="143">
        <f t="shared" si="31"/>
        <v>0.11913209883357762</v>
      </c>
      <c r="O25" s="143">
        <f t="shared" si="32"/>
        <v>3.018013170450633</v>
      </c>
      <c r="P25" s="238">
        <f t="shared" si="33"/>
        <v>42</v>
      </c>
      <c r="Q25" s="239">
        <f t="shared" si="34"/>
        <v>3</v>
      </c>
      <c r="R25" s="239">
        <f t="shared" si="35"/>
        <v>76</v>
      </c>
      <c r="T25">
        <v>529</v>
      </c>
      <c r="U25">
        <v>8151</v>
      </c>
      <c r="V25" t="s">
        <v>312</v>
      </c>
      <c r="W25">
        <v>2518.2130000000002</v>
      </c>
      <c r="X25">
        <v>1385.364</v>
      </c>
      <c r="Y25">
        <v>1.8180000000000001</v>
      </c>
      <c r="Z25">
        <v>12.15</v>
      </c>
      <c r="AA25">
        <v>163.28940800000001</v>
      </c>
      <c r="AB25">
        <v>1.1133120000000001</v>
      </c>
      <c r="AC25">
        <v>61.786076000000001</v>
      </c>
      <c r="AD25" s="1">
        <v>234</v>
      </c>
      <c r="AE25">
        <v>3</v>
      </c>
      <c r="AF25">
        <v>76</v>
      </c>
      <c r="AG25">
        <v>91</v>
      </c>
      <c r="AH25">
        <v>15.421778</v>
      </c>
      <c r="AI25">
        <v>2415</v>
      </c>
      <c r="AJ25">
        <v>21.3</v>
      </c>
      <c r="AK25">
        <v>42</v>
      </c>
      <c r="AL25">
        <v>29986</v>
      </c>
      <c r="AM25" t="s">
        <v>313</v>
      </c>
      <c r="AN25" t="s">
        <v>714</v>
      </c>
      <c r="AO25">
        <v>2306.7240000000002</v>
      </c>
      <c r="AR25" t="s">
        <v>119</v>
      </c>
      <c r="AS25" t="s">
        <v>124</v>
      </c>
      <c r="AT25" t="s">
        <v>263</v>
      </c>
      <c r="AU25" t="s">
        <v>312</v>
      </c>
      <c r="AV25" t="s">
        <v>48</v>
      </c>
      <c r="AW25">
        <v>3</v>
      </c>
      <c r="BB25">
        <v>0.90904779520239154</v>
      </c>
      <c r="BC25" t="s">
        <v>68</v>
      </c>
      <c r="BF25" t="s">
        <v>119</v>
      </c>
      <c r="BG25" t="s">
        <v>124</v>
      </c>
      <c r="BH25" t="s">
        <v>312</v>
      </c>
      <c r="BI25">
        <v>8151</v>
      </c>
      <c r="BJ25">
        <v>3</v>
      </c>
      <c r="BK25" t="s">
        <v>263</v>
      </c>
      <c r="BL25" t="s">
        <v>257</v>
      </c>
      <c r="BM25">
        <v>0.90904779520239154</v>
      </c>
      <c r="BN25" t="s">
        <v>68</v>
      </c>
      <c r="BO25" t="s">
        <v>178</v>
      </c>
      <c r="BP25">
        <v>2518.2130000000002</v>
      </c>
    </row>
    <row r="26" spans="1:68" ht="16.5">
      <c r="A26" s="115" t="str">
        <f t="shared" si="18"/>
        <v>인천스마트</v>
      </c>
      <c r="B26" s="116" t="str">
        <f t="shared" si="19"/>
        <v>김성취</v>
      </c>
      <c r="C26" s="117" t="str">
        <f t="shared" si="20"/>
        <v>C</v>
      </c>
      <c r="D26" s="118">
        <f t="shared" si="21"/>
        <v>0.88457006711295527</v>
      </c>
      <c r="E26" s="119">
        <f t="shared" si="22"/>
        <v>2899</v>
      </c>
      <c r="F26" s="120" t="str">
        <f t="shared" si="23"/>
        <v>5</v>
      </c>
      <c r="G26" s="121" t="str">
        <f t="shared" si="24"/>
        <v>70바3620</v>
      </c>
      <c r="H26" s="122">
        <f t="shared" si="25"/>
        <v>2</v>
      </c>
      <c r="I26" s="123">
        <f t="shared" si="26"/>
        <v>2122.0940000000001</v>
      </c>
      <c r="J26" s="124">
        <f t="shared" si="27"/>
        <v>3.1390131354105677E-2</v>
      </c>
      <c r="K26" s="124">
        <f t="shared" si="28"/>
        <v>0.36891926936805702</v>
      </c>
      <c r="L26" s="124">
        <f t="shared" si="29"/>
        <v>0.14372596124394113</v>
      </c>
      <c r="M26" s="125">
        <f t="shared" si="30"/>
        <v>13.551</v>
      </c>
      <c r="N26" s="126">
        <f t="shared" si="31"/>
        <v>0.18606485848837187</v>
      </c>
      <c r="O26" s="126">
        <f t="shared" si="32"/>
        <v>16.280675117732539</v>
      </c>
      <c r="P26" s="240">
        <f t="shared" si="33"/>
        <v>44</v>
      </c>
      <c r="Q26" s="241">
        <f t="shared" si="34"/>
        <v>4</v>
      </c>
      <c r="R26" s="241">
        <f t="shared" si="35"/>
        <v>350</v>
      </c>
      <c r="T26">
        <v>529</v>
      </c>
      <c r="U26">
        <v>2899</v>
      </c>
      <c r="V26" t="s">
        <v>314</v>
      </c>
      <c r="W26">
        <v>2149.788</v>
      </c>
      <c r="X26">
        <v>1215.82</v>
      </c>
      <c r="Y26">
        <v>1.768</v>
      </c>
      <c r="Z26">
        <v>13.551</v>
      </c>
      <c r="AA26">
        <v>135.586626</v>
      </c>
      <c r="AB26">
        <v>4.2560820000000001</v>
      </c>
      <c r="AC26">
        <v>50.020519</v>
      </c>
      <c r="AD26" s="1">
        <v>305</v>
      </c>
      <c r="AE26">
        <v>4</v>
      </c>
      <c r="AF26">
        <v>350</v>
      </c>
      <c r="AG26">
        <v>71</v>
      </c>
      <c r="AH26">
        <v>15.855456999999999</v>
      </c>
      <c r="AI26">
        <v>1456.4</v>
      </c>
      <c r="AJ26">
        <v>0</v>
      </c>
      <c r="AK26">
        <v>44</v>
      </c>
      <c r="AL26">
        <v>21129</v>
      </c>
      <c r="AM26" t="s">
        <v>315</v>
      </c>
      <c r="AN26" t="s">
        <v>715</v>
      </c>
      <c r="AO26">
        <v>2021.0719999999999</v>
      </c>
      <c r="AR26" t="s">
        <v>119</v>
      </c>
      <c r="AS26" t="s">
        <v>124</v>
      </c>
      <c r="AT26" t="s">
        <v>260</v>
      </c>
      <c r="AU26" t="s">
        <v>314</v>
      </c>
      <c r="AV26" t="s">
        <v>48</v>
      </c>
      <c r="AW26">
        <v>2</v>
      </c>
      <c r="BB26">
        <v>0.88457006711295527</v>
      </c>
      <c r="BC26" t="s">
        <v>69</v>
      </c>
      <c r="BF26" t="s">
        <v>119</v>
      </c>
      <c r="BG26" t="s">
        <v>124</v>
      </c>
      <c r="BH26" t="s">
        <v>314</v>
      </c>
      <c r="BI26">
        <v>2899</v>
      </c>
      <c r="BJ26">
        <v>2</v>
      </c>
      <c r="BK26" t="s">
        <v>260</v>
      </c>
      <c r="BL26" t="s">
        <v>274</v>
      </c>
      <c r="BM26">
        <v>0.88457006711295527</v>
      </c>
      <c r="BN26" t="s">
        <v>69</v>
      </c>
      <c r="BO26" t="s">
        <v>180</v>
      </c>
      <c r="BP26">
        <v>2122.0940000000001</v>
      </c>
    </row>
    <row r="27" spans="1:68" ht="16.5">
      <c r="A27" s="132" t="str">
        <f t="shared" si="18"/>
        <v>인천스마트</v>
      </c>
      <c r="B27" s="133" t="str">
        <f t="shared" si="19"/>
        <v>김세빈</v>
      </c>
      <c r="C27" s="134" t="str">
        <f t="shared" si="20"/>
        <v>C</v>
      </c>
      <c r="D27" s="135">
        <f t="shared" si="21"/>
        <v>0.89443280053069052</v>
      </c>
      <c r="E27" s="136">
        <f t="shared" si="22"/>
        <v>917</v>
      </c>
      <c r="F27" s="137" t="str">
        <f t="shared" si="23"/>
        <v>21</v>
      </c>
      <c r="G27" s="138" t="str">
        <f t="shared" si="24"/>
        <v>70바3649</v>
      </c>
      <c r="H27" s="139">
        <f t="shared" si="25"/>
        <v>13</v>
      </c>
      <c r="I27" s="140">
        <f t="shared" si="26"/>
        <v>3429.9730000000004</v>
      </c>
      <c r="J27" s="141">
        <f t="shared" si="27"/>
        <v>4.5532458688515652E-2</v>
      </c>
      <c r="K27" s="141">
        <f t="shared" si="28"/>
        <v>0.40666091397520965</v>
      </c>
      <c r="L27" s="141">
        <f t="shared" si="29"/>
        <v>0.14956385954058529</v>
      </c>
      <c r="M27" s="142">
        <f t="shared" si="30"/>
        <v>15.648999999999999</v>
      </c>
      <c r="N27" s="143">
        <f t="shared" si="31"/>
        <v>0.26239273603611457</v>
      </c>
      <c r="O27" s="143">
        <f t="shared" si="32"/>
        <v>15.918492652857617</v>
      </c>
      <c r="P27" s="238">
        <f t="shared" si="33"/>
        <v>74</v>
      </c>
      <c r="Q27" s="239">
        <f t="shared" si="34"/>
        <v>9</v>
      </c>
      <c r="R27" s="239">
        <f t="shared" si="35"/>
        <v>546</v>
      </c>
      <c r="T27">
        <v>529</v>
      </c>
      <c r="U27">
        <v>917</v>
      </c>
      <c r="V27" t="s">
        <v>581</v>
      </c>
      <c r="W27">
        <v>3429.973</v>
      </c>
      <c r="X27">
        <v>1870.76</v>
      </c>
      <c r="Y27">
        <v>1.833</v>
      </c>
      <c r="Z27">
        <v>15.648999999999999</v>
      </c>
      <c r="AA27">
        <v>244.53133700000001</v>
      </c>
      <c r="AB27">
        <v>11.134112999999999</v>
      </c>
      <c r="AC27">
        <v>99.441337000000004</v>
      </c>
      <c r="AD27" s="1">
        <v>513</v>
      </c>
      <c r="AE27">
        <v>9</v>
      </c>
      <c r="AF27">
        <v>546</v>
      </c>
      <c r="AG27">
        <v>91</v>
      </c>
      <c r="AH27">
        <v>14.026721</v>
      </c>
      <c r="AI27">
        <v>3293.3</v>
      </c>
      <c r="AJ27">
        <v>19</v>
      </c>
      <c r="AK27">
        <v>74</v>
      </c>
      <c r="AL27">
        <v>28083</v>
      </c>
      <c r="AM27" t="s">
        <v>582</v>
      </c>
      <c r="AN27" t="s">
        <v>716</v>
      </c>
      <c r="AO27">
        <v>1445.54</v>
      </c>
      <c r="AR27" t="s">
        <v>119</v>
      </c>
      <c r="AS27" t="s">
        <v>121</v>
      </c>
      <c r="AT27" t="s">
        <v>225</v>
      </c>
      <c r="AU27" t="s">
        <v>581</v>
      </c>
      <c r="AV27" t="s">
        <v>48</v>
      </c>
      <c r="AW27">
        <v>13</v>
      </c>
      <c r="BB27">
        <v>0.89443280053069052</v>
      </c>
      <c r="BC27" t="s">
        <v>69</v>
      </c>
      <c r="BF27" t="s">
        <v>119</v>
      </c>
      <c r="BG27" t="s">
        <v>121</v>
      </c>
      <c r="BH27" t="s">
        <v>581</v>
      </c>
      <c r="BI27">
        <v>917</v>
      </c>
      <c r="BJ27">
        <v>13</v>
      </c>
      <c r="BK27" t="s">
        <v>225</v>
      </c>
      <c r="BL27" t="s">
        <v>219</v>
      </c>
      <c r="BM27">
        <v>0.89443280053069052</v>
      </c>
      <c r="BN27" t="s">
        <v>69</v>
      </c>
      <c r="BO27" t="s">
        <v>180</v>
      </c>
      <c r="BP27">
        <v>3429.9730000000004</v>
      </c>
    </row>
    <row r="28" spans="1:68" ht="16.5">
      <c r="A28" s="115" t="str">
        <f t="shared" si="18"/>
        <v>인천스마트</v>
      </c>
      <c r="B28" s="116" t="str">
        <f t="shared" si="19"/>
        <v>김승배</v>
      </c>
      <c r="C28" s="117" t="str">
        <f t="shared" si="20"/>
        <v>D</v>
      </c>
      <c r="D28" s="118">
        <f t="shared" si="21"/>
        <v>0.83366734102659501</v>
      </c>
      <c r="E28" s="119">
        <f t="shared" si="22"/>
        <v>4613</v>
      </c>
      <c r="F28" s="120" t="str">
        <f t="shared" si="23"/>
        <v>38</v>
      </c>
      <c r="G28" s="121" t="str">
        <f t="shared" si="24"/>
        <v>70바3549</v>
      </c>
      <c r="H28" s="122">
        <f t="shared" si="25"/>
        <v>10</v>
      </c>
      <c r="I28" s="123">
        <f t="shared" si="26"/>
        <v>1661.6429999999998</v>
      </c>
      <c r="J28" s="124">
        <f t="shared" si="27"/>
        <v>1.5627583217990119E-2</v>
      </c>
      <c r="K28" s="124">
        <f t="shared" si="28"/>
        <v>0.39820284128909478</v>
      </c>
      <c r="L28" s="124">
        <f t="shared" si="29"/>
        <v>0.19739498797274749</v>
      </c>
      <c r="M28" s="125">
        <f t="shared" si="30"/>
        <v>13.721</v>
      </c>
      <c r="N28" s="126">
        <f t="shared" si="31"/>
        <v>0</v>
      </c>
      <c r="O28" s="126">
        <f t="shared" si="32"/>
        <v>2.7203015513406652</v>
      </c>
      <c r="P28" s="240">
        <f t="shared" si="33"/>
        <v>14</v>
      </c>
      <c r="Q28" s="241">
        <f t="shared" si="34"/>
        <v>0</v>
      </c>
      <c r="R28" s="241">
        <f t="shared" si="35"/>
        <v>46</v>
      </c>
      <c r="T28">
        <v>529</v>
      </c>
      <c r="U28">
        <v>4613</v>
      </c>
      <c r="V28" t="s">
        <v>316</v>
      </c>
      <c r="W28">
        <v>1690.989</v>
      </c>
      <c r="X28">
        <v>931.13300000000004</v>
      </c>
      <c r="Y28">
        <v>1.8160000000000001</v>
      </c>
      <c r="Z28">
        <v>13.721</v>
      </c>
      <c r="AA28">
        <v>119.01942699999999</v>
      </c>
      <c r="AB28">
        <v>1.8599859999999999</v>
      </c>
      <c r="AC28">
        <v>47.393873999999997</v>
      </c>
      <c r="AD28" s="1">
        <v>328</v>
      </c>
      <c r="AE28">
        <v>0</v>
      </c>
      <c r="AF28">
        <v>46</v>
      </c>
      <c r="AG28">
        <v>67</v>
      </c>
      <c r="AH28">
        <v>14.207672000000001</v>
      </c>
      <c r="AI28">
        <v>245.2</v>
      </c>
      <c r="AJ28">
        <v>0</v>
      </c>
      <c r="AK28">
        <v>14</v>
      </c>
      <c r="AL28">
        <v>4526</v>
      </c>
      <c r="AM28" t="s">
        <v>317</v>
      </c>
      <c r="AN28" t="s">
        <v>717</v>
      </c>
      <c r="AO28">
        <v>346.988</v>
      </c>
      <c r="AR28" t="s">
        <v>119</v>
      </c>
      <c r="AS28" t="s">
        <v>123</v>
      </c>
      <c r="AT28" t="s">
        <v>249</v>
      </c>
      <c r="AU28" t="s">
        <v>316</v>
      </c>
      <c r="AV28" t="s">
        <v>48</v>
      </c>
      <c r="AW28">
        <v>10</v>
      </c>
      <c r="BB28">
        <v>0.83366734102659501</v>
      </c>
      <c r="BC28" t="s">
        <v>67</v>
      </c>
      <c r="BF28" t="s">
        <v>119</v>
      </c>
      <c r="BG28" t="s">
        <v>123</v>
      </c>
      <c r="BH28" t="s">
        <v>316</v>
      </c>
      <c r="BI28">
        <v>4613</v>
      </c>
      <c r="BJ28">
        <v>10</v>
      </c>
      <c r="BK28" t="s">
        <v>249</v>
      </c>
      <c r="BL28" t="s">
        <v>250</v>
      </c>
      <c r="BM28">
        <v>0.83366734102659501</v>
      </c>
      <c r="BN28" t="s">
        <v>67</v>
      </c>
      <c r="BO28" t="s">
        <v>182</v>
      </c>
      <c r="BP28">
        <v>1661.6429999999998</v>
      </c>
    </row>
    <row r="29" spans="1:68" ht="16.5">
      <c r="A29" s="132" t="str">
        <f t="shared" si="18"/>
        <v>인천스마트</v>
      </c>
      <c r="B29" s="133" t="str">
        <f t="shared" si="19"/>
        <v>김승섭</v>
      </c>
      <c r="C29" s="134" t="str">
        <f t="shared" si="20"/>
        <v>S</v>
      </c>
      <c r="D29" s="135">
        <f t="shared" si="21"/>
        <v>1.0263157894736843</v>
      </c>
      <c r="E29" s="136">
        <f t="shared" si="22"/>
        <v>2037</v>
      </c>
      <c r="F29" s="137" t="str">
        <f t="shared" si="23"/>
        <v>20</v>
      </c>
      <c r="G29" s="138" t="str">
        <f t="shared" si="24"/>
        <v>70바3574</v>
      </c>
      <c r="H29" s="139">
        <f t="shared" si="25"/>
        <v>1</v>
      </c>
      <c r="I29" s="140">
        <f t="shared" si="26"/>
        <v>2234.1529999999998</v>
      </c>
      <c r="J29" s="141">
        <f t="shared" si="27"/>
        <v>3.1511388351814509E-2</v>
      </c>
      <c r="K29" s="141">
        <f t="shared" si="28"/>
        <v>0.37700690545799082</v>
      </c>
      <c r="L29" s="141">
        <f t="shared" si="29"/>
        <v>0.19559985372532679</v>
      </c>
      <c r="M29" s="142">
        <f t="shared" si="30"/>
        <v>11.311999999999999</v>
      </c>
      <c r="N29" s="143">
        <f t="shared" si="31"/>
        <v>0</v>
      </c>
      <c r="O29" s="143">
        <f t="shared" si="32"/>
        <v>6.9941152045867234</v>
      </c>
      <c r="P29" s="238">
        <f t="shared" si="33"/>
        <v>30</v>
      </c>
      <c r="Q29" s="239">
        <f t="shared" si="34"/>
        <v>0</v>
      </c>
      <c r="R29" s="239">
        <f t="shared" si="35"/>
        <v>158</v>
      </c>
      <c r="T29">
        <v>529</v>
      </c>
      <c r="U29">
        <v>2037</v>
      </c>
      <c r="V29" t="s">
        <v>318</v>
      </c>
      <c r="W29">
        <v>2259.0419999999999</v>
      </c>
      <c r="X29">
        <v>1161.329</v>
      </c>
      <c r="Y29">
        <v>1.9450000000000001</v>
      </c>
      <c r="Z29">
        <v>11.311999999999999</v>
      </c>
      <c r="AA29">
        <v>148.13745900000001</v>
      </c>
      <c r="AB29">
        <v>4.6680169999999999</v>
      </c>
      <c r="AC29">
        <v>55.848844999999997</v>
      </c>
      <c r="AD29" s="1">
        <v>437</v>
      </c>
      <c r="AE29">
        <v>0</v>
      </c>
      <c r="AF29">
        <v>158</v>
      </c>
      <c r="AG29">
        <v>70</v>
      </c>
      <c r="AH29">
        <v>15.249632999999999</v>
      </c>
      <c r="AI29">
        <v>1362.1</v>
      </c>
      <c r="AJ29">
        <v>0</v>
      </c>
      <c r="AK29">
        <v>30</v>
      </c>
      <c r="AL29">
        <v>6500</v>
      </c>
      <c r="AM29" t="s">
        <v>319</v>
      </c>
      <c r="AN29" t="s">
        <v>718</v>
      </c>
      <c r="AO29">
        <v>2234.1529999999998</v>
      </c>
      <c r="AR29" t="s">
        <v>119</v>
      </c>
      <c r="AS29" t="s">
        <v>120</v>
      </c>
      <c r="AT29" t="s">
        <v>211</v>
      </c>
      <c r="AU29" t="s">
        <v>318</v>
      </c>
      <c r="AV29" t="s">
        <v>48</v>
      </c>
      <c r="AW29">
        <v>1</v>
      </c>
      <c r="BB29">
        <v>1.0263157894736843</v>
      </c>
      <c r="BC29" t="s">
        <v>71</v>
      </c>
      <c r="BF29" t="s">
        <v>119</v>
      </c>
      <c r="BG29" t="s">
        <v>120</v>
      </c>
      <c r="BH29" t="s">
        <v>318</v>
      </c>
      <c r="BI29">
        <v>2037</v>
      </c>
      <c r="BJ29">
        <v>1</v>
      </c>
      <c r="BK29" t="s">
        <v>211</v>
      </c>
      <c r="BL29" t="s">
        <v>177</v>
      </c>
      <c r="BM29">
        <v>1.0263157894736843</v>
      </c>
      <c r="BN29" t="s">
        <v>71</v>
      </c>
      <c r="BO29" t="s">
        <v>179</v>
      </c>
      <c r="BP29">
        <v>2234.1529999999998</v>
      </c>
    </row>
    <row r="30" spans="1:68" ht="16.5">
      <c r="A30" s="115" t="str">
        <f t="shared" si="18"/>
        <v>인천스마트</v>
      </c>
      <c r="B30" s="116" t="str">
        <f t="shared" si="19"/>
        <v>김영식</v>
      </c>
      <c r="C30" s="117" t="str">
        <f t="shared" si="20"/>
        <v>C</v>
      </c>
      <c r="D30" s="118">
        <f t="shared" si="21"/>
        <v>0.85149364462360488</v>
      </c>
      <c r="E30" s="119">
        <f t="shared" si="22"/>
        <v>6160</v>
      </c>
      <c r="F30" s="120" t="str">
        <f t="shared" si="23"/>
        <v>38</v>
      </c>
      <c r="G30" s="121" t="str">
        <f t="shared" si="24"/>
        <v>70바3549</v>
      </c>
      <c r="H30" s="122">
        <f t="shared" si="25"/>
        <v>3</v>
      </c>
      <c r="I30" s="123">
        <f t="shared" si="26"/>
        <v>2519.27</v>
      </c>
      <c r="J30" s="124">
        <f t="shared" si="27"/>
        <v>1.5479891898207483E-2</v>
      </c>
      <c r="K30" s="124">
        <f t="shared" si="28"/>
        <v>0.37152401192180873</v>
      </c>
      <c r="L30" s="124">
        <f t="shared" si="29"/>
        <v>0.22427131669094619</v>
      </c>
      <c r="M30" s="125">
        <f t="shared" si="30"/>
        <v>14.58</v>
      </c>
      <c r="N30" s="126">
        <f t="shared" si="31"/>
        <v>7.7907892614877142E-2</v>
      </c>
      <c r="O30" s="126">
        <f t="shared" si="32"/>
        <v>4.207026201203365</v>
      </c>
      <c r="P30" s="240">
        <f t="shared" si="33"/>
        <v>8</v>
      </c>
      <c r="Q30" s="241">
        <f t="shared" si="34"/>
        <v>2</v>
      </c>
      <c r="R30" s="241">
        <f t="shared" si="35"/>
        <v>108</v>
      </c>
      <c r="T30">
        <v>529</v>
      </c>
      <c r="U30">
        <v>6160</v>
      </c>
      <c r="V30" t="s">
        <v>320</v>
      </c>
      <c r="W30">
        <v>2567.134</v>
      </c>
      <c r="X30">
        <v>1372.626</v>
      </c>
      <c r="Y30">
        <v>1.87</v>
      </c>
      <c r="Z30">
        <v>14.58</v>
      </c>
      <c r="AA30">
        <v>177.25330500000001</v>
      </c>
      <c r="AB30">
        <v>2.743862</v>
      </c>
      <c r="AC30">
        <v>65.853859</v>
      </c>
      <c r="AD30" s="1">
        <v>565</v>
      </c>
      <c r="AE30">
        <v>2</v>
      </c>
      <c r="AF30">
        <v>108</v>
      </c>
      <c r="AG30">
        <v>91</v>
      </c>
      <c r="AH30">
        <v>14.482855000000001</v>
      </c>
      <c r="AI30">
        <v>734.2</v>
      </c>
      <c r="AJ30">
        <v>6.3</v>
      </c>
      <c r="AK30">
        <v>8</v>
      </c>
      <c r="AL30">
        <v>2518</v>
      </c>
      <c r="AM30" t="s">
        <v>321</v>
      </c>
      <c r="AN30" t="s">
        <v>719</v>
      </c>
      <c r="AO30">
        <v>2253.2190000000001</v>
      </c>
      <c r="AR30" t="s">
        <v>119</v>
      </c>
      <c r="AS30" t="s">
        <v>123</v>
      </c>
      <c r="AT30" t="s">
        <v>249</v>
      </c>
      <c r="AU30" t="s">
        <v>320</v>
      </c>
      <c r="AV30" t="s">
        <v>48</v>
      </c>
      <c r="AW30">
        <v>3</v>
      </c>
      <c r="BB30">
        <v>0.85149364462360488</v>
      </c>
      <c r="BC30" t="s">
        <v>69</v>
      </c>
      <c r="BF30" t="s">
        <v>119</v>
      </c>
      <c r="BG30" t="s">
        <v>123</v>
      </c>
      <c r="BH30" t="s">
        <v>320</v>
      </c>
      <c r="BI30">
        <v>6160</v>
      </c>
      <c r="BJ30">
        <v>3</v>
      </c>
      <c r="BK30" t="s">
        <v>249</v>
      </c>
      <c r="BL30" t="s">
        <v>242</v>
      </c>
      <c r="BM30">
        <v>0.85149364462360488</v>
      </c>
      <c r="BN30" t="s">
        <v>69</v>
      </c>
      <c r="BO30" t="s">
        <v>180</v>
      </c>
      <c r="BP30">
        <v>2519.27</v>
      </c>
    </row>
    <row r="31" spans="1:68" ht="16.5">
      <c r="A31" s="132" t="str">
        <f t="shared" si="18"/>
        <v>인천스마트</v>
      </c>
      <c r="B31" s="133" t="str">
        <f t="shared" si="19"/>
        <v>김요섭</v>
      </c>
      <c r="C31" s="134" t="str">
        <f t="shared" si="20"/>
        <v>B</v>
      </c>
      <c r="D31" s="135">
        <f t="shared" si="21"/>
        <v>0.90108750582652808</v>
      </c>
      <c r="E31" s="136">
        <f t="shared" si="22"/>
        <v>6021</v>
      </c>
      <c r="F31" s="137" t="str">
        <f t="shared" si="23"/>
        <v>5</v>
      </c>
      <c r="G31" s="138" t="str">
        <f t="shared" si="24"/>
        <v>70바3632</v>
      </c>
      <c r="H31" s="139">
        <f t="shared" si="25"/>
        <v>4</v>
      </c>
      <c r="I31" s="140">
        <f t="shared" si="26"/>
        <v>2289.0990000000002</v>
      </c>
      <c r="J31" s="141">
        <f t="shared" si="27"/>
        <v>4.6765981970914909E-2</v>
      </c>
      <c r="K31" s="141">
        <f t="shared" si="28"/>
        <v>0.31940833789578865</v>
      </c>
      <c r="L31" s="141">
        <f t="shared" si="29"/>
        <v>6.5527965369780852E-2</v>
      </c>
      <c r="M31" s="142">
        <f t="shared" si="30"/>
        <v>10.778</v>
      </c>
      <c r="N31" s="143">
        <f t="shared" si="31"/>
        <v>0</v>
      </c>
      <c r="O31" s="143">
        <f t="shared" si="32"/>
        <v>3.8443073016938101</v>
      </c>
      <c r="P31" s="238">
        <f t="shared" si="33"/>
        <v>1480</v>
      </c>
      <c r="Q31" s="239">
        <f t="shared" si="34"/>
        <v>0</v>
      </c>
      <c r="R31" s="239">
        <f t="shared" si="35"/>
        <v>88</v>
      </c>
      <c r="T31">
        <v>529</v>
      </c>
      <c r="U31">
        <v>6021</v>
      </c>
      <c r="V31" t="s">
        <v>322</v>
      </c>
      <c r="W31">
        <v>2289.0990000000002</v>
      </c>
      <c r="X31">
        <v>1270.2159999999999</v>
      </c>
      <c r="Y31">
        <v>1.802</v>
      </c>
      <c r="Z31">
        <v>10.778</v>
      </c>
      <c r="AA31">
        <v>132.538284</v>
      </c>
      <c r="AB31">
        <v>6.198283</v>
      </c>
      <c r="AC31">
        <v>42.333832999999998</v>
      </c>
      <c r="AD31" s="1">
        <v>150</v>
      </c>
      <c r="AE31">
        <v>0</v>
      </c>
      <c r="AF31">
        <v>88</v>
      </c>
      <c r="AG31">
        <v>72</v>
      </c>
      <c r="AH31">
        <v>17.271228000000001</v>
      </c>
      <c r="AI31">
        <v>1160.2</v>
      </c>
      <c r="AJ31">
        <v>0</v>
      </c>
      <c r="AK31">
        <v>1480</v>
      </c>
      <c r="AL31">
        <v>0</v>
      </c>
      <c r="AM31" t="s">
        <v>323</v>
      </c>
      <c r="AN31" t="s">
        <v>720</v>
      </c>
      <c r="AO31">
        <v>1890.931</v>
      </c>
      <c r="AR31" t="s">
        <v>119</v>
      </c>
      <c r="AS31" t="s">
        <v>124</v>
      </c>
      <c r="AT31" t="s">
        <v>266</v>
      </c>
      <c r="AU31" t="s">
        <v>322</v>
      </c>
      <c r="AV31" t="s">
        <v>48</v>
      </c>
      <c r="AW31">
        <v>4</v>
      </c>
      <c r="BB31">
        <v>0.90108750582652808</v>
      </c>
      <c r="BC31" t="s">
        <v>68</v>
      </c>
      <c r="BF31" t="s">
        <v>119</v>
      </c>
      <c r="BG31" t="s">
        <v>124</v>
      </c>
      <c r="BH31" t="s">
        <v>322</v>
      </c>
      <c r="BI31">
        <v>6021</v>
      </c>
      <c r="BJ31">
        <v>4</v>
      </c>
      <c r="BK31" t="s">
        <v>266</v>
      </c>
      <c r="BL31" t="s">
        <v>278</v>
      </c>
      <c r="BM31">
        <v>0.90108750582652808</v>
      </c>
      <c r="BN31" t="s">
        <v>68</v>
      </c>
      <c r="BO31" t="s">
        <v>178</v>
      </c>
      <c r="BP31">
        <v>2289.0990000000002</v>
      </c>
    </row>
    <row r="32" spans="1:68" ht="16.5">
      <c r="A32" s="115" t="str">
        <f t="shared" si="18"/>
        <v>인천스마트</v>
      </c>
      <c r="B32" s="116" t="str">
        <f t="shared" si="19"/>
        <v>김요식</v>
      </c>
      <c r="C32" s="117" t="str">
        <f t="shared" si="20"/>
        <v>C</v>
      </c>
      <c r="D32" s="118">
        <f t="shared" si="21"/>
        <v>0.88881708577789453</v>
      </c>
      <c r="E32" s="119">
        <f t="shared" si="22"/>
        <v>4119</v>
      </c>
      <c r="F32" s="120" t="str">
        <f t="shared" si="23"/>
        <v>27</v>
      </c>
      <c r="G32" s="121" t="str">
        <f t="shared" si="24"/>
        <v>70바3676</v>
      </c>
      <c r="H32" s="122">
        <f t="shared" si="25"/>
        <v>6</v>
      </c>
      <c r="I32" s="123">
        <f t="shared" si="26"/>
        <v>568.98599999999999</v>
      </c>
      <c r="J32" s="124">
        <f t="shared" si="27"/>
        <v>3.6394891341438779E-2</v>
      </c>
      <c r="K32" s="124">
        <f t="shared" si="28"/>
        <v>0.34007236657131146</v>
      </c>
      <c r="L32" s="124">
        <f t="shared" si="29"/>
        <v>0.20914398596802031</v>
      </c>
      <c r="M32" s="125">
        <f t="shared" si="30"/>
        <v>16.655000000000001</v>
      </c>
      <c r="N32" s="126">
        <f t="shared" si="31"/>
        <v>0.72952975970748768</v>
      </c>
      <c r="O32" s="126">
        <f t="shared" si="32"/>
        <v>16.049654713564728</v>
      </c>
      <c r="P32" s="240">
        <f t="shared" si="33"/>
        <v>9</v>
      </c>
      <c r="Q32" s="241">
        <f t="shared" si="34"/>
        <v>5</v>
      </c>
      <c r="R32" s="241">
        <f t="shared" si="35"/>
        <v>110</v>
      </c>
      <c r="T32">
        <v>529</v>
      </c>
      <c r="U32">
        <v>4119</v>
      </c>
      <c r="V32" t="s">
        <v>557</v>
      </c>
      <c r="W32">
        <v>685.37300000000005</v>
      </c>
      <c r="X32">
        <v>397.23899999999998</v>
      </c>
      <c r="Y32">
        <v>1.7250000000000001</v>
      </c>
      <c r="Z32">
        <v>16.655000000000001</v>
      </c>
      <c r="AA32">
        <v>38.084988000000003</v>
      </c>
      <c r="AB32">
        <v>1.386099</v>
      </c>
      <c r="AC32">
        <v>12.951651999999999</v>
      </c>
      <c r="AD32" s="1">
        <v>119</v>
      </c>
      <c r="AE32">
        <v>5</v>
      </c>
      <c r="AF32">
        <v>110</v>
      </c>
      <c r="AG32">
        <v>71</v>
      </c>
      <c r="AH32">
        <v>17.995882999999999</v>
      </c>
      <c r="AI32">
        <v>1003.9</v>
      </c>
      <c r="AJ32">
        <v>0</v>
      </c>
      <c r="AK32">
        <v>9</v>
      </c>
      <c r="AL32">
        <v>2297</v>
      </c>
      <c r="AM32" t="s">
        <v>558</v>
      </c>
      <c r="AN32" t="s">
        <v>721</v>
      </c>
      <c r="AO32">
        <v>188.41900000000001</v>
      </c>
      <c r="AR32" t="s">
        <v>119</v>
      </c>
      <c r="AS32" t="s">
        <v>122</v>
      </c>
      <c r="AT32" t="s">
        <v>240</v>
      </c>
      <c r="AU32" t="s">
        <v>557</v>
      </c>
      <c r="AV32" t="s">
        <v>48</v>
      </c>
      <c r="AW32">
        <v>6</v>
      </c>
      <c r="BB32">
        <v>0.88881708577789453</v>
      </c>
      <c r="BC32" t="s">
        <v>69</v>
      </c>
      <c r="BF32" t="s">
        <v>119</v>
      </c>
      <c r="BG32" t="s">
        <v>122</v>
      </c>
      <c r="BH32" t="s">
        <v>557</v>
      </c>
      <c r="BI32">
        <v>4119</v>
      </c>
      <c r="BJ32">
        <v>6</v>
      </c>
      <c r="BK32" t="s">
        <v>240</v>
      </c>
      <c r="BL32" t="s">
        <v>227</v>
      </c>
      <c r="BM32">
        <v>0.88881708577789453</v>
      </c>
      <c r="BN32" t="s">
        <v>69</v>
      </c>
      <c r="BO32" t="s">
        <v>180</v>
      </c>
      <c r="BP32">
        <v>568.98599999999999</v>
      </c>
    </row>
    <row r="33" spans="1:68" ht="16.5">
      <c r="A33" s="132" t="str">
        <f t="shared" si="18"/>
        <v>인천스마트</v>
      </c>
      <c r="B33" s="133" t="str">
        <f t="shared" si="19"/>
        <v>김용문</v>
      </c>
      <c r="C33" s="134" t="str">
        <f t="shared" si="20"/>
        <v>B</v>
      </c>
      <c r="D33" s="135">
        <f t="shared" si="21"/>
        <v>0.92146058641966888</v>
      </c>
      <c r="E33" s="136">
        <f t="shared" si="22"/>
        <v>7805</v>
      </c>
      <c r="F33" s="137" t="str">
        <f t="shared" si="23"/>
        <v>27</v>
      </c>
      <c r="G33" s="138" t="str">
        <f t="shared" si="24"/>
        <v>70바3642</v>
      </c>
      <c r="H33" s="139">
        <f t="shared" si="25"/>
        <v>4</v>
      </c>
      <c r="I33" s="140">
        <f t="shared" si="26"/>
        <v>4797.1769999999997</v>
      </c>
      <c r="J33" s="141">
        <f t="shared" si="27"/>
        <v>4.012797700775729E-2</v>
      </c>
      <c r="K33" s="141">
        <f t="shared" si="28"/>
        <v>0.34539538362990385</v>
      </c>
      <c r="L33" s="141">
        <f t="shared" si="29"/>
        <v>0.15905187571773985</v>
      </c>
      <c r="M33" s="142">
        <f t="shared" si="30"/>
        <v>12.664</v>
      </c>
      <c r="N33" s="143">
        <f t="shared" si="31"/>
        <v>0.29183830406924743</v>
      </c>
      <c r="O33" s="143">
        <f t="shared" si="32"/>
        <v>14.925444693827226</v>
      </c>
      <c r="P33" s="238">
        <f t="shared" si="33"/>
        <v>45</v>
      </c>
      <c r="Q33" s="239">
        <f t="shared" si="34"/>
        <v>14</v>
      </c>
      <c r="R33" s="239">
        <f t="shared" si="35"/>
        <v>716</v>
      </c>
      <c r="T33">
        <v>529</v>
      </c>
      <c r="U33">
        <v>7805</v>
      </c>
      <c r="V33" t="s">
        <v>324</v>
      </c>
      <c r="W33">
        <v>4797.1769999999997</v>
      </c>
      <c r="X33">
        <v>2740.8330000000001</v>
      </c>
      <c r="Y33">
        <v>1.75</v>
      </c>
      <c r="Z33">
        <v>12.664</v>
      </c>
      <c r="AA33">
        <v>290.499369</v>
      </c>
      <c r="AB33">
        <v>11.657152</v>
      </c>
      <c r="AC33">
        <v>100.337141</v>
      </c>
      <c r="AD33" s="1">
        <v>763</v>
      </c>
      <c r="AE33">
        <v>14</v>
      </c>
      <c r="AF33">
        <v>716</v>
      </c>
      <c r="AG33">
        <v>91</v>
      </c>
      <c r="AH33">
        <v>16.513553000000002</v>
      </c>
      <c r="AI33">
        <v>3286.6</v>
      </c>
      <c r="AJ33">
        <v>11.7</v>
      </c>
      <c r="AK33">
        <v>45</v>
      </c>
      <c r="AL33">
        <v>13576</v>
      </c>
      <c r="AM33" t="s">
        <v>325</v>
      </c>
      <c r="AN33" t="s">
        <v>722</v>
      </c>
      <c r="AO33">
        <v>2906.81</v>
      </c>
      <c r="AR33" t="s">
        <v>119</v>
      </c>
      <c r="AS33" t="s">
        <v>122</v>
      </c>
      <c r="AT33" t="s">
        <v>238</v>
      </c>
      <c r="AU33" t="s">
        <v>324</v>
      </c>
      <c r="AV33" t="s">
        <v>48</v>
      </c>
      <c r="AW33">
        <v>4</v>
      </c>
      <c r="BB33">
        <v>0.92146058641966888</v>
      </c>
      <c r="BC33" t="s">
        <v>68</v>
      </c>
      <c r="BF33" t="s">
        <v>119</v>
      </c>
      <c r="BG33" t="s">
        <v>122</v>
      </c>
      <c r="BH33" t="s">
        <v>324</v>
      </c>
      <c r="BI33">
        <v>7805</v>
      </c>
      <c r="BJ33">
        <v>4</v>
      </c>
      <c r="BK33" t="s">
        <v>238</v>
      </c>
      <c r="BL33" t="s">
        <v>229</v>
      </c>
      <c r="BM33">
        <v>0.92146058641966888</v>
      </c>
      <c r="BN33" t="s">
        <v>68</v>
      </c>
      <c r="BO33" t="s">
        <v>178</v>
      </c>
      <c r="BP33">
        <v>4797.1769999999997</v>
      </c>
    </row>
    <row r="34" spans="1:68" ht="16.5">
      <c r="A34" s="115" t="str">
        <f t="shared" si="18"/>
        <v>인천스마트</v>
      </c>
      <c r="B34" s="116" t="str">
        <f t="shared" si="19"/>
        <v>김용장</v>
      </c>
      <c r="C34" s="117" t="str">
        <f t="shared" si="20"/>
        <v>B</v>
      </c>
      <c r="D34" s="118">
        <f t="shared" si="21"/>
        <v>0.90169106675447808</v>
      </c>
      <c r="E34" s="119">
        <f t="shared" si="22"/>
        <v>3603</v>
      </c>
      <c r="F34" s="120" t="str">
        <f t="shared" si="23"/>
        <v>27</v>
      </c>
      <c r="G34" s="121" t="str">
        <f t="shared" si="24"/>
        <v>70바3641</v>
      </c>
      <c r="H34" s="122">
        <f t="shared" si="25"/>
        <v>3</v>
      </c>
      <c r="I34" s="123">
        <f t="shared" si="26"/>
        <v>958.91300000000001</v>
      </c>
      <c r="J34" s="124">
        <f t="shared" si="27"/>
        <v>3.8030507880784457E-2</v>
      </c>
      <c r="K34" s="124">
        <f t="shared" si="28"/>
        <v>0.31536147192598968</v>
      </c>
      <c r="L34" s="124">
        <f t="shared" si="29"/>
        <v>0.14808434133232107</v>
      </c>
      <c r="M34" s="125">
        <f t="shared" si="30"/>
        <v>13.842000000000001</v>
      </c>
      <c r="N34" s="126">
        <f t="shared" si="31"/>
        <v>0.10428474741712752</v>
      </c>
      <c r="O34" s="126">
        <f t="shared" si="32"/>
        <v>9.2813425201243493</v>
      </c>
      <c r="P34" s="240">
        <f t="shared" si="33"/>
        <v>8</v>
      </c>
      <c r="Q34" s="241">
        <f t="shared" si="34"/>
        <v>1</v>
      </c>
      <c r="R34" s="241">
        <f t="shared" si="35"/>
        <v>89</v>
      </c>
      <c r="T34">
        <v>529</v>
      </c>
      <c r="U34">
        <v>3603</v>
      </c>
      <c r="V34" t="s">
        <v>326</v>
      </c>
      <c r="W34">
        <v>958.91300000000001</v>
      </c>
      <c r="X34">
        <v>557.173</v>
      </c>
      <c r="Y34">
        <v>1.7210000000000001</v>
      </c>
      <c r="Z34">
        <v>13.842000000000001</v>
      </c>
      <c r="AA34">
        <v>56.328592999999998</v>
      </c>
      <c r="AB34">
        <v>2.1422050000000001</v>
      </c>
      <c r="AC34">
        <v>17.763867999999999</v>
      </c>
      <c r="AD34" s="1">
        <v>142</v>
      </c>
      <c r="AE34">
        <v>1</v>
      </c>
      <c r="AF34">
        <v>89</v>
      </c>
      <c r="AG34">
        <v>68</v>
      </c>
      <c r="AH34">
        <v>17.023555999999999</v>
      </c>
      <c r="AI34">
        <v>358.7</v>
      </c>
      <c r="AJ34">
        <v>0</v>
      </c>
      <c r="AK34">
        <v>8</v>
      </c>
      <c r="AL34">
        <v>2125</v>
      </c>
      <c r="AM34" t="s">
        <v>327</v>
      </c>
      <c r="AN34" t="s">
        <v>723</v>
      </c>
      <c r="AO34">
        <v>697.21600000000001</v>
      </c>
      <c r="AR34" t="s">
        <v>119</v>
      </c>
      <c r="AS34" t="s">
        <v>122</v>
      </c>
      <c r="AT34" t="s">
        <v>237</v>
      </c>
      <c r="AU34" t="s">
        <v>326</v>
      </c>
      <c r="AV34" t="s">
        <v>48</v>
      </c>
      <c r="AW34">
        <v>3</v>
      </c>
      <c r="BB34">
        <v>0.90169106675447808</v>
      </c>
      <c r="BC34" t="s">
        <v>68</v>
      </c>
      <c r="BF34" t="s">
        <v>119</v>
      </c>
      <c r="BG34" t="s">
        <v>122</v>
      </c>
      <c r="BH34" t="s">
        <v>326</v>
      </c>
      <c r="BI34">
        <v>3603</v>
      </c>
      <c r="BJ34">
        <v>3</v>
      </c>
      <c r="BK34" t="s">
        <v>237</v>
      </c>
      <c r="BL34" t="s">
        <v>231</v>
      </c>
      <c r="BM34">
        <v>0.90169106675447808</v>
      </c>
      <c r="BN34" t="s">
        <v>68</v>
      </c>
      <c r="BO34" t="s">
        <v>178</v>
      </c>
      <c r="BP34">
        <v>958.91300000000001</v>
      </c>
    </row>
    <row r="35" spans="1:68" ht="16.5">
      <c r="A35" s="132" t="str">
        <f t="shared" si="18"/>
        <v>인천스마트</v>
      </c>
      <c r="B35" s="133" t="str">
        <f t="shared" si="19"/>
        <v>김용진</v>
      </c>
      <c r="C35" s="134" t="str">
        <f t="shared" si="20"/>
        <v>A</v>
      </c>
      <c r="D35" s="135">
        <f t="shared" si="21"/>
        <v>0.95979933876608992</v>
      </c>
      <c r="E35" s="136">
        <f t="shared" si="22"/>
        <v>739</v>
      </c>
      <c r="F35" s="137" t="str">
        <f t="shared" si="23"/>
        <v>5</v>
      </c>
      <c r="G35" s="138" t="str">
        <f t="shared" si="24"/>
        <v>70바3619</v>
      </c>
      <c r="H35" s="139">
        <f t="shared" si="25"/>
        <v>3</v>
      </c>
      <c r="I35" s="140">
        <f t="shared" si="26"/>
        <v>2865.703</v>
      </c>
      <c r="J35" s="141">
        <f t="shared" si="27"/>
        <v>2.8488158940285582E-2</v>
      </c>
      <c r="K35" s="141">
        <f t="shared" si="28"/>
        <v>0.35391420396839329</v>
      </c>
      <c r="L35" s="141">
        <f t="shared" si="29"/>
        <v>0.12387885276317888</v>
      </c>
      <c r="M35" s="142">
        <f t="shared" si="30"/>
        <v>12.63</v>
      </c>
      <c r="N35" s="143">
        <f t="shared" si="31"/>
        <v>0</v>
      </c>
      <c r="O35" s="143">
        <f t="shared" si="32"/>
        <v>5.199422270905254</v>
      </c>
      <c r="P35" s="238">
        <f t="shared" si="33"/>
        <v>80</v>
      </c>
      <c r="Q35" s="239">
        <f t="shared" si="34"/>
        <v>0</v>
      </c>
      <c r="R35" s="239">
        <f t="shared" si="35"/>
        <v>149</v>
      </c>
      <c r="T35">
        <v>529</v>
      </c>
      <c r="U35">
        <v>739</v>
      </c>
      <c r="V35" t="s">
        <v>197</v>
      </c>
      <c r="W35">
        <v>2865.703</v>
      </c>
      <c r="X35">
        <v>1493.8130000000001</v>
      </c>
      <c r="Y35">
        <v>1.9179999999999999</v>
      </c>
      <c r="Z35">
        <v>12.63</v>
      </c>
      <c r="AA35">
        <v>181.07716300000001</v>
      </c>
      <c r="AB35">
        <v>5.1585549999999998</v>
      </c>
      <c r="AC35">
        <v>64.08578</v>
      </c>
      <c r="AD35" s="1">
        <v>355</v>
      </c>
      <c r="AE35">
        <v>0</v>
      </c>
      <c r="AF35">
        <v>149</v>
      </c>
      <c r="AG35">
        <v>70</v>
      </c>
      <c r="AH35">
        <v>15.825866</v>
      </c>
      <c r="AI35">
        <v>1465.2</v>
      </c>
      <c r="AJ35">
        <v>0</v>
      </c>
      <c r="AK35">
        <v>80</v>
      </c>
      <c r="AL35">
        <v>3796</v>
      </c>
      <c r="AM35" t="s">
        <v>328</v>
      </c>
      <c r="AN35" t="s">
        <v>724</v>
      </c>
      <c r="AO35">
        <v>2639.8510000000001</v>
      </c>
      <c r="AR35" t="s">
        <v>119</v>
      </c>
      <c r="AS35" t="s">
        <v>124</v>
      </c>
      <c r="AT35" t="s">
        <v>259</v>
      </c>
      <c r="AU35" t="s">
        <v>197</v>
      </c>
      <c r="AV35" t="s">
        <v>48</v>
      </c>
      <c r="AW35">
        <v>3</v>
      </c>
      <c r="BB35">
        <v>0.95979933876608992</v>
      </c>
      <c r="BC35" t="s">
        <v>66</v>
      </c>
      <c r="BF35" t="s">
        <v>119</v>
      </c>
      <c r="BG35" t="s">
        <v>124</v>
      </c>
      <c r="BH35" t="s">
        <v>197</v>
      </c>
      <c r="BI35">
        <v>739</v>
      </c>
      <c r="BJ35">
        <v>3</v>
      </c>
      <c r="BK35" t="s">
        <v>259</v>
      </c>
      <c r="BL35" t="s">
        <v>266</v>
      </c>
      <c r="BM35">
        <v>0.95979933876608992</v>
      </c>
      <c r="BN35" t="s">
        <v>66</v>
      </c>
      <c r="BO35" t="s">
        <v>181</v>
      </c>
      <c r="BP35">
        <v>2865.703</v>
      </c>
    </row>
    <row r="36" spans="1:68" ht="16.5">
      <c r="A36" s="115" t="str">
        <f t="shared" si="18"/>
        <v>인천스마트</v>
      </c>
      <c r="B36" s="116" t="str">
        <f t="shared" si="19"/>
        <v>김의용</v>
      </c>
      <c r="C36" s="117" t="str">
        <f t="shared" si="20"/>
        <v>D</v>
      </c>
      <c r="D36" s="118">
        <f t="shared" si="21"/>
        <v>0.81251625175844033</v>
      </c>
      <c r="E36" s="119">
        <f t="shared" si="22"/>
        <v>6591</v>
      </c>
      <c r="F36" s="120" t="str">
        <f t="shared" si="23"/>
        <v>21</v>
      </c>
      <c r="G36" s="121" t="str">
        <f t="shared" si="24"/>
        <v>70바3628</v>
      </c>
      <c r="H36" s="122">
        <f t="shared" si="25"/>
        <v>2</v>
      </c>
      <c r="I36" s="123">
        <f t="shared" si="26"/>
        <v>1567.2370000000001</v>
      </c>
      <c r="J36" s="124">
        <f t="shared" si="27"/>
        <v>4.6193146209338516E-2</v>
      </c>
      <c r="K36" s="124">
        <f t="shared" si="28"/>
        <v>0.41380767187724893</v>
      </c>
      <c r="L36" s="124">
        <f t="shared" si="29"/>
        <v>0.16015446291786117</v>
      </c>
      <c r="M36" s="125">
        <f t="shared" si="30"/>
        <v>17.614999999999998</v>
      </c>
      <c r="N36" s="126">
        <f t="shared" si="31"/>
        <v>0</v>
      </c>
      <c r="O36" s="126">
        <f t="shared" si="32"/>
        <v>2.6160689161881705</v>
      </c>
      <c r="P36" s="240">
        <f t="shared" si="33"/>
        <v>47</v>
      </c>
      <c r="Q36" s="241">
        <f t="shared" si="34"/>
        <v>0</v>
      </c>
      <c r="R36" s="241">
        <f t="shared" si="35"/>
        <v>41</v>
      </c>
      <c r="T36">
        <v>529</v>
      </c>
      <c r="U36">
        <v>6591</v>
      </c>
      <c r="V36" t="s">
        <v>329</v>
      </c>
      <c r="W36">
        <v>1567.2370000000001</v>
      </c>
      <c r="X36">
        <v>918.33799999999997</v>
      </c>
      <c r="Y36">
        <v>1.7070000000000001</v>
      </c>
      <c r="Z36">
        <v>17.614999999999998</v>
      </c>
      <c r="AA36">
        <v>123.94776</v>
      </c>
      <c r="AB36">
        <v>5.7255370000000001</v>
      </c>
      <c r="AC36">
        <v>51.290534000000001</v>
      </c>
      <c r="AD36" s="1">
        <v>251</v>
      </c>
      <c r="AE36">
        <v>0</v>
      </c>
      <c r="AF36">
        <v>41</v>
      </c>
      <c r="AG36">
        <v>67</v>
      </c>
      <c r="AH36">
        <v>12.644335</v>
      </c>
      <c r="AI36">
        <v>283.2</v>
      </c>
      <c r="AJ36">
        <v>0</v>
      </c>
      <c r="AK36">
        <v>47</v>
      </c>
      <c r="AL36">
        <v>21041</v>
      </c>
      <c r="AM36" t="s">
        <v>330</v>
      </c>
      <c r="AN36" t="s">
        <v>725</v>
      </c>
      <c r="AO36">
        <v>1492.441</v>
      </c>
      <c r="AR36" t="s">
        <v>119</v>
      </c>
      <c r="AS36" t="s">
        <v>121</v>
      </c>
      <c r="AT36" t="s">
        <v>224</v>
      </c>
      <c r="AU36" t="s">
        <v>329</v>
      </c>
      <c r="AV36" t="s">
        <v>48</v>
      </c>
      <c r="AW36">
        <v>2</v>
      </c>
      <c r="BB36">
        <v>0.81251625175844033</v>
      </c>
      <c r="BC36" t="s">
        <v>67</v>
      </c>
      <c r="BF36" t="s">
        <v>119</v>
      </c>
      <c r="BG36" t="s">
        <v>121</v>
      </c>
      <c r="BH36" t="s">
        <v>329</v>
      </c>
      <c r="BI36">
        <v>6591</v>
      </c>
      <c r="BJ36">
        <v>2</v>
      </c>
      <c r="BK36" t="s">
        <v>224</v>
      </c>
      <c r="BL36" t="s">
        <v>226</v>
      </c>
      <c r="BM36">
        <v>0.81251625175844033</v>
      </c>
      <c r="BN36" t="s">
        <v>67</v>
      </c>
      <c r="BO36" t="s">
        <v>182</v>
      </c>
      <c r="BP36">
        <v>1567.2370000000001</v>
      </c>
    </row>
    <row r="37" spans="1:68" ht="16.5">
      <c r="A37" s="132" t="str">
        <f t="shared" si="18"/>
        <v>인천스마트</v>
      </c>
      <c r="B37" s="133" t="str">
        <f t="shared" si="19"/>
        <v>김익수</v>
      </c>
      <c r="C37" s="134" t="str">
        <f t="shared" si="20"/>
        <v>S</v>
      </c>
      <c r="D37" s="135">
        <f t="shared" si="21"/>
        <v>1.2125913799868566</v>
      </c>
      <c r="E37" s="136">
        <f t="shared" si="22"/>
        <v>9776</v>
      </c>
      <c r="F37" s="137" t="str">
        <f t="shared" si="23"/>
        <v>5</v>
      </c>
      <c r="G37" s="138" t="str">
        <f t="shared" si="24"/>
        <v>70바3661</v>
      </c>
      <c r="H37" s="139">
        <f t="shared" si="25"/>
        <v>2</v>
      </c>
      <c r="I37" s="140">
        <f t="shared" si="26"/>
        <v>2704.0329999999999</v>
      </c>
      <c r="J37" s="141">
        <f t="shared" si="27"/>
        <v>9.7159556753204247E-3</v>
      </c>
      <c r="K37" s="141">
        <f t="shared" si="28"/>
        <v>0.27431921509613177</v>
      </c>
      <c r="L37" s="141">
        <f t="shared" si="29"/>
        <v>6.0650147390952702E-2</v>
      </c>
      <c r="M37" s="142">
        <f t="shared" si="30"/>
        <v>7.6050000000000004</v>
      </c>
      <c r="N37" s="143">
        <f t="shared" si="31"/>
        <v>7.3963594379210615E-2</v>
      </c>
      <c r="O37" s="143">
        <f t="shared" si="32"/>
        <v>2.6257076004619768</v>
      </c>
      <c r="P37" s="238">
        <f t="shared" si="33"/>
        <v>0</v>
      </c>
      <c r="Q37" s="239">
        <f t="shared" si="34"/>
        <v>2</v>
      </c>
      <c r="R37" s="239">
        <f t="shared" si="35"/>
        <v>71</v>
      </c>
      <c r="T37">
        <v>529</v>
      </c>
      <c r="U37">
        <v>9776</v>
      </c>
      <c r="V37" t="s">
        <v>331</v>
      </c>
      <c r="W37">
        <v>2704.0329999999999</v>
      </c>
      <c r="X37">
        <v>1115.847</v>
      </c>
      <c r="Y37">
        <v>2.423</v>
      </c>
      <c r="Z37">
        <v>7.6050000000000004</v>
      </c>
      <c r="AA37">
        <v>166.15853899999999</v>
      </c>
      <c r="AB37">
        <v>1.6143890000000001</v>
      </c>
      <c r="AC37">
        <v>45.580480000000001</v>
      </c>
      <c r="AD37" s="1">
        <v>164</v>
      </c>
      <c r="AE37">
        <v>2</v>
      </c>
      <c r="AF37">
        <v>71</v>
      </c>
      <c r="AG37">
        <v>85</v>
      </c>
      <c r="AH37">
        <v>16.273813000000001</v>
      </c>
      <c r="AI37">
        <v>353.6</v>
      </c>
      <c r="AJ37">
        <v>2.2000000000000002</v>
      </c>
      <c r="AK37">
        <v>0</v>
      </c>
      <c r="AL37">
        <v>0</v>
      </c>
      <c r="AM37" t="s">
        <v>332</v>
      </c>
      <c r="AN37" t="s">
        <v>726</v>
      </c>
      <c r="AO37">
        <v>2584.0740000000001</v>
      </c>
      <c r="AR37" t="s">
        <v>119</v>
      </c>
      <c r="AS37" t="s">
        <v>124</v>
      </c>
      <c r="AT37" t="s">
        <v>267</v>
      </c>
      <c r="AU37" t="s">
        <v>331</v>
      </c>
      <c r="AV37" t="s">
        <v>48</v>
      </c>
      <c r="AW37">
        <v>2</v>
      </c>
      <c r="BB37">
        <v>1.2125913799868566</v>
      </c>
      <c r="BC37" t="s">
        <v>71</v>
      </c>
      <c r="BF37" t="s">
        <v>119</v>
      </c>
      <c r="BG37" t="s">
        <v>124</v>
      </c>
      <c r="BH37" t="s">
        <v>331</v>
      </c>
      <c r="BI37">
        <v>9776</v>
      </c>
      <c r="BJ37">
        <v>2</v>
      </c>
      <c r="BK37" t="s">
        <v>267</v>
      </c>
      <c r="BL37" t="s">
        <v>259</v>
      </c>
      <c r="BM37">
        <v>1.2125913799868566</v>
      </c>
      <c r="BN37" t="s">
        <v>71</v>
      </c>
      <c r="BO37" t="s">
        <v>179</v>
      </c>
      <c r="BP37">
        <v>2704.0329999999999</v>
      </c>
    </row>
    <row r="38" spans="1:68" ht="16.5">
      <c r="A38" s="115" t="str">
        <f t="shared" si="18"/>
        <v>인천스마트</v>
      </c>
      <c r="B38" s="116" t="str">
        <f t="shared" si="19"/>
        <v>김인기</v>
      </c>
      <c r="C38" s="117" t="str">
        <f t="shared" si="20"/>
        <v>A</v>
      </c>
      <c r="D38" s="118">
        <f t="shared" si="21"/>
        <v>0.98315789473684223</v>
      </c>
      <c r="E38" s="119">
        <f t="shared" si="22"/>
        <v>1192</v>
      </c>
      <c r="F38" s="120" t="str">
        <f t="shared" si="23"/>
        <v>20</v>
      </c>
      <c r="G38" s="121" t="str">
        <f t="shared" si="24"/>
        <v>70바3503</v>
      </c>
      <c r="H38" s="122">
        <f t="shared" si="25"/>
        <v>1</v>
      </c>
      <c r="I38" s="123">
        <f t="shared" si="26"/>
        <v>931.39</v>
      </c>
      <c r="J38" s="124">
        <f t="shared" si="27"/>
        <v>4.007576362766993E-2</v>
      </c>
      <c r="K38" s="124">
        <f t="shared" si="28"/>
        <v>0.33634283397753612</v>
      </c>
      <c r="L38" s="124">
        <f t="shared" si="29"/>
        <v>0.23942709283973415</v>
      </c>
      <c r="M38" s="125">
        <f t="shared" si="30"/>
        <v>15.725</v>
      </c>
      <c r="N38" s="126">
        <f t="shared" si="31"/>
        <v>0.10524731540410233</v>
      </c>
      <c r="O38" s="126">
        <f t="shared" si="32"/>
        <v>33.679140929312744</v>
      </c>
      <c r="P38" s="240">
        <f t="shared" si="33"/>
        <v>12</v>
      </c>
      <c r="Q38" s="241">
        <f t="shared" si="34"/>
        <v>1</v>
      </c>
      <c r="R38" s="241">
        <f t="shared" si="35"/>
        <v>320</v>
      </c>
      <c r="T38">
        <v>529</v>
      </c>
      <c r="U38">
        <v>1192</v>
      </c>
      <c r="V38" t="s">
        <v>333</v>
      </c>
      <c r="W38">
        <v>950.14300000000003</v>
      </c>
      <c r="X38">
        <v>504.642</v>
      </c>
      <c r="Y38">
        <v>1.883</v>
      </c>
      <c r="Z38">
        <v>15.725</v>
      </c>
      <c r="AA38">
        <v>44.914428000000001</v>
      </c>
      <c r="AB38">
        <v>1.7999799999999999</v>
      </c>
      <c r="AC38">
        <v>15.106646</v>
      </c>
      <c r="AD38" s="1">
        <v>223</v>
      </c>
      <c r="AE38">
        <v>1</v>
      </c>
      <c r="AF38">
        <v>320</v>
      </c>
      <c r="AG38">
        <v>89</v>
      </c>
      <c r="AH38">
        <v>21.154516000000001</v>
      </c>
      <c r="AI38">
        <v>1915.7</v>
      </c>
      <c r="AJ38">
        <v>1.7</v>
      </c>
      <c r="AK38">
        <v>12</v>
      </c>
      <c r="AL38">
        <v>2586</v>
      </c>
      <c r="AM38" t="s">
        <v>334</v>
      </c>
      <c r="AN38" t="s">
        <v>727</v>
      </c>
      <c r="AO38">
        <v>931.39</v>
      </c>
      <c r="AR38" t="s">
        <v>119</v>
      </c>
      <c r="AS38" t="s">
        <v>120</v>
      </c>
      <c r="AT38" t="s">
        <v>201</v>
      </c>
      <c r="AU38" t="s">
        <v>333</v>
      </c>
      <c r="AV38" t="s">
        <v>48</v>
      </c>
      <c r="AW38">
        <v>1</v>
      </c>
      <c r="BB38">
        <v>0.98315789473684223</v>
      </c>
      <c r="BC38" t="s">
        <v>66</v>
      </c>
      <c r="BF38" t="s">
        <v>119</v>
      </c>
      <c r="BG38" t="s">
        <v>120</v>
      </c>
      <c r="BH38" t="s">
        <v>333</v>
      </c>
      <c r="BI38">
        <v>1192</v>
      </c>
      <c r="BJ38">
        <v>1</v>
      </c>
      <c r="BK38" t="s">
        <v>201</v>
      </c>
      <c r="BL38" t="s">
        <v>177</v>
      </c>
      <c r="BM38">
        <v>0.98315789473684223</v>
      </c>
      <c r="BN38" t="s">
        <v>66</v>
      </c>
      <c r="BO38" t="s">
        <v>181</v>
      </c>
      <c r="BP38">
        <v>931.39</v>
      </c>
    </row>
    <row r="39" spans="1:68" ht="16.5">
      <c r="A39" s="132" t="str">
        <f t="shared" si="18"/>
        <v>인천스마트</v>
      </c>
      <c r="B39" s="133" t="str">
        <f t="shared" si="19"/>
        <v>김재중</v>
      </c>
      <c r="C39" s="134" t="str">
        <f t="shared" si="20"/>
        <v>B</v>
      </c>
      <c r="D39" s="135">
        <f t="shared" si="21"/>
        <v>0.93246345514741158</v>
      </c>
      <c r="E39" s="136">
        <f t="shared" si="22"/>
        <v>2214</v>
      </c>
      <c r="F39" s="137" t="str">
        <f t="shared" si="23"/>
        <v>21</v>
      </c>
      <c r="G39" s="138" t="str">
        <f t="shared" si="24"/>
        <v>70바3562</v>
      </c>
      <c r="H39" s="139">
        <f t="shared" si="25"/>
        <v>3</v>
      </c>
      <c r="I39" s="140">
        <f t="shared" si="26"/>
        <v>2239.7080000000001</v>
      </c>
      <c r="J39" s="141">
        <f t="shared" si="27"/>
        <v>3.8110135916200202E-2</v>
      </c>
      <c r="K39" s="141">
        <f t="shared" si="28"/>
        <v>0.3979651448708274</v>
      </c>
      <c r="L39" s="141">
        <f t="shared" si="29"/>
        <v>0.13796441321815164</v>
      </c>
      <c r="M39" s="142">
        <f t="shared" si="30"/>
        <v>15.721</v>
      </c>
      <c r="N39" s="143">
        <f t="shared" si="31"/>
        <v>8.9297354833755116E-2</v>
      </c>
      <c r="O39" s="143">
        <f t="shared" si="32"/>
        <v>4.0183809675189801</v>
      </c>
      <c r="P39" s="238">
        <f t="shared" si="33"/>
        <v>33</v>
      </c>
      <c r="Q39" s="239">
        <f t="shared" si="34"/>
        <v>2</v>
      </c>
      <c r="R39" s="239">
        <f t="shared" si="35"/>
        <v>90</v>
      </c>
      <c r="T39">
        <v>529</v>
      </c>
      <c r="U39">
        <v>2214</v>
      </c>
      <c r="V39" t="s">
        <v>335</v>
      </c>
      <c r="W39">
        <v>2239.7080000000001</v>
      </c>
      <c r="X39">
        <v>1195.884</v>
      </c>
      <c r="Y39">
        <v>1.873</v>
      </c>
      <c r="Z39">
        <v>15.721</v>
      </c>
      <c r="AA39">
        <v>161.37355199999999</v>
      </c>
      <c r="AB39">
        <v>6.1499680000000003</v>
      </c>
      <c r="AC39">
        <v>64.221048999999994</v>
      </c>
      <c r="AD39" s="1">
        <v>309</v>
      </c>
      <c r="AE39">
        <v>2</v>
      </c>
      <c r="AF39">
        <v>90</v>
      </c>
      <c r="AG39">
        <v>90</v>
      </c>
      <c r="AH39">
        <v>13.879027000000001</v>
      </c>
      <c r="AI39">
        <v>399.1</v>
      </c>
      <c r="AJ39">
        <v>15.6</v>
      </c>
      <c r="AK39">
        <v>33</v>
      </c>
      <c r="AL39">
        <v>12330</v>
      </c>
      <c r="AM39" t="s">
        <v>336</v>
      </c>
      <c r="AN39" t="s">
        <v>728</v>
      </c>
      <c r="AO39">
        <v>2084.8389999999999</v>
      </c>
      <c r="AR39" t="s">
        <v>119</v>
      </c>
      <c r="AS39" t="s">
        <v>121</v>
      </c>
      <c r="AT39" t="s">
        <v>215</v>
      </c>
      <c r="AU39" t="s">
        <v>335</v>
      </c>
      <c r="AV39" t="s">
        <v>48</v>
      </c>
      <c r="AW39">
        <v>3</v>
      </c>
      <c r="BB39">
        <v>0.93246345514741158</v>
      </c>
      <c r="BC39" t="s">
        <v>68</v>
      </c>
      <c r="BF39" t="s">
        <v>119</v>
      </c>
      <c r="BG39" t="s">
        <v>121</v>
      </c>
      <c r="BH39" t="s">
        <v>335</v>
      </c>
      <c r="BI39">
        <v>2214</v>
      </c>
      <c r="BJ39">
        <v>3</v>
      </c>
      <c r="BK39" t="s">
        <v>215</v>
      </c>
      <c r="BL39" t="s">
        <v>224</v>
      </c>
      <c r="BM39">
        <v>0.93246345514741158</v>
      </c>
      <c r="BN39" t="s">
        <v>68</v>
      </c>
      <c r="BO39" t="s">
        <v>178</v>
      </c>
      <c r="BP39">
        <v>2239.7080000000001</v>
      </c>
    </row>
    <row r="40" spans="1:68" ht="16.5">
      <c r="A40" s="115" t="str">
        <f t="shared" si="18"/>
        <v>인천스마트</v>
      </c>
      <c r="B40" s="116" t="str">
        <f t="shared" si="19"/>
        <v>김정인</v>
      </c>
      <c r="C40" s="117" t="str">
        <f t="shared" si="20"/>
        <v>S</v>
      </c>
      <c r="D40" s="118">
        <f t="shared" si="21"/>
        <v>1.0853579906660724</v>
      </c>
      <c r="E40" s="119">
        <f t="shared" si="22"/>
        <v>3410</v>
      </c>
      <c r="F40" s="120" t="str">
        <f t="shared" si="23"/>
        <v>5</v>
      </c>
      <c r="G40" s="121" t="str">
        <f t="shared" si="24"/>
        <v>70바3630</v>
      </c>
      <c r="H40" s="122">
        <f t="shared" si="25"/>
        <v>10</v>
      </c>
      <c r="I40" s="123">
        <f t="shared" si="26"/>
        <v>2642.1890000000003</v>
      </c>
      <c r="J40" s="124">
        <f t="shared" si="27"/>
        <v>2.861384140209354E-2</v>
      </c>
      <c r="K40" s="124">
        <f t="shared" si="28"/>
        <v>0.31033614838329016</v>
      </c>
      <c r="L40" s="124">
        <f t="shared" si="29"/>
        <v>0.19604956344909466</v>
      </c>
      <c r="M40" s="125">
        <f t="shared" si="30"/>
        <v>8.0920000000000005</v>
      </c>
      <c r="N40" s="126">
        <f t="shared" si="31"/>
        <v>0</v>
      </c>
      <c r="O40" s="126">
        <f t="shared" si="32"/>
        <v>1.4760488367788982</v>
      </c>
      <c r="P40" s="240">
        <f t="shared" si="33"/>
        <v>197</v>
      </c>
      <c r="Q40" s="241">
        <f t="shared" si="34"/>
        <v>0</v>
      </c>
      <c r="R40" s="241">
        <f t="shared" si="35"/>
        <v>39</v>
      </c>
      <c r="T40">
        <v>529</v>
      </c>
      <c r="U40">
        <v>3410</v>
      </c>
      <c r="V40" t="s">
        <v>337</v>
      </c>
      <c r="W40">
        <v>2642.1889999999999</v>
      </c>
      <c r="X40">
        <v>1221.771</v>
      </c>
      <c r="Y40">
        <v>2.1629999999999998</v>
      </c>
      <c r="Z40">
        <v>8.0920000000000005</v>
      </c>
      <c r="AA40">
        <v>171.18606800000001</v>
      </c>
      <c r="AB40">
        <v>4.8982910000000004</v>
      </c>
      <c r="AC40">
        <v>53.125225</v>
      </c>
      <c r="AD40" s="1">
        <v>518</v>
      </c>
      <c r="AE40">
        <v>0</v>
      </c>
      <c r="AF40">
        <v>39</v>
      </c>
      <c r="AG40">
        <v>71</v>
      </c>
      <c r="AH40">
        <v>15.434602999999999</v>
      </c>
      <c r="AI40">
        <v>213</v>
      </c>
      <c r="AJ40">
        <v>0</v>
      </c>
      <c r="AK40">
        <v>197</v>
      </c>
      <c r="AL40">
        <v>5007</v>
      </c>
      <c r="AM40" t="s">
        <v>338</v>
      </c>
      <c r="AN40" t="s">
        <v>729</v>
      </c>
      <c r="AO40">
        <v>609.43499999999995</v>
      </c>
      <c r="AR40" t="s">
        <v>119</v>
      </c>
      <c r="AS40" t="s">
        <v>124</v>
      </c>
      <c r="AT40" t="s">
        <v>264</v>
      </c>
      <c r="AU40" t="s">
        <v>337</v>
      </c>
      <c r="AV40" t="s">
        <v>48</v>
      </c>
      <c r="AW40">
        <v>10</v>
      </c>
      <c r="BB40">
        <v>1.0853579906660724</v>
      </c>
      <c r="BC40" t="s">
        <v>71</v>
      </c>
      <c r="BF40" t="s">
        <v>119</v>
      </c>
      <c r="BG40" t="s">
        <v>124</v>
      </c>
      <c r="BH40" t="s">
        <v>337</v>
      </c>
      <c r="BI40">
        <v>3410</v>
      </c>
      <c r="BJ40">
        <v>10</v>
      </c>
      <c r="BK40" t="s">
        <v>264</v>
      </c>
      <c r="BL40" t="s">
        <v>262</v>
      </c>
      <c r="BM40">
        <v>1.0853579906660724</v>
      </c>
      <c r="BN40" t="s">
        <v>71</v>
      </c>
      <c r="BO40" t="s">
        <v>179</v>
      </c>
      <c r="BP40">
        <v>2642.1890000000003</v>
      </c>
    </row>
    <row r="41" spans="1:68" ht="16.5">
      <c r="A41" s="132" t="str">
        <f t="shared" si="18"/>
        <v>인천스마트</v>
      </c>
      <c r="B41" s="133" t="str">
        <f t="shared" si="19"/>
        <v>김정일</v>
      </c>
      <c r="C41" s="134" t="str">
        <f t="shared" si="20"/>
        <v>C</v>
      </c>
      <c r="D41" s="135">
        <f t="shared" si="21"/>
        <v>0.86699999999999999</v>
      </c>
      <c r="E41" s="136">
        <f t="shared" si="22"/>
        <v>2401</v>
      </c>
      <c r="F41" s="137" t="str">
        <f t="shared" si="23"/>
        <v>5</v>
      </c>
      <c r="G41" s="138" t="str">
        <f t="shared" si="24"/>
        <v>70바3662</v>
      </c>
      <c r="H41" s="139">
        <f t="shared" si="25"/>
        <v>1</v>
      </c>
      <c r="I41" s="140">
        <f t="shared" si="26"/>
        <v>2232.319</v>
      </c>
      <c r="J41" s="141">
        <f t="shared" si="27"/>
        <v>3.7470417021464933E-2</v>
      </c>
      <c r="K41" s="141">
        <f t="shared" si="28"/>
        <v>0.31890745299422812</v>
      </c>
      <c r="L41" s="141">
        <f t="shared" si="29"/>
        <v>0.12095045555765103</v>
      </c>
      <c r="M41" s="142">
        <f t="shared" si="30"/>
        <v>8.5570000000000004</v>
      </c>
      <c r="N41" s="143">
        <f t="shared" si="31"/>
        <v>0</v>
      </c>
      <c r="O41" s="143">
        <f t="shared" si="32"/>
        <v>0.17918586008540893</v>
      </c>
      <c r="P41" s="238">
        <f t="shared" si="33"/>
        <v>39</v>
      </c>
      <c r="Q41" s="239">
        <f t="shared" si="34"/>
        <v>0</v>
      </c>
      <c r="R41" s="239">
        <f t="shared" si="35"/>
        <v>4</v>
      </c>
      <c r="T41">
        <v>529</v>
      </c>
      <c r="U41">
        <v>2401</v>
      </c>
      <c r="V41" t="s">
        <v>569</v>
      </c>
      <c r="W41">
        <v>2232.319</v>
      </c>
      <c r="X41">
        <v>1287.248</v>
      </c>
      <c r="Y41">
        <v>1.734</v>
      </c>
      <c r="Z41">
        <v>8.5570000000000004</v>
      </c>
      <c r="AA41">
        <v>154.27663899999999</v>
      </c>
      <c r="AB41">
        <v>5.7808099999999998</v>
      </c>
      <c r="AC41">
        <v>49.19997</v>
      </c>
      <c r="AD41" s="1">
        <v>270</v>
      </c>
      <c r="AE41">
        <v>0</v>
      </c>
      <c r="AF41">
        <v>4</v>
      </c>
      <c r="AG41">
        <v>65</v>
      </c>
      <c r="AH41">
        <v>14.469585</v>
      </c>
      <c r="AI41">
        <v>747</v>
      </c>
      <c r="AJ41">
        <v>0</v>
      </c>
      <c r="AK41">
        <v>39</v>
      </c>
      <c r="AL41">
        <v>21905</v>
      </c>
      <c r="AM41" t="s">
        <v>570</v>
      </c>
      <c r="AN41" t="s">
        <v>730</v>
      </c>
      <c r="AO41">
        <v>2232.319</v>
      </c>
      <c r="AR41" t="s">
        <v>119</v>
      </c>
      <c r="AS41" t="s">
        <v>124</v>
      </c>
      <c r="AT41" t="s">
        <v>268</v>
      </c>
      <c r="AU41" t="s">
        <v>569</v>
      </c>
      <c r="AV41" t="s">
        <v>48</v>
      </c>
      <c r="AW41">
        <v>1</v>
      </c>
      <c r="BB41">
        <v>0.86699999999999999</v>
      </c>
      <c r="BC41" t="s">
        <v>69</v>
      </c>
      <c r="BF41" t="s">
        <v>119</v>
      </c>
      <c r="BG41" t="s">
        <v>124</v>
      </c>
      <c r="BH41" t="s">
        <v>569</v>
      </c>
      <c r="BI41">
        <v>2401</v>
      </c>
      <c r="BJ41">
        <v>1</v>
      </c>
      <c r="BK41" t="s">
        <v>268</v>
      </c>
      <c r="BL41" t="s">
        <v>177</v>
      </c>
      <c r="BM41">
        <v>0.86699999999999999</v>
      </c>
      <c r="BN41" t="s">
        <v>69</v>
      </c>
      <c r="BO41" t="s">
        <v>180</v>
      </c>
      <c r="BP41">
        <v>2232.319</v>
      </c>
    </row>
    <row r="42" spans="1:68" ht="16.5">
      <c r="A42" s="115" t="str">
        <f t="shared" si="18"/>
        <v>인천스마트</v>
      </c>
      <c r="B42" s="116" t="str">
        <f t="shared" si="19"/>
        <v>김종국</v>
      </c>
      <c r="C42" s="117" t="str">
        <f t="shared" si="20"/>
        <v>A</v>
      </c>
      <c r="D42" s="118">
        <f t="shared" si="21"/>
        <v>0.99498480097175568</v>
      </c>
      <c r="E42" s="119">
        <f t="shared" si="22"/>
        <v>1261</v>
      </c>
      <c r="F42" s="120" t="str">
        <f t="shared" si="23"/>
        <v>20</v>
      </c>
      <c r="G42" s="121" t="str">
        <f t="shared" si="24"/>
        <v>70바3567</v>
      </c>
      <c r="H42" s="122">
        <f t="shared" si="25"/>
        <v>3</v>
      </c>
      <c r="I42" s="123">
        <f t="shared" si="26"/>
        <v>2529.1610000000001</v>
      </c>
      <c r="J42" s="124">
        <f t="shared" si="27"/>
        <v>9.3598137299861842E-3</v>
      </c>
      <c r="K42" s="124">
        <f t="shared" si="28"/>
        <v>0.35215934862592513</v>
      </c>
      <c r="L42" s="124">
        <f t="shared" si="29"/>
        <v>0.14866590145902139</v>
      </c>
      <c r="M42" s="125">
        <f t="shared" si="30"/>
        <v>12.34</v>
      </c>
      <c r="N42" s="126">
        <f t="shared" si="31"/>
        <v>3.9538803579526965E-2</v>
      </c>
      <c r="O42" s="126">
        <f t="shared" si="32"/>
        <v>6.4448249834628957</v>
      </c>
      <c r="P42" s="240">
        <f t="shared" si="33"/>
        <v>0</v>
      </c>
      <c r="Q42" s="241">
        <f t="shared" si="34"/>
        <v>1</v>
      </c>
      <c r="R42" s="241">
        <f t="shared" si="35"/>
        <v>163</v>
      </c>
      <c r="T42">
        <v>529</v>
      </c>
      <c r="U42">
        <v>1261</v>
      </c>
      <c r="V42" t="s">
        <v>339</v>
      </c>
      <c r="W42">
        <v>2529.1610000000001</v>
      </c>
      <c r="X42">
        <v>1339.454</v>
      </c>
      <c r="Y42">
        <v>1.8879999999999999</v>
      </c>
      <c r="Z42">
        <v>12.34</v>
      </c>
      <c r="AA42">
        <v>149.569109</v>
      </c>
      <c r="AB42">
        <v>1.399939</v>
      </c>
      <c r="AC42">
        <v>52.672159999999998</v>
      </c>
      <c r="AD42" s="1">
        <v>376</v>
      </c>
      <c r="AE42">
        <v>1</v>
      </c>
      <c r="AF42">
        <v>163</v>
      </c>
      <c r="AG42">
        <v>72</v>
      </c>
      <c r="AH42">
        <v>16.909648000000001</v>
      </c>
      <c r="AI42">
        <v>712.8</v>
      </c>
      <c r="AJ42">
        <v>0</v>
      </c>
      <c r="AK42">
        <v>0</v>
      </c>
      <c r="AL42">
        <v>0</v>
      </c>
      <c r="AM42" t="s">
        <v>340</v>
      </c>
      <c r="AN42" t="s">
        <v>731</v>
      </c>
      <c r="AO42">
        <v>2306.605</v>
      </c>
      <c r="AR42" t="s">
        <v>119</v>
      </c>
      <c r="AS42" t="s">
        <v>120</v>
      </c>
      <c r="AT42" t="s">
        <v>208</v>
      </c>
      <c r="AU42" t="s">
        <v>339</v>
      </c>
      <c r="AV42" t="s">
        <v>48</v>
      </c>
      <c r="AW42">
        <v>3</v>
      </c>
      <c r="BB42">
        <v>0.99498480097175568</v>
      </c>
      <c r="BC42" t="s">
        <v>66</v>
      </c>
      <c r="BF42" t="s">
        <v>119</v>
      </c>
      <c r="BG42" t="s">
        <v>120</v>
      </c>
      <c r="BH42" t="s">
        <v>339</v>
      </c>
      <c r="BI42">
        <v>1261</v>
      </c>
      <c r="BJ42">
        <v>3</v>
      </c>
      <c r="BK42" t="s">
        <v>208</v>
      </c>
      <c r="BL42" t="s">
        <v>205</v>
      </c>
      <c r="BM42">
        <v>0.99498480097175568</v>
      </c>
      <c r="BN42" t="s">
        <v>66</v>
      </c>
      <c r="BO42" t="s">
        <v>181</v>
      </c>
      <c r="BP42">
        <v>2529.1610000000001</v>
      </c>
    </row>
    <row r="43" spans="1:68" ht="16.5">
      <c r="A43" s="132" t="str">
        <f t="shared" si="18"/>
        <v>인천스마트</v>
      </c>
      <c r="B43" s="133" t="str">
        <f t="shared" si="19"/>
        <v>김창영</v>
      </c>
      <c r="C43" s="134" t="str">
        <f t="shared" si="20"/>
        <v>A</v>
      </c>
      <c r="D43" s="135">
        <f t="shared" si="21"/>
        <v>0.95845679785471738</v>
      </c>
      <c r="E43" s="136">
        <f t="shared" si="22"/>
        <v>6282</v>
      </c>
      <c r="F43" s="137" t="str">
        <f t="shared" si="23"/>
        <v>20</v>
      </c>
      <c r="G43" s="138" t="str">
        <f t="shared" si="24"/>
        <v>70바3573</v>
      </c>
      <c r="H43" s="139">
        <f t="shared" si="25"/>
        <v>2</v>
      </c>
      <c r="I43" s="140">
        <f t="shared" si="26"/>
        <v>2089.7750000000001</v>
      </c>
      <c r="J43" s="141">
        <f t="shared" si="27"/>
        <v>3.4322945379426352E-2</v>
      </c>
      <c r="K43" s="141">
        <f t="shared" si="28"/>
        <v>0.36834254793323185</v>
      </c>
      <c r="L43" s="141">
        <f t="shared" si="29"/>
        <v>0.23734612577909103</v>
      </c>
      <c r="M43" s="142">
        <f t="shared" si="30"/>
        <v>13.609</v>
      </c>
      <c r="N43" s="143">
        <f t="shared" si="31"/>
        <v>0</v>
      </c>
      <c r="O43" s="143">
        <f t="shared" si="32"/>
        <v>13.685683865487912</v>
      </c>
      <c r="P43" s="238">
        <f t="shared" si="33"/>
        <v>14</v>
      </c>
      <c r="Q43" s="239">
        <f t="shared" si="34"/>
        <v>0</v>
      </c>
      <c r="R43" s="239">
        <f t="shared" si="35"/>
        <v>286</v>
      </c>
      <c r="T43">
        <v>529</v>
      </c>
      <c r="U43">
        <v>6282</v>
      </c>
      <c r="V43" t="s">
        <v>341</v>
      </c>
      <c r="W43">
        <v>2089.7750000000001</v>
      </c>
      <c r="X43">
        <v>1147.941</v>
      </c>
      <c r="Y43">
        <v>1.82</v>
      </c>
      <c r="Z43">
        <v>13.609</v>
      </c>
      <c r="AA43">
        <v>128.597734</v>
      </c>
      <c r="AB43">
        <v>4.4138529999999996</v>
      </c>
      <c r="AC43">
        <v>47.368017000000002</v>
      </c>
      <c r="AD43" s="1">
        <v>496</v>
      </c>
      <c r="AE43">
        <v>0</v>
      </c>
      <c r="AF43">
        <v>286</v>
      </c>
      <c r="AG43">
        <v>73</v>
      </c>
      <c r="AH43">
        <v>16.25048</v>
      </c>
      <c r="AI43">
        <v>2347</v>
      </c>
      <c r="AJ43">
        <v>0</v>
      </c>
      <c r="AK43">
        <v>14</v>
      </c>
      <c r="AL43">
        <v>1773</v>
      </c>
      <c r="AM43" t="s">
        <v>342</v>
      </c>
      <c r="AN43" t="s">
        <v>732</v>
      </c>
      <c r="AO43">
        <v>2005.721</v>
      </c>
      <c r="AR43" t="s">
        <v>119</v>
      </c>
      <c r="AS43" t="s">
        <v>120</v>
      </c>
      <c r="AT43" t="s">
        <v>209</v>
      </c>
      <c r="AU43" t="s">
        <v>341</v>
      </c>
      <c r="AV43" t="s">
        <v>48</v>
      </c>
      <c r="AW43">
        <v>2</v>
      </c>
      <c r="BB43">
        <v>0.95845679785471738</v>
      </c>
      <c r="BC43" t="s">
        <v>66</v>
      </c>
      <c r="BF43" t="s">
        <v>119</v>
      </c>
      <c r="BG43" t="s">
        <v>120</v>
      </c>
      <c r="BH43" t="s">
        <v>341</v>
      </c>
      <c r="BI43">
        <v>6282</v>
      </c>
      <c r="BJ43">
        <v>2</v>
      </c>
      <c r="BK43" t="s">
        <v>209</v>
      </c>
      <c r="BL43" t="s">
        <v>206</v>
      </c>
      <c r="BM43">
        <v>0.95845679785471738</v>
      </c>
      <c r="BN43" t="s">
        <v>66</v>
      </c>
      <c r="BO43" t="s">
        <v>181</v>
      </c>
      <c r="BP43">
        <v>2089.7750000000001</v>
      </c>
    </row>
    <row r="44" spans="1:68" ht="16.5">
      <c r="A44" s="115" t="str">
        <f t="shared" si="18"/>
        <v>인천스마트</v>
      </c>
      <c r="B44" s="116" t="str">
        <f t="shared" si="19"/>
        <v>김판수</v>
      </c>
      <c r="C44" s="117" t="str">
        <f t="shared" si="20"/>
        <v>B</v>
      </c>
      <c r="D44" s="118">
        <f t="shared" si="21"/>
        <v>0.92103567291215804</v>
      </c>
      <c r="E44" s="119">
        <f t="shared" si="22"/>
        <v>2206</v>
      </c>
      <c r="F44" s="120" t="str">
        <f t="shared" si="23"/>
        <v>5</v>
      </c>
      <c r="G44" s="121" t="str">
        <f t="shared" si="24"/>
        <v>70바3661</v>
      </c>
      <c r="H44" s="122">
        <f t="shared" si="25"/>
        <v>10</v>
      </c>
      <c r="I44" s="123">
        <f t="shared" si="26"/>
        <v>1285.6909999999998</v>
      </c>
      <c r="J44" s="124">
        <f t="shared" si="27"/>
        <v>5.2109075942771553E-2</v>
      </c>
      <c r="K44" s="124">
        <f t="shared" si="28"/>
        <v>0.34212235984541378</v>
      </c>
      <c r="L44" s="124">
        <f t="shared" si="29"/>
        <v>0.18667004746863752</v>
      </c>
      <c r="M44" s="125">
        <f t="shared" si="30"/>
        <v>12.712</v>
      </c>
      <c r="N44" s="126">
        <f t="shared" si="31"/>
        <v>0</v>
      </c>
      <c r="O44" s="126">
        <f t="shared" si="32"/>
        <v>9.3003301617207406</v>
      </c>
      <c r="P44" s="240">
        <f t="shared" si="33"/>
        <v>42</v>
      </c>
      <c r="Q44" s="241">
        <f t="shared" si="34"/>
        <v>0</v>
      </c>
      <c r="R44" s="241">
        <f t="shared" si="35"/>
        <v>124</v>
      </c>
      <c r="T44">
        <v>529</v>
      </c>
      <c r="U44">
        <v>2206</v>
      </c>
      <c r="V44" t="s">
        <v>733</v>
      </c>
      <c r="W44">
        <v>1333.2860000000001</v>
      </c>
      <c r="X44">
        <v>731.01</v>
      </c>
      <c r="Y44">
        <v>1.8240000000000001</v>
      </c>
      <c r="Z44">
        <v>12.712</v>
      </c>
      <c r="AA44">
        <v>86.047754999999995</v>
      </c>
      <c r="AB44">
        <v>4.4838690000000003</v>
      </c>
      <c r="AC44">
        <v>29.438860999999999</v>
      </c>
      <c r="AD44" s="1">
        <v>240</v>
      </c>
      <c r="AE44">
        <v>0</v>
      </c>
      <c r="AF44">
        <v>124</v>
      </c>
      <c r="AG44">
        <v>69</v>
      </c>
      <c r="AH44">
        <v>15.494721</v>
      </c>
      <c r="AI44">
        <v>1100.9000000000001</v>
      </c>
      <c r="AJ44">
        <v>0</v>
      </c>
      <c r="AK44">
        <v>42</v>
      </c>
      <c r="AL44">
        <v>5021</v>
      </c>
      <c r="AM44" t="s">
        <v>734</v>
      </c>
      <c r="AN44" t="s">
        <v>735</v>
      </c>
      <c r="AO44">
        <v>261.82799999999997</v>
      </c>
      <c r="AR44" t="s">
        <v>119</v>
      </c>
      <c r="AS44" t="s">
        <v>124</v>
      </c>
      <c r="AT44" t="s">
        <v>267</v>
      </c>
      <c r="AU44" t="s">
        <v>733</v>
      </c>
      <c r="AV44" t="s">
        <v>48</v>
      </c>
      <c r="AW44">
        <v>10</v>
      </c>
      <c r="BB44">
        <v>0.92103567291215804</v>
      </c>
      <c r="BC44" t="s">
        <v>68</v>
      </c>
      <c r="BF44" t="s">
        <v>119</v>
      </c>
      <c r="BG44" t="s">
        <v>124</v>
      </c>
      <c r="BH44" t="s">
        <v>733</v>
      </c>
      <c r="BI44">
        <v>2206</v>
      </c>
      <c r="BJ44">
        <v>10</v>
      </c>
      <c r="BK44" t="s">
        <v>267</v>
      </c>
      <c r="BL44" t="s">
        <v>258</v>
      </c>
      <c r="BM44">
        <v>0.92103567291215804</v>
      </c>
      <c r="BN44" t="s">
        <v>68</v>
      </c>
      <c r="BO44" t="s">
        <v>178</v>
      </c>
      <c r="BP44">
        <v>1285.6909999999998</v>
      </c>
    </row>
    <row r="45" spans="1:68" ht="16.5">
      <c r="A45" s="132" t="str">
        <f t="shared" si="18"/>
        <v>인천스마트</v>
      </c>
      <c r="B45" s="133" t="str">
        <f t="shared" si="19"/>
        <v>김학열</v>
      </c>
      <c r="C45" s="134" t="str">
        <f t="shared" si="20"/>
        <v>C</v>
      </c>
      <c r="D45" s="135">
        <f t="shared" si="21"/>
        <v>0.88576918517805703</v>
      </c>
      <c r="E45" s="136">
        <f t="shared" si="22"/>
        <v>7749</v>
      </c>
      <c r="F45" s="137" t="str">
        <f t="shared" si="23"/>
        <v>5</v>
      </c>
      <c r="G45" s="138" t="str">
        <f t="shared" si="24"/>
        <v>70바3621</v>
      </c>
      <c r="H45" s="139">
        <f t="shared" si="25"/>
        <v>3</v>
      </c>
      <c r="I45" s="140">
        <f t="shared" si="26"/>
        <v>2743.4459999999999</v>
      </c>
      <c r="J45" s="141">
        <f t="shared" si="27"/>
        <v>4.5658808549197419E-2</v>
      </c>
      <c r="K45" s="141">
        <f t="shared" si="28"/>
        <v>0.36417372751221477</v>
      </c>
      <c r="L45" s="141">
        <f t="shared" si="29"/>
        <v>0.18115902408868265</v>
      </c>
      <c r="M45" s="142">
        <f t="shared" si="30"/>
        <v>10.512</v>
      </c>
      <c r="N45" s="143">
        <f t="shared" si="31"/>
        <v>3.6450507864926082E-2</v>
      </c>
      <c r="O45" s="143">
        <f t="shared" si="32"/>
        <v>7.9462107145538861</v>
      </c>
      <c r="P45" s="238">
        <f t="shared" si="33"/>
        <v>55</v>
      </c>
      <c r="Q45" s="239">
        <f t="shared" si="34"/>
        <v>1</v>
      </c>
      <c r="R45" s="239">
        <f t="shared" si="35"/>
        <v>218</v>
      </c>
      <c r="T45">
        <v>529</v>
      </c>
      <c r="U45">
        <v>7749</v>
      </c>
      <c r="V45" t="s">
        <v>343</v>
      </c>
      <c r="W45">
        <v>2743.4459999999999</v>
      </c>
      <c r="X45">
        <v>1549.124</v>
      </c>
      <c r="Y45">
        <v>1.7709999999999999</v>
      </c>
      <c r="Z45">
        <v>10.512</v>
      </c>
      <c r="AA45">
        <v>190.171629</v>
      </c>
      <c r="AB45">
        <v>8.6830099999999995</v>
      </c>
      <c r="AC45">
        <v>69.255510999999998</v>
      </c>
      <c r="AD45" s="1">
        <v>497</v>
      </c>
      <c r="AE45">
        <v>1</v>
      </c>
      <c r="AF45">
        <v>218</v>
      </c>
      <c r="AG45">
        <v>93</v>
      </c>
      <c r="AH45">
        <v>14.426157999999999</v>
      </c>
      <c r="AI45">
        <v>1700.6</v>
      </c>
      <c r="AJ45">
        <v>58.8</v>
      </c>
      <c r="AK45">
        <v>55</v>
      </c>
      <c r="AL45">
        <v>42804</v>
      </c>
      <c r="AM45" t="s">
        <v>344</v>
      </c>
      <c r="AN45" t="s">
        <v>736</v>
      </c>
      <c r="AO45">
        <v>2585.6080000000002</v>
      </c>
      <c r="AR45" t="s">
        <v>119</v>
      </c>
      <c r="AS45" t="s">
        <v>124</v>
      </c>
      <c r="AT45" t="s">
        <v>261</v>
      </c>
      <c r="AU45" t="s">
        <v>343</v>
      </c>
      <c r="AV45" t="s">
        <v>48</v>
      </c>
      <c r="AW45">
        <v>3</v>
      </c>
      <c r="BB45">
        <v>0.88576918517805703</v>
      </c>
      <c r="BC45" t="s">
        <v>69</v>
      </c>
      <c r="BF45" t="s">
        <v>119</v>
      </c>
      <c r="BG45" t="s">
        <v>124</v>
      </c>
      <c r="BH45" t="s">
        <v>343</v>
      </c>
      <c r="BI45">
        <v>7749</v>
      </c>
      <c r="BJ45">
        <v>3</v>
      </c>
      <c r="BK45" t="s">
        <v>261</v>
      </c>
      <c r="BL45" t="s">
        <v>276</v>
      </c>
      <c r="BM45">
        <v>0.88576918517805703</v>
      </c>
      <c r="BN45" t="s">
        <v>69</v>
      </c>
      <c r="BO45" t="s">
        <v>180</v>
      </c>
      <c r="BP45">
        <v>2743.4459999999999</v>
      </c>
    </row>
    <row r="46" spans="1:68" ht="16.5">
      <c r="A46" s="115" t="str">
        <f t="shared" si="18"/>
        <v>인천스마트</v>
      </c>
      <c r="B46" s="116" t="str">
        <f t="shared" si="19"/>
        <v>김현수</v>
      </c>
      <c r="C46" s="117" t="str">
        <f t="shared" si="20"/>
        <v>D</v>
      </c>
      <c r="D46" s="118">
        <f t="shared" si="21"/>
        <v>0.822561033622486</v>
      </c>
      <c r="E46" s="119">
        <f t="shared" si="22"/>
        <v>6673</v>
      </c>
      <c r="F46" s="120" t="str">
        <f t="shared" si="23"/>
        <v>38</v>
      </c>
      <c r="G46" s="121" t="str">
        <f t="shared" si="24"/>
        <v>70바3545</v>
      </c>
      <c r="H46" s="122">
        <f t="shared" si="25"/>
        <v>9</v>
      </c>
      <c r="I46" s="123">
        <f t="shared" si="26"/>
        <v>2351.9189999999999</v>
      </c>
      <c r="J46" s="124">
        <f t="shared" si="27"/>
        <v>2.6685777734887155E-2</v>
      </c>
      <c r="K46" s="124">
        <f t="shared" si="28"/>
        <v>0.37794370708485747</v>
      </c>
      <c r="L46" s="124">
        <f t="shared" si="29"/>
        <v>0.16497166781679132</v>
      </c>
      <c r="M46" s="125">
        <f t="shared" si="30"/>
        <v>13.39</v>
      </c>
      <c r="N46" s="126">
        <f t="shared" si="31"/>
        <v>0</v>
      </c>
      <c r="O46" s="126">
        <f t="shared" si="32"/>
        <v>11.097320953655291</v>
      </c>
      <c r="P46" s="240">
        <f t="shared" si="33"/>
        <v>30</v>
      </c>
      <c r="Q46" s="241">
        <f t="shared" si="34"/>
        <v>0</v>
      </c>
      <c r="R46" s="241">
        <f t="shared" si="35"/>
        <v>261</v>
      </c>
      <c r="T46">
        <v>529</v>
      </c>
      <c r="U46">
        <v>6673</v>
      </c>
      <c r="V46" t="s">
        <v>345</v>
      </c>
      <c r="W46">
        <v>2351.9189999999999</v>
      </c>
      <c r="X46">
        <v>1301.068</v>
      </c>
      <c r="Y46">
        <v>1.8080000000000001</v>
      </c>
      <c r="Z46">
        <v>13.39</v>
      </c>
      <c r="AA46">
        <v>167.97246999999999</v>
      </c>
      <c r="AB46">
        <v>4.4824760000000001</v>
      </c>
      <c r="AC46">
        <v>63.484138000000002</v>
      </c>
      <c r="AD46" s="1">
        <v>388</v>
      </c>
      <c r="AE46">
        <v>0</v>
      </c>
      <c r="AF46">
        <v>261</v>
      </c>
      <c r="AG46">
        <v>71</v>
      </c>
      <c r="AH46">
        <v>14.001811999999999</v>
      </c>
      <c r="AI46">
        <v>202.4</v>
      </c>
      <c r="AJ46">
        <v>0</v>
      </c>
      <c r="AK46">
        <v>30</v>
      </c>
      <c r="AL46">
        <v>8390</v>
      </c>
      <c r="AM46" t="s">
        <v>346</v>
      </c>
      <c r="AN46" t="s">
        <v>737</v>
      </c>
      <c r="AO46">
        <v>418.20600000000002</v>
      </c>
      <c r="AR46" t="s">
        <v>119</v>
      </c>
      <c r="AS46" t="s">
        <v>123</v>
      </c>
      <c r="AT46" t="s">
        <v>242</v>
      </c>
      <c r="AU46" t="s">
        <v>345</v>
      </c>
      <c r="AV46" t="s">
        <v>48</v>
      </c>
      <c r="AW46">
        <v>9</v>
      </c>
      <c r="BB46">
        <v>0.822561033622486</v>
      </c>
      <c r="BC46" t="s">
        <v>67</v>
      </c>
      <c r="BF46" t="s">
        <v>119</v>
      </c>
      <c r="BG46" t="s">
        <v>123</v>
      </c>
      <c r="BH46" t="s">
        <v>345</v>
      </c>
      <c r="BI46">
        <v>6673</v>
      </c>
      <c r="BJ46">
        <v>9</v>
      </c>
      <c r="BK46" t="s">
        <v>242</v>
      </c>
      <c r="BL46" t="s">
        <v>247</v>
      </c>
      <c r="BM46">
        <v>0.822561033622486</v>
      </c>
      <c r="BN46" t="s">
        <v>67</v>
      </c>
      <c r="BO46" t="s">
        <v>182</v>
      </c>
      <c r="BP46">
        <v>2351.9189999999999</v>
      </c>
    </row>
    <row r="47" spans="1:68" ht="16.5">
      <c r="A47" s="132" t="str">
        <f t="shared" si="18"/>
        <v>인천스마트</v>
      </c>
      <c r="B47" s="133" t="str">
        <f t="shared" si="19"/>
        <v>김형규</v>
      </c>
      <c r="C47" s="134" t="str">
        <f t="shared" si="20"/>
        <v>S</v>
      </c>
      <c r="D47" s="135">
        <f t="shared" si="21"/>
        <v>1.0130277228669136</v>
      </c>
      <c r="E47" s="136">
        <f t="shared" si="22"/>
        <v>5736</v>
      </c>
      <c r="F47" s="137" t="str">
        <f t="shared" si="23"/>
        <v>5-1</v>
      </c>
      <c r="G47" s="138" t="str">
        <f t="shared" si="24"/>
        <v>70바3646</v>
      </c>
      <c r="H47" s="139">
        <f t="shared" si="25"/>
        <v>2</v>
      </c>
      <c r="I47" s="140">
        <f t="shared" si="26"/>
        <v>1357.7559999999999</v>
      </c>
      <c r="J47" s="141">
        <f t="shared" si="27"/>
        <v>3.3369981390035199E-2</v>
      </c>
      <c r="K47" s="141">
        <f t="shared" si="28"/>
        <v>0.3299584961708984</v>
      </c>
      <c r="L47" s="141">
        <f t="shared" si="29"/>
        <v>8.396206682202105E-2</v>
      </c>
      <c r="M47" s="142">
        <f t="shared" si="30"/>
        <v>10.754</v>
      </c>
      <c r="N47" s="143">
        <f t="shared" si="31"/>
        <v>0</v>
      </c>
      <c r="O47" s="143">
        <f t="shared" si="32"/>
        <v>9.5746216551427494</v>
      </c>
      <c r="P47" s="238">
        <f t="shared" si="33"/>
        <v>2</v>
      </c>
      <c r="Q47" s="239">
        <f t="shared" si="34"/>
        <v>0</v>
      </c>
      <c r="R47" s="239">
        <f t="shared" si="35"/>
        <v>130</v>
      </c>
      <c r="T47">
        <v>529</v>
      </c>
      <c r="U47">
        <v>5736</v>
      </c>
      <c r="V47" t="s">
        <v>347</v>
      </c>
      <c r="W47">
        <v>1357.7560000000001</v>
      </c>
      <c r="X47">
        <v>744.51400000000001</v>
      </c>
      <c r="Y47">
        <v>1.8240000000000001</v>
      </c>
      <c r="Z47">
        <v>10.754</v>
      </c>
      <c r="AA47">
        <v>89.367176000000001</v>
      </c>
      <c r="AB47">
        <v>2.9821810000000002</v>
      </c>
      <c r="AC47">
        <v>29.487459000000001</v>
      </c>
      <c r="AD47" s="1">
        <v>114</v>
      </c>
      <c r="AE47">
        <v>0</v>
      </c>
      <c r="AF47">
        <v>130</v>
      </c>
      <c r="AG47">
        <v>65</v>
      </c>
      <c r="AH47">
        <v>15.193004999999999</v>
      </c>
      <c r="AI47">
        <v>12.9</v>
      </c>
      <c r="AJ47">
        <v>0</v>
      </c>
      <c r="AK47">
        <v>2</v>
      </c>
      <c r="AL47">
        <v>1405</v>
      </c>
      <c r="AM47" t="s">
        <v>348</v>
      </c>
      <c r="AN47" t="s">
        <v>738</v>
      </c>
      <c r="AO47">
        <v>1281.3989999999999</v>
      </c>
      <c r="AR47" t="s">
        <v>119</v>
      </c>
      <c r="AS47" t="s">
        <v>125</v>
      </c>
      <c r="AT47" t="s">
        <v>271</v>
      </c>
      <c r="AU47" t="s">
        <v>347</v>
      </c>
      <c r="AV47" t="s">
        <v>48</v>
      </c>
      <c r="AW47">
        <v>2</v>
      </c>
      <c r="BB47">
        <v>1.0130277228669136</v>
      </c>
      <c r="BC47" t="s">
        <v>71</v>
      </c>
      <c r="BF47" t="s">
        <v>119</v>
      </c>
      <c r="BG47" t="s">
        <v>125</v>
      </c>
      <c r="BH47" t="s">
        <v>347</v>
      </c>
      <c r="BI47">
        <v>5736</v>
      </c>
      <c r="BJ47">
        <v>2</v>
      </c>
      <c r="BK47" t="s">
        <v>271</v>
      </c>
      <c r="BL47" t="s">
        <v>273</v>
      </c>
      <c r="BM47">
        <v>1.0130277228669136</v>
      </c>
      <c r="BN47" t="s">
        <v>71</v>
      </c>
      <c r="BO47" t="s">
        <v>179</v>
      </c>
      <c r="BP47">
        <v>1357.7559999999999</v>
      </c>
    </row>
    <row r="48" spans="1:68" ht="16.5">
      <c r="A48" s="115" t="str">
        <f t="shared" si="18"/>
        <v>인천스마트</v>
      </c>
      <c r="B48" s="116" t="str">
        <f t="shared" si="19"/>
        <v>김환조</v>
      </c>
      <c r="C48" s="117" t="str">
        <f t="shared" si="20"/>
        <v>D</v>
      </c>
      <c r="D48" s="118">
        <f t="shared" si="21"/>
        <v>0.84236696361201824</v>
      </c>
      <c r="E48" s="119">
        <f t="shared" si="22"/>
        <v>6141</v>
      </c>
      <c r="F48" s="120" t="str">
        <f t="shared" si="23"/>
        <v>38</v>
      </c>
      <c r="G48" s="121" t="str">
        <f t="shared" si="24"/>
        <v>70바3545</v>
      </c>
      <c r="H48" s="122">
        <f t="shared" si="25"/>
        <v>3</v>
      </c>
      <c r="I48" s="123">
        <f t="shared" si="26"/>
        <v>1714.712</v>
      </c>
      <c r="J48" s="124">
        <f t="shared" si="27"/>
        <v>2.6327590102337886E-2</v>
      </c>
      <c r="K48" s="124">
        <f t="shared" si="28"/>
        <v>0.38187314191770039</v>
      </c>
      <c r="L48" s="124">
        <f t="shared" si="29"/>
        <v>0.10788983806026901</v>
      </c>
      <c r="M48" s="125">
        <f t="shared" si="30"/>
        <v>12.553000000000001</v>
      </c>
      <c r="N48" s="126">
        <f t="shared" si="31"/>
        <v>0</v>
      </c>
      <c r="O48" s="126">
        <f t="shared" si="32"/>
        <v>4.1406370282589728</v>
      </c>
      <c r="P48" s="240">
        <f t="shared" si="33"/>
        <v>9</v>
      </c>
      <c r="Q48" s="241">
        <f t="shared" si="34"/>
        <v>0</v>
      </c>
      <c r="R48" s="241">
        <f t="shared" si="35"/>
        <v>71</v>
      </c>
      <c r="T48">
        <v>529</v>
      </c>
      <c r="U48">
        <v>6141</v>
      </c>
      <c r="V48" t="s">
        <v>349</v>
      </c>
      <c r="W48">
        <v>1714.712</v>
      </c>
      <c r="X48">
        <v>925.077</v>
      </c>
      <c r="Y48">
        <v>1.8540000000000001</v>
      </c>
      <c r="Z48">
        <v>12.553000000000001</v>
      </c>
      <c r="AA48">
        <v>120.38386300000001</v>
      </c>
      <c r="AB48">
        <v>3.1694170000000002</v>
      </c>
      <c r="AC48">
        <v>45.971364000000001</v>
      </c>
      <c r="AD48" s="1">
        <v>185</v>
      </c>
      <c r="AE48">
        <v>0</v>
      </c>
      <c r="AF48">
        <v>71</v>
      </c>
      <c r="AG48">
        <v>65</v>
      </c>
      <c r="AH48">
        <v>14.243703</v>
      </c>
      <c r="AI48">
        <v>8</v>
      </c>
      <c r="AJ48">
        <v>0</v>
      </c>
      <c r="AK48">
        <v>9</v>
      </c>
      <c r="AL48">
        <v>1777</v>
      </c>
      <c r="AM48" t="s">
        <v>350</v>
      </c>
      <c r="AN48" t="s">
        <v>739</v>
      </c>
      <c r="AO48">
        <v>1492.758</v>
      </c>
      <c r="AR48" t="s">
        <v>119</v>
      </c>
      <c r="AS48" t="s">
        <v>123</v>
      </c>
      <c r="AT48" t="s">
        <v>242</v>
      </c>
      <c r="AU48" t="s">
        <v>349</v>
      </c>
      <c r="AV48" t="s">
        <v>48</v>
      </c>
      <c r="AW48">
        <v>3</v>
      </c>
      <c r="BB48">
        <v>0.84236696361201824</v>
      </c>
      <c r="BC48" t="s">
        <v>67</v>
      </c>
      <c r="BF48" t="s">
        <v>119</v>
      </c>
      <c r="BG48" t="s">
        <v>123</v>
      </c>
      <c r="BH48" t="s">
        <v>349</v>
      </c>
      <c r="BI48">
        <v>6141</v>
      </c>
      <c r="BJ48">
        <v>3</v>
      </c>
      <c r="BK48" t="s">
        <v>242</v>
      </c>
      <c r="BL48" t="s">
        <v>256</v>
      </c>
      <c r="BM48">
        <v>0.84236696361201824</v>
      </c>
      <c r="BN48" t="s">
        <v>67</v>
      </c>
      <c r="BO48" t="s">
        <v>182</v>
      </c>
      <c r="BP48">
        <v>1714.712</v>
      </c>
    </row>
    <row r="49" spans="1:68" ht="16.5">
      <c r="A49" s="132" t="str">
        <f t="shared" si="18"/>
        <v>인천스마트</v>
      </c>
      <c r="B49" s="133" t="str">
        <f t="shared" si="19"/>
        <v>노영봉</v>
      </c>
      <c r="C49" s="134" t="str">
        <f t="shared" si="20"/>
        <v>S</v>
      </c>
      <c r="D49" s="135">
        <f t="shared" si="21"/>
        <v>1.0179072148686068</v>
      </c>
      <c r="E49" s="136">
        <f t="shared" si="22"/>
        <v>4387</v>
      </c>
      <c r="F49" s="137" t="str">
        <f t="shared" si="23"/>
        <v>20</v>
      </c>
      <c r="G49" s="138" t="str">
        <f t="shared" si="24"/>
        <v>70바3504</v>
      </c>
      <c r="H49" s="139">
        <f t="shared" si="25"/>
        <v>7</v>
      </c>
      <c r="I49" s="140">
        <f t="shared" si="26"/>
        <v>710.00599999999997</v>
      </c>
      <c r="J49" s="141">
        <f t="shared" si="27"/>
        <v>5.0535046597850443E-2</v>
      </c>
      <c r="K49" s="141">
        <f t="shared" si="28"/>
        <v>0.30876516133604009</v>
      </c>
      <c r="L49" s="141">
        <f t="shared" si="29"/>
        <v>0.15633670701374355</v>
      </c>
      <c r="M49" s="142">
        <f t="shared" si="30"/>
        <v>13.135</v>
      </c>
      <c r="N49" s="143">
        <f t="shared" si="31"/>
        <v>0.26325938815885597</v>
      </c>
      <c r="O49" s="143">
        <f t="shared" si="32"/>
        <v>6.4498550098919711</v>
      </c>
      <c r="P49" s="238">
        <f t="shared" si="33"/>
        <v>8</v>
      </c>
      <c r="Q49" s="239">
        <f t="shared" si="34"/>
        <v>2</v>
      </c>
      <c r="R49" s="239">
        <f t="shared" si="35"/>
        <v>49</v>
      </c>
      <c r="T49">
        <v>529</v>
      </c>
      <c r="U49">
        <v>4387</v>
      </c>
      <c r="V49" t="s">
        <v>351</v>
      </c>
      <c r="W49">
        <v>759.70699999999999</v>
      </c>
      <c r="X49">
        <v>386.77600000000001</v>
      </c>
      <c r="Y49">
        <v>1.964</v>
      </c>
      <c r="Z49">
        <v>13.135</v>
      </c>
      <c r="AA49">
        <v>40.021374000000002</v>
      </c>
      <c r="AB49">
        <v>2.0224820000000001</v>
      </c>
      <c r="AC49">
        <v>12.357206</v>
      </c>
      <c r="AD49" s="1">
        <v>111</v>
      </c>
      <c r="AE49">
        <v>2</v>
      </c>
      <c r="AF49">
        <v>49</v>
      </c>
      <c r="AG49">
        <v>66</v>
      </c>
      <c r="AH49">
        <v>18.982531000000002</v>
      </c>
      <c r="AI49">
        <v>105.5</v>
      </c>
      <c r="AJ49">
        <v>0</v>
      </c>
      <c r="AK49">
        <v>8</v>
      </c>
      <c r="AL49">
        <v>1425</v>
      </c>
      <c r="AM49" t="s">
        <v>352</v>
      </c>
      <c r="AN49" t="s">
        <v>740</v>
      </c>
      <c r="AO49">
        <v>225.535</v>
      </c>
      <c r="AR49" t="s">
        <v>119</v>
      </c>
      <c r="AS49" t="s">
        <v>120</v>
      </c>
      <c r="AT49" t="s">
        <v>202</v>
      </c>
      <c r="AU49" t="s">
        <v>351</v>
      </c>
      <c r="AV49" t="s">
        <v>48</v>
      </c>
      <c r="AW49">
        <v>7</v>
      </c>
      <c r="BB49">
        <v>1.0179072148686068</v>
      </c>
      <c r="BC49" t="s">
        <v>71</v>
      </c>
      <c r="BF49" t="s">
        <v>119</v>
      </c>
      <c r="BG49" t="s">
        <v>120</v>
      </c>
      <c r="BH49" t="s">
        <v>351</v>
      </c>
      <c r="BI49">
        <v>4387</v>
      </c>
      <c r="BJ49">
        <v>7</v>
      </c>
      <c r="BK49" t="s">
        <v>202</v>
      </c>
      <c r="BL49" t="s">
        <v>208</v>
      </c>
      <c r="BM49">
        <v>1.0179072148686068</v>
      </c>
      <c r="BN49" t="s">
        <v>71</v>
      </c>
      <c r="BO49" t="s">
        <v>179</v>
      </c>
      <c r="BP49">
        <v>710.00599999999997</v>
      </c>
    </row>
    <row r="50" spans="1:68" ht="16.5">
      <c r="A50" s="115" t="str">
        <f t="shared" si="18"/>
        <v>인천스마트</v>
      </c>
      <c r="B50" s="116" t="str">
        <f t="shared" si="19"/>
        <v>문영식</v>
      </c>
      <c r="C50" s="117" t="str">
        <f t="shared" si="20"/>
        <v>A</v>
      </c>
      <c r="D50" s="118">
        <f t="shared" si="21"/>
        <v>0.97484458368394122</v>
      </c>
      <c r="E50" s="119">
        <f t="shared" si="22"/>
        <v>1600</v>
      </c>
      <c r="F50" s="120" t="str">
        <f t="shared" si="23"/>
        <v>20</v>
      </c>
      <c r="G50" s="121" t="str">
        <f t="shared" si="24"/>
        <v>70바3503</v>
      </c>
      <c r="H50" s="122">
        <f t="shared" si="25"/>
        <v>3</v>
      </c>
      <c r="I50" s="123">
        <f t="shared" si="26"/>
        <v>2025.9929999999999</v>
      </c>
      <c r="J50" s="124">
        <f t="shared" si="27"/>
        <v>2.3133223251300877E-2</v>
      </c>
      <c r="K50" s="124">
        <f t="shared" si="28"/>
        <v>0.35969647991586501</v>
      </c>
      <c r="L50" s="124">
        <f t="shared" si="29"/>
        <v>0.2270491556486128</v>
      </c>
      <c r="M50" s="125">
        <f t="shared" si="30"/>
        <v>10.718999999999999</v>
      </c>
      <c r="N50" s="126">
        <f t="shared" si="31"/>
        <v>4.9358512097524523E-2</v>
      </c>
      <c r="O50" s="126">
        <f t="shared" si="32"/>
        <v>3.3563788226316675</v>
      </c>
      <c r="P50" s="240">
        <f t="shared" si="33"/>
        <v>8</v>
      </c>
      <c r="Q50" s="241">
        <f t="shared" si="34"/>
        <v>1</v>
      </c>
      <c r="R50" s="241">
        <f t="shared" si="35"/>
        <v>68</v>
      </c>
      <c r="T50">
        <v>529</v>
      </c>
      <c r="U50">
        <v>1600</v>
      </c>
      <c r="V50" t="s">
        <v>353</v>
      </c>
      <c r="W50">
        <v>2025.9929999999999</v>
      </c>
      <c r="X50">
        <v>1093.777</v>
      </c>
      <c r="Y50">
        <v>1.8520000000000001</v>
      </c>
      <c r="Z50">
        <v>10.718999999999999</v>
      </c>
      <c r="AA50">
        <v>127.028299</v>
      </c>
      <c r="AB50">
        <v>2.938574</v>
      </c>
      <c r="AC50">
        <v>45.691631999999998</v>
      </c>
      <c r="AD50" s="1">
        <v>460</v>
      </c>
      <c r="AE50">
        <v>1</v>
      </c>
      <c r="AF50">
        <v>68</v>
      </c>
      <c r="AG50">
        <v>66</v>
      </c>
      <c r="AH50">
        <v>15.949146000000001</v>
      </c>
      <c r="AI50">
        <v>1017.9</v>
      </c>
      <c r="AJ50">
        <v>0</v>
      </c>
      <c r="AK50">
        <v>8</v>
      </c>
      <c r="AL50">
        <v>258</v>
      </c>
      <c r="AM50" t="s">
        <v>354</v>
      </c>
      <c r="AN50" t="s">
        <v>741</v>
      </c>
      <c r="AO50">
        <v>1856.9059999999999</v>
      </c>
      <c r="AR50" t="s">
        <v>119</v>
      </c>
      <c r="AS50" t="s">
        <v>120</v>
      </c>
      <c r="AT50" t="s">
        <v>201</v>
      </c>
      <c r="AU50" t="s">
        <v>353</v>
      </c>
      <c r="AV50" t="s">
        <v>48</v>
      </c>
      <c r="AW50">
        <v>3</v>
      </c>
      <c r="BB50">
        <v>0.97484458368394122</v>
      </c>
      <c r="BC50" t="s">
        <v>66</v>
      </c>
      <c r="BF50" t="s">
        <v>119</v>
      </c>
      <c r="BG50" t="s">
        <v>120</v>
      </c>
      <c r="BH50" t="s">
        <v>353</v>
      </c>
      <c r="BI50">
        <v>1600</v>
      </c>
      <c r="BJ50">
        <v>3</v>
      </c>
      <c r="BK50" t="s">
        <v>201</v>
      </c>
      <c r="BL50" t="s">
        <v>205</v>
      </c>
      <c r="BM50">
        <v>0.97484458368394122</v>
      </c>
      <c r="BN50" t="s">
        <v>66</v>
      </c>
      <c r="BO50" t="s">
        <v>181</v>
      </c>
      <c r="BP50">
        <v>2025.9929999999999</v>
      </c>
    </row>
    <row r="51" spans="1:68" ht="16.5">
      <c r="A51" s="132" t="str">
        <f t="shared" si="18"/>
        <v>인천스마트</v>
      </c>
      <c r="B51" s="133" t="str">
        <f t="shared" si="19"/>
        <v>문영식B</v>
      </c>
      <c r="C51" s="134" t="str">
        <f t="shared" si="20"/>
        <v>S</v>
      </c>
      <c r="D51" s="135">
        <f t="shared" si="21"/>
        <v>1.0179788486673771</v>
      </c>
      <c r="E51" s="136">
        <f t="shared" si="22"/>
        <v>3374</v>
      </c>
      <c r="F51" s="137" t="str">
        <f t="shared" si="23"/>
        <v>5-1</v>
      </c>
      <c r="G51" s="138" t="str">
        <f t="shared" si="24"/>
        <v>70바3648</v>
      </c>
      <c r="H51" s="139">
        <f t="shared" si="25"/>
        <v>4</v>
      </c>
      <c r="I51" s="140">
        <f t="shared" si="26"/>
        <v>545.42399999999998</v>
      </c>
      <c r="J51" s="141">
        <f t="shared" si="27"/>
        <v>9.1817233340155374E-2</v>
      </c>
      <c r="K51" s="141">
        <f t="shared" si="28"/>
        <v>0.2995291964388998</v>
      </c>
      <c r="L51" s="141">
        <f t="shared" si="29"/>
        <v>0.16317580451171934</v>
      </c>
      <c r="M51" s="142">
        <f t="shared" si="30"/>
        <v>13.244</v>
      </c>
      <c r="N51" s="143">
        <f t="shared" si="31"/>
        <v>0</v>
      </c>
      <c r="O51" s="143">
        <f t="shared" si="32"/>
        <v>25.902444697399535</v>
      </c>
      <c r="P51" s="238">
        <f t="shared" si="33"/>
        <v>7</v>
      </c>
      <c r="Q51" s="239">
        <f t="shared" si="34"/>
        <v>0</v>
      </c>
      <c r="R51" s="239">
        <f t="shared" si="35"/>
        <v>147</v>
      </c>
      <c r="T51">
        <v>529</v>
      </c>
      <c r="U51">
        <v>3374</v>
      </c>
      <c r="V51" t="s">
        <v>355</v>
      </c>
      <c r="W51">
        <v>567.51400000000001</v>
      </c>
      <c r="X51">
        <v>308.95999999999998</v>
      </c>
      <c r="Y51">
        <v>1.837</v>
      </c>
      <c r="Z51">
        <v>13.244</v>
      </c>
      <c r="AA51">
        <v>35.961919999999999</v>
      </c>
      <c r="AB51">
        <v>3.3019240000000001</v>
      </c>
      <c r="AC51">
        <v>10.771644999999999</v>
      </c>
      <c r="AD51" s="1">
        <v>89</v>
      </c>
      <c r="AE51">
        <v>0</v>
      </c>
      <c r="AF51">
        <v>147</v>
      </c>
      <c r="AG51">
        <v>65</v>
      </c>
      <c r="AH51">
        <v>15.78097</v>
      </c>
      <c r="AI51">
        <v>16.3</v>
      </c>
      <c r="AJ51">
        <v>0</v>
      </c>
      <c r="AK51">
        <v>7</v>
      </c>
      <c r="AL51">
        <v>2877</v>
      </c>
      <c r="AM51" t="s">
        <v>356</v>
      </c>
      <c r="AN51" t="s">
        <v>742</v>
      </c>
      <c r="AO51">
        <v>323.16300000000001</v>
      </c>
      <c r="AR51" t="s">
        <v>119</v>
      </c>
      <c r="AS51" t="s">
        <v>125</v>
      </c>
      <c r="AT51" t="s">
        <v>273</v>
      </c>
      <c r="AU51" t="s">
        <v>355</v>
      </c>
      <c r="AV51" t="s">
        <v>48</v>
      </c>
      <c r="AW51">
        <v>4</v>
      </c>
      <c r="BB51">
        <v>1.0179788486673771</v>
      </c>
      <c r="BC51" t="s">
        <v>71</v>
      </c>
      <c r="BF51" t="s">
        <v>119</v>
      </c>
      <c r="BG51" t="s">
        <v>125</v>
      </c>
      <c r="BH51" t="s">
        <v>355</v>
      </c>
      <c r="BI51">
        <v>3374</v>
      </c>
      <c r="BJ51">
        <v>4</v>
      </c>
      <c r="BK51" t="s">
        <v>273</v>
      </c>
      <c r="BL51" t="s">
        <v>270</v>
      </c>
      <c r="BM51">
        <v>1.0179788486673771</v>
      </c>
      <c r="BN51" t="s">
        <v>71</v>
      </c>
      <c r="BO51" t="s">
        <v>179</v>
      </c>
      <c r="BP51">
        <v>545.42399999999998</v>
      </c>
    </row>
    <row r="52" spans="1:68" ht="16.5">
      <c r="A52" s="115" t="str">
        <f t="shared" si="18"/>
        <v>인천스마트</v>
      </c>
      <c r="B52" s="116" t="str">
        <f t="shared" si="19"/>
        <v>문준석</v>
      </c>
      <c r="C52" s="117" t="str">
        <f t="shared" si="20"/>
        <v>C</v>
      </c>
      <c r="D52" s="118">
        <f t="shared" si="21"/>
        <v>0.89107230859722464</v>
      </c>
      <c r="E52" s="119">
        <f t="shared" si="22"/>
        <v>8966</v>
      </c>
      <c r="F52" s="120" t="str">
        <f t="shared" si="23"/>
        <v>20</v>
      </c>
      <c r="G52" s="121" t="str">
        <f t="shared" si="24"/>
        <v>70바3507</v>
      </c>
      <c r="H52" s="122">
        <f t="shared" si="25"/>
        <v>2</v>
      </c>
      <c r="I52" s="123">
        <f t="shared" si="26"/>
        <v>719.327</v>
      </c>
      <c r="J52" s="124">
        <f t="shared" si="27"/>
        <v>2.8060280773846247E-2</v>
      </c>
      <c r="K52" s="124">
        <f t="shared" si="28"/>
        <v>0.41488643486157673</v>
      </c>
      <c r="L52" s="124">
        <f t="shared" si="29"/>
        <v>8.619167638640006E-2</v>
      </c>
      <c r="M52" s="125">
        <f t="shared" si="30"/>
        <v>21.887</v>
      </c>
      <c r="N52" s="126">
        <f t="shared" si="31"/>
        <v>0.38426560438575141</v>
      </c>
      <c r="O52" s="126">
        <f t="shared" si="32"/>
        <v>78.51827182948854</v>
      </c>
      <c r="P52" s="240">
        <f t="shared" si="33"/>
        <v>18</v>
      </c>
      <c r="Q52" s="241">
        <f t="shared" si="34"/>
        <v>3</v>
      </c>
      <c r="R52" s="241">
        <f t="shared" si="35"/>
        <v>613</v>
      </c>
      <c r="T52">
        <v>529</v>
      </c>
      <c r="U52">
        <v>8966</v>
      </c>
      <c r="V52" t="s">
        <v>357</v>
      </c>
      <c r="W52">
        <v>780.71</v>
      </c>
      <c r="X52">
        <v>454.94200000000001</v>
      </c>
      <c r="Y52">
        <v>1.716</v>
      </c>
      <c r="Z52">
        <v>21.887</v>
      </c>
      <c r="AA52">
        <v>41.744985</v>
      </c>
      <c r="AB52">
        <v>1.171376</v>
      </c>
      <c r="AC52">
        <v>17.319427999999998</v>
      </c>
      <c r="AD52" s="1">
        <v>62</v>
      </c>
      <c r="AE52">
        <v>3</v>
      </c>
      <c r="AF52">
        <v>613</v>
      </c>
      <c r="AG52">
        <v>78</v>
      </c>
      <c r="AH52">
        <v>18.701886999999999</v>
      </c>
      <c r="AI52">
        <v>3307.8</v>
      </c>
      <c r="AJ52">
        <v>0</v>
      </c>
      <c r="AK52">
        <v>18</v>
      </c>
      <c r="AL52">
        <v>8122</v>
      </c>
      <c r="AM52" t="s">
        <v>358</v>
      </c>
      <c r="AN52" t="s">
        <v>743</v>
      </c>
      <c r="AO52">
        <v>665.24</v>
      </c>
      <c r="AR52" t="s">
        <v>119</v>
      </c>
      <c r="AS52" t="s">
        <v>120</v>
      </c>
      <c r="AT52" t="s">
        <v>204</v>
      </c>
      <c r="AU52" t="s">
        <v>357</v>
      </c>
      <c r="AV52" t="s">
        <v>48</v>
      </c>
      <c r="AW52">
        <v>2</v>
      </c>
      <c r="BB52">
        <v>0.89107230859722464</v>
      </c>
      <c r="BC52" t="s">
        <v>69</v>
      </c>
      <c r="BF52" t="s">
        <v>119</v>
      </c>
      <c r="BG52" t="s">
        <v>120</v>
      </c>
      <c r="BH52" t="s">
        <v>357</v>
      </c>
      <c r="BI52">
        <v>8966</v>
      </c>
      <c r="BJ52">
        <v>2</v>
      </c>
      <c r="BK52" t="s">
        <v>204</v>
      </c>
      <c r="BL52" t="s">
        <v>631</v>
      </c>
      <c r="BM52">
        <v>0.89107230859722464</v>
      </c>
      <c r="BN52" t="s">
        <v>69</v>
      </c>
      <c r="BO52" t="s">
        <v>180</v>
      </c>
      <c r="BP52">
        <v>719.327</v>
      </c>
    </row>
    <row r="53" spans="1:68" ht="16.5">
      <c r="A53" s="132" t="str">
        <f t="shared" si="18"/>
        <v>인천스마트</v>
      </c>
      <c r="B53" s="133" t="str">
        <f t="shared" si="19"/>
        <v>박관형</v>
      </c>
      <c r="C53" s="134" t="str">
        <f t="shared" si="20"/>
        <v>A</v>
      </c>
      <c r="D53" s="135">
        <f t="shared" si="21"/>
        <v>0.98314588846050688</v>
      </c>
      <c r="E53" s="136">
        <f t="shared" si="22"/>
        <v>9337</v>
      </c>
      <c r="F53" s="137" t="str">
        <f t="shared" si="23"/>
        <v>20</v>
      </c>
      <c r="G53" s="138" t="str">
        <f t="shared" si="24"/>
        <v>70바3506</v>
      </c>
      <c r="H53" s="139">
        <f t="shared" si="25"/>
        <v>10</v>
      </c>
      <c r="I53" s="140">
        <f t="shared" si="26"/>
        <v>1535.425</v>
      </c>
      <c r="J53" s="141">
        <f t="shared" si="27"/>
        <v>2.6013229304210416E-2</v>
      </c>
      <c r="K53" s="141">
        <f t="shared" si="28"/>
        <v>0.36495467212844118</v>
      </c>
      <c r="L53" s="141">
        <f t="shared" si="29"/>
        <v>0.13611866421349139</v>
      </c>
      <c r="M53" s="142">
        <f t="shared" si="30"/>
        <v>12.641</v>
      </c>
      <c r="N53" s="143">
        <f t="shared" si="31"/>
        <v>0.26051418988228014</v>
      </c>
      <c r="O53" s="143">
        <f t="shared" si="32"/>
        <v>42.138170213458814</v>
      </c>
      <c r="P53" s="238">
        <f t="shared" si="33"/>
        <v>4</v>
      </c>
      <c r="Q53" s="239">
        <f t="shared" si="34"/>
        <v>4</v>
      </c>
      <c r="R53" s="239">
        <f t="shared" si="35"/>
        <v>647</v>
      </c>
      <c r="T53">
        <v>529</v>
      </c>
      <c r="U53">
        <v>9337</v>
      </c>
      <c r="V53" t="s">
        <v>559</v>
      </c>
      <c r="W53">
        <v>1535.425</v>
      </c>
      <c r="X53">
        <v>823.322</v>
      </c>
      <c r="Y53">
        <v>1.865</v>
      </c>
      <c r="Z53">
        <v>12.641</v>
      </c>
      <c r="AA53">
        <v>91.618575000000007</v>
      </c>
      <c r="AB53">
        <v>2.3832949999999999</v>
      </c>
      <c r="AC53">
        <v>33.436627000000001</v>
      </c>
      <c r="AD53" s="1">
        <v>209</v>
      </c>
      <c r="AE53">
        <v>4</v>
      </c>
      <c r="AF53">
        <v>647</v>
      </c>
      <c r="AG53">
        <v>88</v>
      </c>
      <c r="AH53">
        <v>16.758883000000001</v>
      </c>
      <c r="AI53">
        <v>1088.0999999999999</v>
      </c>
      <c r="AJ53">
        <v>0</v>
      </c>
      <c r="AK53">
        <v>4</v>
      </c>
      <c r="AL53">
        <v>927</v>
      </c>
      <c r="AM53" t="s">
        <v>560</v>
      </c>
      <c r="AN53" t="s">
        <v>744</v>
      </c>
      <c r="AO53">
        <v>372.67200000000003</v>
      </c>
      <c r="AR53" t="s">
        <v>119</v>
      </c>
      <c r="AS53" t="s">
        <v>120</v>
      </c>
      <c r="AT53" t="s">
        <v>203</v>
      </c>
      <c r="AU53" t="s">
        <v>559</v>
      </c>
      <c r="AV53" t="s">
        <v>48</v>
      </c>
      <c r="AW53">
        <v>10</v>
      </c>
      <c r="BB53">
        <v>0.98314588846050688</v>
      </c>
      <c r="BC53" t="s">
        <v>66</v>
      </c>
      <c r="BF53" t="s">
        <v>119</v>
      </c>
      <c r="BG53" t="s">
        <v>120</v>
      </c>
      <c r="BH53" t="s">
        <v>559</v>
      </c>
      <c r="BI53">
        <v>9337</v>
      </c>
      <c r="BJ53">
        <v>10</v>
      </c>
      <c r="BK53" t="s">
        <v>203</v>
      </c>
      <c r="BL53" t="s">
        <v>211</v>
      </c>
      <c r="BM53">
        <v>0.98314588846050688</v>
      </c>
      <c r="BN53" t="s">
        <v>66</v>
      </c>
      <c r="BO53" t="s">
        <v>181</v>
      </c>
      <c r="BP53">
        <v>1535.425</v>
      </c>
    </row>
    <row r="54" spans="1:68" ht="16.5">
      <c r="A54" s="115" t="str">
        <f t="shared" si="18"/>
        <v>인천스마트</v>
      </c>
      <c r="B54" s="116" t="str">
        <f t="shared" si="19"/>
        <v>박근호</v>
      </c>
      <c r="C54" s="117" t="str">
        <f t="shared" si="20"/>
        <v>F</v>
      </c>
      <c r="D54" s="118">
        <f t="shared" si="21"/>
        <v>0.78946558044692494</v>
      </c>
      <c r="E54" s="119">
        <f t="shared" si="22"/>
        <v>6003</v>
      </c>
      <c r="F54" s="120" t="str">
        <f t="shared" si="23"/>
        <v>38</v>
      </c>
      <c r="G54" s="121" t="str">
        <f t="shared" si="24"/>
        <v>70바3547</v>
      </c>
      <c r="H54" s="122">
        <f t="shared" si="25"/>
        <v>2</v>
      </c>
      <c r="I54" s="123">
        <f t="shared" si="26"/>
        <v>2273.4949999999999</v>
      </c>
      <c r="J54" s="124">
        <f t="shared" si="27"/>
        <v>1.310601538517355E-2</v>
      </c>
      <c r="K54" s="124">
        <f t="shared" si="28"/>
        <v>0.38477426404573428</v>
      </c>
      <c r="L54" s="124">
        <f t="shared" si="29"/>
        <v>6.3338604219494651E-2</v>
      </c>
      <c r="M54" s="125">
        <f t="shared" si="30"/>
        <v>15.722</v>
      </c>
      <c r="N54" s="126">
        <f t="shared" si="31"/>
        <v>8.7970283638187027E-2</v>
      </c>
      <c r="O54" s="126">
        <f t="shared" si="32"/>
        <v>20.848957222250323</v>
      </c>
      <c r="P54" s="240">
        <f t="shared" si="33"/>
        <v>9</v>
      </c>
      <c r="Q54" s="241">
        <f t="shared" si="34"/>
        <v>2</v>
      </c>
      <c r="R54" s="241">
        <f t="shared" si="35"/>
        <v>474</v>
      </c>
      <c r="T54">
        <v>529</v>
      </c>
      <c r="U54">
        <v>6003</v>
      </c>
      <c r="V54" t="s">
        <v>359</v>
      </c>
      <c r="W54">
        <v>2273.4949999999999</v>
      </c>
      <c r="X54">
        <v>1314.087</v>
      </c>
      <c r="Y54">
        <v>1.73</v>
      </c>
      <c r="Z54">
        <v>15.722</v>
      </c>
      <c r="AA54">
        <v>157.136089</v>
      </c>
      <c r="AB54">
        <v>2.059428</v>
      </c>
      <c r="AC54">
        <v>60.461922999999999</v>
      </c>
      <c r="AD54" s="1">
        <v>144</v>
      </c>
      <c r="AE54">
        <v>2</v>
      </c>
      <c r="AF54">
        <v>474</v>
      </c>
      <c r="AG54">
        <v>92</v>
      </c>
      <c r="AH54">
        <v>14.468318</v>
      </c>
      <c r="AI54">
        <v>1047.7</v>
      </c>
      <c r="AJ54">
        <v>5.6</v>
      </c>
      <c r="AK54">
        <v>9</v>
      </c>
      <c r="AL54">
        <v>2147</v>
      </c>
      <c r="AM54" t="s">
        <v>360</v>
      </c>
      <c r="AN54" t="s">
        <v>745</v>
      </c>
      <c r="AO54">
        <v>2182.6579999999999</v>
      </c>
      <c r="AR54" t="s">
        <v>119</v>
      </c>
      <c r="AS54" t="s">
        <v>123</v>
      </c>
      <c r="AT54" t="s">
        <v>246</v>
      </c>
      <c r="AU54" t="s">
        <v>359</v>
      </c>
      <c r="AV54" t="s">
        <v>48</v>
      </c>
      <c r="AW54">
        <v>2</v>
      </c>
      <c r="BB54">
        <v>0.78946558044692494</v>
      </c>
      <c r="BC54" t="s">
        <v>70</v>
      </c>
      <c r="BF54" t="s">
        <v>119</v>
      </c>
      <c r="BG54" t="s">
        <v>123</v>
      </c>
      <c r="BH54" t="s">
        <v>359</v>
      </c>
      <c r="BI54">
        <v>6003</v>
      </c>
      <c r="BJ54">
        <v>2</v>
      </c>
      <c r="BK54" t="s">
        <v>246</v>
      </c>
      <c r="BL54" t="s">
        <v>278</v>
      </c>
      <c r="BM54">
        <v>0.78946558044692494</v>
      </c>
      <c r="BN54" t="s">
        <v>70</v>
      </c>
      <c r="BO54" t="s">
        <v>578</v>
      </c>
      <c r="BP54">
        <v>2273.4949999999999</v>
      </c>
    </row>
    <row r="55" spans="1:68" ht="16.5">
      <c r="A55" s="132" t="str">
        <f t="shared" si="18"/>
        <v>인천스마트</v>
      </c>
      <c r="B55" s="133" t="str">
        <f t="shared" si="19"/>
        <v>박노철</v>
      </c>
      <c r="C55" s="134" t="str">
        <f t="shared" si="20"/>
        <v>A</v>
      </c>
      <c r="D55" s="135">
        <f t="shared" si="21"/>
        <v>0.95634920335516405</v>
      </c>
      <c r="E55" s="136">
        <f t="shared" si="22"/>
        <v>4749</v>
      </c>
      <c r="F55" s="137" t="str">
        <f t="shared" si="23"/>
        <v>5-1</v>
      </c>
      <c r="G55" s="138" t="str">
        <f t="shared" si="24"/>
        <v>70바3647</v>
      </c>
      <c r="H55" s="139">
        <f t="shared" si="25"/>
        <v>2</v>
      </c>
      <c r="I55" s="140">
        <f t="shared" si="26"/>
        <v>556.66099999999994</v>
      </c>
      <c r="J55" s="141">
        <f t="shared" si="27"/>
        <v>5.4640263032484343E-2</v>
      </c>
      <c r="K55" s="141">
        <f t="shared" si="28"/>
        <v>0.32926888350042927</v>
      </c>
      <c r="L55" s="141">
        <f t="shared" si="29"/>
        <v>0.17964254725946313</v>
      </c>
      <c r="M55" s="142">
        <f t="shared" si="30"/>
        <v>13.89</v>
      </c>
      <c r="N55" s="143">
        <f t="shared" si="31"/>
        <v>0.17964254725946313</v>
      </c>
      <c r="O55" s="143">
        <f t="shared" si="32"/>
        <v>8.4431997211947678</v>
      </c>
      <c r="P55" s="238">
        <f t="shared" si="33"/>
        <v>6</v>
      </c>
      <c r="Q55" s="239">
        <f t="shared" si="34"/>
        <v>1</v>
      </c>
      <c r="R55" s="239">
        <f t="shared" si="35"/>
        <v>47</v>
      </c>
      <c r="T55">
        <v>529</v>
      </c>
      <c r="U55">
        <v>4749</v>
      </c>
      <c r="V55" t="s">
        <v>583</v>
      </c>
      <c r="W55">
        <v>556.66099999999994</v>
      </c>
      <c r="X55">
        <v>323.61599999999999</v>
      </c>
      <c r="Y55">
        <v>1.72</v>
      </c>
      <c r="Z55">
        <v>13.89</v>
      </c>
      <c r="AA55">
        <v>36.658589999999997</v>
      </c>
      <c r="AB55">
        <v>2.0030350000000001</v>
      </c>
      <c r="AC55">
        <v>12.070532999999999</v>
      </c>
      <c r="AD55" s="1">
        <v>100</v>
      </c>
      <c r="AE55">
        <v>1</v>
      </c>
      <c r="AF55">
        <v>47</v>
      </c>
      <c r="AG55">
        <v>65</v>
      </c>
      <c r="AH55">
        <v>15.185008</v>
      </c>
      <c r="AI55">
        <v>30.8</v>
      </c>
      <c r="AJ55">
        <v>0</v>
      </c>
      <c r="AK55">
        <v>6</v>
      </c>
      <c r="AL55">
        <v>1866</v>
      </c>
      <c r="AM55" t="s">
        <v>584</v>
      </c>
      <c r="AN55" t="s">
        <v>746</v>
      </c>
      <c r="AO55">
        <v>505.37099999999998</v>
      </c>
      <c r="AR55" t="s">
        <v>119</v>
      </c>
      <c r="AS55" t="s">
        <v>125</v>
      </c>
      <c r="AT55" t="s">
        <v>272</v>
      </c>
      <c r="AU55" t="s">
        <v>583</v>
      </c>
      <c r="AV55" t="s">
        <v>48</v>
      </c>
      <c r="AW55">
        <v>2</v>
      </c>
      <c r="BB55">
        <v>0.95634920335516405</v>
      </c>
      <c r="BC55" t="s">
        <v>66</v>
      </c>
      <c r="BF55" t="s">
        <v>119</v>
      </c>
      <c r="BG55" t="s">
        <v>125</v>
      </c>
      <c r="BH55" t="s">
        <v>583</v>
      </c>
      <c r="BI55">
        <v>4749</v>
      </c>
      <c r="BJ55">
        <v>2</v>
      </c>
      <c r="BK55" t="s">
        <v>272</v>
      </c>
      <c r="BL55" t="s">
        <v>554</v>
      </c>
      <c r="BM55">
        <v>0.95634920335516405</v>
      </c>
      <c r="BN55" t="s">
        <v>66</v>
      </c>
      <c r="BO55" t="s">
        <v>181</v>
      </c>
      <c r="BP55">
        <v>556.66099999999994</v>
      </c>
    </row>
    <row r="56" spans="1:68" ht="16.5">
      <c r="A56" s="115" t="str">
        <f t="shared" si="18"/>
        <v>인천스마트</v>
      </c>
      <c r="B56" s="116" t="str">
        <f t="shared" si="19"/>
        <v>박덕환</v>
      </c>
      <c r="C56" s="117" t="str">
        <f t="shared" si="20"/>
        <v>B</v>
      </c>
      <c r="D56" s="118">
        <f t="shared" si="21"/>
        <v>0.92612017427399285</v>
      </c>
      <c r="E56" s="119">
        <f t="shared" si="22"/>
        <v>8970</v>
      </c>
      <c r="F56" s="120" t="str">
        <f t="shared" si="23"/>
        <v>20</v>
      </c>
      <c r="G56" s="121" t="str">
        <f t="shared" si="24"/>
        <v>70바3505</v>
      </c>
      <c r="H56" s="122">
        <f t="shared" si="25"/>
        <v>2</v>
      </c>
      <c r="I56" s="123">
        <f t="shared" si="26"/>
        <v>427.07100000000003</v>
      </c>
      <c r="J56" s="124">
        <f t="shared" si="27"/>
        <v>9.3606604410999855E-2</v>
      </c>
      <c r="K56" s="124">
        <f t="shared" si="28"/>
        <v>0.35099124733448633</v>
      </c>
      <c r="L56" s="124">
        <f t="shared" si="29"/>
        <v>0.12878420684148537</v>
      </c>
      <c r="M56" s="125">
        <f t="shared" si="30"/>
        <v>18.72</v>
      </c>
      <c r="N56" s="126">
        <f t="shared" si="31"/>
        <v>0.43076339889552268</v>
      </c>
      <c r="O56" s="126">
        <f t="shared" si="32"/>
        <v>61.168402643164221</v>
      </c>
      <c r="P56" s="240">
        <f t="shared" si="33"/>
        <v>8</v>
      </c>
      <c r="Q56" s="241">
        <f t="shared" si="34"/>
        <v>2</v>
      </c>
      <c r="R56" s="241">
        <f t="shared" si="35"/>
        <v>284</v>
      </c>
      <c r="T56">
        <v>529</v>
      </c>
      <c r="U56">
        <v>8970</v>
      </c>
      <c r="V56" t="s">
        <v>561</v>
      </c>
      <c r="W56">
        <v>464.29199999999997</v>
      </c>
      <c r="X56">
        <v>261.738</v>
      </c>
      <c r="Y56">
        <v>1.774</v>
      </c>
      <c r="Z56">
        <v>18.72</v>
      </c>
      <c r="AA56">
        <v>24.262208999999999</v>
      </c>
      <c r="AB56">
        <v>2.2711030000000001</v>
      </c>
      <c r="AC56">
        <v>8.5158229999999993</v>
      </c>
      <c r="AD56" s="1">
        <v>55</v>
      </c>
      <c r="AE56">
        <v>2</v>
      </c>
      <c r="AF56">
        <v>284</v>
      </c>
      <c r="AG56">
        <v>72</v>
      </c>
      <c r="AH56">
        <v>19.136427000000001</v>
      </c>
      <c r="AI56">
        <v>1530.7</v>
      </c>
      <c r="AJ56">
        <v>0</v>
      </c>
      <c r="AK56">
        <v>8</v>
      </c>
      <c r="AL56">
        <v>3621</v>
      </c>
      <c r="AM56" t="s">
        <v>562</v>
      </c>
      <c r="AN56" t="s">
        <v>747</v>
      </c>
      <c r="AO56">
        <v>214.654</v>
      </c>
      <c r="AR56" t="s">
        <v>119</v>
      </c>
      <c r="AS56" t="s">
        <v>120</v>
      </c>
      <c r="AT56" t="s">
        <v>631</v>
      </c>
      <c r="AU56" t="s">
        <v>561</v>
      </c>
      <c r="AV56" t="s">
        <v>48</v>
      </c>
      <c r="AW56">
        <v>2</v>
      </c>
      <c r="BB56">
        <v>0.92612017427399285</v>
      </c>
      <c r="BC56" t="s">
        <v>68</v>
      </c>
      <c r="BF56" t="s">
        <v>119</v>
      </c>
      <c r="BG56" t="s">
        <v>120</v>
      </c>
      <c r="BH56" t="s">
        <v>561</v>
      </c>
      <c r="BI56">
        <v>8970</v>
      </c>
      <c r="BJ56">
        <v>2</v>
      </c>
      <c r="BK56" t="s">
        <v>631</v>
      </c>
      <c r="BL56" t="s">
        <v>199</v>
      </c>
      <c r="BM56">
        <v>0.92612017427399285</v>
      </c>
      <c r="BN56" t="s">
        <v>68</v>
      </c>
      <c r="BO56" t="s">
        <v>178</v>
      </c>
      <c r="BP56">
        <v>427.07100000000003</v>
      </c>
    </row>
    <row r="57" spans="1:68" ht="16.5">
      <c r="A57" s="132" t="str">
        <f t="shared" si="18"/>
        <v>인천스마트</v>
      </c>
      <c r="B57" s="133" t="str">
        <f t="shared" si="19"/>
        <v>박병승</v>
      </c>
      <c r="C57" s="134" t="str">
        <f t="shared" si="20"/>
        <v>C</v>
      </c>
      <c r="D57" s="135">
        <f t="shared" si="21"/>
        <v>0.8505438715834801</v>
      </c>
      <c r="E57" s="136">
        <f t="shared" si="22"/>
        <v>1535</v>
      </c>
      <c r="F57" s="137" t="str">
        <f t="shared" si="23"/>
        <v>38</v>
      </c>
      <c r="G57" s="138" t="str">
        <f t="shared" si="24"/>
        <v>70바3552</v>
      </c>
      <c r="H57" s="139">
        <f t="shared" si="25"/>
        <v>3</v>
      </c>
      <c r="I57" s="140">
        <f t="shared" si="26"/>
        <v>2370.7570000000001</v>
      </c>
      <c r="J57" s="141">
        <f t="shared" si="27"/>
        <v>1.1496659893129216E-2</v>
      </c>
      <c r="K57" s="141">
        <f t="shared" si="28"/>
        <v>0.35724092971540083</v>
      </c>
      <c r="L57" s="141">
        <f t="shared" si="29"/>
        <v>0.24380398328466393</v>
      </c>
      <c r="M57" s="142">
        <f t="shared" si="30"/>
        <v>10.175000000000001</v>
      </c>
      <c r="N57" s="143">
        <f t="shared" si="31"/>
        <v>4.2180619945443587E-2</v>
      </c>
      <c r="O57" s="143">
        <f t="shared" si="32"/>
        <v>3.7118945551990357</v>
      </c>
      <c r="P57" s="238">
        <f t="shared" si="33"/>
        <v>11</v>
      </c>
      <c r="Q57" s="239">
        <f t="shared" si="34"/>
        <v>1</v>
      </c>
      <c r="R57" s="239">
        <f t="shared" si="35"/>
        <v>88</v>
      </c>
      <c r="T57">
        <v>529</v>
      </c>
      <c r="U57">
        <v>1535</v>
      </c>
      <c r="V57" t="s">
        <v>361</v>
      </c>
      <c r="W57">
        <v>2370.7570000000001</v>
      </c>
      <c r="X57">
        <v>1279.886</v>
      </c>
      <c r="Y57">
        <v>1.8520000000000001</v>
      </c>
      <c r="Z57">
        <v>10.175000000000001</v>
      </c>
      <c r="AA57">
        <v>162.07385600000001</v>
      </c>
      <c r="AB57">
        <v>1.863308</v>
      </c>
      <c r="AC57">
        <v>57.899414999999998</v>
      </c>
      <c r="AD57" s="1">
        <v>578</v>
      </c>
      <c r="AE57">
        <v>1</v>
      </c>
      <c r="AF57">
        <v>88</v>
      </c>
      <c r="AG57">
        <v>88</v>
      </c>
      <c r="AH57">
        <v>14.627632999999999</v>
      </c>
      <c r="AI57">
        <v>1047.8</v>
      </c>
      <c r="AJ57">
        <v>39.5</v>
      </c>
      <c r="AK57">
        <v>11</v>
      </c>
      <c r="AL57">
        <v>1238</v>
      </c>
      <c r="AM57" t="s">
        <v>362</v>
      </c>
      <c r="AN57" t="s">
        <v>748</v>
      </c>
      <c r="AO57">
        <v>2073.0410000000002</v>
      </c>
      <c r="AR57" t="s">
        <v>119</v>
      </c>
      <c r="AS57" t="s">
        <v>123</v>
      </c>
      <c r="AT57" t="s">
        <v>252</v>
      </c>
      <c r="AU57" t="s">
        <v>361</v>
      </c>
      <c r="AV57" t="s">
        <v>48</v>
      </c>
      <c r="AW57">
        <v>3</v>
      </c>
      <c r="BB57">
        <v>0.8505438715834801</v>
      </c>
      <c r="BC57" t="s">
        <v>69</v>
      </c>
      <c r="BF57" t="s">
        <v>119</v>
      </c>
      <c r="BG57" t="s">
        <v>123</v>
      </c>
      <c r="BH57" t="s">
        <v>361</v>
      </c>
      <c r="BI57">
        <v>1535</v>
      </c>
      <c r="BJ57">
        <v>3</v>
      </c>
      <c r="BK57" t="s">
        <v>252</v>
      </c>
      <c r="BL57" t="s">
        <v>278</v>
      </c>
      <c r="BM57">
        <v>0.8505438715834801</v>
      </c>
      <c r="BN57" t="s">
        <v>69</v>
      </c>
      <c r="BO57" t="s">
        <v>180</v>
      </c>
      <c r="BP57">
        <v>2370.7570000000001</v>
      </c>
    </row>
    <row r="58" spans="1:68" ht="16.5">
      <c r="A58" s="115" t="str">
        <f t="shared" si="18"/>
        <v>인천스마트</v>
      </c>
      <c r="B58" s="116" t="str">
        <f t="shared" si="19"/>
        <v>박병진</v>
      </c>
      <c r="C58" s="117" t="str">
        <f t="shared" si="20"/>
        <v>D</v>
      </c>
      <c r="D58" s="118">
        <f t="shared" si="21"/>
        <v>0.82742082762405733</v>
      </c>
      <c r="E58" s="119">
        <f t="shared" si="22"/>
        <v>4551</v>
      </c>
      <c r="F58" s="120" t="str">
        <f t="shared" si="23"/>
        <v>5</v>
      </c>
      <c r="G58" s="121" t="str">
        <f t="shared" si="24"/>
        <v>70바3661</v>
      </c>
      <c r="H58" s="122">
        <f t="shared" si="25"/>
        <v>6</v>
      </c>
      <c r="I58" s="123">
        <f t="shared" si="26"/>
        <v>453.78600000000006</v>
      </c>
      <c r="J58" s="124">
        <f t="shared" si="27"/>
        <v>2.9391524809851497E-2</v>
      </c>
      <c r="K58" s="124">
        <f t="shared" si="28"/>
        <v>0.38359430963016616</v>
      </c>
      <c r="L58" s="124">
        <f t="shared" si="29"/>
        <v>0.16968350720383615</v>
      </c>
      <c r="M58" s="125">
        <f t="shared" si="30"/>
        <v>17.856999999999999</v>
      </c>
      <c r="N58" s="126">
        <f t="shared" si="31"/>
        <v>0.16105445573257229</v>
      </c>
      <c r="O58" s="126">
        <f t="shared" si="32"/>
        <v>9.8243217996869099</v>
      </c>
      <c r="P58" s="240">
        <f t="shared" si="33"/>
        <v>20</v>
      </c>
      <c r="Q58" s="241">
        <f t="shared" si="34"/>
        <v>1</v>
      </c>
      <c r="R58" s="241">
        <f t="shared" si="35"/>
        <v>61</v>
      </c>
      <c r="T58">
        <v>529</v>
      </c>
      <c r="U58">
        <v>4551</v>
      </c>
      <c r="V58" t="s">
        <v>585</v>
      </c>
      <c r="W58">
        <v>620.90800000000002</v>
      </c>
      <c r="X58">
        <v>366.85700000000003</v>
      </c>
      <c r="Y58">
        <v>1.6930000000000001</v>
      </c>
      <c r="Z58">
        <v>17.856999999999999</v>
      </c>
      <c r="AA58">
        <v>34.788600000000002</v>
      </c>
      <c r="AB58">
        <v>1.0224899999999999</v>
      </c>
      <c r="AC58">
        <v>13.344709</v>
      </c>
      <c r="AD58" s="1">
        <v>77</v>
      </c>
      <c r="AE58">
        <v>1</v>
      </c>
      <c r="AF58">
        <v>61</v>
      </c>
      <c r="AG58">
        <v>89</v>
      </c>
      <c r="AH58">
        <v>17.848030000000001</v>
      </c>
      <c r="AI58">
        <v>1415</v>
      </c>
      <c r="AJ58">
        <v>12.1</v>
      </c>
      <c r="AK58">
        <v>20</v>
      </c>
      <c r="AL58">
        <v>9155</v>
      </c>
      <c r="AM58" t="s">
        <v>586</v>
      </c>
      <c r="AN58" t="s">
        <v>749</v>
      </c>
      <c r="AO58">
        <v>121.384</v>
      </c>
      <c r="AR58" t="s">
        <v>119</v>
      </c>
      <c r="AS58" t="s">
        <v>124</v>
      </c>
      <c r="AT58" t="s">
        <v>267</v>
      </c>
      <c r="AU58" t="s">
        <v>585</v>
      </c>
      <c r="AV58" t="s">
        <v>48</v>
      </c>
      <c r="AW58">
        <v>6</v>
      </c>
      <c r="BB58">
        <v>0.82742082762405733</v>
      </c>
      <c r="BC58" t="s">
        <v>67</v>
      </c>
      <c r="BF58" t="s">
        <v>119</v>
      </c>
      <c r="BG58" t="s">
        <v>124</v>
      </c>
      <c r="BH58" t="s">
        <v>585</v>
      </c>
      <c r="BI58">
        <v>4551</v>
      </c>
      <c r="BJ58">
        <v>6</v>
      </c>
      <c r="BK58" t="s">
        <v>267</v>
      </c>
      <c r="BL58" t="s">
        <v>265</v>
      </c>
      <c r="BM58">
        <v>0.82742082762405733</v>
      </c>
      <c r="BN58" t="s">
        <v>67</v>
      </c>
      <c r="BO58" t="s">
        <v>182</v>
      </c>
      <c r="BP58">
        <v>453.78600000000006</v>
      </c>
    </row>
    <row r="59" spans="1:68" ht="16.5">
      <c r="A59" s="132" t="str">
        <f t="shared" si="18"/>
        <v>인천스마트</v>
      </c>
      <c r="B59" s="133" t="str">
        <f t="shared" si="19"/>
        <v>박봉건</v>
      </c>
      <c r="C59" s="134" t="str">
        <f t="shared" si="20"/>
        <v>C</v>
      </c>
      <c r="D59" s="135">
        <f t="shared" si="21"/>
        <v>0.89727272727272722</v>
      </c>
      <c r="E59" s="136">
        <f t="shared" si="22"/>
        <v>2374</v>
      </c>
      <c r="F59" s="137" t="str">
        <f t="shared" si="23"/>
        <v>38</v>
      </c>
      <c r="G59" s="138" t="str">
        <f t="shared" si="24"/>
        <v>70바3547</v>
      </c>
      <c r="H59" s="139">
        <f t="shared" si="25"/>
        <v>1</v>
      </c>
      <c r="I59" s="140">
        <f t="shared" si="26"/>
        <v>2057.386</v>
      </c>
      <c r="J59" s="141">
        <f t="shared" si="27"/>
        <v>6.0882031937188755E-3</v>
      </c>
      <c r="K59" s="141">
        <f t="shared" si="28"/>
        <v>0.37436281349290884</v>
      </c>
      <c r="L59" s="141">
        <f t="shared" si="29"/>
        <v>0.20851702111319897</v>
      </c>
      <c r="M59" s="142">
        <f t="shared" si="30"/>
        <v>12.904999999999999</v>
      </c>
      <c r="N59" s="143">
        <f t="shared" si="31"/>
        <v>0</v>
      </c>
      <c r="O59" s="143">
        <f t="shared" si="32"/>
        <v>12.248552289166934</v>
      </c>
      <c r="P59" s="238">
        <f t="shared" si="33"/>
        <v>8</v>
      </c>
      <c r="Q59" s="239">
        <f t="shared" si="34"/>
        <v>0</v>
      </c>
      <c r="R59" s="239">
        <f t="shared" si="35"/>
        <v>252</v>
      </c>
      <c r="T59">
        <v>529</v>
      </c>
      <c r="U59">
        <v>2374</v>
      </c>
      <c r="V59" t="s">
        <v>363</v>
      </c>
      <c r="W59">
        <v>2057.386</v>
      </c>
      <c r="X59">
        <v>1042.3910000000001</v>
      </c>
      <c r="Y59">
        <v>1.974</v>
      </c>
      <c r="Z59">
        <v>12.904999999999999</v>
      </c>
      <c r="AA59">
        <v>139.519982</v>
      </c>
      <c r="AB59">
        <v>0.84942600000000001</v>
      </c>
      <c r="AC59">
        <v>52.231093000000001</v>
      </c>
      <c r="AD59" s="1">
        <v>429</v>
      </c>
      <c r="AE59">
        <v>0</v>
      </c>
      <c r="AF59">
        <v>252</v>
      </c>
      <c r="AG59">
        <v>69</v>
      </c>
      <c r="AH59">
        <v>14.746174</v>
      </c>
      <c r="AI59">
        <v>638.20000000000005</v>
      </c>
      <c r="AJ59">
        <v>0</v>
      </c>
      <c r="AK59">
        <v>8</v>
      </c>
      <c r="AL59">
        <v>1603</v>
      </c>
      <c r="AM59" t="s">
        <v>364</v>
      </c>
      <c r="AN59" t="s">
        <v>750</v>
      </c>
      <c r="AO59">
        <v>2057.386</v>
      </c>
      <c r="AR59" t="s">
        <v>119</v>
      </c>
      <c r="AS59" t="s">
        <v>123</v>
      </c>
      <c r="AT59" t="s">
        <v>246</v>
      </c>
      <c r="AU59" t="s">
        <v>363</v>
      </c>
      <c r="AV59" t="s">
        <v>48</v>
      </c>
      <c r="AW59">
        <v>1</v>
      </c>
      <c r="BB59">
        <v>0.89727272727272722</v>
      </c>
      <c r="BC59" t="s">
        <v>69</v>
      </c>
      <c r="BF59" t="s">
        <v>119</v>
      </c>
      <c r="BG59" t="s">
        <v>123</v>
      </c>
      <c r="BH59" t="s">
        <v>363</v>
      </c>
      <c r="BI59">
        <v>2374</v>
      </c>
      <c r="BJ59">
        <v>1</v>
      </c>
      <c r="BK59" t="s">
        <v>246</v>
      </c>
      <c r="BL59" t="s">
        <v>177</v>
      </c>
      <c r="BM59">
        <v>0.89727272727272722</v>
      </c>
      <c r="BN59" t="s">
        <v>69</v>
      </c>
      <c r="BO59" t="s">
        <v>180</v>
      </c>
      <c r="BP59">
        <v>2057.386</v>
      </c>
    </row>
    <row r="60" spans="1:68" ht="16.5">
      <c r="A60" s="115" t="str">
        <f t="shared" si="18"/>
        <v>인천스마트</v>
      </c>
      <c r="B60" s="116" t="str">
        <f t="shared" si="19"/>
        <v>박선웅</v>
      </c>
      <c r="C60" s="117" t="str">
        <f t="shared" si="20"/>
        <v>D</v>
      </c>
      <c r="D60" s="118">
        <f t="shared" si="21"/>
        <v>0.84233756949026695</v>
      </c>
      <c r="E60" s="119">
        <f t="shared" si="22"/>
        <v>8225</v>
      </c>
      <c r="F60" s="120" t="str">
        <f t="shared" si="23"/>
        <v>5</v>
      </c>
      <c r="G60" s="121" t="str">
        <f t="shared" si="24"/>
        <v>70바3508</v>
      </c>
      <c r="H60" s="122">
        <f t="shared" si="25"/>
        <v>4</v>
      </c>
      <c r="I60" s="123">
        <f t="shared" si="26"/>
        <v>1233.626</v>
      </c>
      <c r="J60" s="124">
        <f t="shared" si="27"/>
        <v>5.2646513524121537E-2</v>
      </c>
      <c r="K60" s="124">
        <f t="shared" si="28"/>
        <v>0.37132109331914892</v>
      </c>
      <c r="L60" s="124">
        <f t="shared" si="29"/>
        <v>5.2690199460776604E-2</v>
      </c>
      <c r="M60" s="125">
        <f t="shared" si="30"/>
        <v>13.805999999999999</v>
      </c>
      <c r="N60" s="126">
        <f t="shared" si="31"/>
        <v>7.8515183658791857E-2</v>
      </c>
      <c r="O60" s="126">
        <f t="shared" si="32"/>
        <v>27.637344647894736</v>
      </c>
      <c r="P60" s="240">
        <f t="shared" si="33"/>
        <v>23</v>
      </c>
      <c r="Q60" s="241">
        <f t="shared" si="34"/>
        <v>1</v>
      </c>
      <c r="R60" s="241">
        <f t="shared" si="35"/>
        <v>352</v>
      </c>
      <c r="T60">
        <v>529</v>
      </c>
      <c r="U60">
        <v>8225</v>
      </c>
      <c r="V60" t="s">
        <v>365</v>
      </c>
      <c r="W60">
        <v>1273.6389999999999</v>
      </c>
      <c r="X60">
        <v>754.12099999999998</v>
      </c>
      <c r="Y60">
        <v>1.6890000000000001</v>
      </c>
      <c r="Z60">
        <v>13.805999999999999</v>
      </c>
      <c r="AA60">
        <v>76.632481999999996</v>
      </c>
      <c r="AB60">
        <v>4.0344329999999999</v>
      </c>
      <c r="AC60">
        <v>28.455257</v>
      </c>
      <c r="AD60" s="1">
        <v>65</v>
      </c>
      <c r="AE60">
        <v>1</v>
      </c>
      <c r="AF60">
        <v>352</v>
      </c>
      <c r="AG60">
        <v>88</v>
      </c>
      <c r="AH60">
        <v>16.620093000000001</v>
      </c>
      <c r="AI60">
        <v>3781.7</v>
      </c>
      <c r="AJ60">
        <v>91.3</v>
      </c>
      <c r="AK60">
        <v>23</v>
      </c>
      <c r="AL60">
        <v>10396</v>
      </c>
      <c r="AM60" t="s">
        <v>366</v>
      </c>
      <c r="AN60" t="s">
        <v>751</v>
      </c>
      <c r="AO60">
        <v>841.15499999999997</v>
      </c>
      <c r="AR60" t="s">
        <v>119</v>
      </c>
      <c r="AS60" t="s">
        <v>124</v>
      </c>
      <c r="AT60" t="s">
        <v>257</v>
      </c>
      <c r="AU60" t="s">
        <v>365</v>
      </c>
      <c r="AV60" t="s">
        <v>48</v>
      </c>
      <c r="AW60">
        <v>4</v>
      </c>
      <c r="BB60">
        <v>0.84233756949026695</v>
      </c>
      <c r="BC60" t="s">
        <v>67</v>
      </c>
      <c r="BF60" t="s">
        <v>119</v>
      </c>
      <c r="BG60" t="s">
        <v>124</v>
      </c>
      <c r="BH60" t="s">
        <v>365</v>
      </c>
      <c r="BI60">
        <v>8225</v>
      </c>
      <c r="BJ60">
        <v>4</v>
      </c>
      <c r="BK60" t="s">
        <v>257</v>
      </c>
      <c r="BL60" t="s">
        <v>258</v>
      </c>
      <c r="BM60">
        <v>0.84233756949026695</v>
      </c>
      <c r="BN60" t="s">
        <v>67</v>
      </c>
      <c r="BO60" t="s">
        <v>182</v>
      </c>
      <c r="BP60">
        <v>1233.626</v>
      </c>
    </row>
    <row r="61" spans="1:68" ht="16.5">
      <c r="A61" s="132" t="str">
        <f t="shared" si="18"/>
        <v>인천스마트</v>
      </c>
      <c r="B61" s="133" t="str">
        <f t="shared" si="19"/>
        <v>박용환</v>
      </c>
      <c r="C61" s="134" t="str">
        <f t="shared" si="20"/>
        <v>S</v>
      </c>
      <c r="D61" s="135">
        <f t="shared" si="21"/>
        <v>1.0058538332358324</v>
      </c>
      <c r="E61" s="136">
        <f t="shared" si="22"/>
        <v>5312</v>
      </c>
      <c r="F61" s="137" t="str">
        <f t="shared" si="23"/>
        <v>5-1</v>
      </c>
      <c r="G61" s="138" t="str">
        <f t="shared" si="24"/>
        <v>70바3646</v>
      </c>
      <c r="H61" s="139">
        <f t="shared" si="25"/>
        <v>3</v>
      </c>
      <c r="I61" s="140">
        <f t="shared" si="26"/>
        <v>1145.29</v>
      </c>
      <c r="J61" s="141">
        <f t="shared" si="27"/>
        <v>2.8795510994385546E-2</v>
      </c>
      <c r="K61" s="141">
        <f t="shared" si="28"/>
        <v>0.33973565762885355</v>
      </c>
      <c r="L61" s="141">
        <f t="shared" si="29"/>
        <v>0.10914266255708162</v>
      </c>
      <c r="M61" s="142">
        <f t="shared" si="30"/>
        <v>10.315</v>
      </c>
      <c r="N61" s="143">
        <f t="shared" si="31"/>
        <v>0</v>
      </c>
      <c r="O61" s="143">
        <f t="shared" si="32"/>
        <v>6.6358738834705626</v>
      </c>
      <c r="P61" s="238">
        <f t="shared" si="33"/>
        <v>1</v>
      </c>
      <c r="Q61" s="239">
        <f t="shared" si="34"/>
        <v>0</v>
      </c>
      <c r="R61" s="239">
        <f t="shared" si="35"/>
        <v>76</v>
      </c>
      <c r="T61">
        <v>529</v>
      </c>
      <c r="U61">
        <v>5312</v>
      </c>
      <c r="V61" t="s">
        <v>367</v>
      </c>
      <c r="W61">
        <v>1145.29</v>
      </c>
      <c r="X61">
        <v>632.74</v>
      </c>
      <c r="Y61">
        <v>1.81</v>
      </c>
      <c r="Z61">
        <v>10.315</v>
      </c>
      <c r="AA61">
        <v>78.13579</v>
      </c>
      <c r="AB61">
        <v>2.2499600000000002</v>
      </c>
      <c r="AC61">
        <v>26.545514000000001</v>
      </c>
      <c r="AD61" s="1">
        <v>125</v>
      </c>
      <c r="AE61">
        <v>0</v>
      </c>
      <c r="AF61">
        <v>76</v>
      </c>
      <c r="AG61">
        <v>65</v>
      </c>
      <c r="AH61">
        <v>14.657686999999999</v>
      </c>
      <c r="AI61">
        <v>0</v>
      </c>
      <c r="AJ61">
        <v>0</v>
      </c>
      <c r="AK61">
        <v>1</v>
      </c>
      <c r="AL61">
        <v>145</v>
      </c>
      <c r="AM61" t="s">
        <v>368</v>
      </c>
      <c r="AN61" t="s">
        <v>752</v>
      </c>
      <c r="AO61">
        <v>918.10699999999997</v>
      </c>
      <c r="AR61" t="s">
        <v>119</v>
      </c>
      <c r="AS61" t="s">
        <v>125</v>
      </c>
      <c r="AT61" t="s">
        <v>271</v>
      </c>
      <c r="AU61" t="s">
        <v>367</v>
      </c>
      <c r="AV61" t="s">
        <v>48</v>
      </c>
      <c r="AW61">
        <v>3</v>
      </c>
      <c r="BB61">
        <v>1.0058538332358324</v>
      </c>
      <c r="BC61" t="s">
        <v>71</v>
      </c>
      <c r="BF61" t="s">
        <v>119</v>
      </c>
      <c r="BG61" t="s">
        <v>125</v>
      </c>
      <c r="BH61" t="s">
        <v>367</v>
      </c>
      <c r="BI61">
        <v>5312</v>
      </c>
      <c r="BJ61">
        <v>3</v>
      </c>
      <c r="BK61" t="s">
        <v>271</v>
      </c>
      <c r="BL61" t="s">
        <v>554</v>
      </c>
      <c r="BM61">
        <v>1.0058538332358324</v>
      </c>
      <c r="BN61" t="s">
        <v>71</v>
      </c>
      <c r="BO61" t="s">
        <v>179</v>
      </c>
      <c r="BP61">
        <v>1145.29</v>
      </c>
    </row>
    <row r="62" spans="1:68" ht="16.5">
      <c r="A62" s="115" t="str">
        <f t="shared" si="18"/>
        <v>인천스마트</v>
      </c>
      <c r="B62" s="116" t="str">
        <f t="shared" si="19"/>
        <v>박유진</v>
      </c>
      <c r="C62" s="117" t="str">
        <f t="shared" si="20"/>
        <v>B</v>
      </c>
      <c r="D62" s="118">
        <f t="shared" si="21"/>
        <v>0.92147620942141062</v>
      </c>
      <c r="E62" s="119">
        <f t="shared" si="22"/>
        <v>909</v>
      </c>
      <c r="F62" s="120" t="str">
        <f t="shared" si="23"/>
        <v>27</v>
      </c>
      <c r="G62" s="121" t="str">
        <f t="shared" si="24"/>
        <v>70바3637</v>
      </c>
      <c r="H62" s="122">
        <f t="shared" si="25"/>
        <v>7</v>
      </c>
      <c r="I62" s="123">
        <f t="shared" si="26"/>
        <v>564.94500000000005</v>
      </c>
      <c r="J62" s="124">
        <f t="shared" si="27"/>
        <v>4.0392530549292149E-2</v>
      </c>
      <c r="K62" s="124">
        <f t="shared" si="28"/>
        <v>0.32544824245595799</v>
      </c>
      <c r="L62" s="124">
        <f t="shared" si="29"/>
        <v>0.22126047668357096</v>
      </c>
      <c r="M62" s="125">
        <f t="shared" si="30"/>
        <v>16.247</v>
      </c>
      <c r="N62" s="126">
        <f t="shared" si="31"/>
        <v>0</v>
      </c>
      <c r="O62" s="126">
        <f t="shared" si="32"/>
        <v>29.082970128204106</v>
      </c>
      <c r="P62" s="240">
        <f t="shared" si="33"/>
        <v>5</v>
      </c>
      <c r="Q62" s="241">
        <f t="shared" si="34"/>
        <v>0</v>
      </c>
      <c r="R62" s="241">
        <f t="shared" si="35"/>
        <v>219</v>
      </c>
      <c r="T62">
        <v>529</v>
      </c>
      <c r="U62">
        <v>909</v>
      </c>
      <c r="V62" t="s">
        <v>587</v>
      </c>
      <c r="W62">
        <v>753.01800000000003</v>
      </c>
      <c r="X62">
        <v>415.34300000000002</v>
      </c>
      <c r="Y62">
        <v>1.8129999999999999</v>
      </c>
      <c r="Z62">
        <v>16.247</v>
      </c>
      <c r="AA62">
        <v>38.799425999999997</v>
      </c>
      <c r="AB62">
        <v>1.567207</v>
      </c>
      <c r="AC62">
        <v>12.627205</v>
      </c>
      <c r="AD62" s="1">
        <v>125</v>
      </c>
      <c r="AE62">
        <v>0</v>
      </c>
      <c r="AF62">
        <v>219</v>
      </c>
      <c r="AG62">
        <v>73</v>
      </c>
      <c r="AH62">
        <v>19.407966999999999</v>
      </c>
      <c r="AI62">
        <v>859.2</v>
      </c>
      <c r="AJ62">
        <v>0</v>
      </c>
      <c r="AK62">
        <v>5</v>
      </c>
      <c r="AL62">
        <v>539</v>
      </c>
      <c r="AM62" t="s">
        <v>588</v>
      </c>
      <c r="AN62" t="s">
        <v>753</v>
      </c>
      <c r="AO62">
        <v>130.18700000000001</v>
      </c>
      <c r="AR62" t="s">
        <v>119</v>
      </c>
      <c r="AS62" t="s">
        <v>122</v>
      </c>
      <c r="AT62" t="s">
        <v>232</v>
      </c>
      <c r="AU62" t="s">
        <v>587</v>
      </c>
      <c r="AV62" t="s">
        <v>48</v>
      </c>
      <c r="AW62">
        <v>7</v>
      </c>
      <c r="BB62">
        <v>0.92147620942141062</v>
      </c>
      <c r="BC62" t="s">
        <v>68</v>
      </c>
      <c r="BF62" t="s">
        <v>119</v>
      </c>
      <c r="BG62" t="s">
        <v>122</v>
      </c>
      <c r="BH62" t="s">
        <v>587</v>
      </c>
      <c r="BI62">
        <v>909</v>
      </c>
      <c r="BJ62">
        <v>7</v>
      </c>
      <c r="BK62" t="s">
        <v>232</v>
      </c>
      <c r="BL62" t="s">
        <v>241</v>
      </c>
      <c r="BM62">
        <v>0.92147620942141062</v>
      </c>
      <c r="BN62" t="s">
        <v>68</v>
      </c>
      <c r="BO62" t="s">
        <v>178</v>
      </c>
      <c r="BP62">
        <v>564.94500000000005</v>
      </c>
    </row>
    <row r="63" spans="1:68" ht="16.5">
      <c r="A63" s="132" t="str">
        <f t="shared" si="18"/>
        <v>인천스마트</v>
      </c>
      <c r="B63" s="133" t="str">
        <f t="shared" si="19"/>
        <v>박인서</v>
      </c>
      <c r="C63" s="134" t="str">
        <f t="shared" si="20"/>
        <v>B</v>
      </c>
      <c r="D63" s="135">
        <f t="shared" si="21"/>
        <v>0.90281439880316683</v>
      </c>
      <c r="E63" s="136">
        <f t="shared" si="22"/>
        <v>2739</v>
      </c>
      <c r="F63" s="137" t="str">
        <f t="shared" si="23"/>
        <v>21</v>
      </c>
      <c r="G63" s="138" t="str">
        <f t="shared" si="24"/>
        <v>70바3627</v>
      </c>
      <c r="H63" s="139">
        <f t="shared" si="25"/>
        <v>3</v>
      </c>
      <c r="I63" s="140">
        <f t="shared" si="26"/>
        <v>1743.0529999999999</v>
      </c>
      <c r="J63" s="141">
        <f t="shared" si="27"/>
        <v>1.5245494368157269E-2</v>
      </c>
      <c r="K63" s="141">
        <f t="shared" si="28"/>
        <v>0.36365839949901418</v>
      </c>
      <c r="L63" s="141">
        <f t="shared" si="29"/>
        <v>0.21112381551220763</v>
      </c>
      <c r="M63" s="142">
        <f t="shared" si="30"/>
        <v>12.928000000000001</v>
      </c>
      <c r="N63" s="143">
        <f t="shared" si="31"/>
        <v>0</v>
      </c>
      <c r="O63" s="143">
        <f t="shared" si="32"/>
        <v>5.4502071939292724</v>
      </c>
      <c r="P63" s="238">
        <f t="shared" si="33"/>
        <v>1</v>
      </c>
      <c r="Q63" s="239">
        <f t="shared" si="34"/>
        <v>0</v>
      </c>
      <c r="R63" s="239">
        <f t="shared" si="35"/>
        <v>95</v>
      </c>
      <c r="T63">
        <v>529</v>
      </c>
      <c r="U63">
        <v>2739</v>
      </c>
      <c r="V63" t="s">
        <v>369</v>
      </c>
      <c r="W63">
        <v>1743.0530000000001</v>
      </c>
      <c r="X63">
        <v>957.76900000000001</v>
      </c>
      <c r="Y63">
        <v>1.82</v>
      </c>
      <c r="Z63">
        <v>12.928000000000001</v>
      </c>
      <c r="AA63">
        <v>120.19662700000001</v>
      </c>
      <c r="AB63">
        <v>1.832457</v>
      </c>
      <c r="AC63">
        <v>43.710512999999999</v>
      </c>
      <c r="AD63" s="1">
        <v>368</v>
      </c>
      <c r="AE63">
        <v>0</v>
      </c>
      <c r="AF63">
        <v>95</v>
      </c>
      <c r="AG63">
        <v>67</v>
      </c>
      <c r="AH63">
        <v>14.501678999999999</v>
      </c>
      <c r="AI63">
        <v>55.7</v>
      </c>
      <c r="AJ63">
        <v>0</v>
      </c>
      <c r="AK63">
        <v>1</v>
      </c>
      <c r="AL63">
        <v>34</v>
      </c>
      <c r="AM63" t="s">
        <v>370</v>
      </c>
      <c r="AN63" t="s">
        <v>754</v>
      </c>
      <c r="AO63">
        <v>1518.97</v>
      </c>
      <c r="AR63" t="s">
        <v>119</v>
      </c>
      <c r="AS63" t="s">
        <v>121</v>
      </c>
      <c r="AT63" t="s">
        <v>222</v>
      </c>
      <c r="AU63" t="s">
        <v>369</v>
      </c>
      <c r="AV63" t="s">
        <v>48</v>
      </c>
      <c r="AW63">
        <v>3</v>
      </c>
      <c r="BB63">
        <v>0.90281439880316683</v>
      </c>
      <c r="BC63" t="s">
        <v>68</v>
      </c>
      <c r="BF63" t="s">
        <v>119</v>
      </c>
      <c r="BG63" t="s">
        <v>121</v>
      </c>
      <c r="BH63" t="s">
        <v>369</v>
      </c>
      <c r="BI63">
        <v>2739</v>
      </c>
      <c r="BJ63">
        <v>3</v>
      </c>
      <c r="BK63" t="s">
        <v>222</v>
      </c>
      <c r="BL63" t="s">
        <v>226</v>
      </c>
      <c r="BM63">
        <v>0.90281439880316683</v>
      </c>
      <c r="BN63" t="s">
        <v>68</v>
      </c>
      <c r="BO63" t="s">
        <v>178</v>
      </c>
      <c r="BP63">
        <v>1743.0529999999999</v>
      </c>
    </row>
    <row r="64" spans="1:68" ht="16.5">
      <c r="A64" s="115" t="str">
        <f t="shared" si="18"/>
        <v>인천스마트</v>
      </c>
      <c r="B64" s="116" t="str">
        <f t="shared" si="19"/>
        <v>박정배</v>
      </c>
      <c r="C64" s="117" t="str">
        <f t="shared" si="20"/>
        <v>S</v>
      </c>
      <c r="D64" s="118">
        <f t="shared" si="21"/>
        <v>1.0022222222222221</v>
      </c>
      <c r="E64" s="119">
        <f t="shared" si="22"/>
        <v>7212</v>
      </c>
      <c r="F64" s="120" t="str">
        <f t="shared" si="23"/>
        <v>5-1</v>
      </c>
      <c r="G64" s="121" t="str">
        <f t="shared" si="24"/>
        <v>70바3644</v>
      </c>
      <c r="H64" s="122">
        <f t="shared" si="25"/>
        <v>1</v>
      </c>
      <c r="I64" s="123">
        <f t="shared" si="26"/>
        <v>1197.6469999999999</v>
      </c>
      <c r="J64" s="124">
        <f t="shared" si="27"/>
        <v>1.748842845192292E-2</v>
      </c>
      <c r="K64" s="124">
        <f t="shared" si="28"/>
        <v>0.3177247326651782</v>
      </c>
      <c r="L64" s="124">
        <f t="shared" si="29"/>
        <v>8.4332027717683097E-2</v>
      </c>
      <c r="M64" s="125">
        <f t="shared" si="30"/>
        <v>11.09</v>
      </c>
      <c r="N64" s="126">
        <f t="shared" si="31"/>
        <v>8.3497057146220882E-2</v>
      </c>
      <c r="O64" s="126">
        <f t="shared" si="32"/>
        <v>9.6021615718154028</v>
      </c>
      <c r="P64" s="240">
        <f t="shared" si="33"/>
        <v>5</v>
      </c>
      <c r="Q64" s="241">
        <f t="shared" si="34"/>
        <v>1</v>
      </c>
      <c r="R64" s="241">
        <f t="shared" si="35"/>
        <v>115</v>
      </c>
      <c r="T64">
        <v>529</v>
      </c>
      <c r="U64">
        <v>7212</v>
      </c>
      <c r="V64" t="s">
        <v>371</v>
      </c>
      <c r="W64">
        <v>1197.6469999999999</v>
      </c>
      <c r="X64">
        <v>663.94299999999998</v>
      </c>
      <c r="Y64">
        <v>1.804</v>
      </c>
      <c r="Z64">
        <v>11.09</v>
      </c>
      <c r="AA64">
        <v>77.843300999999997</v>
      </c>
      <c r="AB64">
        <v>1.3613569999999999</v>
      </c>
      <c r="AC64">
        <v>24.732741999999998</v>
      </c>
      <c r="AD64" s="1">
        <v>101</v>
      </c>
      <c r="AE64">
        <v>1</v>
      </c>
      <c r="AF64">
        <v>115</v>
      </c>
      <c r="AG64">
        <v>64</v>
      </c>
      <c r="AH64">
        <v>15.385357000000001</v>
      </c>
      <c r="AI64">
        <v>10.9</v>
      </c>
      <c r="AJ64">
        <v>0</v>
      </c>
      <c r="AK64">
        <v>5</v>
      </c>
      <c r="AL64">
        <v>1321</v>
      </c>
      <c r="AM64" t="s">
        <v>372</v>
      </c>
      <c r="AN64" t="s">
        <v>755</v>
      </c>
      <c r="AO64">
        <v>1197.6469999999999</v>
      </c>
      <c r="AR64" t="s">
        <v>119</v>
      </c>
      <c r="AS64" t="s">
        <v>125</v>
      </c>
      <c r="AT64" t="s">
        <v>269</v>
      </c>
      <c r="AU64" t="s">
        <v>371</v>
      </c>
      <c r="AV64" t="s">
        <v>48</v>
      </c>
      <c r="AW64">
        <v>1</v>
      </c>
      <c r="BB64">
        <v>1.0022222222222221</v>
      </c>
      <c r="BC64" t="s">
        <v>71</v>
      </c>
      <c r="BF64" t="s">
        <v>119</v>
      </c>
      <c r="BG64" t="s">
        <v>125</v>
      </c>
      <c r="BH64" t="s">
        <v>371</v>
      </c>
      <c r="BI64">
        <v>7212</v>
      </c>
      <c r="BJ64">
        <v>1</v>
      </c>
      <c r="BK64" t="s">
        <v>269</v>
      </c>
      <c r="BL64" t="s">
        <v>177</v>
      </c>
      <c r="BM64">
        <v>1.0022222222222221</v>
      </c>
      <c r="BN64" t="s">
        <v>71</v>
      </c>
      <c r="BO64" t="s">
        <v>179</v>
      </c>
      <c r="BP64">
        <v>1197.6469999999999</v>
      </c>
    </row>
    <row r="65" spans="1:68" ht="16.5">
      <c r="A65" s="132" t="str">
        <f t="shared" si="18"/>
        <v>인천스마트</v>
      </c>
      <c r="B65" s="133" t="str">
        <f t="shared" si="19"/>
        <v>박정훈</v>
      </c>
      <c r="C65" s="134" t="str">
        <f t="shared" si="20"/>
        <v>D</v>
      </c>
      <c r="D65" s="135">
        <f t="shared" si="21"/>
        <v>0.84221995081511436</v>
      </c>
      <c r="E65" s="136">
        <f t="shared" si="22"/>
        <v>7558</v>
      </c>
      <c r="F65" s="137" t="str">
        <f t="shared" si="23"/>
        <v>38</v>
      </c>
      <c r="G65" s="138" t="str">
        <f t="shared" si="24"/>
        <v>70바3546</v>
      </c>
      <c r="H65" s="139">
        <f t="shared" si="25"/>
        <v>2</v>
      </c>
      <c r="I65" s="140">
        <f t="shared" si="26"/>
        <v>1131.057</v>
      </c>
      <c r="J65" s="141">
        <f t="shared" si="27"/>
        <v>1.795561553326316E-2</v>
      </c>
      <c r="K65" s="141">
        <f t="shared" si="28"/>
        <v>0.37557193374243975</v>
      </c>
      <c r="L65" s="141">
        <f t="shared" si="29"/>
        <v>0.12377802356556743</v>
      </c>
      <c r="M65" s="142">
        <f t="shared" si="30"/>
        <v>11.688000000000001</v>
      </c>
      <c r="N65" s="143">
        <f t="shared" si="31"/>
        <v>0</v>
      </c>
      <c r="O65" s="143">
        <f t="shared" si="32"/>
        <v>5.6006962096211348</v>
      </c>
      <c r="P65" s="238">
        <f t="shared" si="33"/>
        <v>14</v>
      </c>
      <c r="Q65" s="239">
        <f t="shared" si="34"/>
        <v>0</v>
      </c>
      <c r="R65" s="239">
        <f t="shared" si="35"/>
        <v>65</v>
      </c>
      <c r="T65">
        <v>529</v>
      </c>
      <c r="U65">
        <v>7558</v>
      </c>
      <c r="V65" t="s">
        <v>373</v>
      </c>
      <c r="W65">
        <v>1160.57</v>
      </c>
      <c r="X65">
        <v>629.21699999999998</v>
      </c>
      <c r="Y65">
        <v>1.8440000000000001</v>
      </c>
      <c r="Z65">
        <v>11.688000000000001</v>
      </c>
      <c r="AA65">
        <v>81.218323999999996</v>
      </c>
      <c r="AB65">
        <v>1.4583250000000001</v>
      </c>
      <c r="AC65">
        <v>30.503323000000002</v>
      </c>
      <c r="AD65" s="1">
        <v>140</v>
      </c>
      <c r="AE65">
        <v>0</v>
      </c>
      <c r="AF65">
        <v>65</v>
      </c>
      <c r="AG65">
        <v>80</v>
      </c>
      <c r="AH65">
        <v>14.289509000000001</v>
      </c>
      <c r="AI65">
        <v>136</v>
      </c>
      <c r="AJ65">
        <v>0</v>
      </c>
      <c r="AK65">
        <v>14</v>
      </c>
      <c r="AL65">
        <v>4235</v>
      </c>
      <c r="AM65" t="s">
        <v>374</v>
      </c>
      <c r="AN65" t="s">
        <v>756</v>
      </c>
      <c r="AO65">
        <v>1024.827</v>
      </c>
      <c r="AR65" t="s">
        <v>119</v>
      </c>
      <c r="AS65" t="s">
        <v>123</v>
      </c>
      <c r="AT65" t="s">
        <v>245</v>
      </c>
      <c r="AU65" t="s">
        <v>373</v>
      </c>
      <c r="AV65" t="s">
        <v>48</v>
      </c>
      <c r="AW65">
        <v>2</v>
      </c>
      <c r="BB65">
        <v>0.84221995081511436</v>
      </c>
      <c r="BC65" t="s">
        <v>67</v>
      </c>
      <c r="BF65" t="s">
        <v>119</v>
      </c>
      <c r="BG65" t="s">
        <v>123</v>
      </c>
      <c r="BH65" t="s">
        <v>373</v>
      </c>
      <c r="BI65">
        <v>7558</v>
      </c>
      <c r="BJ65">
        <v>2</v>
      </c>
      <c r="BK65" t="s">
        <v>245</v>
      </c>
      <c r="BL65" t="s">
        <v>252</v>
      </c>
      <c r="BM65">
        <v>0.84221995081511436</v>
      </c>
      <c r="BN65" t="s">
        <v>67</v>
      </c>
      <c r="BO65" t="s">
        <v>182</v>
      </c>
      <c r="BP65">
        <v>1131.057</v>
      </c>
    </row>
    <row r="66" spans="1:68" ht="16.5">
      <c r="A66" s="115" t="str">
        <f t="shared" si="18"/>
        <v>인천스마트</v>
      </c>
      <c r="B66" s="116" t="str">
        <f t="shared" si="19"/>
        <v>박종길</v>
      </c>
      <c r="C66" s="117" t="str">
        <f t="shared" si="20"/>
        <v>A</v>
      </c>
      <c r="D66" s="118">
        <f t="shared" si="21"/>
        <v>0.99750424854874686</v>
      </c>
      <c r="E66" s="119">
        <f t="shared" si="22"/>
        <v>4132</v>
      </c>
      <c r="F66" s="120" t="str">
        <f t="shared" si="23"/>
        <v>5</v>
      </c>
      <c r="G66" s="121" t="str">
        <f t="shared" si="24"/>
        <v>70바3509</v>
      </c>
      <c r="H66" s="122">
        <f t="shared" si="25"/>
        <v>3</v>
      </c>
      <c r="I66" s="123">
        <f t="shared" si="26"/>
        <v>1359.1699999999998</v>
      </c>
      <c r="J66" s="124">
        <f t="shared" si="27"/>
        <v>3.4973290503899281E-2</v>
      </c>
      <c r="K66" s="124">
        <f t="shared" si="28"/>
        <v>0.31250549820577883</v>
      </c>
      <c r="L66" s="124">
        <f t="shared" si="29"/>
        <v>8.7553433345350484E-2</v>
      </c>
      <c r="M66" s="125">
        <f t="shared" si="30"/>
        <v>10.603</v>
      </c>
      <c r="N66" s="126">
        <f t="shared" si="31"/>
        <v>7.3574313735588634E-2</v>
      </c>
      <c r="O66" s="126">
        <f t="shared" si="32"/>
        <v>4.1201615691929634</v>
      </c>
      <c r="P66" s="240">
        <f t="shared" si="33"/>
        <v>86</v>
      </c>
      <c r="Q66" s="241">
        <f t="shared" si="34"/>
        <v>1</v>
      </c>
      <c r="R66" s="241">
        <f t="shared" si="35"/>
        <v>56</v>
      </c>
      <c r="T66">
        <v>529</v>
      </c>
      <c r="U66">
        <v>4132</v>
      </c>
      <c r="V66" t="s">
        <v>375</v>
      </c>
      <c r="W66">
        <v>1359.17</v>
      </c>
      <c r="X66">
        <v>681.49300000000005</v>
      </c>
      <c r="Y66">
        <v>1.994</v>
      </c>
      <c r="Z66">
        <v>10.603</v>
      </c>
      <c r="AA66">
        <v>84.436635999999993</v>
      </c>
      <c r="AB66">
        <v>2.9530270000000001</v>
      </c>
      <c r="AC66">
        <v>26.386913</v>
      </c>
      <c r="AD66" s="1">
        <v>119</v>
      </c>
      <c r="AE66">
        <v>1</v>
      </c>
      <c r="AF66">
        <v>56</v>
      </c>
      <c r="AG66">
        <v>78</v>
      </c>
      <c r="AH66">
        <v>16.096921999999999</v>
      </c>
      <c r="AI66">
        <v>688.5</v>
      </c>
      <c r="AJ66">
        <v>0</v>
      </c>
      <c r="AK66">
        <v>86</v>
      </c>
      <c r="AL66">
        <v>312</v>
      </c>
      <c r="AM66" t="s">
        <v>376</v>
      </c>
      <c r="AN66" t="s">
        <v>757</v>
      </c>
      <c r="AO66">
        <v>1108.6949999999999</v>
      </c>
      <c r="AR66" t="s">
        <v>119</v>
      </c>
      <c r="AS66" t="s">
        <v>124</v>
      </c>
      <c r="AT66" t="s">
        <v>258</v>
      </c>
      <c r="AU66" t="s">
        <v>375</v>
      </c>
      <c r="AV66" t="s">
        <v>48</v>
      </c>
      <c r="AW66">
        <v>3</v>
      </c>
      <c r="BB66">
        <v>0.99750424854874686</v>
      </c>
      <c r="BC66" t="s">
        <v>66</v>
      </c>
      <c r="BF66" t="s">
        <v>119</v>
      </c>
      <c r="BG66" t="s">
        <v>124</v>
      </c>
      <c r="BH66" t="s">
        <v>375</v>
      </c>
      <c r="BI66">
        <v>4132</v>
      </c>
      <c r="BJ66">
        <v>3</v>
      </c>
      <c r="BK66" t="s">
        <v>258</v>
      </c>
      <c r="BL66" t="s">
        <v>264</v>
      </c>
      <c r="BM66">
        <v>0.99750424854874686</v>
      </c>
      <c r="BN66" t="s">
        <v>66</v>
      </c>
      <c r="BO66" t="s">
        <v>181</v>
      </c>
      <c r="BP66">
        <v>1359.1699999999998</v>
      </c>
    </row>
    <row r="67" spans="1:68" ht="16.5">
      <c r="A67" s="132" t="str">
        <f t="shared" si="18"/>
        <v>인천스마트</v>
      </c>
      <c r="B67" s="133" t="str">
        <f t="shared" si="19"/>
        <v>박종호</v>
      </c>
      <c r="C67" s="134" t="str">
        <f t="shared" si="20"/>
        <v>B</v>
      </c>
      <c r="D67" s="135">
        <f t="shared" si="21"/>
        <v>0.9182826174277765</v>
      </c>
      <c r="E67" s="136">
        <f t="shared" si="22"/>
        <v>3867</v>
      </c>
      <c r="F67" s="137" t="str">
        <f t="shared" si="23"/>
        <v>38</v>
      </c>
      <c r="G67" s="138" t="str">
        <f t="shared" si="24"/>
        <v>70바3550</v>
      </c>
      <c r="H67" s="139">
        <f t="shared" si="25"/>
        <v>2</v>
      </c>
      <c r="I67" s="140">
        <f t="shared" si="26"/>
        <v>1971.0509999999999</v>
      </c>
      <c r="J67" s="141">
        <f t="shared" si="27"/>
        <v>1.9540715627952447E-2</v>
      </c>
      <c r="K67" s="141">
        <f t="shared" si="28"/>
        <v>0.35160636378345422</v>
      </c>
      <c r="L67" s="141">
        <f t="shared" si="29"/>
        <v>0.1851803936072684</v>
      </c>
      <c r="M67" s="142">
        <f t="shared" si="30"/>
        <v>9.81</v>
      </c>
      <c r="N67" s="143">
        <f t="shared" si="31"/>
        <v>0</v>
      </c>
      <c r="O67" s="143">
        <f t="shared" si="32"/>
        <v>8.2189654148979407</v>
      </c>
      <c r="P67" s="238">
        <f t="shared" si="33"/>
        <v>5</v>
      </c>
      <c r="Q67" s="239">
        <f t="shared" si="34"/>
        <v>0</v>
      </c>
      <c r="R67" s="239">
        <f t="shared" si="35"/>
        <v>162</v>
      </c>
      <c r="T67">
        <v>529</v>
      </c>
      <c r="U67">
        <v>3867</v>
      </c>
      <c r="V67" t="s">
        <v>377</v>
      </c>
      <c r="W67">
        <v>1971.0509999999999</v>
      </c>
      <c r="X67">
        <v>975.93399999999997</v>
      </c>
      <c r="Y67">
        <v>2.02</v>
      </c>
      <c r="Z67">
        <v>9.81</v>
      </c>
      <c r="AA67">
        <v>138.11525900000001</v>
      </c>
      <c r="AB67">
        <v>2.698871</v>
      </c>
      <c r="AC67">
        <v>48.562204000000001</v>
      </c>
      <c r="AD67" s="1">
        <v>365</v>
      </c>
      <c r="AE67">
        <v>0</v>
      </c>
      <c r="AF67">
        <v>162</v>
      </c>
      <c r="AG67">
        <v>66</v>
      </c>
      <c r="AH67">
        <v>14.271058</v>
      </c>
      <c r="AI67">
        <v>344.9</v>
      </c>
      <c r="AJ67">
        <v>0</v>
      </c>
      <c r="AK67">
        <v>5</v>
      </c>
      <c r="AL67">
        <v>223</v>
      </c>
      <c r="AM67" t="s">
        <v>378</v>
      </c>
      <c r="AN67" t="s">
        <v>758</v>
      </c>
      <c r="AO67">
        <v>1810.944</v>
      </c>
      <c r="AR67" t="s">
        <v>119</v>
      </c>
      <c r="AS67" t="s">
        <v>123</v>
      </c>
      <c r="AT67" t="s">
        <v>250</v>
      </c>
      <c r="AU67" t="s">
        <v>377</v>
      </c>
      <c r="AV67" t="s">
        <v>48</v>
      </c>
      <c r="AW67">
        <v>2</v>
      </c>
      <c r="BB67">
        <v>0.9182826174277765</v>
      </c>
      <c r="BC67" t="s">
        <v>68</v>
      </c>
      <c r="BF67" t="s">
        <v>119</v>
      </c>
      <c r="BG67" t="s">
        <v>123</v>
      </c>
      <c r="BH67" t="s">
        <v>377</v>
      </c>
      <c r="BI67">
        <v>3867</v>
      </c>
      <c r="BJ67">
        <v>2</v>
      </c>
      <c r="BK67" t="s">
        <v>250</v>
      </c>
      <c r="BL67" t="s">
        <v>255</v>
      </c>
      <c r="BM67">
        <v>0.9182826174277765</v>
      </c>
      <c r="BN67" t="s">
        <v>68</v>
      </c>
      <c r="BO67" t="s">
        <v>178</v>
      </c>
      <c r="BP67">
        <v>1971.0509999999999</v>
      </c>
    </row>
    <row r="68" spans="1:68" ht="16.5">
      <c r="A68" s="115" t="str">
        <f t="shared" si="18"/>
        <v>인천스마트</v>
      </c>
      <c r="B68" s="116" t="str">
        <f t="shared" si="19"/>
        <v>박화영</v>
      </c>
      <c r="C68" s="117" t="str">
        <f t="shared" si="20"/>
        <v>C</v>
      </c>
      <c r="D68" s="118">
        <f t="shared" si="21"/>
        <v>0.87549999999999994</v>
      </c>
      <c r="E68" s="119">
        <f t="shared" si="22"/>
        <v>3360</v>
      </c>
      <c r="F68" s="120" t="str">
        <f t="shared" si="23"/>
        <v>21</v>
      </c>
      <c r="G68" s="121" t="str">
        <f t="shared" si="24"/>
        <v>70바3562</v>
      </c>
      <c r="H68" s="122">
        <f t="shared" si="25"/>
        <v>1</v>
      </c>
      <c r="I68" s="123">
        <f t="shared" si="26"/>
        <v>1627.644</v>
      </c>
      <c r="J68" s="124">
        <f t="shared" si="27"/>
        <v>2.5615541571770501E-2</v>
      </c>
      <c r="K68" s="124">
        <f t="shared" si="28"/>
        <v>0.3791534014140171</v>
      </c>
      <c r="L68" s="124">
        <f t="shared" si="29"/>
        <v>0.15851132065734275</v>
      </c>
      <c r="M68" s="125">
        <f t="shared" si="30"/>
        <v>16.882000000000001</v>
      </c>
      <c r="N68" s="126">
        <f t="shared" si="31"/>
        <v>0.24295063546775592</v>
      </c>
      <c r="O68" s="126">
        <f t="shared" si="32"/>
        <v>22.47293378076742</v>
      </c>
      <c r="P68" s="240">
        <f t="shared" si="33"/>
        <v>10</v>
      </c>
      <c r="Q68" s="241">
        <f t="shared" si="34"/>
        <v>4</v>
      </c>
      <c r="R68" s="241">
        <f t="shared" si="35"/>
        <v>370</v>
      </c>
      <c r="T68">
        <v>529</v>
      </c>
      <c r="U68">
        <v>3360</v>
      </c>
      <c r="V68" t="s">
        <v>379</v>
      </c>
      <c r="W68">
        <v>1646.425</v>
      </c>
      <c r="X68">
        <v>940.91899999999998</v>
      </c>
      <c r="Y68">
        <v>1.75</v>
      </c>
      <c r="Z68">
        <v>16.882000000000001</v>
      </c>
      <c r="AA68">
        <v>115.119682</v>
      </c>
      <c r="AB68">
        <v>2.9488530000000002</v>
      </c>
      <c r="AC68">
        <v>43.648018999999998</v>
      </c>
      <c r="AD68" s="1">
        <v>258</v>
      </c>
      <c r="AE68">
        <v>4</v>
      </c>
      <c r="AF68">
        <v>370</v>
      </c>
      <c r="AG68">
        <v>70</v>
      </c>
      <c r="AH68">
        <v>14.301855</v>
      </c>
      <c r="AI68">
        <v>257.3</v>
      </c>
      <c r="AJ68">
        <v>0</v>
      </c>
      <c r="AK68">
        <v>10</v>
      </c>
      <c r="AL68">
        <v>2894</v>
      </c>
      <c r="AM68" t="s">
        <v>380</v>
      </c>
      <c r="AN68" t="s">
        <v>759</v>
      </c>
      <c r="AO68">
        <v>1627.644</v>
      </c>
      <c r="AR68" t="s">
        <v>119</v>
      </c>
      <c r="AS68" t="s">
        <v>121</v>
      </c>
      <c r="AT68" t="s">
        <v>215</v>
      </c>
      <c r="AU68" t="s">
        <v>379</v>
      </c>
      <c r="AV68" t="s">
        <v>48</v>
      </c>
      <c r="AW68">
        <v>1</v>
      </c>
      <c r="BB68">
        <v>0.87549999999999994</v>
      </c>
      <c r="BC68" t="s">
        <v>69</v>
      </c>
      <c r="BF68" t="s">
        <v>119</v>
      </c>
      <c r="BG68" t="s">
        <v>121</v>
      </c>
      <c r="BH68" t="s">
        <v>379</v>
      </c>
      <c r="BI68">
        <v>3360</v>
      </c>
      <c r="BJ68">
        <v>1</v>
      </c>
      <c r="BK68" t="s">
        <v>215</v>
      </c>
      <c r="BL68" t="s">
        <v>177</v>
      </c>
      <c r="BM68">
        <v>0.87549999999999994</v>
      </c>
      <c r="BN68" t="s">
        <v>69</v>
      </c>
      <c r="BO68" t="s">
        <v>180</v>
      </c>
      <c r="BP68">
        <v>1627.644</v>
      </c>
    </row>
    <row r="69" spans="1:68" ht="16.5">
      <c r="A69" s="132" t="str">
        <f t="shared" si="18"/>
        <v>인천스마트</v>
      </c>
      <c r="B69" s="133" t="str">
        <f t="shared" si="19"/>
        <v>배오성</v>
      </c>
      <c r="C69" s="134" t="str">
        <f t="shared" si="20"/>
        <v>D</v>
      </c>
      <c r="D69" s="135">
        <f t="shared" si="21"/>
        <v>0.82893090520671142</v>
      </c>
      <c r="E69" s="136">
        <f t="shared" si="22"/>
        <v>2550</v>
      </c>
      <c r="F69" s="137" t="str">
        <f t="shared" si="23"/>
        <v>38</v>
      </c>
      <c r="G69" s="138" t="str">
        <f t="shared" si="24"/>
        <v>70바3551</v>
      </c>
      <c r="H69" s="139">
        <f t="shared" si="25"/>
        <v>12</v>
      </c>
      <c r="I69" s="140">
        <f t="shared" si="26"/>
        <v>1806.8550000000002</v>
      </c>
      <c r="J69" s="141">
        <f t="shared" si="27"/>
        <v>2.1706381630684821E-2</v>
      </c>
      <c r="K69" s="141">
        <f t="shared" si="28"/>
        <v>0.36979630720214568</v>
      </c>
      <c r="L69" s="141">
        <f t="shared" si="29"/>
        <v>0.13780851258125304</v>
      </c>
      <c r="M69" s="142">
        <f t="shared" si="30"/>
        <v>11.941000000000001</v>
      </c>
      <c r="N69" s="143">
        <f t="shared" si="31"/>
        <v>0</v>
      </c>
      <c r="O69" s="143">
        <f t="shared" si="32"/>
        <v>10.902922481328053</v>
      </c>
      <c r="P69" s="238">
        <f t="shared" si="33"/>
        <v>18</v>
      </c>
      <c r="Q69" s="239">
        <f t="shared" si="34"/>
        <v>0</v>
      </c>
      <c r="R69" s="239">
        <f t="shared" si="35"/>
        <v>197</v>
      </c>
      <c r="T69">
        <v>529</v>
      </c>
      <c r="U69">
        <v>2550</v>
      </c>
      <c r="V69" t="s">
        <v>381</v>
      </c>
      <c r="W69">
        <v>1806.855</v>
      </c>
      <c r="X69">
        <v>999.149</v>
      </c>
      <c r="Y69">
        <v>1.8080000000000001</v>
      </c>
      <c r="Z69">
        <v>11.941000000000001</v>
      </c>
      <c r="AA69">
        <v>129.05748399999999</v>
      </c>
      <c r="AB69">
        <v>2.8013710000000001</v>
      </c>
      <c r="AC69">
        <v>47.724981</v>
      </c>
      <c r="AD69" s="1">
        <v>249</v>
      </c>
      <c r="AE69">
        <v>0</v>
      </c>
      <c r="AF69">
        <v>197</v>
      </c>
      <c r="AG69">
        <v>70</v>
      </c>
      <c r="AH69">
        <v>14.000389</v>
      </c>
      <c r="AI69">
        <v>183.5</v>
      </c>
      <c r="AJ69">
        <v>0</v>
      </c>
      <c r="AK69">
        <v>18</v>
      </c>
      <c r="AL69">
        <v>3624</v>
      </c>
      <c r="AM69" t="s">
        <v>382</v>
      </c>
      <c r="AN69" t="s">
        <v>760</v>
      </c>
      <c r="AO69">
        <v>324.18099999999998</v>
      </c>
      <c r="AR69" t="s">
        <v>119</v>
      </c>
      <c r="AS69" t="s">
        <v>123</v>
      </c>
      <c r="AT69" t="s">
        <v>251</v>
      </c>
      <c r="AU69" t="s">
        <v>381</v>
      </c>
      <c r="AV69" t="s">
        <v>48</v>
      </c>
      <c r="AW69">
        <v>12</v>
      </c>
      <c r="BB69">
        <v>0.82893090520671142</v>
      </c>
      <c r="BC69" t="s">
        <v>67</v>
      </c>
      <c r="BF69" t="s">
        <v>119</v>
      </c>
      <c r="BG69" t="s">
        <v>123</v>
      </c>
      <c r="BH69" t="s">
        <v>381</v>
      </c>
      <c r="BI69">
        <v>2550</v>
      </c>
      <c r="BJ69">
        <v>12</v>
      </c>
      <c r="BK69" t="s">
        <v>251</v>
      </c>
      <c r="BL69" t="s">
        <v>256</v>
      </c>
      <c r="BM69">
        <v>0.82893090520671142</v>
      </c>
      <c r="BN69" t="s">
        <v>67</v>
      </c>
      <c r="BO69" t="s">
        <v>182</v>
      </c>
      <c r="BP69">
        <v>1806.8550000000002</v>
      </c>
    </row>
    <row r="70" spans="1:68" ht="16.5">
      <c r="A70" s="115" t="str">
        <f t="shared" si="18"/>
        <v>인천스마트</v>
      </c>
      <c r="B70" s="116" t="str">
        <f t="shared" si="19"/>
        <v>백종필</v>
      </c>
      <c r="C70" s="117" t="str">
        <f t="shared" si="20"/>
        <v>B</v>
      </c>
      <c r="D70" s="118">
        <f t="shared" si="21"/>
        <v>0.92166666666666663</v>
      </c>
      <c r="E70" s="119">
        <f t="shared" si="22"/>
        <v>5685</v>
      </c>
      <c r="F70" s="120" t="str">
        <f t="shared" si="23"/>
        <v>27</v>
      </c>
      <c r="G70" s="121" t="str">
        <f t="shared" si="24"/>
        <v>70바3659</v>
      </c>
      <c r="H70" s="122">
        <f t="shared" si="25"/>
        <v>1</v>
      </c>
      <c r="I70" s="123">
        <f t="shared" si="26"/>
        <v>816.05</v>
      </c>
      <c r="J70" s="124">
        <f t="shared" si="27"/>
        <v>5.1878587142443672E-2</v>
      </c>
      <c r="K70" s="124">
        <f t="shared" si="28"/>
        <v>0.38724195378806886</v>
      </c>
      <c r="L70" s="124">
        <f t="shared" si="29"/>
        <v>0.14950064334293242</v>
      </c>
      <c r="M70" s="125">
        <f t="shared" si="30"/>
        <v>17.472999999999999</v>
      </c>
      <c r="N70" s="126">
        <f t="shared" si="31"/>
        <v>0</v>
      </c>
      <c r="O70" s="126">
        <f t="shared" si="32"/>
        <v>61.025672446541272</v>
      </c>
      <c r="P70" s="240">
        <f t="shared" si="33"/>
        <v>19</v>
      </c>
      <c r="Q70" s="241">
        <f t="shared" si="34"/>
        <v>0</v>
      </c>
      <c r="R70" s="241">
        <f t="shared" si="35"/>
        <v>498</v>
      </c>
      <c r="T70">
        <v>529</v>
      </c>
      <c r="U70">
        <v>5685</v>
      </c>
      <c r="V70" t="s">
        <v>383</v>
      </c>
      <c r="W70">
        <v>816.05</v>
      </c>
      <c r="X70">
        <v>491.75099999999998</v>
      </c>
      <c r="Y70">
        <v>1.659</v>
      </c>
      <c r="Z70">
        <v>17.472999999999999</v>
      </c>
      <c r="AA70">
        <v>49.442210000000003</v>
      </c>
      <c r="AB70">
        <v>2.5649920000000002</v>
      </c>
      <c r="AC70">
        <v>19.146097999999999</v>
      </c>
      <c r="AD70" s="1">
        <v>122</v>
      </c>
      <c r="AE70">
        <v>0</v>
      </c>
      <c r="AF70">
        <v>498</v>
      </c>
      <c r="AG70">
        <v>87</v>
      </c>
      <c r="AH70">
        <v>16.505127000000002</v>
      </c>
      <c r="AI70">
        <v>1875</v>
      </c>
      <c r="AJ70">
        <v>40.700000000000003</v>
      </c>
      <c r="AK70">
        <v>19</v>
      </c>
      <c r="AL70">
        <v>11630</v>
      </c>
      <c r="AM70" t="s">
        <v>384</v>
      </c>
      <c r="AN70" t="s">
        <v>761</v>
      </c>
      <c r="AO70">
        <v>816.05</v>
      </c>
      <c r="AR70" t="s">
        <v>119</v>
      </c>
      <c r="AS70" t="s">
        <v>122</v>
      </c>
      <c r="AT70" t="s">
        <v>239</v>
      </c>
      <c r="AU70" t="s">
        <v>383</v>
      </c>
      <c r="AV70" t="s">
        <v>48</v>
      </c>
      <c r="AW70">
        <v>1</v>
      </c>
      <c r="BB70">
        <v>0.92166666666666663</v>
      </c>
      <c r="BC70" t="s">
        <v>68</v>
      </c>
      <c r="BF70" t="s">
        <v>119</v>
      </c>
      <c r="BG70" t="s">
        <v>122</v>
      </c>
      <c r="BH70" t="s">
        <v>383</v>
      </c>
      <c r="BI70">
        <v>5685</v>
      </c>
      <c r="BJ70">
        <v>1</v>
      </c>
      <c r="BK70" t="s">
        <v>239</v>
      </c>
      <c r="BL70" t="s">
        <v>177</v>
      </c>
      <c r="BM70">
        <v>0.92166666666666663</v>
      </c>
      <c r="BN70" t="s">
        <v>68</v>
      </c>
      <c r="BO70" t="s">
        <v>178</v>
      </c>
      <c r="BP70">
        <v>816.05</v>
      </c>
    </row>
    <row r="71" spans="1:68" ht="16.5">
      <c r="A71" s="132" t="str">
        <f t="shared" si="18"/>
        <v>인천스마트</v>
      </c>
      <c r="B71" s="133" t="str">
        <f t="shared" si="19"/>
        <v>변일용</v>
      </c>
      <c r="C71" s="134" t="str">
        <f t="shared" si="20"/>
        <v>S</v>
      </c>
      <c r="D71" s="135">
        <f t="shared" si="21"/>
        <v>1.0215000000000001</v>
      </c>
      <c r="E71" s="136">
        <f t="shared" si="22"/>
        <v>4412</v>
      </c>
      <c r="F71" s="137" t="str">
        <f t="shared" si="23"/>
        <v>5</v>
      </c>
      <c r="G71" s="138" t="str">
        <f t="shared" si="24"/>
        <v>70바3630</v>
      </c>
      <c r="H71" s="139">
        <f t="shared" si="25"/>
        <v>1</v>
      </c>
      <c r="I71" s="140">
        <f t="shared" si="26"/>
        <v>2765.232</v>
      </c>
      <c r="J71" s="141">
        <f t="shared" si="27"/>
        <v>2.2728913426064583E-2</v>
      </c>
      <c r="K71" s="141">
        <f t="shared" si="28"/>
        <v>0.35222422247870594</v>
      </c>
      <c r="L71" s="141">
        <f t="shared" si="29"/>
        <v>0.17792358832821262</v>
      </c>
      <c r="M71" s="142">
        <f t="shared" si="30"/>
        <v>12.694000000000001</v>
      </c>
      <c r="N71" s="143">
        <f t="shared" si="31"/>
        <v>0.1072283717693432</v>
      </c>
      <c r="O71" s="143">
        <f t="shared" si="32"/>
        <v>5.7545892849547515</v>
      </c>
      <c r="P71" s="238">
        <f t="shared" si="33"/>
        <v>26</v>
      </c>
      <c r="Q71" s="239">
        <f t="shared" si="34"/>
        <v>3</v>
      </c>
      <c r="R71" s="239">
        <f t="shared" si="35"/>
        <v>161</v>
      </c>
      <c r="T71">
        <v>529</v>
      </c>
      <c r="U71">
        <v>4412</v>
      </c>
      <c r="V71" t="s">
        <v>385</v>
      </c>
      <c r="W71">
        <v>2797.7669999999998</v>
      </c>
      <c r="X71">
        <v>1371.9590000000001</v>
      </c>
      <c r="Y71">
        <v>2.0390000000000001</v>
      </c>
      <c r="Z71">
        <v>12.694000000000001</v>
      </c>
      <c r="AA71">
        <v>173.65106399999999</v>
      </c>
      <c r="AB71">
        <v>3.9468999999999999</v>
      </c>
      <c r="AC71">
        <v>61.164110999999998</v>
      </c>
      <c r="AD71" s="1">
        <v>492</v>
      </c>
      <c r="AE71">
        <v>3</v>
      </c>
      <c r="AF71">
        <v>161</v>
      </c>
      <c r="AG71">
        <v>68</v>
      </c>
      <c r="AH71">
        <v>16.111429999999999</v>
      </c>
      <c r="AI71">
        <v>1019.8</v>
      </c>
      <c r="AJ71">
        <v>0</v>
      </c>
      <c r="AK71">
        <v>26</v>
      </c>
      <c r="AL71">
        <v>6533</v>
      </c>
      <c r="AM71" t="s">
        <v>386</v>
      </c>
      <c r="AN71" t="s">
        <v>762</v>
      </c>
      <c r="AO71">
        <v>2765.232</v>
      </c>
      <c r="AR71" t="s">
        <v>119</v>
      </c>
      <c r="AS71" t="s">
        <v>124</v>
      </c>
      <c r="AT71" t="s">
        <v>264</v>
      </c>
      <c r="AU71" t="s">
        <v>385</v>
      </c>
      <c r="AV71" t="s">
        <v>48</v>
      </c>
      <c r="AW71">
        <v>1</v>
      </c>
      <c r="BB71">
        <v>1.0215000000000001</v>
      </c>
      <c r="BC71" t="s">
        <v>71</v>
      </c>
      <c r="BF71" t="s">
        <v>119</v>
      </c>
      <c r="BG71" t="s">
        <v>124</v>
      </c>
      <c r="BH71" t="s">
        <v>385</v>
      </c>
      <c r="BI71">
        <v>4412</v>
      </c>
      <c r="BJ71">
        <v>1</v>
      </c>
      <c r="BK71" t="s">
        <v>264</v>
      </c>
      <c r="BL71" t="s">
        <v>177</v>
      </c>
      <c r="BM71">
        <v>1.0215000000000001</v>
      </c>
      <c r="BN71" t="s">
        <v>71</v>
      </c>
      <c r="BO71" t="s">
        <v>179</v>
      </c>
      <c r="BP71">
        <v>2765.232</v>
      </c>
    </row>
    <row r="72" spans="1:68" ht="16.5">
      <c r="A72" s="115" t="str">
        <f t="shared" ref="A72:A87" si="36">BF72</f>
        <v>인천스마트</v>
      </c>
      <c r="B72" s="116" t="str">
        <f t="shared" ref="B72:B87" si="37">BH72</f>
        <v>서기원</v>
      </c>
      <c r="C72" s="117" t="str">
        <f t="shared" ref="C72:C87" si="38">BN72</f>
        <v>A</v>
      </c>
      <c r="D72" s="118">
        <f t="shared" ref="D72:D87" si="39">BM72</f>
        <v>0.95136328434931872</v>
      </c>
      <c r="E72" s="119">
        <f t="shared" ref="E72:E87" si="40">U72</f>
        <v>1777</v>
      </c>
      <c r="F72" s="120" t="str">
        <f t="shared" ref="F72:F87" si="41">BG72</f>
        <v>20</v>
      </c>
      <c r="G72" s="121" t="str">
        <f t="shared" ref="G72:G87" si="42">BK72</f>
        <v>70바3507</v>
      </c>
      <c r="H72" s="122">
        <f t="shared" ref="H72:H87" si="43">BJ72</f>
        <v>2</v>
      </c>
      <c r="I72" s="123">
        <f t="shared" ref="I72:I87" si="44">BP72</f>
        <v>620.69299999999998</v>
      </c>
      <c r="J72" s="124">
        <f t="shared" ref="J72:J87" si="45">AB72/AA72</f>
        <v>3.4590068272827533E-2</v>
      </c>
      <c r="K72" s="124">
        <f t="shared" ref="K72:K87" si="46">AC72/AA72</f>
        <v>0.34288633691336179</v>
      </c>
      <c r="L72" s="124">
        <f t="shared" ref="L72:L87" si="47">AD72/I72</f>
        <v>0.14661032104438104</v>
      </c>
      <c r="M72" s="125">
        <f t="shared" ref="M72:M87" si="48">Z72</f>
        <v>23.356999999999999</v>
      </c>
      <c r="N72" s="126">
        <f t="shared" ref="N72:N87" si="49">AE72*100/W72</f>
        <v>0.16111024290591322</v>
      </c>
      <c r="O72" s="126">
        <f t="shared" ref="O72:O87" si="50">AF72*100/W72</f>
        <v>129.04930456763651</v>
      </c>
      <c r="P72" s="240">
        <f t="shared" ref="P72:P87" si="51">AK72</f>
        <v>8</v>
      </c>
      <c r="Q72" s="241">
        <f t="shared" ref="Q72:Q87" si="52">AE72</f>
        <v>1</v>
      </c>
      <c r="R72" s="241">
        <f t="shared" ref="R72:R87" si="53">AF72</f>
        <v>801</v>
      </c>
      <c r="T72">
        <v>529</v>
      </c>
      <c r="U72">
        <v>1777</v>
      </c>
      <c r="V72" t="s">
        <v>387</v>
      </c>
      <c r="W72">
        <v>620.69299999999998</v>
      </c>
      <c r="X72">
        <v>343.31700000000001</v>
      </c>
      <c r="Y72">
        <v>1.8080000000000001</v>
      </c>
      <c r="Z72">
        <v>23.356999999999999</v>
      </c>
      <c r="AA72">
        <v>26.886099000000002</v>
      </c>
      <c r="AB72">
        <v>0.92999200000000004</v>
      </c>
      <c r="AC72">
        <v>9.2188759999999998</v>
      </c>
      <c r="AD72" s="1">
        <v>91</v>
      </c>
      <c r="AE72">
        <v>1</v>
      </c>
      <c r="AF72">
        <v>801</v>
      </c>
      <c r="AG72">
        <v>82</v>
      </c>
      <c r="AH72">
        <v>23.086019</v>
      </c>
      <c r="AI72">
        <v>1850.6</v>
      </c>
      <c r="AJ72">
        <v>0</v>
      </c>
      <c r="AK72">
        <v>8</v>
      </c>
      <c r="AL72">
        <v>2211</v>
      </c>
      <c r="AM72" t="s">
        <v>388</v>
      </c>
      <c r="AN72" t="s">
        <v>763</v>
      </c>
      <c r="AO72">
        <v>569.82600000000002</v>
      </c>
      <c r="AR72" t="s">
        <v>119</v>
      </c>
      <c r="AS72" t="s">
        <v>120</v>
      </c>
      <c r="AT72" t="s">
        <v>204</v>
      </c>
      <c r="AU72" t="s">
        <v>387</v>
      </c>
      <c r="AV72" t="s">
        <v>48</v>
      </c>
      <c r="AW72">
        <v>2</v>
      </c>
      <c r="BB72">
        <v>0.95136328434931872</v>
      </c>
      <c r="BC72" t="s">
        <v>66</v>
      </c>
      <c r="BF72" t="s">
        <v>119</v>
      </c>
      <c r="BG72" t="s">
        <v>120</v>
      </c>
      <c r="BH72" t="s">
        <v>387</v>
      </c>
      <c r="BI72">
        <v>1777</v>
      </c>
      <c r="BJ72">
        <v>2</v>
      </c>
      <c r="BK72" t="s">
        <v>204</v>
      </c>
      <c r="BL72" t="s">
        <v>201</v>
      </c>
      <c r="BM72">
        <v>0.95136328434931872</v>
      </c>
      <c r="BN72" t="s">
        <v>66</v>
      </c>
      <c r="BO72" t="s">
        <v>181</v>
      </c>
      <c r="BP72">
        <v>620.69299999999998</v>
      </c>
    </row>
    <row r="73" spans="1:68" ht="16.5">
      <c r="A73" s="132" t="str">
        <f t="shared" si="36"/>
        <v>인천스마트</v>
      </c>
      <c r="B73" s="133" t="str">
        <f t="shared" si="37"/>
        <v>서문원</v>
      </c>
      <c r="C73" s="134" t="str">
        <f t="shared" si="38"/>
        <v>A</v>
      </c>
      <c r="D73" s="135">
        <f t="shared" si="39"/>
        <v>0.97563415385965202</v>
      </c>
      <c r="E73" s="136">
        <f t="shared" si="40"/>
        <v>4800</v>
      </c>
      <c r="F73" s="137" t="str">
        <f t="shared" si="41"/>
        <v>20</v>
      </c>
      <c r="G73" s="138" t="str">
        <f t="shared" si="42"/>
        <v>70바3564</v>
      </c>
      <c r="H73" s="139">
        <f t="shared" si="43"/>
        <v>2</v>
      </c>
      <c r="I73" s="140">
        <f t="shared" si="44"/>
        <v>2173.9320000000002</v>
      </c>
      <c r="J73" s="141">
        <f t="shared" si="45"/>
        <v>1.7906000891232392E-2</v>
      </c>
      <c r="K73" s="141">
        <f t="shared" si="46"/>
        <v>0.31750473769604992</v>
      </c>
      <c r="L73" s="141">
        <f t="shared" si="47"/>
        <v>0.14443874049418287</v>
      </c>
      <c r="M73" s="142">
        <f t="shared" si="48"/>
        <v>12.148999999999999</v>
      </c>
      <c r="N73" s="143">
        <f t="shared" si="49"/>
        <v>9.1958842900271551E-2</v>
      </c>
      <c r="O73" s="143">
        <v>79.599999999999994</v>
      </c>
      <c r="P73" s="238">
        <f t="shared" si="51"/>
        <v>5</v>
      </c>
      <c r="Q73" s="239">
        <f t="shared" si="52"/>
        <v>2</v>
      </c>
      <c r="R73" s="239">
        <f t="shared" si="53"/>
        <v>223</v>
      </c>
      <c r="T73">
        <v>529</v>
      </c>
      <c r="U73">
        <v>4800</v>
      </c>
      <c r="V73" t="s">
        <v>389</v>
      </c>
      <c r="W73">
        <v>2174.886</v>
      </c>
      <c r="X73">
        <v>1173.6030000000001</v>
      </c>
      <c r="Y73">
        <v>1.853</v>
      </c>
      <c r="Z73">
        <v>12.148999999999999</v>
      </c>
      <c r="AA73">
        <v>124.629671</v>
      </c>
      <c r="AB73">
        <v>2.2316189999999998</v>
      </c>
      <c r="AC73">
        <v>39.570511000000003</v>
      </c>
      <c r="AD73" s="1">
        <v>314</v>
      </c>
      <c r="AE73">
        <v>2</v>
      </c>
      <c r="AF73">
        <v>223</v>
      </c>
      <c r="AG73">
        <v>83</v>
      </c>
      <c r="AH73">
        <v>17.450787999999999</v>
      </c>
      <c r="AI73">
        <v>1556.4</v>
      </c>
      <c r="AJ73">
        <v>0</v>
      </c>
      <c r="AK73">
        <v>5</v>
      </c>
      <c r="AL73">
        <v>1130</v>
      </c>
      <c r="AM73" t="s">
        <v>390</v>
      </c>
      <c r="AN73" t="s">
        <v>764</v>
      </c>
      <c r="AO73">
        <v>2077.0410000000002</v>
      </c>
      <c r="AR73" t="s">
        <v>119</v>
      </c>
      <c r="AS73" t="s">
        <v>120</v>
      </c>
      <c r="AT73" t="s">
        <v>206</v>
      </c>
      <c r="AU73" t="s">
        <v>389</v>
      </c>
      <c r="AV73" t="s">
        <v>48</v>
      </c>
      <c r="AW73">
        <v>2</v>
      </c>
      <c r="BB73">
        <v>0.97563415385965202</v>
      </c>
      <c r="BC73" t="s">
        <v>66</v>
      </c>
      <c r="BF73" t="s">
        <v>119</v>
      </c>
      <c r="BG73" t="s">
        <v>120</v>
      </c>
      <c r="BH73" t="s">
        <v>389</v>
      </c>
      <c r="BI73">
        <v>4800</v>
      </c>
      <c r="BJ73">
        <v>2</v>
      </c>
      <c r="BK73" t="s">
        <v>206</v>
      </c>
      <c r="BL73" t="s">
        <v>209</v>
      </c>
      <c r="BM73">
        <v>0.97563415385965202</v>
      </c>
      <c r="BN73" t="s">
        <v>66</v>
      </c>
      <c r="BO73" t="s">
        <v>181</v>
      </c>
      <c r="BP73">
        <v>2173.9320000000002</v>
      </c>
    </row>
    <row r="74" spans="1:68" ht="16.5">
      <c r="A74" s="115" t="str">
        <f t="shared" si="36"/>
        <v>인천스마트</v>
      </c>
      <c r="B74" s="116" t="str">
        <f t="shared" si="37"/>
        <v>서수찬</v>
      </c>
      <c r="C74" s="117" t="str">
        <f t="shared" si="38"/>
        <v>S</v>
      </c>
      <c r="D74" s="118">
        <f t="shared" si="39"/>
        <v>1.0263157894736843</v>
      </c>
      <c r="E74" s="119">
        <f t="shared" si="40"/>
        <v>1069</v>
      </c>
      <c r="F74" s="120" t="str">
        <f t="shared" si="41"/>
        <v>20</v>
      </c>
      <c r="G74" s="121" t="str">
        <f t="shared" si="42"/>
        <v>70바3556</v>
      </c>
      <c r="H74" s="122">
        <f t="shared" si="43"/>
        <v>1</v>
      </c>
      <c r="I74" s="123">
        <f t="shared" si="44"/>
        <v>624.202</v>
      </c>
      <c r="J74" s="124">
        <f t="shared" si="45"/>
        <v>0.10050462179791192</v>
      </c>
      <c r="K74" s="124">
        <f t="shared" si="46"/>
        <v>0.30898912979197968</v>
      </c>
      <c r="L74" s="124">
        <f t="shared" si="47"/>
        <v>0.17141886761016467</v>
      </c>
      <c r="M74" s="125">
        <f t="shared" si="48"/>
        <v>16.991</v>
      </c>
      <c r="N74" s="126">
        <f t="shared" si="49"/>
        <v>0.48061364750513458</v>
      </c>
      <c r="O74" s="126">
        <f t="shared" si="50"/>
        <v>5.4469546717248587</v>
      </c>
      <c r="P74" s="240">
        <f t="shared" si="51"/>
        <v>8</v>
      </c>
      <c r="Q74" s="241">
        <f t="shared" si="52"/>
        <v>3</v>
      </c>
      <c r="R74" s="241">
        <f t="shared" si="53"/>
        <v>34</v>
      </c>
      <c r="T74">
        <v>529</v>
      </c>
      <c r="U74">
        <v>1069</v>
      </c>
      <c r="V74" t="s">
        <v>589</v>
      </c>
      <c r="W74">
        <v>624.202</v>
      </c>
      <c r="X74">
        <v>320.06099999999998</v>
      </c>
      <c r="Y74">
        <v>1.95</v>
      </c>
      <c r="Z74">
        <v>16.991</v>
      </c>
      <c r="AA74">
        <v>31.181372</v>
      </c>
      <c r="AB74">
        <v>3.1338720000000002</v>
      </c>
      <c r="AC74">
        <v>9.6347050000000003</v>
      </c>
      <c r="AD74" s="1">
        <v>107</v>
      </c>
      <c r="AE74">
        <v>3</v>
      </c>
      <c r="AF74">
        <v>34</v>
      </c>
      <c r="AG74">
        <v>68</v>
      </c>
      <c r="AH74">
        <v>20.018426000000002</v>
      </c>
      <c r="AI74">
        <v>2551.9</v>
      </c>
      <c r="AJ74">
        <v>0</v>
      </c>
      <c r="AK74">
        <v>8</v>
      </c>
      <c r="AL74">
        <v>2437</v>
      </c>
      <c r="AM74" t="s">
        <v>590</v>
      </c>
      <c r="AN74" t="s">
        <v>765</v>
      </c>
      <c r="AO74">
        <v>624.202</v>
      </c>
      <c r="AR74" t="s">
        <v>119</v>
      </c>
      <c r="AS74" t="s">
        <v>120</v>
      </c>
      <c r="AT74" t="s">
        <v>205</v>
      </c>
      <c r="AU74" t="s">
        <v>589</v>
      </c>
      <c r="AV74" t="s">
        <v>48</v>
      </c>
      <c r="AW74">
        <v>1</v>
      </c>
      <c r="BB74">
        <v>1.0263157894736843</v>
      </c>
      <c r="BC74" t="s">
        <v>71</v>
      </c>
      <c r="BF74" t="s">
        <v>119</v>
      </c>
      <c r="BG74" t="s">
        <v>120</v>
      </c>
      <c r="BH74" t="s">
        <v>589</v>
      </c>
      <c r="BI74">
        <v>1069</v>
      </c>
      <c r="BJ74">
        <v>1</v>
      </c>
      <c r="BK74" t="s">
        <v>205</v>
      </c>
      <c r="BL74" t="s">
        <v>177</v>
      </c>
      <c r="BM74">
        <v>1.0263157894736843</v>
      </c>
      <c r="BN74" t="s">
        <v>71</v>
      </c>
      <c r="BO74" t="s">
        <v>179</v>
      </c>
      <c r="BP74">
        <v>624.202</v>
      </c>
    </row>
    <row r="75" spans="1:68" ht="16.5">
      <c r="A75" s="132" t="str">
        <f t="shared" si="36"/>
        <v>인천스마트</v>
      </c>
      <c r="B75" s="133" t="str">
        <f t="shared" si="37"/>
        <v>서형민</v>
      </c>
      <c r="C75" s="134" t="str">
        <f t="shared" si="38"/>
        <v>A</v>
      </c>
      <c r="D75" s="135">
        <f t="shared" si="39"/>
        <v>0.95266846597476451</v>
      </c>
      <c r="E75" s="136">
        <f t="shared" si="40"/>
        <v>2190</v>
      </c>
      <c r="F75" s="137" t="str">
        <f t="shared" si="41"/>
        <v>27</v>
      </c>
      <c r="G75" s="138" t="str">
        <f t="shared" si="42"/>
        <v>70바3633</v>
      </c>
      <c r="H75" s="139">
        <f t="shared" si="43"/>
        <v>3</v>
      </c>
      <c r="I75" s="140">
        <f t="shared" si="44"/>
        <v>2490.9770000000003</v>
      </c>
      <c r="J75" s="141">
        <f t="shared" si="45"/>
        <v>8.2734726806282556E-3</v>
      </c>
      <c r="K75" s="141">
        <f t="shared" si="46"/>
        <v>0.37999768690953867</v>
      </c>
      <c r="L75" s="141">
        <f t="shared" si="47"/>
        <v>0.14211291392895237</v>
      </c>
      <c r="M75" s="142">
        <f t="shared" si="48"/>
        <v>16.015999999999998</v>
      </c>
      <c r="N75" s="143">
        <f t="shared" si="49"/>
        <v>4.0144890940382032E-2</v>
      </c>
      <c r="O75" s="143">
        <f t="shared" si="50"/>
        <v>6.5837621142226528</v>
      </c>
      <c r="P75" s="238">
        <f t="shared" si="51"/>
        <v>2</v>
      </c>
      <c r="Q75" s="239">
        <f t="shared" si="52"/>
        <v>1</v>
      </c>
      <c r="R75" s="239">
        <f t="shared" si="53"/>
        <v>164</v>
      </c>
      <c r="T75">
        <v>529</v>
      </c>
      <c r="U75">
        <v>2190</v>
      </c>
      <c r="V75" t="s">
        <v>391</v>
      </c>
      <c r="W75">
        <v>2490.9769999999999</v>
      </c>
      <c r="X75">
        <v>1377.21</v>
      </c>
      <c r="Y75">
        <v>1.8089999999999999</v>
      </c>
      <c r="Z75">
        <v>16.015999999999998</v>
      </c>
      <c r="AA75">
        <v>148.52856199999999</v>
      </c>
      <c r="AB75">
        <v>1.228847</v>
      </c>
      <c r="AC75">
        <v>56.440510000000003</v>
      </c>
      <c r="AD75" s="1">
        <v>354</v>
      </c>
      <c r="AE75">
        <v>1</v>
      </c>
      <c r="AF75">
        <v>164</v>
      </c>
      <c r="AG75">
        <v>67</v>
      </c>
      <c r="AH75">
        <v>16.77103</v>
      </c>
      <c r="AI75">
        <v>949.1</v>
      </c>
      <c r="AJ75">
        <v>0</v>
      </c>
      <c r="AK75">
        <v>2</v>
      </c>
      <c r="AL75">
        <v>26</v>
      </c>
      <c r="AM75" t="s">
        <v>392</v>
      </c>
      <c r="AN75" t="s">
        <v>766</v>
      </c>
      <c r="AO75">
        <v>2374.5590000000002</v>
      </c>
      <c r="AR75" t="s">
        <v>119</v>
      </c>
      <c r="AS75" t="s">
        <v>122</v>
      </c>
      <c r="AT75" t="s">
        <v>227</v>
      </c>
      <c r="AU75" t="s">
        <v>391</v>
      </c>
      <c r="AV75" t="s">
        <v>48</v>
      </c>
      <c r="AW75">
        <v>3</v>
      </c>
      <c r="BB75">
        <v>0.95266846597476451</v>
      </c>
      <c r="BC75" t="s">
        <v>66</v>
      </c>
      <c r="BF75" t="s">
        <v>119</v>
      </c>
      <c r="BG75" t="s">
        <v>122</v>
      </c>
      <c r="BH75" t="s">
        <v>391</v>
      </c>
      <c r="BI75">
        <v>2190</v>
      </c>
      <c r="BJ75">
        <v>3</v>
      </c>
      <c r="BK75" t="s">
        <v>227</v>
      </c>
      <c r="BL75" t="s">
        <v>236</v>
      </c>
      <c r="BM75">
        <v>0.95266846597476451</v>
      </c>
      <c r="BN75" t="s">
        <v>66</v>
      </c>
      <c r="BO75" t="s">
        <v>181</v>
      </c>
      <c r="BP75">
        <v>2490.9770000000003</v>
      </c>
    </row>
    <row r="76" spans="1:68" ht="16.5">
      <c r="A76" s="115" t="str">
        <f t="shared" si="36"/>
        <v>인천스마트</v>
      </c>
      <c r="B76" s="116" t="str">
        <f t="shared" si="37"/>
        <v>손신영</v>
      </c>
      <c r="C76" s="117" t="str">
        <f t="shared" si="38"/>
        <v>B</v>
      </c>
      <c r="D76" s="118">
        <f t="shared" si="39"/>
        <v>0.93894736842105264</v>
      </c>
      <c r="E76" s="119">
        <f t="shared" si="40"/>
        <v>2677</v>
      </c>
      <c r="F76" s="120" t="str">
        <f t="shared" si="41"/>
        <v>20</v>
      </c>
      <c r="G76" s="121" t="str">
        <f t="shared" si="42"/>
        <v>70바3565</v>
      </c>
      <c r="H76" s="122">
        <f t="shared" si="43"/>
        <v>1</v>
      </c>
      <c r="I76" s="123">
        <f t="shared" si="44"/>
        <v>1050.8589999999999</v>
      </c>
      <c r="J76" s="124">
        <f t="shared" si="45"/>
        <v>2.5226582530070835E-2</v>
      </c>
      <c r="K76" s="124">
        <f t="shared" si="46"/>
        <v>0.38466045660791104</v>
      </c>
      <c r="L76" s="124">
        <f t="shared" si="47"/>
        <v>7.7079798526729096E-2</v>
      </c>
      <c r="M76" s="125">
        <f t="shared" si="48"/>
        <v>15.233000000000001</v>
      </c>
      <c r="N76" s="126">
        <f t="shared" si="49"/>
        <v>1.6933303480546458</v>
      </c>
      <c r="O76" s="126">
        <f t="shared" si="50"/>
        <v>21.919220616485138</v>
      </c>
      <c r="P76" s="240">
        <f t="shared" si="51"/>
        <v>17</v>
      </c>
      <c r="Q76" s="241">
        <f t="shared" si="52"/>
        <v>18</v>
      </c>
      <c r="R76" s="241">
        <f t="shared" si="53"/>
        <v>233</v>
      </c>
      <c r="T76">
        <v>529</v>
      </c>
      <c r="U76">
        <v>2677</v>
      </c>
      <c r="V76" t="s">
        <v>393</v>
      </c>
      <c r="W76">
        <v>1062.9939999999999</v>
      </c>
      <c r="X76">
        <v>595.62099999999998</v>
      </c>
      <c r="Y76">
        <v>1.7849999999999999</v>
      </c>
      <c r="Z76">
        <v>15.233000000000001</v>
      </c>
      <c r="AA76">
        <v>61.266086999999999</v>
      </c>
      <c r="AB76">
        <v>1.545534</v>
      </c>
      <c r="AC76">
        <v>23.566641000000001</v>
      </c>
      <c r="AD76" s="1">
        <v>81</v>
      </c>
      <c r="AE76">
        <v>18</v>
      </c>
      <c r="AF76">
        <v>233</v>
      </c>
      <c r="AG76">
        <v>91</v>
      </c>
      <c r="AH76">
        <v>17.350446999999999</v>
      </c>
      <c r="AI76">
        <v>1390.2</v>
      </c>
      <c r="AJ76">
        <v>14.4</v>
      </c>
      <c r="AK76">
        <v>17</v>
      </c>
      <c r="AL76">
        <v>7463</v>
      </c>
      <c r="AM76" t="s">
        <v>394</v>
      </c>
      <c r="AN76" t="s">
        <v>767</v>
      </c>
      <c r="AO76">
        <v>1050.8589999999999</v>
      </c>
      <c r="AR76" t="s">
        <v>119</v>
      </c>
      <c r="AS76" t="s">
        <v>120</v>
      </c>
      <c r="AT76" t="s">
        <v>207</v>
      </c>
      <c r="AU76" t="s">
        <v>393</v>
      </c>
      <c r="AV76" t="s">
        <v>48</v>
      </c>
      <c r="AW76">
        <v>1</v>
      </c>
      <c r="BB76">
        <v>0.93894736842105264</v>
      </c>
      <c r="BC76" t="s">
        <v>68</v>
      </c>
      <c r="BF76" t="s">
        <v>119</v>
      </c>
      <c r="BG76" t="s">
        <v>120</v>
      </c>
      <c r="BH76" t="s">
        <v>393</v>
      </c>
      <c r="BI76">
        <v>2677</v>
      </c>
      <c r="BJ76">
        <v>1</v>
      </c>
      <c r="BK76" t="s">
        <v>207</v>
      </c>
      <c r="BL76" t="s">
        <v>177</v>
      </c>
      <c r="BM76">
        <v>0.93894736842105264</v>
      </c>
      <c r="BN76" t="s">
        <v>68</v>
      </c>
      <c r="BO76" t="s">
        <v>178</v>
      </c>
      <c r="BP76">
        <v>1050.8589999999999</v>
      </c>
    </row>
    <row r="77" spans="1:68" ht="16.5">
      <c r="A77" s="132" t="str">
        <f t="shared" si="36"/>
        <v>인천스마트</v>
      </c>
      <c r="B77" s="133" t="str">
        <f t="shared" si="37"/>
        <v>손영주</v>
      </c>
      <c r="C77" s="134" t="str">
        <f t="shared" si="38"/>
        <v>S</v>
      </c>
      <c r="D77" s="135">
        <f t="shared" si="39"/>
        <v>1.0084210526315789</v>
      </c>
      <c r="E77" s="136">
        <f t="shared" si="40"/>
        <v>7516</v>
      </c>
      <c r="F77" s="137" t="str">
        <f t="shared" si="41"/>
        <v>20</v>
      </c>
      <c r="G77" s="138" t="str">
        <f t="shared" si="42"/>
        <v>70바3567</v>
      </c>
      <c r="H77" s="139">
        <f t="shared" si="43"/>
        <v>1</v>
      </c>
      <c r="I77" s="140">
        <f t="shared" si="44"/>
        <v>1448.4559999999999</v>
      </c>
      <c r="J77" s="141">
        <f t="shared" si="45"/>
        <v>2.7813038521879042E-2</v>
      </c>
      <c r="K77" s="141">
        <f t="shared" si="46"/>
        <v>0.33668618293761948</v>
      </c>
      <c r="L77" s="141">
        <f t="shared" si="47"/>
        <v>0.18916694742539644</v>
      </c>
      <c r="M77" s="142">
        <f t="shared" si="48"/>
        <v>12.803000000000001</v>
      </c>
      <c r="N77" s="143">
        <f t="shared" si="49"/>
        <v>0.41423419144247392</v>
      </c>
      <c r="O77" s="143">
        <f t="shared" si="50"/>
        <v>8.4227618926636367</v>
      </c>
      <c r="P77" s="238">
        <f t="shared" si="51"/>
        <v>13</v>
      </c>
      <c r="Q77" s="239">
        <f t="shared" si="52"/>
        <v>6</v>
      </c>
      <c r="R77" s="239">
        <f t="shared" si="53"/>
        <v>122</v>
      </c>
      <c r="T77">
        <v>529</v>
      </c>
      <c r="U77">
        <v>7516</v>
      </c>
      <c r="V77" t="s">
        <v>395</v>
      </c>
      <c r="W77">
        <v>1448.4559999999999</v>
      </c>
      <c r="X77">
        <v>755.85599999999999</v>
      </c>
      <c r="Y77">
        <v>1.9159999999999999</v>
      </c>
      <c r="Z77">
        <v>12.803000000000001</v>
      </c>
      <c r="AA77">
        <v>82.893568000000002</v>
      </c>
      <c r="AB77">
        <v>2.3055219999999998</v>
      </c>
      <c r="AC77">
        <v>27.909119</v>
      </c>
      <c r="AD77" s="1">
        <v>274</v>
      </c>
      <c r="AE77">
        <v>6</v>
      </c>
      <c r="AF77">
        <v>122</v>
      </c>
      <c r="AG77">
        <v>74</v>
      </c>
      <c r="AH77">
        <v>17.473683000000001</v>
      </c>
      <c r="AI77">
        <v>1609.7</v>
      </c>
      <c r="AJ77">
        <v>0</v>
      </c>
      <c r="AK77">
        <v>13</v>
      </c>
      <c r="AL77">
        <v>1807</v>
      </c>
      <c r="AM77" t="s">
        <v>396</v>
      </c>
      <c r="AN77" t="s">
        <v>768</v>
      </c>
      <c r="AO77">
        <v>1448.4559999999999</v>
      </c>
      <c r="AR77" t="s">
        <v>119</v>
      </c>
      <c r="AS77" t="s">
        <v>120</v>
      </c>
      <c r="AT77" t="s">
        <v>208</v>
      </c>
      <c r="AU77" t="s">
        <v>395</v>
      </c>
      <c r="AV77" t="s">
        <v>48</v>
      </c>
      <c r="AW77">
        <v>1</v>
      </c>
      <c r="BB77">
        <v>1.0084210526315789</v>
      </c>
      <c r="BC77" t="s">
        <v>71</v>
      </c>
      <c r="BF77" t="s">
        <v>119</v>
      </c>
      <c r="BG77" t="s">
        <v>120</v>
      </c>
      <c r="BH77" t="s">
        <v>395</v>
      </c>
      <c r="BI77">
        <v>7516</v>
      </c>
      <c r="BJ77">
        <v>1</v>
      </c>
      <c r="BK77" t="s">
        <v>208</v>
      </c>
      <c r="BL77" t="s">
        <v>177</v>
      </c>
      <c r="BM77">
        <v>1.0084210526315789</v>
      </c>
      <c r="BN77" t="s">
        <v>71</v>
      </c>
      <c r="BO77" t="s">
        <v>179</v>
      </c>
      <c r="BP77">
        <v>1448.4559999999999</v>
      </c>
    </row>
    <row r="78" spans="1:68" ht="16.5">
      <c r="A78" s="115" t="str">
        <f t="shared" si="36"/>
        <v>인천스마트</v>
      </c>
      <c r="B78" s="116" t="str">
        <f t="shared" si="37"/>
        <v>손영호</v>
      </c>
      <c r="C78" s="117" t="str">
        <f t="shared" si="38"/>
        <v>C</v>
      </c>
      <c r="D78" s="118">
        <f t="shared" si="39"/>
        <v>0.87695049658369406</v>
      </c>
      <c r="E78" s="119">
        <f t="shared" si="40"/>
        <v>884</v>
      </c>
      <c r="F78" s="120" t="str">
        <f t="shared" si="41"/>
        <v>38</v>
      </c>
      <c r="G78" s="121" t="str">
        <f t="shared" si="42"/>
        <v>70바3551</v>
      </c>
      <c r="H78" s="122">
        <f t="shared" si="43"/>
        <v>3</v>
      </c>
      <c r="I78" s="123">
        <f t="shared" si="44"/>
        <v>2694.6569999999997</v>
      </c>
      <c r="J78" s="124">
        <f t="shared" si="45"/>
        <v>4.860773642999249E-3</v>
      </c>
      <c r="K78" s="124">
        <f t="shared" si="46"/>
        <v>0.35964702530795001</v>
      </c>
      <c r="L78" s="124">
        <f t="shared" si="47"/>
        <v>0.21078749540293998</v>
      </c>
      <c r="M78" s="125">
        <f t="shared" si="48"/>
        <v>9.2379999999999995</v>
      </c>
      <c r="N78" s="126">
        <f t="shared" si="49"/>
        <v>0</v>
      </c>
      <c r="O78" s="126">
        <f t="shared" si="50"/>
        <v>4.0821521997048231</v>
      </c>
      <c r="P78" s="240">
        <f t="shared" si="51"/>
        <v>2</v>
      </c>
      <c r="Q78" s="241">
        <f t="shared" si="52"/>
        <v>0</v>
      </c>
      <c r="R78" s="241">
        <f t="shared" si="53"/>
        <v>110</v>
      </c>
      <c r="T78">
        <v>529</v>
      </c>
      <c r="U78">
        <v>884</v>
      </c>
      <c r="V78" t="s">
        <v>397</v>
      </c>
      <c r="W78">
        <v>2694.6570000000002</v>
      </c>
      <c r="X78">
        <v>1406.5250000000001</v>
      </c>
      <c r="Y78">
        <v>1.9159999999999999</v>
      </c>
      <c r="Z78">
        <v>9.2379999999999995</v>
      </c>
      <c r="AA78">
        <v>183.31773200000001</v>
      </c>
      <c r="AB78">
        <v>0.89106600000000002</v>
      </c>
      <c r="AC78">
        <v>65.929676999999998</v>
      </c>
      <c r="AD78" s="1">
        <v>568</v>
      </c>
      <c r="AE78">
        <v>0</v>
      </c>
      <c r="AF78">
        <v>110</v>
      </c>
      <c r="AG78">
        <v>70</v>
      </c>
      <c r="AH78">
        <v>14.699379</v>
      </c>
      <c r="AI78">
        <v>194.6</v>
      </c>
      <c r="AJ78">
        <v>0</v>
      </c>
      <c r="AK78">
        <v>2</v>
      </c>
      <c r="AL78">
        <v>258</v>
      </c>
      <c r="AM78" t="s">
        <v>398</v>
      </c>
      <c r="AN78" t="s">
        <v>769</v>
      </c>
      <c r="AO78">
        <v>2219.4009999999998</v>
      </c>
      <c r="AR78" t="s">
        <v>119</v>
      </c>
      <c r="AS78" t="s">
        <v>123</v>
      </c>
      <c r="AT78" t="s">
        <v>251</v>
      </c>
      <c r="AU78" t="s">
        <v>397</v>
      </c>
      <c r="AV78" t="s">
        <v>48</v>
      </c>
      <c r="AW78">
        <v>3</v>
      </c>
      <c r="BB78">
        <v>0.87695049658369406</v>
      </c>
      <c r="BC78" t="s">
        <v>69</v>
      </c>
      <c r="BF78" t="s">
        <v>119</v>
      </c>
      <c r="BG78" t="s">
        <v>123</v>
      </c>
      <c r="BH78" t="s">
        <v>397</v>
      </c>
      <c r="BI78">
        <v>884</v>
      </c>
      <c r="BJ78">
        <v>3</v>
      </c>
      <c r="BK78" t="s">
        <v>251</v>
      </c>
      <c r="BL78" t="s">
        <v>256</v>
      </c>
      <c r="BM78">
        <v>0.87695049658369406</v>
      </c>
      <c r="BN78" t="s">
        <v>69</v>
      </c>
      <c r="BO78" t="s">
        <v>180</v>
      </c>
      <c r="BP78">
        <v>2694.6569999999997</v>
      </c>
    </row>
    <row r="79" spans="1:68" ht="16.5">
      <c r="A79" s="132" t="str">
        <f t="shared" si="36"/>
        <v>인천스마트</v>
      </c>
      <c r="B79" s="133" t="str">
        <f t="shared" si="37"/>
        <v>손진규</v>
      </c>
      <c r="C79" s="134" t="str">
        <f t="shared" si="38"/>
        <v>B</v>
      </c>
      <c r="D79" s="135">
        <f t="shared" si="39"/>
        <v>0.93341034331180728</v>
      </c>
      <c r="E79" s="136">
        <f t="shared" si="40"/>
        <v>7286</v>
      </c>
      <c r="F79" s="137" t="str">
        <f t="shared" si="41"/>
        <v>27</v>
      </c>
      <c r="G79" s="138" t="str">
        <f t="shared" si="42"/>
        <v>70바3639</v>
      </c>
      <c r="H79" s="139">
        <f t="shared" si="43"/>
        <v>3</v>
      </c>
      <c r="I79" s="140">
        <f t="shared" si="44"/>
        <v>2068.98</v>
      </c>
      <c r="J79" s="141">
        <f t="shared" si="45"/>
        <v>1.7499413059231805E-2</v>
      </c>
      <c r="K79" s="141">
        <f t="shared" si="46"/>
        <v>0.34699610937930758</v>
      </c>
      <c r="L79" s="141">
        <f t="shared" si="47"/>
        <v>0.13291573625651287</v>
      </c>
      <c r="M79" s="142">
        <f t="shared" si="48"/>
        <v>11.958</v>
      </c>
      <c r="N79" s="143">
        <f t="shared" si="49"/>
        <v>0</v>
      </c>
      <c r="O79" s="143">
        <f t="shared" si="50"/>
        <v>13.339906620653656</v>
      </c>
      <c r="P79" s="238">
        <f t="shared" si="51"/>
        <v>1</v>
      </c>
      <c r="Q79" s="239">
        <f t="shared" si="52"/>
        <v>0</v>
      </c>
      <c r="R79" s="239">
        <f t="shared" si="53"/>
        <v>276</v>
      </c>
      <c r="T79">
        <v>529</v>
      </c>
      <c r="U79">
        <v>7286</v>
      </c>
      <c r="V79" t="s">
        <v>399</v>
      </c>
      <c r="W79">
        <v>2068.98</v>
      </c>
      <c r="X79">
        <v>1166.769</v>
      </c>
      <c r="Y79">
        <v>1.7729999999999999</v>
      </c>
      <c r="Z79">
        <v>11.958</v>
      </c>
      <c r="AA79">
        <v>126.19246099999999</v>
      </c>
      <c r="AB79">
        <v>2.208294</v>
      </c>
      <c r="AC79">
        <v>43.788293000000003</v>
      </c>
      <c r="AD79" s="1">
        <v>275</v>
      </c>
      <c r="AE79">
        <v>0</v>
      </c>
      <c r="AF79">
        <v>276</v>
      </c>
      <c r="AG79">
        <v>67</v>
      </c>
      <c r="AH79">
        <v>16.395432</v>
      </c>
      <c r="AI79">
        <v>415.3</v>
      </c>
      <c r="AJ79">
        <v>0</v>
      </c>
      <c r="AK79">
        <v>1</v>
      </c>
      <c r="AL79">
        <v>79</v>
      </c>
      <c r="AM79" t="s">
        <v>400</v>
      </c>
      <c r="AN79" t="s">
        <v>770</v>
      </c>
      <c r="AO79">
        <v>1803.046</v>
      </c>
      <c r="AR79" t="s">
        <v>119</v>
      </c>
      <c r="AS79" t="s">
        <v>122</v>
      </c>
      <c r="AT79" t="s">
        <v>235</v>
      </c>
      <c r="AU79" t="s">
        <v>399</v>
      </c>
      <c r="AV79" t="s">
        <v>48</v>
      </c>
      <c r="AW79">
        <v>3</v>
      </c>
      <c r="BB79">
        <v>0.93341034331180728</v>
      </c>
      <c r="BC79" t="s">
        <v>68</v>
      </c>
      <c r="BF79" t="s">
        <v>119</v>
      </c>
      <c r="BG79" t="s">
        <v>122</v>
      </c>
      <c r="BH79" t="s">
        <v>399</v>
      </c>
      <c r="BI79">
        <v>7286</v>
      </c>
      <c r="BJ79">
        <v>3</v>
      </c>
      <c r="BK79" t="s">
        <v>235</v>
      </c>
      <c r="BL79" t="s">
        <v>237</v>
      </c>
      <c r="BM79">
        <v>0.93341034331180728</v>
      </c>
      <c r="BN79" t="s">
        <v>68</v>
      </c>
      <c r="BO79" t="s">
        <v>178</v>
      </c>
      <c r="BP79">
        <v>2068.98</v>
      </c>
    </row>
    <row r="80" spans="1:68" ht="16.5">
      <c r="A80" s="115" t="str">
        <f t="shared" si="36"/>
        <v>인천스마트</v>
      </c>
      <c r="B80" s="116" t="str">
        <f t="shared" si="37"/>
        <v>손진종</v>
      </c>
      <c r="C80" s="117" t="str">
        <f t="shared" si="38"/>
        <v>A</v>
      </c>
      <c r="D80" s="118">
        <f t="shared" si="39"/>
        <v>0.96277777777777784</v>
      </c>
      <c r="E80" s="119">
        <f t="shared" si="40"/>
        <v>1616</v>
      </c>
      <c r="F80" s="120" t="str">
        <f t="shared" si="41"/>
        <v>27</v>
      </c>
      <c r="G80" s="121" t="str">
        <f t="shared" si="42"/>
        <v>70바3659</v>
      </c>
      <c r="H80" s="122">
        <f t="shared" si="43"/>
        <v>1</v>
      </c>
      <c r="I80" s="123">
        <f t="shared" si="44"/>
        <v>838.49699999999996</v>
      </c>
      <c r="J80" s="124">
        <f t="shared" si="45"/>
        <v>4.6179619927970594E-2</v>
      </c>
      <c r="K80" s="124">
        <f t="shared" si="46"/>
        <v>0.34242945058711016</v>
      </c>
      <c r="L80" s="124">
        <f t="shared" si="47"/>
        <v>0.23494419180986933</v>
      </c>
      <c r="M80" s="125">
        <f t="shared" si="48"/>
        <v>14.118</v>
      </c>
      <c r="N80" s="126">
        <f t="shared" si="49"/>
        <v>0.11926101107099966</v>
      </c>
      <c r="O80" s="126">
        <f t="shared" si="50"/>
        <v>3.8163523542719893</v>
      </c>
      <c r="P80" s="240">
        <f t="shared" si="51"/>
        <v>7</v>
      </c>
      <c r="Q80" s="241">
        <f t="shared" si="52"/>
        <v>1</v>
      </c>
      <c r="R80" s="241">
        <f t="shared" si="53"/>
        <v>32</v>
      </c>
      <c r="T80">
        <v>529</v>
      </c>
      <c r="U80">
        <v>1616</v>
      </c>
      <c r="V80" t="s">
        <v>401</v>
      </c>
      <c r="W80">
        <v>838.49699999999996</v>
      </c>
      <c r="X80">
        <v>483.88</v>
      </c>
      <c r="Y80">
        <v>1.7330000000000001</v>
      </c>
      <c r="Z80">
        <v>14.118</v>
      </c>
      <c r="AA80">
        <v>51.729984000000002</v>
      </c>
      <c r="AB80">
        <v>2.388871</v>
      </c>
      <c r="AC80">
        <v>17.71387</v>
      </c>
      <c r="AD80" s="1">
        <v>197</v>
      </c>
      <c r="AE80">
        <v>1</v>
      </c>
      <c r="AF80">
        <v>32</v>
      </c>
      <c r="AG80">
        <v>68</v>
      </c>
      <c r="AH80">
        <v>16.209109000000002</v>
      </c>
      <c r="AI80">
        <v>756.1</v>
      </c>
      <c r="AJ80">
        <v>0</v>
      </c>
      <c r="AK80">
        <v>7</v>
      </c>
      <c r="AL80">
        <v>1359</v>
      </c>
      <c r="AM80" t="s">
        <v>402</v>
      </c>
      <c r="AN80" t="s">
        <v>771</v>
      </c>
      <c r="AO80">
        <v>838.49699999999996</v>
      </c>
      <c r="AR80" t="s">
        <v>119</v>
      </c>
      <c r="AS80" t="s">
        <v>122</v>
      </c>
      <c r="AT80" t="s">
        <v>239</v>
      </c>
      <c r="AU80" t="s">
        <v>401</v>
      </c>
      <c r="AV80" t="s">
        <v>48</v>
      </c>
      <c r="AW80">
        <v>1</v>
      </c>
      <c r="BB80">
        <v>0.96277777777777784</v>
      </c>
      <c r="BC80" t="s">
        <v>66</v>
      </c>
      <c r="BF80" t="s">
        <v>119</v>
      </c>
      <c r="BG80" t="s">
        <v>122</v>
      </c>
      <c r="BH80" t="s">
        <v>401</v>
      </c>
      <c r="BI80">
        <v>1616</v>
      </c>
      <c r="BJ80">
        <v>1</v>
      </c>
      <c r="BK80" t="s">
        <v>239</v>
      </c>
      <c r="BL80" t="s">
        <v>177</v>
      </c>
      <c r="BM80">
        <v>0.96277777777777784</v>
      </c>
      <c r="BN80" t="s">
        <v>66</v>
      </c>
      <c r="BO80" t="s">
        <v>181</v>
      </c>
      <c r="BP80">
        <v>838.49699999999996</v>
      </c>
    </row>
    <row r="81" spans="1:68" ht="16.5">
      <c r="A81" s="132" t="str">
        <f t="shared" si="36"/>
        <v>인천스마트</v>
      </c>
      <c r="B81" s="133" t="str">
        <f t="shared" si="37"/>
        <v>송용재</v>
      </c>
      <c r="C81" s="134" t="str">
        <f t="shared" si="38"/>
        <v>D</v>
      </c>
      <c r="D81" s="135">
        <f t="shared" si="39"/>
        <v>0.8019920552458587</v>
      </c>
      <c r="E81" s="136">
        <f t="shared" si="40"/>
        <v>2404</v>
      </c>
      <c r="F81" s="137" t="str">
        <f t="shared" si="41"/>
        <v>38</v>
      </c>
      <c r="G81" s="138" t="str">
        <f t="shared" si="42"/>
        <v>70바3553</v>
      </c>
      <c r="H81" s="139">
        <f t="shared" si="43"/>
        <v>11</v>
      </c>
      <c r="I81" s="140">
        <f t="shared" si="44"/>
        <v>2008.97</v>
      </c>
      <c r="J81" s="141">
        <f t="shared" si="45"/>
        <v>2.7060044044651423E-2</v>
      </c>
      <c r="K81" s="141">
        <f t="shared" si="46"/>
        <v>0.37253636248967431</v>
      </c>
      <c r="L81" s="141">
        <f t="shared" si="47"/>
        <v>0.13041508832884513</v>
      </c>
      <c r="M81" s="142">
        <f t="shared" si="48"/>
        <v>13.885999999999999</v>
      </c>
      <c r="N81" s="143">
        <f t="shared" si="49"/>
        <v>0</v>
      </c>
      <c r="O81" s="143">
        <f t="shared" si="50"/>
        <v>14.783695127353818</v>
      </c>
      <c r="P81" s="238">
        <f t="shared" si="51"/>
        <v>3</v>
      </c>
      <c r="Q81" s="239">
        <f t="shared" si="52"/>
        <v>0</v>
      </c>
      <c r="R81" s="239">
        <f t="shared" si="53"/>
        <v>297</v>
      </c>
      <c r="T81">
        <v>529</v>
      </c>
      <c r="U81">
        <v>2404</v>
      </c>
      <c r="V81" t="s">
        <v>403</v>
      </c>
      <c r="W81">
        <v>2008.97</v>
      </c>
      <c r="X81">
        <v>1150.325</v>
      </c>
      <c r="Y81">
        <v>1.746</v>
      </c>
      <c r="Z81">
        <v>13.885999999999999</v>
      </c>
      <c r="AA81">
        <v>135.97246899999999</v>
      </c>
      <c r="AB81">
        <v>3.6794210000000001</v>
      </c>
      <c r="AC81">
        <v>50.654688999999998</v>
      </c>
      <c r="AD81" s="1">
        <v>262</v>
      </c>
      <c r="AE81">
        <v>0</v>
      </c>
      <c r="AF81">
        <v>297</v>
      </c>
      <c r="AG81">
        <v>93</v>
      </c>
      <c r="AH81">
        <v>14.774829</v>
      </c>
      <c r="AI81">
        <v>718.4</v>
      </c>
      <c r="AJ81">
        <v>36.5</v>
      </c>
      <c r="AK81">
        <v>3</v>
      </c>
      <c r="AL81">
        <v>413</v>
      </c>
      <c r="AM81" t="s">
        <v>404</v>
      </c>
      <c r="AN81" t="s">
        <v>772</v>
      </c>
      <c r="AO81">
        <v>360.07600000000002</v>
      </c>
      <c r="AR81" t="s">
        <v>119</v>
      </c>
      <c r="AS81" t="s">
        <v>123</v>
      </c>
      <c r="AT81" t="s">
        <v>253</v>
      </c>
      <c r="AU81" t="s">
        <v>403</v>
      </c>
      <c r="AV81" t="s">
        <v>48</v>
      </c>
      <c r="AW81">
        <v>11</v>
      </c>
      <c r="BB81">
        <v>0.8019920552458587</v>
      </c>
      <c r="BC81" t="s">
        <v>67</v>
      </c>
      <c r="BF81" t="s">
        <v>119</v>
      </c>
      <c r="BG81" t="s">
        <v>123</v>
      </c>
      <c r="BH81" t="s">
        <v>403</v>
      </c>
      <c r="BI81">
        <v>2404</v>
      </c>
      <c r="BJ81">
        <v>11</v>
      </c>
      <c r="BK81" t="s">
        <v>253</v>
      </c>
      <c r="BL81" t="s">
        <v>674</v>
      </c>
      <c r="BM81">
        <v>0.8019920552458587</v>
      </c>
      <c r="BN81" t="s">
        <v>67</v>
      </c>
      <c r="BO81" t="s">
        <v>182</v>
      </c>
      <c r="BP81">
        <v>2008.97</v>
      </c>
    </row>
    <row r="82" spans="1:68" ht="16.5">
      <c r="A82" s="115" t="str">
        <f t="shared" si="36"/>
        <v>인천스마트</v>
      </c>
      <c r="B82" s="116" t="str">
        <f t="shared" si="37"/>
        <v>신유식</v>
      </c>
      <c r="C82" s="117" t="str">
        <f t="shared" si="38"/>
        <v>A</v>
      </c>
      <c r="D82" s="118">
        <f t="shared" si="39"/>
        <v>0.95882138171029463</v>
      </c>
      <c r="E82" s="119">
        <f t="shared" si="40"/>
        <v>7376</v>
      </c>
      <c r="F82" s="120" t="str">
        <f t="shared" si="41"/>
        <v>27</v>
      </c>
      <c r="G82" s="121" t="str">
        <f t="shared" si="42"/>
        <v>70바3633</v>
      </c>
      <c r="H82" s="122">
        <f t="shared" si="43"/>
        <v>8</v>
      </c>
      <c r="I82" s="123">
        <f t="shared" si="44"/>
        <v>1064.375</v>
      </c>
      <c r="J82" s="124">
        <f t="shared" si="45"/>
        <v>2.6128892829086228E-2</v>
      </c>
      <c r="K82" s="124">
        <f t="shared" si="46"/>
        <v>0.35968281586693629</v>
      </c>
      <c r="L82" s="124">
        <f t="shared" si="47"/>
        <v>8.5496183206106871E-2</v>
      </c>
      <c r="M82" s="125">
        <f t="shared" si="48"/>
        <v>14.756</v>
      </c>
      <c r="N82" s="126">
        <f t="shared" si="49"/>
        <v>9.0005193299653383E-2</v>
      </c>
      <c r="O82" s="126">
        <f t="shared" si="50"/>
        <v>31.591822848178339</v>
      </c>
      <c r="P82" s="240">
        <f t="shared" si="51"/>
        <v>5</v>
      </c>
      <c r="Q82" s="241">
        <f t="shared" si="52"/>
        <v>1</v>
      </c>
      <c r="R82" s="241">
        <f t="shared" si="53"/>
        <v>351</v>
      </c>
      <c r="T82">
        <v>529</v>
      </c>
      <c r="U82">
        <v>7376</v>
      </c>
      <c r="V82" t="s">
        <v>405</v>
      </c>
      <c r="W82">
        <v>1111.047</v>
      </c>
      <c r="X82">
        <v>615.06399999999996</v>
      </c>
      <c r="Y82">
        <v>1.806</v>
      </c>
      <c r="Z82">
        <v>14.756</v>
      </c>
      <c r="AA82">
        <v>63.392200000000003</v>
      </c>
      <c r="AB82">
        <v>1.6563680000000001</v>
      </c>
      <c r="AC82">
        <v>22.801085</v>
      </c>
      <c r="AD82" s="1">
        <v>91</v>
      </c>
      <c r="AE82">
        <v>1</v>
      </c>
      <c r="AF82">
        <v>351</v>
      </c>
      <c r="AG82">
        <v>91</v>
      </c>
      <c r="AH82">
        <v>17.526555999999999</v>
      </c>
      <c r="AI82">
        <v>589.79999999999995</v>
      </c>
      <c r="AJ82">
        <v>5.2</v>
      </c>
      <c r="AK82">
        <v>5</v>
      </c>
      <c r="AL82">
        <v>2423</v>
      </c>
      <c r="AM82" t="s">
        <v>406</v>
      </c>
      <c r="AN82" t="s">
        <v>773</v>
      </c>
      <c r="AO82">
        <v>301.678</v>
      </c>
      <c r="AR82" t="s">
        <v>119</v>
      </c>
      <c r="AS82" t="s">
        <v>122</v>
      </c>
      <c r="AT82" t="s">
        <v>227</v>
      </c>
      <c r="AU82" t="s">
        <v>405</v>
      </c>
      <c r="AV82" t="s">
        <v>48</v>
      </c>
      <c r="AW82">
        <v>8</v>
      </c>
      <c r="BB82">
        <v>0.95882138171029463</v>
      </c>
      <c r="BC82" t="s">
        <v>66</v>
      </c>
      <c r="BF82" t="s">
        <v>119</v>
      </c>
      <c r="BG82" t="s">
        <v>122</v>
      </c>
      <c r="BH82" t="s">
        <v>405</v>
      </c>
      <c r="BI82">
        <v>7376</v>
      </c>
      <c r="BJ82">
        <v>8</v>
      </c>
      <c r="BK82" t="s">
        <v>227</v>
      </c>
      <c r="BL82" t="s">
        <v>231</v>
      </c>
      <c r="BM82">
        <v>0.95882138171029463</v>
      </c>
      <c r="BN82" t="s">
        <v>66</v>
      </c>
      <c r="BO82" t="s">
        <v>181</v>
      </c>
      <c r="BP82">
        <v>1064.375</v>
      </c>
    </row>
    <row r="83" spans="1:68" ht="16.5">
      <c r="A83" s="132" t="str">
        <f t="shared" si="36"/>
        <v>인천스마트</v>
      </c>
      <c r="B83" s="133" t="str">
        <f t="shared" si="37"/>
        <v>신창휴</v>
      </c>
      <c r="C83" s="134" t="str">
        <f t="shared" si="38"/>
        <v>D</v>
      </c>
      <c r="D83" s="135">
        <f t="shared" si="39"/>
        <v>0.83929991202584342</v>
      </c>
      <c r="E83" s="136">
        <f t="shared" si="40"/>
        <v>8916</v>
      </c>
      <c r="F83" s="137" t="str">
        <f t="shared" si="41"/>
        <v>38</v>
      </c>
      <c r="G83" s="138" t="str">
        <f t="shared" si="42"/>
        <v>70바3575</v>
      </c>
      <c r="H83" s="139">
        <f t="shared" si="43"/>
        <v>11</v>
      </c>
      <c r="I83" s="140">
        <f t="shared" si="44"/>
        <v>1181.9749999999999</v>
      </c>
      <c r="J83" s="141">
        <f t="shared" si="45"/>
        <v>1.1541161005656908E-2</v>
      </c>
      <c r="K83" s="141">
        <f t="shared" si="46"/>
        <v>0.33262360707219385</v>
      </c>
      <c r="L83" s="141">
        <f t="shared" si="47"/>
        <v>0.16920831658876034</v>
      </c>
      <c r="M83" s="142">
        <f t="shared" si="48"/>
        <v>13.603</v>
      </c>
      <c r="N83" s="143">
        <f t="shared" si="49"/>
        <v>7.2104135676910014E-2</v>
      </c>
      <c r="O83" s="143">
        <f t="shared" si="50"/>
        <v>4.686768818999151</v>
      </c>
      <c r="P83" s="238">
        <f t="shared" si="51"/>
        <v>25</v>
      </c>
      <c r="Q83" s="239">
        <f t="shared" si="52"/>
        <v>1</v>
      </c>
      <c r="R83" s="239">
        <f t="shared" si="53"/>
        <v>65</v>
      </c>
      <c r="T83">
        <v>529</v>
      </c>
      <c r="U83">
        <v>8916</v>
      </c>
      <c r="V83" t="s">
        <v>407</v>
      </c>
      <c r="W83">
        <v>1386.883</v>
      </c>
      <c r="X83">
        <v>782.93100000000004</v>
      </c>
      <c r="Y83">
        <v>1.7709999999999999</v>
      </c>
      <c r="Z83">
        <v>13.603</v>
      </c>
      <c r="AA83">
        <v>87.944704999999999</v>
      </c>
      <c r="AB83">
        <v>1.0149840000000001</v>
      </c>
      <c r="AC83">
        <v>29.252485</v>
      </c>
      <c r="AD83" s="1">
        <v>200</v>
      </c>
      <c r="AE83">
        <v>1</v>
      </c>
      <c r="AF83">
        <v>65</v>
      </c>
      <c r="AG83">
        <v>75</v>
      </c>
      <c r="AH83">
        <v>15.769943</v>
      </c>
      <c r="AI83">
        <v>1615.7</v>
      </c>
      <c r="AJ83">
        <v>0</v>
      </c>
      <c r="AK83">
        <v>25</v>
      </c>
      <c r="AL83">
        <v>5080</v>
      </c>
      <c r="AM83" t="s">
        <v>408</v>
      </c>
      <c r="AN83" t="s">
        <v>774</v>
      </c>
      <c r="AO83">
        <v>221.15899999999999</v>
      </c>
      <c r="AR83" t="s">
        <v>119</v>
      </c>
      <c r="AS83" t="s">
        <v>123</v>
      </c>
      <c r="AT83" t="s">
        <v>255</v>
      </c>
      <c r="AU83" t="s">
        <v>407</v>
      </c>
      <c r="AV83" t="s">
        <v>48</v>
      </c>
      <c r="AW83">
        <v>11</v>
      </c>
      <c r="BB83">
        <v>0.83929991202584342</v>
      </c>
      <c r="BC83" t="s">
        <v>67</v>
      </c>
      <c r="BF83" t="s">
        <v>119</v>
      </c>
      <c r="BG83" t="s">
        <v>123</v>
      </c>
      <c r="BH83" t="s">
        <v>407</v>
      </c>
      <c r="BI83">
        <v>8916</v>
      </c>
      <c r="BJ83">
        <v>11</v>
      </c>
      <c r="BK83" t="s">
        <v>255</v>
      </c>
      <c r="BL83" t="s">
        <v>256</v>
      </c>
      <c r="BM83">
        <v>0.83929991202584342</v>
      </c>
      <c r="BN83" t="s">
        <v>67</v>
      </c>
      <c r="BO83" t="s">
        <v>182</v>
      </c>
      <c r="BP83">
        <v>1181.9749999999999</v>
      </c>
    </row>
    <row r="84" spans="1:68" ht="16.5">
      <c r="A84" s="115" t="str">
        <f t="shared" si="36"/>
        <v>인천스마트</v>
      </c>
      <c r="B84" s="116" t="str">
        <f t="shared" si="37"/>
        <v>심기섭</v>
      </c>
      <c r="C84" s="117" t="str">
        <f t="shared" si="38"/>
        <v>B</v>
      </c>
      <c r="D84" s="118">
        <f t="shared" si="39"/>
        <v>0.94699358812792012</v>
      </c>
      <c r="E84" s="119">
        <f t="shared" si="40"/>
        <v>2172</v>
      </c>
      <c r="F84" s="120" t="str">
        <f t="shared" si="41"/>
        <v>5</v>
      </c>
      <c r="G84" s="121" t="str">
        <f t="shared" si="42"/>
        <v>70바3661</v>
      </c>
      <c r="H84" s="122">
        <f t="shared" si="43"/>
        <v>2</v>
      </c>
      <c r="I84" s="123">
        <f t="shared" si="44"/>
        <v>2293.2459999999996</v>
      </c>
      <c r="J84" s="124">
        <f t="shared" si="45"/>
        <v>1.1530968198137453E-2</v>
      </c>
      <c r="K84" s="124">
        <f t="shared" si="46"/>
        <v>0.41060211491893922</v>
      </c>
      <c r="L84" s="124">
        <f t="shared" si="47"/>
        <v>0.21628730628986165</v>
      </c>
      <c r="M84" s="125">
        <f t="shared" si="48"/>
        <v>14.42</v>
      </c>
      <c r="N84" s="126">
        <f t="shared" si="49"/>
        <v>0.12745662013933556</v>
      </c>
      <c r="O84" s="126">
        <f t="shared" si="50"/>
        <v>8.8794778697070438</v>
      </c>
      <c r="P84" s="240">
        <f t="shared" si="51"/>
        <v>78</v>
      </c>
      <c r="Q84" s="241">
        <f t="shared" si="52"/>
        <v>3</v>
      </c>
      <c r="R84" s="241">
        <f t="shared" si="53"/>
        <v>209</v>
      </c>
      <c r="T84">
        <v>529</v>
      </c>
      <c r="U84">
        <v>2172</v>
      </c>
      <c r="V84" t="s">
        <v>409</v>
      </c>
      <c r="W84">
        <v>2353.7420000000002</v>
      </c>
      <c r="X84">
        <v>1238.075</v>
      </c>
      <c r="Y84">
        <v>1.901</v>
      </c>
      <c r="Z84">
        <v>14.42</v>
      </c>
      <c r="AA84">
        <v>154.07578699999999</v>
      </c>
      <c r="AB84">
        <v>1.776643</v>
      </c>
      <c r="AC84">
        <v>63.263843999999999</v>
      </c>
      <c r="AD84" s="1">
        <v>496</v>
      </c>
      <c r="AE84">
        <v>3</v>
      </c>
      <c r="AF84">
        <v>209</v>
      </c>
      <c r="AG84">
        <v>83</v>
      </c>
      <c r="AH84">
        <v>15.276521000000001</v>
      </c>
      <c r="AI84">
        <v>1233</v>
      </c>
      <c r="AJ84">
        <v>0</v>
      </c>
      <c r="AK84">
        <v>78</v>
      </c>
      <c r="AL84">
        <v>48285</v>
      </c>
      <c r="AM84" t="s">
        <v>410</v>
      </c>
      <c r="AN84" t="s">
        <v>775</v>
      </c>
      <c r="AO84">
        <v>2192.9229999999998</v>
      </c>
      <c r="AR84" t="s">
        <v>119</v>
      </c>
      <c r="AS84" t="s">
        <v>124</v>
      </c>
      <c r="AT84" t="s">
        <v>267</v>
      </c>
      <c r="AU84" t="s">
        <v>409</v>
      </c>
      <c r="AV84" t="s">
        <v>48</v>
      </c>
      <c r="AW84">
        <v>2</v>
      </c>
      <c r="BB84">
        <v>0.94699358812792012</v>
      </c>
      <c r="BC84" t="s">
        <v>68</v>
      </c>
      <c r="BF84" t="s">
        <v>119</v>
      </c>
      <c r="BG84" t="s">
        <v>124</v>
      </c>
      <c r="BH84" t="s">
        <v>409</v>
      </c>
      <c r="BI84">
        <v>2172</v>
      </c>
      <c r="BJ84">
        <v>2</v>
      </c>
      <c r="BK84" t="s">
        <v>267</v>
      </c>
      <c r="BL84" t="s">
        <v>268</v>
      </c>
      <c r="BM84">
        <v>0.94699358812792012</v>
      </c>
      <c r="BN84" t="s">
        <v>68</v>
      </c>
      <c r="BO84" t="s">
        <v>178</v>
      </c>
      <c r="BP84">
        <v>2293.2459999999996</v>
      </c>
    </row>
    <row r="85" spans="1:68" ht="16.5">
      <c r="A85" s="132" t="str">
        <f t="shared" si="36"/>
        <v>인천스마트</v>
      </c>
      <c r="B85" s="133" t="str">
        <f t="shared" si="37"/>
        <v>안성진</v>
      </c>
      <c r="C85" s="134" t="str">
        <f t="shared" si="38"/>
        <v>A</v>
      </c>
      <c r="D85" s="135">
        <f t="shared" si="39"/>
        <v>0.96765155977677653</v>
      </c>
      <c r="E85" s="136">
        <f t="shared" si="40"/>
        <v>9480</v>
      </c>
      <c r="F85" s="137" t="str">
        <f t="shared" si="41"/>
        <v>20</v>
      </c>
      <c r="G85" s="138" t="str">
        <f t="shared" si="42"/>
        <v>70바3506</v>
      </c>
      <c r="H85" s="139">
        <f t="shared" si="43"/>
        <v>2</v>
      </c>
      <c r="I85" s="140">
        <f t="shared" si="44"/>
        <v>1343.011</v>
      </c>
      <c r="J85" s="141">
        <f t="shared" si="45"/>
        <v>6.9247246450436103E-2</v>
      </c>
      <c r="K85" s="141">
        <f t="shared" si="46"/>
        <v>0.33212174889211699</v>
      </c>
      <c r="L85" s="141">
        <f t="shared" si="47"/>
        <v>0.17870292946223076</v>
      </c>
      <c r="M85" s="142">
        <f t="shared" si="48"/>
        <v>11.736000000000001</v>
      </c>
      <c r="N85" s="143">
        <f t="shared" si="49"/>
        <v>0</v>
      </c>
      <c r="O85" s="143">
        <f t="shared" si="50"/>
        <v>14.817451234576634</v>
      </c>
      <c r="P85" s="238">
        <f t="shared" si="51"/>
        <v>25</v>
      </c>
      <c r="Q85" s="239">
        <f t="shared" si="52"/>
        <v>0</v>
      </c>
      <c r="R85" s="239">
        <f t="shared" si="53"/>
        <v>199</v>
      </c>
      <c r="T85">
        <v>529</v>
      </c>
      <c r="U85">
        <v>9480</v>
      </c>
      <c r="V85" t="s">
        <v>411</v>
      </c>
      <c r="W85">
        <v>1343.011</v>
      </c>
      <c r="X85">
        <v>730.52</v>
      </c>
      <c r="Y85">
        <v>1.8380000000000001</v>
      </c>
      <c r="Z85">
        <v>11.736000000000001</v>
      </c>
      <c r="AA85">
        <v>78.498587000000001</v>
      </c>
      <c r="AB85">
        <v>5.4358110000000002</v>
      </c>
      <c r="AC85">
        <v>26.071088</v>
      </c>
      <c r="AD85" s="1">
        <v>240</v>
      </c>
      <c r="AE85">
        <v>0</v>
      </c>
      <c r="AF85">
        <v>199</v>
      </c>
      <c r="AG85">
        <v>79</v>
      </c>
      <c r="AH85">
        <v>17.108727999999999</v>
      </c>
      <c r="AI85">
        <v>2492.1999999999998</v>
      </c>
      <c r="AJ85">
        <v>0</v>
      </c>
      <c r="AK85">
        <v>25</v>
      </c>
      <c r="AL85">
        <v>5620</v>
      </c>
      <c r="AM85" t="s">
        <v>412</v>
      </c>
      <c r="AN85" t="s">
        <v>776</v>
      </c>
      <c r="AO85">
        <v>1230.1559999999999</v>
      </c>
      <c r="AR85" t="s">
        <v>119</v>
      </c>
      <c r="AS85" t="s">
        <v>120</v>
      </c>
      <c r="AT85" t="s">
        <v>203</v>
      </c>
      <c r="AU85" t="s">
        <v>411</v>
      </c>
      <c r="AV85" t="s">
        <v>48</v>
      </c>
      <c r="AW85">
        <v>2</v>
      </c>
      <c r="BB85">
        <v>0.96765155977677653</v>
      </c>
      <c r="BC85" t="s">
        <v>66</v>
      </c>
      <c r="BF85" t="s">
        <v>119</v>
      </c>
      <c r="BG85" t="s">
        <v>120</v>
      </c>
      <c r="BH85" t="s">
        <v>411</v>
      </c>
      <c r="BI85">
        <v>9480</v>
      </c>
      <c r="BJ85">
        <v>2</v>
      </c>
      <c r="BK85" t="s">
        <v>203</v>
      </c>
      <c r="BL85" t="s">
        <v>202</v>
      </c>
      <c r="BM85">
        <v>0.96765155977677653</v>
      </c>
      <c r="BN85" t="s">
        <v>66</v>
      </c>
      <c r="BO85" t="s">
        <v>181</v>
      </c>
      <c r="BP85">
        <v>1343.011</v>
      </c>
    </row>
    <row r="86" spans="1:68" ht="16.5">
      <c r="A86" s="115" t="str">
        <f t="shared" si="36"/>
        <v>인천스마트</v>
      </c>
      <c r="B86" s="116" t="str">
        <f t="shared" si="37"/>
        <v>안진형</v>
      </c>
      <c r="C86" s="117" t="str">
        <f t="shared" si="38"/>
        <v>A</v>
      </c>
      <c r="D86" s="118">
        <f t="shared" si="39"/>
        <v>0.95064920299967492</v>
      </c>
      <c r="E86" s="119">
        <f t="shared" si="40"/>
        <v>9068</v>
      </c>
      <c r="F86" s="120" t="str">
        <f t="shared" si="41"/>
        <v>20</v>
      </c>
      <c r="G86" s="121" t="str">
        <f t="shared" si="42"/>
        <v>70바3501</v>
      </c>
      <c r="H86" s="122">
        <f t="shared" si="43"/>
        <v>3</v>
      </c>
      <c r="I86" s="123">
        <f t="shared" si="44"/>
        <v>1173.2710000000002</v>
      </c>
      <c r="J86" s="124">
        <f t="shared" si="45"/>
        <v>3.0435169485003643E-2</v>
      </c>
      <c r="K86" s="124">
        <f t="shared" si="46"/>
        <v>0.37134837351344696</v>
      </c>
      <c r="L86" s="124">
        <f t="shared" si="47"/>
        <v>0.21478413768004148</v>
      </c>
      <c r="M86" s="125">
        <f t="shared" si="48"/>
        <v>15.962999999999999</v>
      </c>
      <c r="N86" s="126">
        <f t="shared" si="49"/>
        <v>8.523180066668315E-2</v>
      </c>
      <c r="O86" s="126">
        <f t="shared" si="50"/>
        <v>13.551856306002621</v>
      </c>
      <c r="P86" s="240">
        <f t="shared" si="51"/>
        <v>26</v>
      </c>
      <c r="Q86" s="241">
        <f t="shared" si="52"/>
        <v>1</v>
      </c>
      <c r="R86" s="241">
        <f t="shared" si="53"/>
        <v>159</v>
      </c>
      <c r="T86">
        <v>529</v>
      </c>
      <c r="U86">
        <v>9068</v>
      </c>
      <c r="V86" t="s">
        <v>777</v>
      </c>
      <c r="W86">
        <v>1173.271</v>
      </c>
      <c r="X86">
        <v>649.87400000000002</v>
      </c>
      <c r="Y86">
        <v>1.8049999999999999</v>
      </c>
      <c r="Z86">
        <v>15.962999999999999</v>
      </c>
      <c r="AA86">
        <v>62.372480000000003</v>
      </c>
      <c r="AB86">
        <v>1.898317</v>
      </c>
      <c r="AC86">
        <v>23.161919000000001</v>
      </c>
      <c r="AD86" s="1">
        <v>252</v>
      </c>
      <c r="AE86">
        <v>1</v>
      </c>
      <c r="AF86">
        <v>159</v>
      </c>
      <c r="AG86">
        <v>92</v>
      </c>
      <c r="AH86">
        <v>18.810714999999998</v>
      </c>
      <c r="AI86">
        <v>4163</v>
      </c>
      <c r="AJ86">
        <v>7.8</v>
      </c>
      <c r="AK86">
        <v>26</v>
      </c>
      <c r="AL86">
        <v>6496</v>
      </c>
      <c r="AM86" t="s">
        <v>778</v>
      </c>
      <c r="AN86" t="s">
        <v>779</v>
      </c>
      <c r="AO86">
        <v>617.08000000000004</v>
      </c>
      <c r="AR86" t="s">
        <v>119</v>
      </c>
      <c r="AS86" t="s">
        <v>120</v>
      </c>
      <c r="AT86" t="s">
        <v>199</v>
      </c>
      <c r="AU86" t="s">
        <v>777</v>
      </c>
      <c r="AV86" t="s">
        <v>48</v>
      </c>
      <c r="AW86">
        <v>3</v>
      </c>
      <c r="BB86">
        <v>0.95064920299967492</v>
      </c>
      <c r="BC86" t="s">
        <v>66</v>
      </c>
      <c r="BF86" t="s">
        <v>119</v>
      </c>
      <c r="BG86" t="s">
        <v>120</v>
      </c>
      <c r="BH86" t="s">
        <v>777</v>
      </c>
      <c r="BI86">
        <v>9068</v>
      </c>
      <c r="BJ86">
        <v>3</v>
      </c>
      <c r="BK86" t="s">
        <v>199</v>
      </c>
      <c r="BL86" t="s">
        <v>631</v>
      </c>
      <c r="BM86">
        <v>0.95064920299967492</v>
      </c>
      <c r="BN86" t="s">
        <v>66</v>
      </c>
      <c r="BO86" t="s">
        <v>181</v>
      </c>
      <c r="BP86">
        <v>1173.2710000000002</v>
      </c>
    </row>
    <row r="87" spans="1:68" ht="16.5">
      <c r="A87" s="132" t="str">
        <f t="shared" si="36"/>
        <v>인천스마트</v>
      </c>
      <c r="B87" s="133" t="str">
        <f t="shared" si="37"/>
        <v>안현진</v>
      </c>
      <c r="C87" s="134" t="str">
        <f t="shared" si="38"/>
        <v>F</v>
      </c>
      <c r="D87" s="135">
        <f t="shared" si="39"/>
        <v>0.79265734310231073</v>
      </c>
      <c r="E87" s="136">
        <f t="shared" si="40"/>
        <v>6339</v>
      </c>
      <c r="F87" s="137" t="str">
        <f t="shared" si="41"/>
        <v>38</v>
      </c>
      <c r="G87" s="138" t="str">
        <f t="shared" si="42"/>
        <v>70바3575</v>
      </c>
      <c r="H87" s="139">
        <f t="shared" si="43"/>
        <v>4</v>
      </c>
      <c r="I87" s="140">
        <f t="shared" si="44"/>
        <v>1186.539</v>
      </c>
      <c r="J87" s="141">
        <f t="shared" si="45"/>
        <v>1.5424941499423094E-2</v>
      </c>
      <c r="K87" s="141">
        <f t="shared" si="46"/>
        <v>0.3840717184993106</v>
      </c>
      <c r="L87" s="141">
        <f t="shared" si="47"/>
        <v>0.17361418377314189</v>
      </c>
      <c r="M87" s="142">
        <f t="shared" si="48"/>
        <v>19.367999999999999</v>
      </c>
      <c r="N87" s="143">
        <f t="shared" si="49"/>
        <v>0</v>
      </c>
      <c r="O87" s="143">
        <f t="shared" si="50"/>
        <v>11.015642211940957</v>
      </c>
      <c r="P87" s="238">
        <f t="shared" si="51"/>
        <v>6</v>
      </c>
      <c r="Q87" s="239">
        <f t="shared" si="52"/>
        <v>0</v>
      </c>
      <c r="R87" s="239">
        <f t="shared" si="53"/>
        <v>134</v>
      </c>
      <c r="T87">
        <v>529</v>
      </c>
      <c r="U87">
        <v>6339</v>
      </c>
      <c r="V87" t="s">
        <v>413</v>
      </c>
      <c r="W87">
        <v>1216.452</v>
      </c>
      <c r="X87">
        <v>702.84299999999996</v>
      </c>
      <c r="Y87">
        <v>1.7310000000000001</v>
      </c>
      <c r="Z87">
        <v>19.367999999999999</v>
      </c>
      <c r="AA87">
        <v>75.561648000000005</v>
      </c>
      <c r="AB87">
        <v>1.1655340000000001</v>
      </c>
      <c r="AC87">
        <v>29.021091999999999</v>
      </c>
      <c r="AD87" s="1">
        <v>206</v>
      </c>
      <c r="AE87">
        <v>0</v>
      </c>
      <c r="AF87">
        <v>134</v>
      </c>
      <c r="AG87">
        <v>76</v>
      </c>
      <c r="AH87">
        <v>16.098801000000002</v>
      </c>
      <c r="AI87">
        <v>1215.4000000000001</v>
      </c>
      <c r="AJ87">
        <v>0</v>
      </c>
      <c r="AK87">
        <v>6</v>
      </c>
      <c r="AL87">
        <v>775</v>
      </c>
      <c r="AM87" t="s">
        <v>414</v>
      </c>
      <c r="AN87" t="s">
        <v>780</v>
      </c>
      <c r="AO87">
        <v>905.17</v>
      </c>
      <c r="AR87" t="s">
        <v>119</v>
      </c>
      <c r="AS87" t="s">
        <v>123</v>
      </c>
      <c r="AT87" t="s">
        <v>255</v>
      </c>
      <c r="AU87" t="s">
        <v>413</v>
      </c>
      <c r="AV87" t="s">
        <v>48</v>
      </c>
      <c r="AW87">
        <v>4</v>
      </c>
      <c r="BB87">
        <v>0.79265734310231073</v>
      </c>
      <c r="BC87" t="s">
        <v>70</v>
      </c>
      <c r="BF87" t="s">
        <v>119</v>
      </c>
      <c r="BG87" t="s">
        <v>123</v>
      </c>
      <c r="BH87" t="s">
        <v>413</v>
      </c>
      <c r="BI87">
        <v>6339</v>
      </c>
      <c r="BJ87">
        <v>4</v>
      </c>
      <c r="BK87" t="s">
        <v>255</v>
      </c>
      <c r="BL87" t="s">
        <v>246</v>
      </c>
      <c r="BM87">
        <v>0.79265734310231073</v>
      </c>
      <c r="BN87" t="s">
        <v>70</v>
      </c>
      <c r="BO87" t="s">
        <v>578</v>
      </c>
      <c r="BP87">
        <v>1186.539</v>
      </c>
    </row>
    <row r="88" spans="1:68" ht="16.5">
      <c r="A88" s="115" t="str">
        <f t="shared" ref="A88:A109" si="54">BF88</f>
        <v>인천스마트</v>
      </c>
      <c r="B88" s="116" t="str">
        <f t="shared" ref="B88:B109" si="55">BH88</f>
        <v>양광일</v>
      </c>
      <c r="C88" s="117" t="str">
        <f t="shared" ref="C88:C109" si="56">BN88</f>
        <v>C</v>
      </c>
      <c r="D88" s="118">
        <f t="shared" ref="D88:D109" si="57">BM88</f>
        <v>0.85699999999999998</v>
      </c>
      <c r="E88" s="119">
        <f t="shared" ref="E88:E109" si="58">U88</f>
        <v>9259</v>
      </c>
      <c r="F88" s="120" t="str">
        <f t="shared" ref="F88:F109" si="59">BG88</f>
        <v>5</v>
      </c>
      <c r="G88" s="121" t="str">
        <f t="shared" ref="G88:G109" si="60">BK88</f>
        <v>70바3622</v>
      </c>
      <c r="H88" s="122">
        <f t="shared" ref="H88:H109" si="61">BJ88</f>
        <v>1</v>
      </c>
      <c r="I88" s="123">
        <f t="shared" ref="I88:I109" si="62">BP88</f>
        <v>1782.5830000000001</v>
      </c>
      <c r="J88" s="124">
        <f t="shared" ref="J88:J109" si="63">AB88/AA88</f>
        <v>1.2381807705682053E-2</v>
      </c>
      <c r="K88" s="124">
        <f t="shared" ref="K88:K109" si="64">AC88/AA88</f>
        <v>0.41953589923072732</v>
      </c>
      <c r="L88" s="124">
        <f t="shared" ref="L88:L109" si="65">AD88/I88</f>
        <v>5.6098369613083933E-2</v>
      </c>
      <c r="M88" s="125">
        <f t="shared" ref="M88:M109" si="66">Z88</f>
        <v>12.96</v>
      </c>
      <c r="N88" s="126">
        <f t="shared" ref="N88:N109" si="67">AE88*100/W88</f>
        <v>0.22145377761390198</v>
      </c>
      <c r="O88" s="126">
        <f t="shared" ref="O88:O109" si="68">AF88*100/W88</f>
        <v>13.01040943481674</v>
      </c>
      <c r="P88" s="240">
        <f t="shared" ref="P88:P109" si="69">AK88</f>
        <v>73</v>
      </c>
      <c r="Q88" s="241">
        <f t="shared" ref="Q88:Q109" si="70">AE88</f>
        <v>4</v>
      </c>
      <c r="R88" s="241">
        <f t="shared" ref="R88:R109" si="71">AF88</f>
        <v>235</v>
      </c>
      <c r="T88">
        <v>529</v>
      </c>
      <c r="U88">
        <v>9259</v>
      </c>
      <c r="V88" t="s">
        <v>415</v>
      </c>
      <c r="W88">
        <v>1806.2460000000001</v>
      </c>
      <c r="X88">
        <v>1051.249</v>
      </c>
      <c r="Y88">
        <v>1.718</v>
      </c>
      <c r="Z88">
        <v>12.96</v>
      </c>
      <c r="AA88">
        <v>119.55136400000001</v>
      </c>
      <c r="AB88">
        <v>1.480262</v>
      </c>
      <c r="AC88">
        <v>50.156089000000001</v>
      </c>
      <c r="AD88" s="1">
        <v>100</v>
      </c>
      <c r="AE88">
        <v>4</v>
      </c>
      <c r="AF88">
        <v>235</v>
      </c>
      <c r="AG88">
        <v>84</v>
      </c>
      <c r="AH88">
        <v>15.108535</v>
      </c>
      <c r="AI88">
        <v>5789.2</v>
      </c>
      <c r="AJ88">
        <v>31.8</v>
      </c>
      <c r="AK88">
        <v>73</v>
      </c>
      <c r="AL88">
        <v>43180</v>
      </c>
      <c r="AM88" t="s">
        <v>416</v>
      </c>
      <c r="AN88" t="s">
        <v>781</v>
      </c>
      <c r="AO88">
        <v>1782.5830000000001</v>
      </c>
      <c r="AR88" t="s">
        <v>119</v>
      </c>
      <c r="AS88" t="s">
        <v>124</v>
      </c>
      <c r="AT88" t="s">
        <v>262</v>
      </c>
      <c r="AU88" t="s">
        <v>415</v>
      </c>
      <c r="AV88" t="s">
        <v>48</v>
      </c>
      <c r="AW88">
        <v>1</v>
      </c>
      <c r="BB88">
        <v>0.85699999999999998</v>
      </c>
      <c r="BC88" t="s">
        <v>69</v>
      </c>
      <c r="BF88" t="s">
        <v>119</v>
      </c>
      <c r="BG88" t="s">
        <v>124</v>
      </c>
      <c r="BH88" t="s">
        <v>415</v>
      </c>
      <c r="BI88">
        <v>9259</v>
      </c>
      <c r="BJ88">
        <v>1</v>
      </c>
      <c r="BK88" t="s">
        <v>262</v>
      </c>
      <c r="BL88" t="s">
        <v>177</v>
      </c>
      <c r="BM88">
        <v>0.85699999999999998</v>
      </c>
      <c r="BN88" t="s">
        <v>69</v>
      </c>
      <c r="BO88" t="s">
        <v>180</v>
      </c>
      <c r="BP88">
        <v>1782.5830000000001</v>
      </c>
    </row>
    <row r="89" spans="1:68" ht="16.5">
      <c r="A89" s="132" t="str">
        <f t="shared" si="54"/>
        <v>인천스마트</v>
      </c>
      <c r="B89" s="133" t="str">
        <f t="shared" si="55"/>
        <v>연성석</v>
      </c>
      <c r="C89" s="134" t="str">
        <f t="shared" si="56"/>
        <v>C</v>
      </c>
      <c r="D89" s="135">
        <f t="shared" si="57"/>
        <v>0.8935996917096708</v>
      </c>
      <c r="E89" s="136">
        <f t="shared" si="58"/>
        <v>2320</v>
      </c>
      <c r="F89" s="137" t="str">
        <f t="shared" si="59"/>
        <v>38</v>
      </c>
      <c r="G89" s="138" t="str">
        <f t="shared" si="60"/>
        <v>70바3552</v>
      </c>
      <c r="H89" s="139">
        <f t="shared" si="61"/>
        <v>4</v>
      </c>
      <c r="I89" s="140">
        <f t="shared" si="62"/>
        <v>2387.36</v>
      </c>
      <c r="J89" s="141">
        <f t="shared" si="63"/>
        <v>1.1130210133894824E-2</v>
      </c>
      <c r="K89" s="141">
        <f t="shared" si="64"/>
        <v>0.37815711755027492</v>
      </c>
      <c r="L89" s="141">
        <f t="shared" si="65"/>
        <v>0.13194490985858856</v>
      </c>
      <c r="M89" s="142">
        <f t="shared" si="66"/>
        <v>9.9770000000000003</v>
      </c>
      <c r="N89" s="143">
        <f t="shared" si="67"/>
        <v>0</v>
      </c>
      <c r="O89" s="143">
        <f t="shared" si="68"/>
        <v>5.4453454862274642</v>
      </c>
      <c r="P89" s="238">
        <f t="shared" si="69"/>
        <v>11</v>
      </c>
      <c r="Q89" s="239">
        <f t="shared" si="70"/>
        <v>0</v>
      </c>
      <c r="R89" s="239">
        <f t="shared" si="71"/>
        <v>130</v>
      </c>
      <c r="T89">
        <v>529</v>
      </c>
      <c r="U89">
        <v>2320</v>
      </c>
      <c r="V89" t="s">
        <v>417</v>
      </c>
      <c r="W89">
        <v>2387.36</v>
      </c>
      <c r="X89">
        <v>1221.56</v>
      </c>
      <c r="Y89">
        <v>1.954</v>
      </c>
      <c r="Z89">
        <v>9.9770000000000003</v>
      </c>
      <c r="AA89">
        <v>163.291077</v>
      </c>
      <c r="AB89">
        <v>1.817464</v>
      </c>
      <c r="AC89">
        <v>61.749682999999997</v>
      </c>
      <c r="AD89" s="1">
        <v>315</v>
      </c>
      <c r="AE89">
        <v>0</v>
      </c>
      <c r="AF89">
        <v>130</v>
      </c>
      <c r="AG89">
        <v>89</v>
      </c>
      <c r="AH89">
        <v>14.620272</v>
      </c>
      <c r="AI89">
        <v>617.70000000000005</v>
      </c>
      <c r="AJ89">
        <v>35.6</v>
      </c>
      <c r="AK89">
        <v>11</v>
      </c>
      <c r="AL89">
        <v>1936</v>
      </c>
      <c r="AM89" t="s">
        <v>418</v>
      </c>
      <c r="AN89" t="s">
        <v>782</v>
      </c>
      <c r="AO89">
        <v>1937.6579999999999</v>
      </c>
      <c r="AR89" t="s">
        <v>119</v>
      </c>
      <c r="AS89" t="s">
        <v>123</v>
      </c>
      <c r="AT89" t="s">
        <v>252</v>
      </c>
      <c r="AU89" t="s">
        <v>417</v>
      </c>
      <c r="AV89" t="s">
        <v>48</v>
      </c>
      <c r="AW89">
        <v>4</v>
      </c>
      <c r="BB89">
        <v>0.8935996917096708</v>
      </c>
      <c r="BC89" t="s">
        <v>69</v>
      </c>
      <c r="BF89" t="s">
        <v>119</v>
      </c>
      <c r="BG89" t="s">
        <v>123</v>
      </c>
      <c r="BH89" t="s">
        <v>417</v>
      </c>
      <c r="BI89">
        <v>2320</v>
      </c>
      <c r="BJ89">
        <v>4</v>
      </c>
      <c r="BK89" t="s">
        <v>252</v>
      </c>
      <c r="BL89" t="s">
        <v>251</v>
      </c>
      <c r="BM89">
        <v>0.8935996917096708</v>
      </c>
      <c r="BN89" t="s">
        <v>69</v>
      </c>
      <c r="BO89" t="s">
        <v>180</v>
      </c>
      <c r="BP89">
        <v>2387.36</v>
      </c>
    </row>
    <row r="90" spans="1:68" ht="16.5">
      <c r="A90" s="115" t="str">
        <f t="shared" si="54"/>
        <v>인천스마트</v>
      </c>
      <c r="B90" s="116" t="str">
        <f t="shared" si="55"/>
        <v>오세환</v>
      </c>
      <c r="C90" s="117" t="str">
        <f t="shared" si="56"/>
        <v>B</v>
      </c>
      <c r="D90" s="118">
        <f t="shared" si="57"/>
        <v>0.91576438091530621</v>
      </c>
      <c r="E90" s="119">
        <f t="shared" si="58"/>
        <v>230</v>
      </c>
      <c r="F90" s="120" t="str">
        <f t="shared" si="59"/>
        <v>27</v>
      </c>
      <c r="G90" s="121" t="str">
        <f t="shared" si="60"/>
        <v>70바3637</v>
      </c>
      <c r="H90" s="122">
        <f t="shared" si="61"/>
        <v>2</v>
      </c>
      <c r="I90" s="123">
        <f t="shared" si="62"/>
        <v>2388.7219999999998</v>
      </c>
      <c r="J90" s="124">
        <f t="shared" si="63"/>
        <v>2.5676419037356894E-2</v>
      </c>
      <c r="K90" s="124">
        <f t="shared" si="64"/>
        <v>0.33998167033960319</v>
      </c>
      <c r="L90" s="124">
        <f t="shared" si="65"/>
        <v>0.16745355884862284</v>
      </c>
      <c r="M90" s="125">
        <f t="shared" si="66"/>
        <v>12.371</v>
      </c>
      <c r="N90" s="126">
        <f t="shared" si="67"/>
        <v>0</v>
      </c>
      <c r="O90" s="126">
        <f t="shared" si="68"/>
        <v>2.5536667724414976</v>
      </c>
      <c r="P90" s="240">
        <f t="shared" si="69"/>
        <v>14</v>
      </c>
      <c r="Q90" s="241">
        <f t="shared" si="70"/>
        <v>0</v>
      </c>
      <c r="R90" s="241">
        <f t="shared" si="71"/>
        <v>61</v>
      </c>
      <c r="T90">
        <v>529</v>
      </c>
      <c r="U90">
        <v>230</v>
      </c>
      <c r="V90" t="s">
        <v>419</v>
      </c>
      <c r="W90">
        <v>2388.7220000000002</v>
      </c>
      <c r="X90">
        <v>1374.759</v>
      </c>
      <c r="Y90">
        <v>1.738</v>
      </c>
      <c r="Z90">
        <v>12.371</v>
      </c>
      <c r="AA90">
        <v>157.70941400000001</v>
      </c>
      <c r="AB90">
        <v>4.0494130000000004</v>
      </c>
      <c r="AC90">
        <v>53.618310000000001</v>
      </c>
      <c r="AD90" s="1">
        <v>400</v>
      </c>
      <c r="AE90">
        <v>0</v>
      </c>
      <c r="AF90">
        <v>61</v>
      </c>
      <c r="AG90">
        <v>67</v>
      </c>
      <c r="AH90">
        <v>15.14635</v>
      </c>
      <c r="AI90">
        <v>1287.0999999999999</v>
      </c>
      <c r="AJ90">
        <v>0</v>
      </c>
      <c r="AK90">
        <v>14</v>
      </c>
      <c r="AL90">
        <v>2188</v>
      </c>
      <c r="AM90" t="s">
        <v>420</v>
      </c>
      <c r="AN90" t="s">
        <v>783</v>
      </c>
      <c r="AO90">
        <v>2335.5439999999999</v>
      </c>
      <c r="AR90" t="s">
        <v>119</v>
      </c>
      <c r="AS90" t="s">
        <v>122</v>
      </c>
      <c r="AT90" t="s">
        <v>232</v>
      </c>
      <c r="AU90" t="s">
        <v>419</v>
      </c>
      <c r="AV90" t="s">
        <v>48</v>
      </c>
      <c r="AW90">
        <v>2</v>
      </c>
      <c r="BB90">
        <v>0.91576438091530621</v>
      </c>
      <c r="BC90" t="s">
        <v>68</v>
      </c>
      <c r="BF90" t="s">
        <v>119</v>
      </c>
      <c r="BG90" t="s">
        <v>122</v>
      </c>
      <c r="BH90" t="s">
        <v>419</v>
      </c>
      <c r="BI90">
        <v>230</v>
      </c>
      <c r="BJ90">
        <v>2</v>
      </c>
      <c r="BK90" t="s">
        <v>232</v>
      </c>
      <c r="BL90" t="s">
        <v>230</v>
      </c>
      <c r="BM90">
        <v>0.91576438091530621</v>
      </c>
      <c r="BN90" t="s">
        <v>68</v>
      </c>
      <c r="BO90" t="s">
        <v>178</v>
      </c>
      <c r="BP90">
        <v>2388.7219999999998</v>
      </c>
    </row>
    <row r="91" spans="1:68" ht="16.5">
      <c r="A91" s="132" t="str">
        <f t="shared" si="54"/>
        <v>인천스마트</v>
      </c>
      <c r="B91" s="133" t="str">
        <f t="shared" si="55"/>
        <v>오정택</v>
      </c>
      <c r="C91" s="134" t="str">
        <f t="shared" si="56"/>
        <v>A</v>
      </c>
      <c r="D91" s="135">
        <f t="shared" si="57"/>
        <v>0.95666666666666667</v>
      </c>
      <c r="E91" s="136">
        <f t="shared" si="58"/>
        <v>8830</v>
      </c>
      <c r="F91" s="137" t="str">
        <f t="shared" si="59"/>
        <v>5-1</v>
      </c>
      <c r="G91" s="138" t="str">
        <f t="shared" si="60"/>
        <v>70바3645</v>
      </c>
      <c r="H91" s="139">
        <f t="shared" si="61"/>
        <v>1</v>
      </c>
      <c r="I91" s="140">
        <f t="shared" si="62"/>
        <v>703.37300000000005</v>
      </c>
      <c r="J91" s="141">
        <f t="shared" si="63"/>
        <v>1.9118640754948964E-2</v>
      </c>
      <c r="K91" s="141">
        <f t="shared" si="64"/>
        <v>0.32969096315428731</v>
      </c>
      <c r="L91" s="141">
        <f t="shared" si="65"/>
        <v>0.13506347272357624</v>
      </c>
      <c r="M91" s="142">
        <f t="shared" si="66"/>
        <v>13.13</v>
      </c>
      <c r="N91" s="143">
        <f t="shared" si="67"/>
        <v>0.1421720765511329</v>
      </c>
      <c r="O91" s="143">
        <f t="shared" si="68"/>
        <v>13.506347272357624</v>
      </c>
      <c r="P91" s="238">
        <f t="shared" si="69"/>
        <v>1</v>
      </c>
      <c r="Q91" s="239">
        <f t="shared" si="70"/>
        <v>1</v>
      </c>
      <c r="R91" s="239">
        <f t="shared" si="71"/>
        <v>95</v>
      </c>
      <c r="T91">
        <v>529</v>
      </c>
      <c r="U91">
        <v>8830</v>
      </c>
      <c r="V91" t="s">
        <v>421</v>
      </c>
      <c r="W91">
        <v>703.37300000000005</v>
      </c>
      <c r="X91">
        <v>408.42500000000001</v>
      </c>
      <c r="Y91">
        <v>1.722</v>
      </c>
      <c r="Z91">
        <v>13.13</v>
      </c>
      <c r="AA91">
        <v>42.075533</v>
      </c>
      <c r="AB91">
        <v>0.804427</v>
      </c>
      <c r="AC91">
        <v>13.871923000000001</v>
      </c>
      <c r="AD91" s="1">
        <v>95</v>
      </c>
      <c r="AE91">
        <v>1</v>
      </c>
      <c r="AF91">
        <v>95</v>
      </c>
      <c r="AG91">
        <v>70</v>
      </c>
      <c r="AH91">
        <v>16.716912000000001</v>
      </c>
      <c r="AI91">
        <v>103.3</v>
      </c>
      <c r="AJ91">
        <v>0</v>
      </c>
      <c r="AK91">
        <v>1</v>
      </c>
      <c r="AL91">
        <v>30</v>
      </c>
      <c r="AM91" t="s">
        <v>422</v>
      </c>
      <c r="AN91" t="s">
        <v>784</v>
      </c>
      <c r="AO91">
        <v>703.37300000000005</v>
      </c>
      <c r="AR91" t="s">
        <v>119</v>
      </c>
      <c r="AS91" t="s">
        <v>125</v>
      </c>
      <c r="AT91" t="s">
        <v>270</v>
      </c>
      <c r="AU91" t="s">
        <v>421</v>
      </c>
      <c r="AV91" t="s">
        <v>48</v>
      </c>
      <c r="AW91">
        <v>1</v>
      </c>
      <c r="BB91">
        <v>0.95666666666666667</v>
      </c>
      <c r="BC91" t="s">
        <v>66</v>
      </c>
      <c r="BF91" t="s">
        <v>119</v>
      </c>
      <c r="BG91" t="s">
        <v>125</v>
      </c>
      <c r="BH91" t="s">
        <v>421</v>
      </c>
      <c r="BI91">
        <v>8830</v>
      </c>
      <c r="BJ91">
        <v>1</v>
      </c>
      <c r="BK91" t="s">
        <v>270</v>
      </c>
      <c r="BL91" t="s">
        <v>177</v>
      </c>
      <c r="BM91">
        <v>0.95666666666666667</v>
      </c>
      <c r="BN91" t="s">
        <v>66</v>
      </c>
      <c r="BO91" t="s">
        <v>181</v>
      </c>
      <c r="BP91">
        <v>703.37300000000005</v>
      </c>
    </row>
    <row r="92" spans="1:68" ht="16.5">
      <c r="A92" s="115" t="str">
        <f t="shared" si="54"/>
        <v>인천스마트</v>
      </c>
      <c r="B92" s="116" t="str">
        <f t="shared" si="55"/>
        <v>우제욱</v>
      </c>
      <c r="C92" s="117" t="str">
        <f t="shared" si="56"/>
        <v>S</v>
      </c>
      <c r="D92" s="118">
        <f t="shared" si="57"/>
        <v>1.0505</v>
      </c>
      <c r="E92" s="119">
        <f t="shared" si="58"/>
        <v>9389</v>
      </c>
      <c r="F92" s="120" t="str">
        <f t="shared" si="59"/>
        <v>5</v>
      </c>
      <c r="G92" s="121" t="str">
        <f t="shared" si="60"/>
        <v>70바3630</v>
      </c>
      <c r="H92" s="122">
        <f t="shared" si="61"/>
        <v>1</v>
      </c>
      <c r="I92" s="123">
        <f t="shared" si="62"/>
        <v>1951.4570000000001</v>
      </c>
      <c r="J92" s="124">
        <f t="shared" si="63"/>
        <v>3.1292974251469971E-2</v>
      </c>
      <c r="K92" s="124">
        <f t="shared" si="64"/>
        <v>0.33638952230623831</v>
      </c>
      <c r="L92" s="124">
        <f t="shared" si="65"/>
        <v>0.18345267151671801</v>
      </c>
      <c r="M92" s="125">
        <f t="shared" si="66"/>
        <v>11.298</v>
      </c>
      <c r="N92" s="126">
        <f t="shared" si="67"/>
        <v>0</v>
      </c>
      <c r="O92" s="126">
        <f t="shared" si="68"/>
        <v>8.3014896049464575</v>
      </c>
      <c r="P92" s="240">
        <f t="shared" si="69"/>
        <v>11</v>
      </c>
      <c r="Q92" s="241">
        <f t="shared" si="70"/>
        <v>0</v>
      </c>
      <c r="R92" s="241">
        <f t="shared" si="71"/>
        <v>162</v>
      </c>
      <c r="T92">
        <v>529</v>
      </c>
      <c r="U92">
        <v>9389</v>
      </c>
      <c r="V92" t="s">
        <v>423</v>
      </c>
      <c r="W92">
        <v>1951.4570000000001</v>
      </c>
      <c r="X92">
        <v>928.83900000000006</v>
      </c>
      <c r="Y92">
        <v>2.101</v>
      </c>
      <c r="Z92">
        <v>11.298</v>
      </c>
      <c r="AA92">
        <v>125.239965</v>
      </c>
      <c r="AB92">
        <v>3.9191310000000001</v>
      </c>
      <c r="AC92">
        <v>42.129412000000002</v>
      </c>
      <c r="AD92" s="1">
        <v>358</v>
      </c>
      <c r="AE92">
        <v>0</v>
      </c>
      <c r="AF92">
        <v>162</v>
      </c>
      <c r="AG92">
        <v>66</v>
      </c>
      <c r="AH92">
        <v>15.581742999999999</v>
      </c>
      <c r="AI92">
        <v>855</v>
      </c>
      <c r="AJ92">
        <v>0</v>
      </c>
      <c r="AK92">
        <v>11</v>
      </c>
      <c r="AL92">
        <v>3689</v>
      </c>
      <c r="AM92" t="s">
        <v>424</v>
      </c>
      <c r="AN92" t="s">
        <v>785</v>
      </c>
      <c r="AO92">
        <v>1951.4570000000001</v>
      </c>
      <c r="AR92" t="s">
        <v>119</v>
      </c>
      <c r="AS92" t="s">
        <v>124</v>
      </c>
      <c r="AT92" t="s">
        <v>264</v>
      </c>
      <c r="AU92" t="s">
        <v>423</v>
      </c>
      <c r="AV92" t="s">
        <v>48</v>
      </c>
      <c r="AW92">
        <v>1</v>
      </c>
      <c r="BB92">
        <v>1.0505</v>
      </c>
      <c r="BC92" t="s">
        <v>71</v>
      </c>
      <c r="BF92" t="s">
        <v>119</v>
      </c>
      <c r="BG92" t="s">
        <v>124</v>
      </c>
      <c r="BH92" t="s">
        <v>423</v>
      </c>
      <c r="BI92">
        <v>9389</v>
      </c>
      <c r="BJ92">
        <v>1</v>
      </c>
      <c r="BK92" t="s">
        <v>264</v>
      </c>
      <c r="BL92" t="s">
        <v>177</v>
      </c>
      <c r="BM92">
        <v>1.0505</v>
      </c>
      <c r="BN92" t="s">
        <v>71</v>
      </c>
      <c r="BO92" t="s">
        <v>179</v>
      </c>
      <c r="BP92">
        <v>1951.4570000000001</v>
      </c>
    </row>
    <row r="93" spans="1:68" ht="16.5">
      <c r="A93" s="132" t="str">
        <f t="shared" si="54"/>
        <v>인천스마트</v>
      </c>
      <c r="B93" s="133" t="str">
        <f t="shared" si="55"/>
        <v>유병수</v>
      </c>
      <c r="C93" s="134" t="str">
        <f t="shared" si="56"/>
        <v>C</v>
      </c>
      <c r="D93" s="135">
        <f t="shared" si="57"/>
        <v>0.89741543268838397</v>
      </c>
      <c r="E93" s="136">
        <f t="shared" si="58"/>
        <v>383</v>
      </c>
      <c r="F93" s="137" t="str">
        <f t="shared" si="59"/>
        <v>21</v>
      </c>
      <c r="G93" s="138" t="str">
        <f t="shared" si="60"/>
        <v>70바3628</v>
      </c>
      <c r="H93" s="139">
        <f t="shared" si="61"/>
        <v>2</v>
      </c>
      <c r="I93" s="140">
        <f t="shared" si="62"/>
        <v>2307.114</v>
      </c>
      <c r="J93" s="141">
        <f t="shared" si="63"/>
        <v>5.029130257918718E-2</v>
      </c>
      <c r="K93" s="141">
        <f t="shared" si="64"/>
        <v>0.348888445820348</v>
      </c>
      <c r="L93" s="141">
        <f t="shared" si="65"/>
        <v>0.10489295284064853</v>
      </c>
      <c r="M93" s="142">
        <f t="shared" si="66"/>
        <v>14.361000000000001</v>
      </c>
      <c r="N93" s="143">
        <f t="shared" si="67"/>
        <v>0.12816114811882931</v>
      </c>
      <c r="O93" s="143">
        <f t="shared" si="68"/>
        <v>10.509214145744004</v>
      </c>
      <c r="P93" s="238">
        <f t="shared" si="69"/>
        <v>28</v>
      </c>
      <c r="Q93" s="239">
        <f t="shared" si="70"/>
        <v>3</v>
      </c>
      <c r="R93" s="239">
        <f t="shared" si="71"/>
        <v>246</v>
      </c>
      <c r="T93">
        <v>529</v>
      </c>
      <c r="U93">
        <v>383</v>
      </c>
      <c r="V93" t="s">
        <v>425</v>
      </c>
      <c r="W93">
        <v>2340.8029999999999</v>
      </c>
      <c r="X93">
        <v>1256.1030000000001</v>
      </c>
      <c r="Y93">
        <v>1.8640000000000001</v>
      </c>
      <c r="Z93">
        <v>14.361000000000001</v>
      </c>
      <c r="AA93">
        <v>163.10995299999999</v>
      </c>
      <c r="AB93">
        <v>8.2030119999999993</v>
      </c>
      <c r="AC93">
        <v>56.907178000000002</v>
      </c>
      <c r="AD93" s="1">
        <v>242</v>
      </c>
      <c r="AE93">
        <v>3</v>
      </c>
      <c r="AF93">
        <v>246</v>
      </c>
      <c r="AG93">
        <v>96</v>
      </c>
      <c r="AH93">
        <v>14.351073</v>
      </c>
      <c r="AI93">
        <v>2066.3000000000002</v>
      </c>
      <c r="AJ93">
        <v>24.8</v>
      </c>
      <c r="AK93">
        <v>28</v>
      </c>
      <c r="AL93">
        <v>17813</v>
      </c>
      <c r="AM93" t="s">
        <v>426</v>
      </c>
      <c r="AN93" t="s">
        <v>786</v>
      </c>
      <c r="AO93">
        <v>1791.674</v>
      </c>
      <c r="AR93" t="s">
        <v>119</v>
      </c>
      <c r="AS93" t="s">
        <v>121</v>
      </c>
      <c r="AT93" t="s">
        <v>224</v>
      </c>
      <c r="AU93" t="s">
        <v>425</v>
      </c>
      <c r="AV93" t="s">
        <v>48</v>
      </c>
      <c r="AW93">
        <v>2</v>
      </c>
      <c r="BB93">
        <v>0.89741543268838397</v>
      </c>
      <c r="BC93" t="s">
        <v>69</v>
      </c>
      <c r="BF93" t="s">
        <v>119</v>
      </c>
      <c r="BG93" t="s">
        <v>121</v>
      </c>
      <c r="BH93" t="s">
        <v>425</v>
      </c>
      <c r="BI93">
        <v>383</v>
      </c>
      <c r="BJ93">
        <v>2</v>
      </c>
      <c r="BK93" t="s">
        <v>224</v>
      </c>
      <c r="BL93" t="s">
        <v>274</v>
      </c>
      <c r="BM93">
        <v>0.89741543268838397</v>
      </c>
      <c r="BN93" t="s">
        <v>69</v>
      </c>
      <c r="BO93" t="s">
        <v>180</v>
      </c>
      <c r="BP93">
        <v>2307.114</v>
      </c>
    </row>
    <row r="94" spans="1:68" ht="16.5">
      <c r="A94" s="115" t="str">
        <f t="shared" si="54"/>
        <v>인천스마트</v>
      </c>
      <c r="B94" s="116" t="str">
        <f t="shared" si="55"/>
        <v>유재학</v>
      </c>
      <c r="C94" s="117" t="str">
        <f t="shared" si="56"/>
        <v>A</v>
      </c>
      <c r="D94" s="118">
        <f t="shared" si="57"/>
        <v>0.95157475196992725</v>
      </c>
      <c r="E94" s="119">
        <f t="shared" si="58"/>
        <v>4600</v>
      </c>
      <c r="F94" s="120" t="str">
        <f t="shared" si="59"/>
        <v>27</v>
      </c>
      <c r="G94" s="121" t="str">
        <f t="shared" si="60"/>
        <v>70바3638</v>
      </c>
      <c r="H94" s="122">
        <f t="shared" si="61"/>
        <v>4</v>
      </c>
      <c r="I94" s="123">
        <f t="shared" si="62"/>
        <v>2209.94</v>
      </c>
      <c r="J94" s="124">
        <f t="shared" si="63"/>
        <v>9.8695659769828335E-3</v>
      </c>
      <c r="K94" s="124">
        <f t="shared" si="64"/>
        <v>0.33544796868369975</v>
      </c>
      <c r="L94" s="124">
        <f t="shared" si="65"/>
        <v>0.15339782980533409</v>
      </c>
      <c r="M94" s="125">
        <f t="shared" si="66"/>
        <v>9.4</v>
      </c>
      <c r="N94" s="126">
        <f t="shared" si="67"/>
        <v>0</v>
      </c>
      <c r="O94" s="126">
        <f t="shared" si="68"/>
        <v>6.1992633284161558</v>
      </c>
      <c r="P94" s="240">
        <f t="shared" si="69"/>
        <v>8</v>
      </c>
      <c r="Q94" s="241">
        <f t="shared" si="70"/>
        <v>0</v>
      </c>
      <c r="R94" s="241">
        <f t="shared" si="71"/>
        <v>137</v>
      </c>
      <c r="T94">
        <v>529</v>
      </c>
      <c r="U94">
        <v>4600</v>
      </c>
      <c r="V94" t="s">
        <v>427</v>
      </c>
      <c r="W94">
        <v>2209.94</v>
      </c>
      <c r="X94">
        <v>1222.079</v>
      </c>
      <c r="Y94">
        <v>1.8080000000000001</v>
      </c>
      <c r="Z94">
        <v>9.4</v>
      </c>
      <c r="AA94">
        <v>137.25912600000001</v>
      </c>
      <c r="AB94">
        <v>1.3546879999999999</v>
      </c>
      <c r="AC94">
        <v>46.043295000000001</v>
      </c>
      <c r="AD94" s="1">
        <v>339</v>
      </c>
      <c r="AE94">
        <v>0</v>
      </c>
      <c r="AF94">
        <v>137</v>
      </c>
      <c r="AG94">
        <v>80</v>
      </c>
      <c r="AH94">
        <v>16.100494999999999</v>
      </c>
      <c r="AI94">
        <v>490.4</v>
      </c>
      <c r="AJ94">
        <v>0</v>
      </c>
      <c r="AK94">
        <v>8</v>
      </c>
      <c r="AL94">
        <v>2719</v>
      </c>
      <c r="AM94" t="s">
        <v>428</v>
      </c>
      <c r="AN94" t="s">
        <v>787</v>
      </c>
      <c r="AO94">
        <v>1904.1479999999999</v>
      </c>
      <c r="AR94" t="s">
        <v>119</v>
      </c>
      <c r="AS94" t="s">
        <v>122</v>
      </c>
      <c r="AT94" t="s">
        <v>234</v>
      </c>
      <c r="AU94" t="s">
        <v>427</v>
      </c>
      <c r="AV94" t="s">
        <v>48</v>
      </c>
      <c r="AW94">
        <v>4</v>
      </c>
      <c r="BB94">
        <v>0.95157475196992725</v>
      </c>
      <c r="BC94" t="s">
        <v>66</v>
      </c>
      <c r="BF94" t="s">
        <v>119</v>
      </c>
      <c r="BG94" t="s">
        <v>122</v>
      </c>
      <c r="BH94" t="s">
        <v>427</v>
      </c>
      <c r="BI94">
        <v>4600</v>
      </c>
      <c r="BJ94">
        <v>4</v>
      </c>
      <c r="BK94" t="s">
        <v>234</v>
      </c>
      <c r="BL94" t="s">
        <v>231</v>
      </c>
      <c r="BM94">
        <v>0.95157475196992725</v>
      </c>
      <c r="BN94" t="s">
        <v>66</v>
      </c>
      <c r="BO94" t="s">
        <v>181</v>
      </c>
      <c r="BP94">
        <v>2209.94</v>
      </c>
    </row>
    <row r="95" spans="1:68" ht="16.5">
      <c r="A95" s="132" t="str">
        <f t="shared" si="54"/>
        <v>인천스마트</v>
      </c>
      <c r="B95" s="133" t="str">
        <f t="shared" si="55"/>
        <v>유종각</v>
      </c>
      <c r="C95" s="134" t="str">
        <f t="shared" si="56"/>
        <v>F</v>
      </c>
      <c r="D95" s="135">
        <f t="shared" si="57"/>
        <v>0.77818181818181809</v>
      </c>
      <c r="E95" s="136">
        <f t="shared" si="58"/>
        <v>3128</v>
      </c>
      <c r="F95" s="137" t="str">
        <f t="shared" si="59"/>
        <v>38</v>
      </c>
      <c r="G95" s="138" t="str">
        <f t="shared" si="60"/>
        <v>70바3548</v>
      </c>
      <c r="H95" s="139">
        <f t="shared" si="61"/>
        <v>1</v>
      </c>
      <c r="I95" s="140">
        <f t="shared" si="62"/>
        <v>2013.846</v>
      </c>
      <c r="J95" s="141">
        <f t="shared" si="63"/>
        <v>9.6993152500558458E-3</v>
      </c>
      <c r="K95" s="141">
        <f t="shared" si="64"/>
        <v>0.39088238372657935</v>
      </c>
      <c r="L95" s="141">
        <f t="shared" si="65"/>
        <v>0.20408710497227692</v>
      </c>
      <c r="M95" s="142">
        <f t="shared" si="66"/>
        <v>14.683999999999999</v>
      </c>
      <c r="N95" s="143">
        <f t="shared" si="67"/>
        <v>0</v>
      </c>
      <c r="O95" s="143">
        <f t="shared" si="68"/>
        <v>10.179527133653716</v>
      </c>
      <c r="P95" s="238">
        <f t="shared" si="69"/>
        <v>40</v>
      </c>
      <c r="Q95" s="239">
        <f t="shared" si="70"/>
        <v>0</v>
      </c>
      <c r="R95" s="239">
        <f t="shared" si="71"/>
        <v>205</v>
      </c>
      <c r="T95">
        <v>529</v>
      </c>
      <c r="U95">
        <v>3128</v>
      </c>
      <c r="V95" t="s">
        <v>429</v>
      </c>
      <c r="W95">
        <v>2013.846</v>
      </c>
      <c r="X95">
        <v>1176.3309999999999</v>
      </c>
      <c r="Y95">
        <v>1.712</v>
      </c>
      <c r="Z95">
        <v>14.683999999999999</v>
      </c>
      <c r="AA95">
        <v>143.88025999999999</v>
      </c>
      <c r="AB95">
        <v>1.39554</v>
      </c>
      <c r="AC95">
        <v>56.240259000000002</v>
      </c>
      <c r="AD95" s="1">
        <v>411</v>
      </c>
      <c r="AE95">
        <v>0</v>
      </c>
      <c r="AF95">
        <v>205</v>
      </c>
      <c r="AG95">
        <v>68</v>
      </c>
      <c r="AH95">
        <v>13.99668</v>
      </c>
      <c r="AI95">
        <v>765.7</v>
      </c>
      <c r="AJ95">
        <v>0</v>
      </c>
      <c r="AK95">
        <v>40</v>
      </c>
      <c r="AL95">
        <v>14544</v>
      </c>
      <c r="AM95" t="s">
        <v>430</v>
      </c>
      <c r="AN95" t="s">
        <v>788</v>
      </c>
      <c r="AO95">
        <v>2013.846</v>
      </c>
      <c r="AR95" t="s">
        <v>119</v>
      </c>
      <c r="AS95" t="s">
        <v>123</v>
      </c>
      <c r="AT95" t="s">
        <v>247</v>
      </c>
      <c r="AU95" t="s">
        <v>429</v>
      </c>
      <c r="AV95" t="s">
        <v>48</v>
      </c>
      <c r="AW95">
        <v>1</v>
      </c>
      <c r="BB95">
        <v>0.77818181818181809</v>
      </c>
      <c r="BC95" t="s">
        <v>70</v>
      </c>
      <c r="BF95" t="s">
        <v>119</v>
      </c>
      <c r="BG95" t="s">
        <v>123</v>
      </c>
      <c r="BH95" t="s">
        <v>429</v>
      </c>
      <c r="BI95">
        <v>3128</v>
      </c>
      <c r="BJ95">
        <v>1</v>
      </c>
      <c r="BK95" t="s">
        <v>247</v>
      </c>
      <c r="BL95" t="s">
        <v>177</v>
      </c>
      <c r="BM95">
        <v>0.77818181818181809</v>
      </c>
      <c r="BN95" t="s">
        <v>70</v>
      </c>
      <c r="BO95" t="s">
        <v>578</v>
      </c>
      <c r="BP95">
        <v>2013.846</v>
      </c>
    </row>
    <row r="96" spans="1:68" ht="16.5">
      <c r="A96" s="115" t="str">
        <f t="shared" si="54"/>
        <v>인천스마트</v>
      </c>
      <c r="B96" s="116" t="str">
        <f t="shared" si="55"/>
        <v>유종선</v>
      </c>
      <c r="C96" s="117" t="str">
        <f t="shared" si="56"/>
        <v>F</v>
      </c>
      <c r="D96" s="118">
        <f t="shared" si="57"/>
        <v>0.78291176626033687</v>
      </c>
      <c r="E96" s="119">
        <f t="shared" si="58"/>
        <v>223</v>
      </c>
      <c r="F96" s="120" t="str">
        <f t="shared" si="59"/>
        <v>21</v>
      </c>
      <c r="G96" s="121" t="str">
        <f t="shared" si="60"/>
        <v>70바3626</v>
      </c>
      <c r="H96" s="122">
        <f t="shared" si="61"/>
        <v>2</v>
      </c>
      <c r="I96" s="123">
        <f t="shared" si="62"/>
        <v>1209.221</v>
      </c>
      <c r="J96" s="124">
        <f t="shared" si="63"/>
        <v>6.559917262445196E-2</v>
      </c>
      <c r="K96" s="124">
        <f t="shared" si="64"/>
        <v>0.36952971869435342</v>
      </c>
      <c r="L96" s="124">
        <f t="shared" si="65"/>
        <v>0.11825795284732898</v>
      </c>
      <c r="M96" s="125">
        <f t="shared" si="66"/>
        <v>16.920999999999999</v>
      </c>
      <c r="N96" s="126">
        <f t="shared" si="67"/>
        <v>0.16539573824801257</v>
      </c>
      <c r="O96" s="126">
        <f t="shared" si="68"/>
        <v>10.419931509624792</v>
      </c>
      <c r="P96" s="240">
        <f t="shared" si="69"/>
        <v>4</v>
      </c>
      <c r="Q96" s="241">
        <f t="shared" si="70"/>
        <v>2</v>
      </c>
      <c r="R96" s="241">
        <f t="shared" si="71"/>
        <v>126</v>
      </c>
      <c r="T96">
        <v>529</v>
      </c>
      <c r="U96">
        <v>223</v>
      </c>
      <c r="V96" t="s">
        <v>431</v>
      </c>
      <c r="W96">
        <v>1209.221</v>
      </c>
      <c r="X96">
        <v>708.35299999999995</v>
      </c>
      <c r="Y96">
        <v>1.7070000000000001</v>
      </c>
      <c r="Z96">
        <v>16.920999999999999</v>
      </c>
      <c r="AA96">
        <v>87.267747</v>
      </c>
      <c r="AB96">
        <v>5.7246920000000001</v>
      </c>
      <c r="AC96">
        <v>32.248026000000003</v>
      </c>
      <c r="AD96" s="1">
        <v>143</v>
      </c>
      <c r="AE96">
        <v>2</v>
      </c>
      <c r="AF96">
        <v>126</v>
      </c>
      <c r="AG96">
        <v>66</v>
      </c>
      <c r="AH96">
        <v>13.856448</v>
      </c>
      <c r="AI96">
        <v>103</v>
      </c>
      <c r="AJ96">
        <v>0</v>
      </c>
      <c r="AK96">
        <v>4</v>
      </c>
      <c r="AL96">
        <v>1450</v>
      </c>
      <c r="AM96" t="s">
        <v>432</v>
      </c>
      <c r="AN96" t="s">
        <v>789</v>
      </c>
      <c r="AO96">
        <v>1097.645</v>
      </c>
      <c r="AR96" t="s">
        <v>119</v>
      </c>
      <c r="AS96" t="s">
        <v>121</v>
      </c>
      <c r="AT96" t="s">
        <v>220</v>
      </c>
      <c r="AU96" t="s">
        <v>431</v>
      </c>
      <c r="AV96" t="s">
        <v>48</v>
      </c>
      <c r="AW96">
        <v>2</v>
      </c>
      <c r="BB96">
        <v>0.78291176626033687</v>
      </c>
      <c r="BC96" t="s">
        <v>70</v>
      </c>
      <c r="BF96" t="s">
        <v>119</v>
      </c>
      <c r="BG96" t="s">
        <v>121</v>
      </c>
      <c r="BH96" t="s">
        <v>431</v>
      </c>
      <c r="BI96">
        <v>223</v>
      </c>
      <c r="BJ96">
        <v>2</v>
      </c>
      <c r="BK96" t="s">
        <v>220</v>
      </c>
      <c r="BL96" t="s">
        <v>212</v>
      </c>
      <c r="BM96">
        <v>0.78291176626033687</v>
      </c>
      <c r="BN96" t="s">
        <v>70</v>
      </c>
      <c r="BO96" t="s">
        <v>578</v>
      </c>
      <c r="BP96">
        <v>1209.221</v>
      </c>
    </row>
    <row r="97" spans="1:68" ht="16.5">
      <c r="A97" s="132" t="str">
        <f t="shared" si="54"/>
        <v>인천스마트</v>
      </c>
      <c r="B97" s="133" t="str">
        <f t="shared" si="55"/>
        <v>윤세호</v>
      </c>
      <c r="C97" s="134" t="str">
        <f t="shared" si="56"/>
        <v>B</v>
      </c>
      <c r="D97" s="135">
        <f t="shared" si="57"/>
        <v>0.91280784588302522</v>
      </c>
      <c r="E97" s="136">
        <f t="shared" si="58"/>
        <v>4052</v>
      </c>
      <c r="F97" s="137" t="str">
        <f t="shared" si="59"/>
        <v>21</v>
      </c>
      <c r="G97" s="138" t="str">
        <f t="shared" si="60"/>
        <v>71바7126</v>
      </c>
      <c r="H97" s="139">
        <f t="shared" si="61"/>
        <v>3</v>
      </c>
      <c r="I97" s="140">
        <f t="shared" si="62"/>
        <v>2070.6060000000002</v>
      </c>
      <c r="J97" s="141">
        <f t="shared" si="63"/>
        <v>3.009945870685039E-2</v>
      </c>
      <c r="K97" s="141">
        <f t="shared" si="64"/>
        <v>0.37920902501594655</v>
      </c>
      <c r="L97" s="141">
        <f t="shared" si="65"/>
        <v>0.12073760048990488</v>
      </c>
      <c r="M97" s="142">
        <f t="shared" si="66"/>
        <v>13.433999999999999</v>
      </c>
      <c r="N97" s="143">
        <f t="shared" si="67"/>
        <v>0.14488512058788586</v>
      </c>
      <c r="O97" s="143">
        <f t="shared" si="68"/>
        <v>3.5738329745011841</v>
      </c>
      <c r="P97" s="238">
        <f t="shared" si="69"/>
        <v>5</v>
      </c>
      <c r="Q97" s="239">
        <f t="shared" si="70"/>
        <v>3</v>
      </c>
      <c r="R97" s="239">
        <f t="shared" si="71"/>
        <v>74</v>
      </c>
      <c r="T97">
        <v>529</v>
      </c>
      <c r="U97">
        <v>4052</v>
      </c>
      <c r="V97" t="s">
        <v>433</v>
      </c>
      <c r="W97">
        <v>2070.6060000000002</v>
      </c>
      <c r="X97">
        <v>1075.1489999999999</v>
      </c>
      <c r="Y97">
        <v>1.9259999999999999</v>
      </c>
      <c r="Z97">
        <v>13.433999999999999</v>
      </c>
      <c r="AA97">
        <v>149.927447</v>
      </c>
      <c r="AB97">
        <v>4.5127350000000002</v>
      </c>
      <c r="AC97">
        <v>56.853841000000003</v>
      </c>
      <c r="AD97" s="1">
        <v>250</v>
      </c>
      <c r="AE97">
        <v>3</v>
      </c>
      <c r="AF97">
        <v>74</v>
      </c>
      <c r="AG97">
        <v>67</v>
      </c>
      <c r="AH97">
        <v>13.81072</v>
      </c>
      <c r="AI97">
        <v>126.2</v>
      </c>
      <c r="AJ97">
        <v>0</v>
      </c>
      <c r="AK97">
        <v>5</v>
      </c>
      <c r="AL97">
        <v>2792</v>
      </c>
      <c r="AM97" t="s">
        <v>434</v>
      </c>
      <c r="AN97" t="s">
        <v>790</v>
      </c>
      <c r="AO97">
        <v>1846.7560000000001</v>
      </c>
      <c r="AR97" t="s">
        <v>119</v>
      </c>
      <c r="AS97" t="s">
        <v>121</v>
      </c>
      <c r="AT97" t="s">
        <v>226</v>
      </c>
      <c r="AU97" t="s">
        <v>433</v>
      </c>
      <c r="AV97" t="s">
        <v>48</v>
      </c>
      <c r="AW97">
        <v>3</v>
      </c>
      <c r="BB97">
        <v>0.91280784588302522</v>
      </c>
      <c r="BC97" t="s">
        <v>68</v>
      </c>
      <c r="BF97" t="s">
        <v>119</v>
      </c>
      <c r="BG97" t="s">
        <v>121</v>
      </c>
      <c r="BH97" t="s">
        <v>433</v>
      </c>
      <c r="BI97">
        <v>4052</v>
      </c>
      <c r="BJ97">
        <v>3</v>
      </c>
      <c r="BK97" t="s">
        <v>226</v>
      </c>
      <c r="BL97" t="s">
        <v>219</v>
      </c>
      <c r="BM97">
        <v>0.91280784588302522</v>
      </c>
      <c r="BN97" t="s">
        <v>68</v>
      </c>
      <c r="BO97" t="s">
        <v>178</v>
      </c>
      <c r="BP97">
        <v>2070.6060000000002</v>
      </c>
    </row>
    <row r="98" spans="1:68" ht="16.5">
      <c r="A98" s="115" t="str">
        <f t="shared" si="54"/>
        <v>인천스마트</v>
      </c>
      <c r="B98" s="116" t="str">
        <f t="shared" si="55"/>
        <v>윤주현</v>
      </c>
      <c r="C98" s="117" t="str">
        <f t="shared" si="56"/>
        <v>C</v>
      </c>
      <c r="D98" s="118">
        <f t="shared" si="57"/>
        <v>0.88227042297706615</v>
      </c>
      <c r="E98" s="119">
        <f t="shared" si="58"/>
        <v>7000</v>
      </c>
      <c r="F98" s="120" t="str">
        <f t="shared" si="59"/>
        <v>5</v>
      </c>
      <c r="G98" s="121" t="str">
        <f t="shared" si="60"/>
        <v>70바3661</v>
      </c>
      <c r="H98" s="122">
        <f t="shared" si="61"/>
        <v>4</v>
      </c>
      <c r="I98" s="123">
        <f t="shared" si="62"/>
        <v>462.2</v>
      </c>
      <c r="J98" s="124">
        <f t="shared" si="63"/>
        <v>5.5795938317148866E-2</v>
      </c>
      <c r="K98" s="124">
        <f t="shared" si="64"/>
        <v>0.2994569936448167</v>
      </c>
      <c r="L98" s="124">
        <f t="shared" si="65"/>
        <v>0.14063176114236262</v>
      </c>
      <c r="M98" s="125">
        <f t="shared" si="66"/>
        <v>15.185</v>
      </c>
      <c r="N98" s="126">
        <f t="shared" si="67"/>
        <v>0.15174506828528073</v>
      </c>
      <c r="O98" s="126">
        <f t="shared" si="68"/>
        <v>9.559939301972685</v>
      </c>
      <c r="P98" s="240">
        <f t="shared" si="69"/>
        <v>96</v>
      </c>
      <c r="Q98" s="241">
        <f t="shared" si="70"/>
        <v>1</v>
      </c>
      <c r="R98" s="241">
        <f t="shared" si="71"/>
        <v>63</v>
      </c>
      <c r="T98">
        <v>529</v>
      </c>
      <c r="U98">
        <v>7000</v>
      </c>
      <c r="V98" t="s">
        <v>591</v>
      </c>
      <c r="W98">
        <v>659</v>
      </c>
      <c r="X98">
        <v>366.52</v>
      </c>
      <c r="Y98">
        <v>1.798</v>
      </c>
      <c r="Z98">
        <v>15.185</v>
      </c>
      <c r="AA98">
        <v>34.146929999999998</v>
      </c>
      <c r="AB98">
        <v>1.90526</v>
      </c>
      <c r="AC98">
        <v>10.225536999999999</v>
      </c>
      <c r="AD98" s="1">
        <v>65</v>
      </c>
      <c r="AE98">
        <v>1</v>
      </c>
      <c r="AF98">
        <v>63</v>
      </c>
      <c r="AG98">
        <v>92</v>
      </c>
      <c r="AH98">
        <v>19.298953000000001</v>
      </c>
      <c r="AI98">
        <v>1022.5</v>
      </c>
      <c r="AJ98">
        <v>8.1999999999999993</v>
      </c>
      <c r="AK98">
        <v>96</v>
      </c>
      <c r="AL98">
        <v>2565</v>
      </c>
      <c r="AM98" t="s">
        <v>592</v>
      </c>
      <c r="AN98" t="s">
        <v>791</v>
      </c>
      <c r="AO98">
        <v>146.666</v>
      </c>
      <c r="AR98" t="s">
        <v>119</v>
      </c>
      <c r="AS98" t="s">
        <v>124</v>
      </c>
      <c r="AT98" t="s">
        <v>267</v>
      </c>
      <c r="AU98" t="s">
        <v>591</v>
      </c>
      <c r="AV98" t="s">
        <v>48</v>
      </c>
      <c r="AW98">
        <v>4</v>
      </c>
      <c r="BB98">
        <v>0.88227042297706615</v>
      </c>
      <c r="BC98" t="s">
        <v>69</v>
      </c>
      <c r="BF98" t="s">
        <v>119</v>
      </c>
      <c r="BG98" t="s">
        <v>124</v>
      </c>
      <c r="BH98" t="s">
        <v>591</v>
      </c>
      <c r="BI98">
        <v>7000</v>
      </c>
      <c r="BJ98">
        <v>4</v>
      </c>
      <c r="BK98" t="s">
        <v>267</v>
      </c>
      <c r="BL98" t="s">
        <v>266</v>
      </c>
      <c r="BM98">
        <v>0.88227042297706615</v>
      </c>
      <c r="BN98" t="s">
        <v>69</v>
      </c>
      <c r="BO98" t="s">
        <v>180</v>
      </c>
      <c r="BP98">
        <v>462.2</v>
      </c>
    </row>
    <row r="99" spans="1:68" ht="16.5">
      <c r="A99" s="132" t="str">
        <f t="shared" si="54"/>
        <v>인천스마트</v>
      </c>
      <c r="B99" s="133" t="str">
        <f t="shared" si="55"/>
        <v>윤태원</v>
      </c>
      <c r="C99" s="134" t="str">
        <f t="shared" si="56"/>
        <v>A</v>
      </c>
      <c r="D99" s="135">
        <f t="shared" si="57"/>
        <v>0.9918185006388831</v>
      </c>
      <c r="E99" s="136">
        <f t="shared" si="58"/>
        <v>7048</v>
      </c>
      <c r="F99" s="137" t="str">
        <f t="shared" si="59"/>
        <v>27</v>
      </c>
      <c r="G99" s="138" t="str">
        <f t="shared" si="60"/>
        <v>70바3635</v>
      </c>
      <c r="H99" s="139">
        <f t="shared" si="61"/>
        <v>4</v>
      </c>
      <c r="I99" s="140">
        <f t="shared" si="62"/>
        <v>1641.5160000000001</v>
      </c>
      <c r="J99" s="141">
        <f t="shared" si="63"/>
        <v>2.2033557360065896E-2</v>
      </c>
      <c r="K99" s="141">
        <f t="shared" si="64"/>
        <v>0.27818673907494906</v>
      </c>
      <c r="L99" s="141">
        <f t="shared" si="65"/>
        <v>4.5080279448997146E-2</v>
      </c>
      <c r="M99" s="142">
        <f t="shared" si="66"/>
        <v>12.289</v>
      </c>
      <c r="N99" s="143">
        <f t="shared" si="67"/>
        <v>0.18030731578903081</v>
      </c>
      <c r="O99" s="143">
        <f t="shared" si="68"/>
        <v>7.6931121403319818</v>
      </c>
      <c r="P99" s="238">
        <f t="shared" si="69"/>
        <v>18</v>
      </c>
      <c r="Q99" s="239">
        <f t="shared" si="70"/>
        <v>3</v>
      </c>
      <c r="R99" s="239">
        <f t="shared" si="71"/>
        <v>128</v>
      </c>
      <c r="T99">
        <v>529</v>
      </c>
      <c r="U99">
        <v>7048</v>
      </c>
      <c r="V99" t="s">
        <v>435</v>
      </c>
      <c r="W99">
        <v>1663.826</v>
      </c>
      <c r="X99">
        <v>929.43499999999995</v>
      </c>
      <c r="Y99">
        <v>1.79</v>
      </c>
      <c r="Z99">
        <v>12.289</v>
      </c>
      <c r="AA99">
        <v>94.791365999999996</v>
      </c>
      <c r="AB99">
        <v>2.0885910000000001</v>
      </c>
      <c r="AC99">
        <v>26.369700999999999</v>
      </c>
      <c r="AD99" s="1">
        <v>74</v>
      </c>
      <c r="AE99">
        <v>3</v>
      </c>
      <c r="AF99">
        <v>128</v>
      </c>
      <c r="AG99">
        <v>93</v>
      </c>
      <c r="AH99">
        <v>17.552505</v>
      </c>
      <c r="AI99">
        <v>2213.1</v>
      </c>
      <c r="AJ99">
        <v>70</v>
      </c>
      <c r="AK99">
        <v>18</v>
      </c>
      <c r="AL99">
        <v>5364</v>
      </c>
      <c r="AM99" t="s">
        <v>436</v>
      </c>
      <c r="AN99" t="s">
        <v>792</v>
      </c>
      <c r="AO99">
        <v>1265.671</v>
      </c>
      <c r="AR99" t="s">
        <v>119</v>
      </c>
      <c r="AS99" t="s">
        <v>122</v>
      </c>
      <c r="AT99" t="s">
        <v>230</v>
      </c>
      <c r="AU99" t="s">
        <v>435</v>
      </c>
      <c r="AV99" t="s">
        <v>48</v>
      </c>
      <c r="AW99">
        <v>4</v>
      </c>
      <c r="BB99">
        <v>0.9918185006388831</v>
      </c>
      <c r="BC99" t="s">
        <v>66</v>
      </c>
      <c r="BF99" t="s">
        <v>119</v>
      </c>
      <c r="BG99" t="s">
        <v>122</v>
      </c>
      <c r="BH99" t="s">
        <v>435</v>
      </c>
      <c r="BI99">
        <v>7048</v>
      </c>
      <c r="BJ99">
        <v>4</v>
      </c>
      <c r="BK99" t="s">
        <v>230</v>
      </c>
      <c r="BL99" t="s">
        <v>239</v>
      </c>
      <c r="BM99">
        <v>0.9918185006388831</v>
      </c>
      <c r="BN99" t="s">
        <v>66</v>
      </c>
      <c r="BO99" t="s">
        <v>181</v>
      </c>
      <c r="BP99">
        <v>1641.5160000000001</v>
      </c>
    </row>
    <row r="100" spans="1:68" ht="16.5">
      <c r="A100" s="115" t="str">
        <f t="shared" si="54"/>
        <v>인천스마트</v>
      </c>
      <c r="B100" s="116" t="str">
        <f t="shared" si="55"/>
        <v>윤희석</v>
      </c>
      <c r="C100" s="117" t="str">
        <f t="shared" si="56"/>
        <v>A</v>
      </c>
      <c r="D100" s="118">
        <f t="shared" si="57"/>
        <v>0.99178194447711576</v>
      </c>
      <c r="E100" s="119">
        <f t="shared" si="58"/>
        <v>567</v>
      </c>
      <c r="F100" s="120" t="str">
        <f t="shared" si="59"/>
        <v>20</v>
      </c>
      <c r="G100" s="121" t="str">
        <f t="shared" si="60"/>
        <v>70바3501</v>
      </c>
      <c r="H100" s="122">
        <f t="shared" si="61"/>
        <v>3</v>
      </c>
      <c r="I100" s="123">
        <f t="shared" si="62"/>
        <v>1326.7909999999999</v>
      </c>
      <c r="J100" s="124">
        <f t="shared" si="63"/>
        <v>1.4057067944374949E-2</v>
      </c>
      <c r="K100" s="124">
        <f t="shared" si="64"/>
        <v>0.31026399966353624</v>
      </c>
      <c r="L100" s="124">
        <f t="shared" si="65"/>
        <v>3.9946005060329776E-2</v>
      </c>
      <c r="M100" s="125">
        <f t="shared" si="66"/>
        <v>12.148</v>
      </c>
      <c r="N100" s="126">
        <f t="shared" si="67"/>
        <v>0</v>
      </c>
      <c r="O100" s="126">
        <f t="shared" si="68"/>
        <v>8.1399406538030483</v>
      </c>
      <c r="P100" s="240">
        <f t="shared" si="69"/>
        <v>1</v>
      </c>
      <c r="Q100" s="241">
        <f t="shared" si="70"/>
        <v>0</v>
      </c>
      <c r="R100" s="241">
        <f t="shared" si="71"/>
        <v>108</v>
      </c>
      <c r="T100">
        <v>529</v>
      </c>
      <c r="U100">
        <v>567</v>
      </c>
      <c r="V100" t="s">
        <v>437</v>
      </c>
      <c r="W100">
        <v>1326.7909999999999</v>
      </c>
      <c r="X100">
        <v>704.56200000000001</v>
      </c>
      <c r="Y100">
        <v>1.883</v>
      </c>
      <c r="Z100">
        <v>12.148</v>
      </c>
      <c r="AA100">
        <v>69.951074000000006</v>
      </c>
      <c r="AB100">
        <v>0.98330700000000004</v>
      </c>
      <c r="AC100">
        <v>21.703299999999999</v>
      </c>
      <c r="AD100" s="1">
        <v>53</v>
      </c>
      <c r="AE100">
        <v>0</v>
      </c>
      <c r="AF100">
        <v>108</v>
      </c>
      <c r="AG100">
        <v>94</v>
      </c>
      <c r="AH100">
        <v>18.967414000000002</v>
      </c>
      <c r="AI100">
        <v>1691.4</v>
      </c>
      <c r="AJ100">
        <v>27</v>
      </c>
      <c r="AK100">
        <v>1</v>
      </c>
      <c r="AL100">
        <v>43</v>
      </c>
      <c r="AM100" t="s">
        <v>438</v>
      </c>
      <c r="AN100" t="s">
        <v>793</v>
      </c>
      <c r="AO100">
        <v>1157.0119999999999</v>
      </c>
      <c r="AR100" t="s">
        <v>119</v>
      </c>
      <c r="AS100" t="s">
        <v>120</v>
      </c>
      <c r="AT100" t="s">
        <v>199</v>
      </c>
      <c r="AU100" t="s">
        <v>437</v>
      </c>
      <c r="AV100" t="s">
        <v>48</v>
      </c>
      <c r="AW100">
        <v>3</v>
      </c>
      <c r="BB100">
        <v>0.99178194447711576</v>
      </c>
      <c r="BC100" t="s">
        <v>66</v>
      </c>
      <c r="BF100" t="s">
        <v>119</v>
      </c>
      <c r="BG100" t="s">
        <v>120</v>
      </c>
      <c r="BH100" t="s">
        <v>437</v>
      </c>
      <c r="BI100">
        <v>567</v>
      </c>
      <c r="BJ100">
        <v>3</v>
      </c>
      <c r="BK100" t="s">
        <v>199</v>
      </c>
      <c r="BL100" t="s">
        <v>203</v>
      </c>
      <c r="BM100">
        <v>0.99178194447711576</v>
      </c>
      <c r="BN100" t="s">
        <v>66</v>
      </c>
      <c r="BO100" t="s">
        <v>181</v>
      </c>
      <c r="BP100">
        <v>1326.7909999999999</v>
      </c>
    </row>
    <row r="101" spans="1:68" ht="16.5">
      <c r="A101" s="132" t="str">
        <f t="shared" si="54"/>
        <v>인천스마트</v>
      </c>
      <c r="B101" s="133" t="str">
        <f t="shared" si="55"/>
        <v>이강일</v>
      </c>
      <c r="C101" s="134" t="str">
        <f t="shared" si="56"/>
        <v>C</v>
      </c>
      <c r="D101" s="135">
        <f t="shared" si="57"/>
        <v>0.87979621392967033</v>
      </c>
      <c r="E101" s="136">
        <f t="shared" si="58"/>
        <v>2158</v>
      </c>
      <c r="F101" s="137" t="str">
        <f t="shared" si="59"/>
        <v>27</v>
      </c>
      <c r="G101" s="138" t="str">
        <f t="shared" si="60"/>
        <v>71바7125</v>
      </c>
      <c r="H101" s="139">
        <f t="shared" si="61"/>
        <v>3</v>
      </c>
      <c r="I101" s="140">
        <f t="shared" si="62"/>
        <v>1628.115</v>
      </c>
      <c r="J101" s="141">
        <f t="shared" si="63"/>
        <v>4.5266002252907979E-2</v>
      </c>
      <c r="K101" s="141">
        <f t="shared" si="64"/>
        <v>0.35887977738627025</v>
      </c>
      <c r="L101" s="141">
        <f t="shared" si="65"/>
        <v>0.13266876111331202</v>
      </c>
      <c r="M101" s="142">
        <f t="shared" si="66"/>
        <v>13.510999999999999</v>
      </c>
      <c r="N101" s="143">
        <f t="shared" si="67"/>
        <v>6.1420722737644456E-2</v>
      </c>
      <c r="O101" s="143">
        <f t="shared" si="68"/>
        <v>4.6679749280609784</v>
      </c>
      <c r="P101" s="238">
        <f t="shared" si="69"/>
        <v>17</v>
      </c>
      <c r="Q101" s="239">
        <f t="shared" si="70"/>
        <v>1</v>
      </c>
      <c r="R101" s="239">
        <f t="shared" si="71"/>
        <v>76</v>
      </c>
      <c r="T101">
        <v>529</v>
      </c>
      <c r="U101">
        <v>2158</v>
      </c>
      <c r="V101" t="s">
        <v>439</v>
      </c>
      <c r="W101">
        <v>1628.115</v>
      </c>
      <c r="X101">
        <v>970.98800000000006</v>
      </c>
      <c r="Y101">
        <v>1.677</v>
      </c>
      <c r="Z101">
        <v>13.510999999999999</v>
      </c>
      <c r="AA101">
        <v>107.610254</v>
      </c>
      <c r="AB101">
        <v>4.871086</v>
      </c>
      <c r="AC101">
        <v>38.619143999999999</v>
      </c>
      <c r="AD101" s="1">
        <v>216</v>
      </c>
      <c r="AE101">
        <v>1</v>
      </c>
      <c r="AF101">
        <v>76</v>
      </c>
      <c r="AG101">
        <v>69</v>
      </c>
      <c r="AH101">
        <v>15.129738</v>
      </c>
      <c r="AI101">
        <v>623.29999999999995</v>
      </c>
      <c r="AJ101">
        <v>0</v>
      </c>
      <c r="AK101">
        <v>17</v>
      </c>
      <c r="AL101">
        <v>2913</v>
      </c>
      <c r="AM101" t="s">
        <v>440</v>
      </c>
      <c r="AN101" t="s">
        <v>794</v>
      </c>
      <c r="AO101">
        <v>1415.1859999999999</v>
      </c>
      <c r="AR101" t="s">
        <v>119</v>
      </c>
      <c r="AS101" t="s">
        <v>122</v>
      </c>
      <c r="AT101" t="s">
        <v>241</v>
      </c>
      <c r="AU101" t="s">
        <v>439</v>
      </c>
      <c r="AV101" t="s">
        <v>48</v>
      </c>
      <c r="AW101">
        <v>3</v>
      </c>
      <c r="BB101">
        <v>0.87979621392967033</v>
      </c>
      <c r="BC101" t="s">
        <v>69</v>
      </c>
      <c r="BF101" t="s">
        <v>119</v>
      </c>
      <c r="BG101" t="s">
        <v>122</v>
      </c>
      <c r="BH101" t="s">
        <v>439</v>
      </c>
      <c r="BI101">
        <v>2158</v>
      </c>
      <c r="BJ101">
        <v>3</v>
      </c>
      <c r="BK101" t="s">
        <v>241</v>
      </c>
      <c r="BL101" t="s">
        <v>240</v>
      </c>
      <c r="BM101">
        <v>0.87979621392967033</v>
      </c>
      <c r="BN101" t="s">
        <v>69</v>
      </c>
      <c r="BO101" t="s">
        <v>180</v>
      </c>
      <c r="BP101">
        <v>1628.115</v>
      </c>
    </row>
    <row r="102" spans="1:68" ht="16.5">
      <c r="A102" s="115" t="str">
        <f t="shared" si="54"/>
        <v>인천스마트</v>
      </c>
      <c r="B102" s="116" t="str">
        <f t="shared" si="55"/>
        <v>이경환</v>
      </c>
      <c r="C102" s="117" t="str">
        <f t="shared" si="56"/>
        <v>D</v>
      </c>
      <c r="D102" s="118">
        <f t="shared" si="57"/>
        <v>0.80513501976660962</v>
      </c>
      <c r="E102" s="119">
        <f t="shared" si="58"/>
        <v>5546</v>
      </c>
      <c r="F102" s="120" t="str">
        <f t="shared" si="59"/>
        <v>38</v>
      </c>
      <c r="G102" s="121" t="str">
        <f t="shared" si="60"/>
        <v>70바3551</v>
      </c>
      <c r="H102" s="122">
        <f t="shared" si="61"/>
        <v>2</v>
      </c>
      <c r="I102" s="123">
        <f t="shared" si="62"/>
        <v>1932.2760000000001</v>
      </c>
      <c r="J102" s="124">
        <f t="shared" si="63"/>
        <v>1.5732236754950578E-2</v>
      </c>
      <c r="K102" s="124">
        <f t="shared" si="64"/>
        <v>0.40690054970559203</v>
      </c>
      <c r="L102" s="124">
        <f t="shared" si="65"/>
        <v>0.12317080996710614</v>
      </c>
      <c r="M102" s="125">
        <f t="shared" si="66"/>
        <v>11.472</v>
      </c>
      <c r="N102" s="126">
        <f t="shared" si="67"/>
        <v>0</v>
      </c>
      <c r="O102" s="126">
        <f t="shared" si="68"/>
        <v>14.128416437403352</v>
      </c>
      <c r="P102" s="240">
        <f t="shared" si="69"/>
        <v>17</v>
      </c>
      <c r="Q102" s="241">
        <f t="shared" si="70"/>
        <v>0</v>
      </c>
      <c r="R102" s="241">
        <f t="shared" si="71"/>
        <v>273</v>
      </c>
      <c r="T102">
        <v>529</v>
      </c>
      <c r="U102">
        <v>5546</v>
      </c>
      <c r="V102" t="s">
        <v>441</v>
      </c>
      <c r="W102">
        <v>1932.2760000000001</v>
      </c>
      <c r="X102">
        <v>1091.1389999999999</v>
      </c>
      <c r="Y102">
        <v>1.7709999999999999</v>
      </c>
      <c r="Z102">
        <v>11.472</v>
      </c>
      <c r="AA102">
        <v>136.02554000000001</v>
      </c>
      <c r="AB102">
        <v>2.1399859999999999</v>
      </c>
      <c r="AC102">
        <v>55.348866999999998</v>
      </c>
      <c r="AD102" s="1">
        <v>238</v>
      </c>
      <c r="AE102">
        <v>0</v>
      </c>
      <c r="AF102">
        <v>273</v>
      </c>
      <c r="AG102">
        <v>68</v>
      </c>
      <c r="AH102">
        <v>14.205244</v>
      </c>
      <c r="AI102">
        <v>587.29999999999995</v>
      </c>
      <c r="AJ102">
        <v>0</v>
      </c>
      <c r="AK102">
        <v>17</v>
      </c>
      <c r="AL102">
        <v>6271</v>
      </c>
      <c r="AM102" t="s">
        <v>442</v>
      </c>
      <c r="AN102" t="s">
        <v>795</v>
      </c>
      <c r="AO102">
        <v>1814.6780000000001</v>
      </c>
      <c r="AR102" t="s">
        <v>119</v>
      </c>
      <c r="AS102" t="s">
        <v>123</v>
      </c>
      <c r="AT102" t="s">
        <v>251</v>
      </c>
      <c r="AU102" t="s">
        <v>441</v>
      </c>
      <c r="AV102" t="s">
        <v>48</v>
      </c>
      <c r="AW102">
        <v>2</v>
      </c>
      <c r="BB102">
        <v>0.80513501976660962</v>
      </c>
      <c r="BC102" t="s">
        <v>67</v>
      </c>
      <c r="BF102" t="s">
        <v>119</v>
      </c>
      <c r="BG102" t="s">
        <v>123</v>
      </c>
      <c r="BH102" t="s">
        <v>441</v>
      </c>
      <c r="BI102">
        <v>5546</v>
      </c>
      <c r="BJ102">
        <v>2</v>
      </c>
      <c r="BK102" t="s">
        <v>251</v>
      </c>
      <c r="BL102" t="s">
        <v>256</v>
      </c>
      <c r="BM102">
        <v>0.80513501976660962</v>
      </c>
      <c r="BN102" t="s">
        <v>67</v>
      </c>
      <c r="BO102" t="s">
        <v>182</v>
      </c>
      <c r="BP102">
        <v>1932.2760000000001</v>
      </c>
    </row>
    <row r="103" spans="1:68" ht="16.5">
      <c r="A103" s="132" t="str">
        <f t="shared" si="54"/>
        <v>인천스마트</v>
      </c>
      <c r="B103" s="133" t="str">
        <f t="shared" si="55"/>
        <v>이규선</v>
      </c>
      <c r="C103" s="134" t="str">
        <f t="shared" si="56"/>
        <v>A</v>
      </c>
      <c r="D103" s="135">
        <f t="shared" si="57"/>
        <v>0.95277777777777783</v>
      </c>
      <c r="E103" s="136">
        <f t="shared" si="58"/>
        <v>3540</v>
      </c>
      <c r="F103" s="137" t="str">
        <f t="shared" si="59"/>
        <v>5-1</v>
      </c>
      <c r="G103" s="138" t="str">
        <f t="shared" si="60"/>
        <v>70바3648</v>
      </c>
      <c r="H103" s="139">
        <f t="shared" si="61"/>
        <v>1</v>
      </c>
      <c r="I103" s="140">
        <f t="shared" si="62"/>
        <v>971.01400000000001</v>
      </c>
      <c r="J103" s="141">
        <f t="shared" si="63"/>
        <v>4.7307182751288299E-2</v>
      </c>
      <c r="K103" s="141">
        <f t="shared" si="64"/>
        <v>0.30986566397720111</v>
      </c>
      <c r="L103" s="141">
        <f t="shared" si="65"/>
        <v>7.6208993897101382E-2</v>
      </c>
      <c r="M103" s="142">
        <f t="shared" si="66"/>
        <v>11.231999999999999</v>
      </c>
      <c r="N103" s="143">
        <f t="shared" si="67"/>
        <v>0</v>
      </c>
      <c r="O103" s="143">
        <f t="shared" si="68"/>
        <v>11.328363957677231</v>
      </c>
      <c r="P103" s="238">
        <f t="shared" si="69"/>
        <v>1</v>
      </c>
      <c r="Q103" s="239">
        <f t="shared" si="70"/>
        <v>0</v>
      </c>
      <c r="R103" s="239">
        <f t="shared" si="71"/>
        <v>110</v>
      </c>
      <c r="T103">
        <v>529</v>
      </c>
      <c r="U103">
        <v>3540</v>
      </c>
      <c r="V103" t="s">
        <v>443</v>
      </c>
      <c r="W103">
        <v>971.01400000000001</v>
      </c>
      <c r="X103">
        <v>566.21199999999999</v>
      </c>
      <c r="Y103">
        <v>1.7150000000000001</v>
      </c>
      <c r="Z103">
        <v>11.231999999999999</v>
      </c>
      <c r="AA103">
        <v>71.012747000000005</v>
      </c>
      <c r="AB103">
        <v>3.359413</v>
      </c>
      <c r="AC103">
        <v>22.004411999999999</v>
      </c>
      <c r="AD103" s="1">
        <v>74</v>
      </c>
      <c r="AE103">
        <v>0</v>
      </c>
      <c r="AF103">
        <v>110</v>
      </c>
      <c r="AG103">
        <v>65</v>
      </c>
      <c r="AH103">
        <v>13.673798</v>
      </c>
      <c r="AI103">
        <v>42.8</v>
      </c>
      <c r="AJ103">
        <v>0</v>
      </c>
      <c r="AK103">
        <v>1</v>
      </c>
      <c r="AL103">
        <v>335</v>
      </c>
      <c r="AM103" t="s">
        <v>444</v>
      </c>
      <c r="AN103" t="s">
        <v>796</v>
      </c>
      <c r="AO103">
        <v>971.01400000000001</v>
      </c>
      <c r="AR103" t="s">
        <v>119</v>
      </c>
      <c r="AS103" t="s">
        <v>125</v>
      </c>
      <c r="AT103" t="s">
        <v>273</v>
      </c>
      <c r="AU103" t="s">
        <v>443</v>
      </c>
      <c r="AV103" t="s">
        <v>48</v>
      </c>
      <c r="AW103">
        <v>1</v>
      </c>
      <c r="BB103">
        <v>0.95277777777777783</v>
      </c>
      <c r="BC103" t="s">
        <v>66</v>
      </c>
      <c r="BF103" t="s">
        <v>119</v>
      </c>
      <c r="BG103" t="s">
        <v>125</v>
      </c>
      <c r="BH103" t="s">
        <v>443</v>
      </c>
      <c r="BI103">
        <v>3540</v>
      </c>
      <c r="BJ103">
        <v>1</v>
      </c>
      <c r="BK103" t="s">
        <v>273</v>
      </c>
      <c r="BL103" t="s">
        <v>177</v>
      </c>
      <c r="BM103">
        <v>0.95277777777777783</v>
      </c>
      <c r="BN103" t="s">
        <v>66</v>
      </c>
      <c r="BO103" t="s">
        <v>181</v>
      </c>
      <c r="BP103">
        <v>971.01400000000001</v>
      </c>
    </row>
    <row r="104" spans="1:68" ht="16.5">
      <c r="A104" s="115" t="str">
        <f t="shared" si="54"/>
        <v>인천스마트</v>
      </c>
      <c r="B104" s="116" t="str">
        <f t="shared" si="55"/>
        <v>이기준</v>
      </c>
      <c r="C104" s="117" t="str">
        <f t="shared" si="56"/>
        <v>D</v>
      </c>
      <c r="D104" s="118">
        <f t="shared" si="57"/>
        <v>0.84566987259324722</v>
      </c>
      <c r="E104" s="119">
        <f t="shared" si="58"/>
        <v>8091</v>
      </c>
      <c r="F104" s="120" t="str">
        <f t="shared" si="59"/>
        <v>21</v>
      </c>
      <c r="G104" s="121" t="str">
        <f t="shared" si="60"/>
        <v>70바3625</v>
      </c>
      <c r="H104" s="122">
        <f t="shared" si="61"/>
        <v>6</v>
      </c>
      <c r="I104" s="123">
        <f t="shared" si="62"/>
        <v>1490.9670000000001</v>
      </c>
      <c r="J104" s="124">
        <f t="shared" si="63"/>
        <v>6.3230243496241553E-2</v>
      </c>
      <c r="K104" s="124">
        <f t="shared" si="64"/>
        <v>0.38523959589352741</v>
      </c>
      <c r="L104" s="124">
        <f t="shared" si="65"/>
        <v>0.19785816855772126</v>
      </c>
      <c r="M104" s="125">
        <f t="shared" si="66"/>
        <v>16.087</v>
      </c>
      <c r="N104" s="126">
        <f t="shared" si="67"/>
        <v>0.31588051377333803</v>
      </c>
      <c r="O104" s="126">
        <f t="shared" si="68"/>
        <v>21.290346628322986</v>
      </c>
      <c r="P104" s="240">
        <f t="shared" si="69"/>
        <v>39</v>
      </c>
      <c r="Q104" s="241">
        <f t="shared" si="70"/>
        <v>5</v>
      </c>
      <c r="R104" s="241">
        <f t="shared" si="71"/>
        <v>337</v>
      </c>
      <c r="T104">
        <v>529</v>
      </c>
      <c r="U104">
        <v>8091</v>
      </c>
      <c r="V104" t="s">
        <v>445</v>
      </c>
      <c r="W104">
        <v>1582.877</v>
      </c>
      <c r="X104">
        <v>881.596</v>
      </c>
      <c r="Y104">
        <v>1.7949999999999999</v>
      </c>
      <c r="Z104">
        <v>16.087</v>
      </c>
      <c r="AA104">
        <v>117.563868</v>
      </c>
      <c r="AB104">
        <v>7.433592</v>
      </c>
      <c r="AC104">
        <v>45.290256999999997</v>
      </c>
      <c r="AD104" s="1">
        <v>295</v>
      </c>
      <c r="AE104">
        <v>5</v>
      </c>
      <c r="AF104">
        <v>337</v>
      </c>
      <c r="AG104">
        <v>93</v>
      </c>
      <c r="AH104">
        <v>13.463975</v>
      </c>
      <c r="AI104">
        <v>1023.3</v>
      </c>
      <c r="AJ104">
        <v>60.2</v>
      </c>
      <c r="AK104">
        <v>39</v>
      </c>
      <c r="AL104">
        <v>17699</v>
      </c>
      <c r="AM104" t="s">
        <v>446</v>
      </c>
      <c r="AN104" t="s">
        <v>797</v>
      </c>
      <c r="AO104">
        <v>777.21100000000001</v>
      </c>
      <c r="AR104" t="s">
        <v>119</v>
      </c>
      <c r="AS104" t="s">
        <v>121</v>
      </c>
      <c r="AT104" t="s">
        <v>219</v>
      </c>
      <c r="AU104" t="s">
        <v>445</v>
      </c>
      <c r="AV104" t="s">
        <v>48</v>
      </c>
      <c r="AW104">
        <v>6</v>
      </c>
      <c r="BB104">
        <v>0.84566987259324722</v>
      </c>
      <c r="BC104" t="s">
        <v>67</v>
      </c>
      <c r="BF104" t="s">
        <v>119</v>
      </c>
      <c r="BG104" t="s">
        <v>121</v>
      </c>
      <c r="BH104" t="s">
        <v>445</v>
      </c>
      <c r="BI104">
        <v>8091</v>
      </c>
      <c r="BJ104">
        <v>6</v>
      </c>
      <c r="BK104" t="s">
        <v>219</v>
      </c>
      <c r="BL104" t="s">
        <v>222</v>
      </c>
      <c r="BM104">
        <v>0.84566987259324722</v>
      </c>
      <c r="BN104" t="s">
        <v>67</v>
      </c>
      <c r="BO104" t="s">
        <v>182</v>
      </c>
      <c r="BP104">
        <v>1490.9670000000001</v>
      </c>
    </row>
    <row r="105" spans="1:68" ht="16.5">
      <c r="A105" s="132" t="str">
        <f t="shared" si="54"/>
        <v>인천스마트</v>
      </c>
      <c r="B105" s="133" t="str">
        <f t="shared" si="55"/>
        <v>이기훈</v>
      </c>
      <c r="C105" s="134" t="str">
        <f t="shared" si="56"/>
        <v>S</v>
      </c>
      <c r="D105" s="135">
        <f t="shared" si="57"/>
        <v>1.0325590083676601</v>
      </c>
      <c r="E105" s="136">
        <f t="shared" si="58"/>
        <v>502</v>
      </c>
      <c r="F105" s="137" t="str">
        <f t="shared" si="59"/>
        <v>20</v>
      </c>
      <c r="G105" s="138" t="str">
        <f t="shared" si="60"/>
        <v>70바3505</v>
      </c>
      <c r="H105" s="139">
        <f t="shared" si="61"/>
        <v>14</v>
      </c>
      <c r="I105" s="140">
        <f t="shared" si="62"/>
        <v>1650.1500000000003</v>
      </c>
      <c r="J105" s="141">
        <f t="shared" si="63"/>
        <v>2.6693303180902631E-2</v>
      </c>
      <c r="K105" s="141">
        <f t="shared" si="64"/>
        <v>0.35008585973275252</v>
      </c>
      <c r="L105" s="141">
        <f t="shared" si="65"/>
        <v>2.5452231615307696E-2</v>
      </c>
      <c r="M105" s="142">
        <f t="shared" si="66"/>
        <v>10.329000000000001</v>
      </c>
      <c r="N105" s="143">
        <f t="shared" si="67"/>
        <v>0.11888026676731862</v>
      </c>
      <c r="O105" s="143">
        <f t="shared" si="68"/>
        <v>6.8950554725044801</v>
      </c>
      <c r="P105" s="238">
        <f t="shared" si="69"/>
        <v>9</v>
      </c>
      <c r="Q105" s="239">
        <f t="shared" si="70"/>
        <v>2</v>
      </c>
      <c r="R105" s="239">
        <f t="shared" si="71"/>
        <v>116</v>
      </c>
      <c r="T105">
        <v>529</v>
      </c>
      <c r="U105">
        <v>502</v>
      </c>
      <c r="V105" t="s">
        <v>798</v>
      </c>
      <c r="W105">
        <v>1682.365</v>
      </c>
      <c r="X105">
        <v>861.01400000000001</v>
      </c>
      <c r="Y105">
        <v>1.954</v>
      </c>
      <c r="Z105">
        <v>10.329000000000001</v>
      </c>
      <c r="AA105">
        <v>108.30746499999999</v>
      </c>
      <c r="AB105">
        <v>2.8910840000000002</v>
      </c>
      <c r="AC105">
        <v>37.916912000000004</v>
      </c>
      <c r="AD105" s="1">
        <v>42</v>
      </c>
      <c r="AE105">
        <v>2</v>
      </c>
      <c r="AF105">
        <v>116</v>
      </c>
      <c r="AG105">
        <v>92</v>
      </c>
      <c r="AH105">
        <v>15.533232</v>
      </c>
      <c r="AI105">
        <v>331.2</v>
      </c>
      <c r="AJ105">
        <v>4.5999999999999996</v>
      </c>
      <c r="AK105">
        <v>9</v>
      </c>
      <c r="AL105">
        <v>2044</v>
      </c>
      <c r="AM105" t="s">
        <v>799</v>
      </c>
      <c r="AN105" t="s">
        <v>800</v>
      </c>
      <c r="AO105">
        <v>255.19900000000001</v>
      </c>
      <c r="AR105" t="s">
        <v>119</v>
      </c>
      <c r="AS105" t="s">
        <v>120</v>
      </c>
      <c r="AT105" t="s">
        <v>631</v>
      </c>
      <c r="AU105" t="s">
        <v>798</v>
      </c>
      <c r="AV105" t="s">
        <v>48</v>
      </c>
      <c r="AW105">
        <v>14</v>
      </c>
      <c r="BB105">
        <v>1.0325590083676601</v>
      </c>
      <c r="BC105" t="s">
        <v>71</v>
      </c>
      <c r="BF105" t="s">
        <v>119</v>
      </c>
      <c r="BG105" t="s">
        <v>120</v>
      </c>
      <c r="BH105" t="s">
        <v>798</v>
      </c>
      <c r="BI105">
        <v>502</v>
      </c>
      <c r="BJ105">
        <v>14</v>
      </c>
      <c r="BK105" t="s">
        <v>631</v>
      </c>
      <c r="BL105" t="s">
        <v>264</v>
      </c>
      <c r="BM105">
        <v>1.0325590083676601</v>
      </c>
      <c r="BN105" t="s">
        <v>71</v>
      </c>
      <c r="BO105" t="s">
        <v>179</v>
      </c>
      <c r="BP105">
        <v>1650.1500000000003</v>
      </c>
    </row>
    <row r="106" spans="1:68" ht="16.5">
      <c r="A106" s="115" t="str">
        <f t="shared" si="54"/>
        <v>인천스마트</v>
      </c>
      <c r="B106" s="116" t="str">
        <f t="shared" si="55"/>
        <v>이수환</v>
      </c>
      <c r="C106" s="117" t="str">
        <f t="shared" si="56"/>
        <v>C</v>
      </c>
      <c r="D106" s="118">
        <f t="shared" si="57"/>
        <v>0.88120996180022693</v>
      </c>
      <c r="E106" s="119">
        <f t="shared" si="58"/>
        <v>1456</v>
      </c>
      <c r="F106" s="120" t="str">
        <f t="shared" si="59"/>
        <v>5</v>
      </c>
      <c r="G106" s="121" t="str">
        <f t="shared" si="60"/>
        <v>70바3508</v>
      </c>
      <c r="H106" s="122">
        <f t="shared" si="61"/>
        <v>4</v>
      </c>
      <c r="I106" s="123">
        <f t="shared" si="62"/>
        <v>1296.0809999999999</v>
      </c>
      <c r="J106" s="124">
        <f t="shared" si="63"/>
        <v>1.8291607876895703E-2</v>
      </c>
      <c r="K106" s="124">
        <f t="shared" si="64"/>
        <v>0.35565336147454713</v>
      </c>
      <c r="L106" s="124">
        <f t="shared" si="65"/>
        <v>0.15199667304744072</v>
      </c>
      <c r="M106" s="125">
        <f t="shared" si="66"/>
        <v>12.756</v>
      </c>
      <c r="N106" s="126">
        <f t="shared" si="67"/>
        <v>7.7155671597685646E-2</v>
      </c>
      <c r="O106" s="126">
        <f t="shared" si="68"/>
        <v>21.372121032558923</v>
      </c>
      <c r="P106" s="240">
        <f t="shared" si="69"/>
        <v>13</v>
      </c>
      <c r="Q106" s="241">
        <f t="shared" si="70"/>
        <v>1</v>
      </c>
      <c r="R106" s="241">
        <f t="shared" si="71"/>
        <v>277</v>
      </c>
      <c r="T106">
        <v>529</v>
      </c>
      <c r="U106">
        <v>1456</v>
      </c>
      <c r="V106" t="s">
        <v>447</v>
      </c>
      <c r="W106">
        <v>1296.0809999999999</v>
      </c>
      <c r="X106">
        <v>736.61099999999999</v>
      </c>
      <c r="Y106">
        <v>1.76</v>
      </c>
      <c r="Z106">
        <v>12.756</v>
      </c>
      <c r="AA106">
        <v>73.621083999999996</v>
      </c>
      <c r="AB106">
        <v>1.3466480000000001</v>
      </c>
      <c r="AC106">
        <v>26.183585999999998</v>
      </c>
      <c r="AD106" s="1">
        <v>197</v>
      </c>
      <c r="AE106">
        <v>1</v>
      </c>
      <c r="AF106">
        <v>277</v>
      </c>
      <c r="AG106">
        <v>92</v>
      </c>
      <c r="AH106">
        <v>17.604752999999999</v>
      </c>
      <c r="AI106">
        <v>899.1</v>
      </c>
      <c r="AJ106">
        <v>15</v>
      </c>
      <c r="AK106">
        <v>13</v>
      </c>
      <c r="AL106">
        <v>5038</v>
      </c>
      <c r="AM106" t="s">
        <v>448</v>
      </c>
      <c r="AN106" t="s">
        <v>801</v>
      </c>
      <c r="AO106">
        <v>861.11199999999997</v>
      </c>
      <c r="AR106" t="s">
        <v>119</v>
      </c>
      <c r="AS106" t="s">
        <v>124</v>
      </c>
      <c r="AT106" t="s">
        <v>257</v>
      </c>
      <c r="AU106" t="s">
        <v>447</v>
      </c>
      <c r="AV106" t="s">
        <v>48</v>
      </c>
      <c r="AW106">
        <v>4</v>
      </c>
      <c r="BB106">
        <v>0.88120996180022693</v>
      </c>
      <c r="BC106" t="s">
        <v>69</v>
      </c>
      <c r="BF106" t="s">
        <v>119</v>
      </c>
      <c r="BG106" t="s">
        <v>124</v>
      </c>
      <c r="BH106" t="s">
        <v>447</v>
      </c>
      <c r="BI106">
        <v>1456</v>
      </c>
      <c r="BJ106">
        <v>4</v>
      </c>
      <c r="BK106" t="s">
        <v>257</v>
      </c>
      <c r="BL106" t="s">
        <v>260</v>
      </c>
      <c r="BM106">
        <v>0.88120996180022693</v>
      </c>
      <c r="BN106" t="s">
        <v>69</v>
      </c>
      <c r="BO106" t="s">
        <v>180</v>
      </c>
      <c r="BP106">
        <v>1296.0809999999999</v>
      </c>
    </row>
    <row r="107" spans="1:68" ht="16.5">
      <c r="A107" s="132" t="str">
        <f t="shared" si="54"/>
        <v>인천스마트</v>
      </c>
      <c r="B107" s="133" t="str">
        <f t="shared" si="55"/>
        <v>이순길</v>
      </c>
      <c r="C107" s="134" t="str">
        <f t="shared" si="56"/>
        <v>D</v>
      </c>
      <c r="D107" s="135">
        <f t="shared" si="57"/>
        <v>0.80772727272727263</v>
      </c>
      <c r="E107" s="136">
        <f t="shared" si="58"/>
        <v>3869</v>
      </c>
      <c r="F107" s="137" t="str">
        <f t="shared" si="59"/>
        <v>38</v>
      </c>
      <c r="G107" s="138" t="str">
        <f t="shared" si="60"/>
        <v>70바3554</v>
      </c>
      <c r="H107" s="139">
        <f t="shared" si="61"/>
        <v>1</v>
      </c>
      <c r="I107" s="140">
        <f t="shared" si="62"/>
        <v>1903.4770000000001</v>
      </c>
      <c r="J107" s="141">
        <f t="shared" si="63"/>
        <v>1.687527112030621E-2</v>
      </c>
      <c r="K107" s="141">
        <f t="shared" si="64"/>
        <v>0.3951957447882784</v>
      </c>
      <c r="L107" s="141">
        <f t="shared" si="65"/>
        <v>0.14026962238051732</v>
      </c>
      <c r="M107" s="142">
        <f t="shared" si="66"/>
        <v>14.784000000000001</v>
      </c>
      <c r="N107" s="143">
        <f t="shared" si="67"/>
        <v>0</v>
      </c>
      <c r="O107" s="143">
        <f t="shared" si="68"/>
        <v>10.979906770609784</v>
      </c>
      <c r="P107" s="238">
        <f t="shared" si="69"/>
        <v>24</v>
      </c>
      <c r="Q107" s="239">
        <f t="shared" si="70"/>
        <v>0</v>
      </c>
      <c r="R107" s="239">
        <f t="shared" si="71"/>
        <v>209</v>
      </c>
      <c r="T107">
        <v>529</v>
      </c>
      <c r="U107">
        <v>3869</v>
      </c>
      <c r="V107" t="s">
        <v>449</v>
      </c>
      <c r="W107">
        <v>1903.4770000000001</v>
      </c>
      <c r="X107">
        <v>1071.473</v>
      </c>
      <c r="Y107">
        <v>1.7769999999999999</v>
      </c>
      <c r="Z107">
        <v>14.784000000000001</v>
      </c>
      <c r="AA107">
        <v>125.527761</v>
      </c>
      <c r="AB107">
        <v>2.1183149999999999</v>
      </c>
      <c r="AC107">
        <v>49.608037000000003</v>
      </c>
      <c r="AD107" s="1">
        <v>267</v>
      </c>
      <c r="AE107">
        <v>0</v>
      </c>
      <c r="AF107">
        <v>209</v>
      </c>
      <c r="AG107">
        <v>76</v>
      </c>
      <c r="AH107">
        <v>15.163793</v>
      </c>
      <c r="AI107">
        <v>1603.4</v>
      </c>
      <c r="AJ107">
        <v>0</v>
      </c>
      <c r="AK107">
        <v>24</v>
      </c>
      <c r="AL107">
        <v>5753</v>
      </c>
      <c r="AM107" t="s">
        <v>450</v>
      </c>
      <c r="AN107" t="s">
        <v>802</v>
      </c>
      <c r="AO107">
        <v>1903.4770000000001</v>
      </c>
      <c r="AR107" t="s">
        <v>119</v>
      </c>
      <c r="AS107" t="s">
        <v>123</v>
      </c>
      <c r="AT107" t="s">
        <v>254</v>
      </c>
      <c r="AU107" t="s">
        <v>449</v>
      </c>
      <c r="AV107" t="s">
        <v>48</v>
      </c>
      <c r="AW107">
        <v>1</v>
      </c>
      <c r="BB107">
        <v>0.80772727272727263</v>
      </c>
      <c r="BC107" t="s">
        <v>67</v>
      </c>
      <c r="BF107" t="s">
        <v>119</v>
      </c>
      <c r="BG107" t="s">
        <v>123</v>
      </c>
      <c r="BH107" t="s">
        <v>449</v>
      </c>
      <c r="BI107">
        <v>3869</v>
      </c>
      <c r="BJ107">
        <v>1</v>
      </c>
      <c r="BK107" t="s">
        <v>254</v>
      </c>
      <c r="BL107" t="s">
        <v>177</v>
      </c>
      <c r="BM107">
        <v>0.80772727272727263</v>
      </c>
      <c r="BN107" t="s">
        <v>67</v>
      </c>
      <c r="BO107" t="s">
        <v>182</v>
      </c>
      <c r="BP107">
        <v>1903.4770000000001</v>
      </c>
    </row>
    <row r="108" spans="1:68" ht="16.5">
      <c r="A108" s="115" t="str">
        <f t="shared" si="54"/>
        <v>인천스마트</v>
      </c>
      <c r="B108" s="116" t="str">
        <f t="shared" si="55"/>
        <v>이승수</v>
      </c>
      <c r="C108" s="117" t="str">
        <f t="shared" si="56"/>
        <v>B</v>
      </c>
      <c r="D108" s="118">
        <f t="shared" si="57"/>
        <v>0.9369261542164774</v>
      </c>
      <c r="E108" s="119">
        <f t="shared" si="58"/>
        <v>3634</v>
      </c>
      <c r="F108" s="120" t="str">
        <f t="shared" si="59"/>
        <v>27</v>
      </c>
      <c r="G108" s="121" t="str">
        <f t="shared" si="60"/>
        <v>70바3641</v>
      </c>
      <c r="H108" s="122">
        <f t="shared" si="61"/>
        <v>3</v>
      </c>
      <c r="I108" s="123">
        <f t="shared" si="62"/>
        <v>1480.7059999999999</v>
      </c>
      <c r="J108" s="124">
        <f t="shared" si="63"/>
        <v>3.3404553982366789E-2</v>
      </c>
      <c r="K108" s="124">
        <f t="shared" si="64"/>
        <v>0.32980435882072218</v>
      </c>
      <c r="L108" s="124">
        <f t="shared" si="65"/>
        <v>0.23502302280128534</v>
      </c>
      <c r="M108" s="125">
        <f t="shared" si="66"/>
        <v>12.781000000000001</v>
      </c>
      <c r="N108" s="126">
        <f t="shared" si="67"/>
        <v>0</v>
      </c>
      <c r="O108" s="126">
        <f t="shared" si="68"/>
        <v>15.127532961322631</v>
      </c>
      <c r="P108" s="240">
        <f t="shared" si="69"/>
        <v>11</v>
      </c>
      <c r="Q108" s="241">
        <f t="shared" si="70"/>
        <v>0</v>
      </c>
      <c r="R108" s="241">
        <f t="shared" si="71"/>
        <v>231</v>
      </c>
      <c r="T108">
        <v>529</v>
      </c>
      <c r="U108">
        <v>3634</v>
      </c>
      <c r="V108" t="s">
        <v>451</v>
      </c>
      <c r="W108">
        <v>1527.0170000000001</v>
      </c>
      <c r="X108">
        <v>852.92899999999997</v>
      </c>
      <c r="Y108">
        <v>1.79</v>
      </c>
      <c r="Z108">
        <v>12.781000000000001</v>
      </c>
      <c r="AA108">
        <v>93.674143999999998</v>
      </c>
      <c r="AB108">
        <v>3.129143</v>
      </c>
      <c r="AC108">
        <v>30.894141000000001</v>
      </c>
      <c r="AD108" s="1">
        <v>348</v>
      </c>
      <c r="AE108">
        <v>0</v>
      </c>
      <c r="AF108">
        <v>231</v>
      </c>
      <c r="AG108">
        <v>89</v>
      </c>
      <c r="AH108">
        <v>16.301371</v>
      </c>
      <c r="AI108">
        <v>1856</v>
      </c>
      <c r="AJ108">
        <v>64.2</v>
      </c>
      <c r="AK108">
        <v>11</v>
      </c>
      <c r="AL108">
        <v>1312</v>
      </c>
      <c r="AM108" t="s">
        <v>452</v>
      </c>
      <c r="AN108" t="s">
        <v>803</v>
      </c>
      <c r="AO108">
        <v>1231.8420000000001</v>
      </c>
      <c r="AR108" t="s">
        <v>119</v>
      </c>
      <c r="AS108" t="s">
        <v>122</v>
      </c>
      <c r="AT108" t="s">
        <v>237</v>
      </c>
      <c r="AU108" t="s">
        <v>451</v>
      </c>
      <c r="AV108" t="s">
        <v>48</v>
      </c>
      <c r="AW108">
        <v>3</v>
      </c>
      <c r="BB108">
        <v>0.9369261542164774</v>
      </c>
      <c r="BC108" t="s">
        <v>68</v>
      </c>
      <c r="BF108" t="s">
        <v>119</v>
      </c>
      <c r="BG108" t="s">
        <v>122</v>
      </c>
      <c r="BH108" t="s">
        <v>451</v>
      </c>
      <c r="BI108">
        <v>3634</v>
      </c>
      <c r="BJ108">
        <v>3</v>
      </c>
      <c r="BK108" t="s">
        <v>237</v>
      </c>
      <c r="BL108" t="s">
        <v>276</v>
      </c>
      <c r="BM108">
        <v>0.9369261542164774</v>
      </c>
      <c r="BN108" t="s">
        <v>68</v>
      </c>
      <c r="BO108" t="s">
        <v>178</v>
      </c>
      <c r="BP108">
        <v>1480.7059999999999</v>
      </c>
    </row>
    <row r="109" spans="1:68" ht="16.5">
      <c r="A109" s="132" t="str">
        <f t="shared" si="54"/>
        <v>인천스마트</v>
      </c>
      <c r="B109" s="133" t="str">
        <f t="shared" si="55"/>
        <v>이영준</v>
      </c>
      <c r="C109" s="134" t="str">
        <f t="shared" si="56"/>
        <v>F</v>
      </c>
      <c r="D109" s="135">
        <f t="shared" si="57"/>
        <v>0.77551740121479285</v>
      </c>
      <c r="E109" s="136">
        <f t="shared" si="58"/>
        <v>8080</v>
      </c>
      <c r="F109" s="137" t="str">
        <f t="shared" si="59"/>
        <v>38</v>
      </c>
      <c r="G109" s="138" t="str">
        <f t="shared" si="60"/>
        <v>70바3575</v>
      </c>
      <c r="H109" s="139">
        <f t="shared" si="61"/>
        <v>2</v>
      </c>
      <c r="I109" s="140">
        <f t="shared" si="62"/>
        <v>1698.6509999999998</v>
      </c>
      <c r="J109" s="141">
        <f t="shared" si="63"/>
        <v>1.5594952685660777E-2</v>
      </c>
      <c r="K109" s="141">
        <f t="shared" si="64"/>
        <v>0.35295815812396908</v>
      </c>
      <c r="L109" s="141">
        <f t="shared" si="65"/>
        <v>0.16719149489801027</v>
      </c>
      <c r="M109" s="142">
        <f t="shared" si="66"/>
        <v>17.071999999999999</v>
      </c>
      <c r="N109" s="143">
        <f t="shared" si="67"/>
        <v>0</v>
      </c>
      <c r="O109" s="143">
        <f t="shared" si="68"/>
        <v>4.7096195745918381</v>
      </c>
      <c r="P109" s="238">
        <f t="shared" si="69"/>
        <v>1</v>
      </c>
      <c r="Q109" s="239">
        <f t="shared" si="70"/>
        <v>0</v>
      </c>
      <c r="R109" s="239">
        <f t="shared" si="71"/>
        <v>80</v>
      </c>
      <c r="T109">
        <v>529</v>
      </c>
      <c r="U109">
        <v>8080</v>
      </c>
      <c r="V109" t="s">
        <v>453</v>
      </c>
      <c r="W109">
        <v>1698.6510000000001</v>
      </c>
      <c r="X109">
        <v>995.46699999999998</v>
      </c>
      <c r="Y109">
        <v>1.706</v>
      </c>
      <c r="Z109">
        <v>17.071999999999999</v>
      </c>
      <c r="AA109">
        <v>114.583868</v>
      </c>
      <c r="AB109">
        <v>1.7869299999999999</v>
      </c>
      <c r="AC109">
        <v>40.443311000000001</v>
      </c>
      <c r="AD109" s="1">
        <v>284</v>
      </c>
      <c r="AE109">
        <v>0</v>
      </c>
      <c r="AF109">
        <v>80</v>
      </c>
      <c r="AG109">
        <v>80</v>
      </c>
      <c r="AH109">
        <v>14.824521000000001</v>
      </c>
      <c r="AI109">
        <v>963</v>
      </c>
      <c r="AJ109">
        <v>0</v>
      </c>
      <c r="AK109">
        <v>1</v>
      </c>
      <c r="AL109">
        <v>137</v>
      </c>
      <c r="AM109" t="s">
        <v>454</v>
      </c>
      <c r="AN109" t="s">
        <v>804</v>
      </c>
      <c r="AO109">
        <v>1581.204</v>
      </c>
      <c r="AR109" t="s">
        <v>119</v>
      </c>
      <c r="AS109" t="s">
        <v>123</v>
      </c>
      <c r="AT109" t="s">
        <v>255</v>
      </c>
      <c r="AU109" t="s">
        <v>453</v>
      </c>
      <c r="AV109" t="s">
        <v>48</v>
      </c>
      <c r="AW109">
        <v>2</v>
      </c>
      <c r="BB109">
        <v>0.77551740121479285</v>
      </c>
      <c r="BC109" t="s">
        <v>70</v>
      </c>
      <c r="BF109" t="s">
        <v>119</v>
      </c>
      <c r="BG109" t="s">
        <v>123</v>
      </c>
      <c r="BH109" t="s">
        <v>453</v>
      </c>
      <c r="BI109">
        <v>8080</v>
      </c>
      <c r="BJ109">
        <v>2</v>
      </c>
      <c r="BK109" t="s">
        <v>255</v>
      </c>
      <c r="BL109" t="s">
        <v>256</v>
      </c>
      <c r="BM109">
        <v>0.77551740121479285</v>
      </c>
      <c r="BN109" t="s">
        <v>70</v>
      </c>
      <c r="BO109" t="s">
        <v>578</v>
      </c>
      <c r="BP109">
        <v>1698.6509999999998</v>
      </c>
    </row>
    <row r="110" spans="1:68" ht="16.5">
      <c r="A110" s="115" t="str">
        <f t="shared" ref="A110:A123" si="72">BF110</f>
        <v>인천스마트</v>
      </c>
      <c r="B110" s="116" t="str">
        <f t="shared" ref="B110:B123" si="73">BH110</f>
        <v>이영화</v>
      </c>
      <c r="C110" s="117" t="str">
        <f t="shared" ref="C110:C123" si="74">BN110</f>
        <v>S</v>
      </c>
      <c r="D110" s="118">
        <f t="shared" ref="D110:D123" si="75">BM110</f>
        <v>1.0220786081880107</v>
      </c>
      <c r="E110" s="119">
        <f t="shared" ref="E110:E123" si="76">U110</f>
        <v>66</v>
      </c>
      <c r="F110" s="120" t="str">
        <f t="shared" ref="F110:F123" si="77">BG110</f>
        <v>5</v>
      </c>
      <c r="G110" s="121" t="str">
        <f t="shared" ref="G110:G123" si="78">BK110</f>
        <v>70바3631</v>
      </c>
      <c r="H110" s="122">
        <f t="shared" ref="H110:H123" si="79">BJ110</f>
        <v>2</v>
      </c>
      <c r="I110" s="123">
        <f t="shared" ref="I110:I123" si="80">BP110</f>
        <v>2429.308</v>
      </c>
      <c r="J110" s="124">
        <f t="shared" ref="J110:J123" si="81">AB110/AA110</f>
        <v>2.7471187905766929E-3</v>
      </c>
      <c r="K110" s="124">
        <f t="shared" ref="K110:K123" si="82">AC110/AA110</f>
        <v>0.32806487213763375</v>
      </c>
      <c r="L110" s="124">
        <f t="shared" ref="L110:L123" si="83">AD110/I110</f>
        <v>7.6976653433817363E-2</v>
      </c>
      <c r="M110" s="125">
        <f t="shared" ref="M110:M123" si="84">Z110</f>
        <v>8.6579999999999995</v>
      </c>
      <c r="N110" s="126">
        <f t="shared" ref="N110:N123" si="85">AE110*100/W110</f>
        <v>8.2327971586970444E-2</v>
      </c>
      <c r="O110" s="126">
        <f t="shared" ref="O110:O123" si="86">AF110*100/W110</f>
        <v>4.2810545225224628</v>
      </c>
      <c r="P110" s="240">
        <f t="shared" ref="P110:P123" si="87">AK110</f>
        <v>84</v>
      </c>
      <c r="Q110" s="241">
        <f t="shared" ref="Q110:Q123" si="88">AE110</f>
        <v>2</v>
      </c>
      <c r="R110" s="241">
        <f t="shared" ref="R110:R123" si="89">AF110</f>
        <v>104</v>
      </c>
      <c r="T110">
        <v>529</v>
      </c>
      <c r="U110">
        <v>66</v>
      </c>
      <c r="V110" t="s">
        <v>455</v>
      </c>
      <c r="W110">
        <v>2429.308</v>
      </c>
      <c r="X110">
        <v>1188.674</v>
      </c>
      <c r="Y110">
        <v>2.044</v>
      </c>
      <c r="Z110">
        <v>8.6579999999999995</v>
      </c>
      <c r="AA110">
        <v>142.452158</v>
      </c>
      <c r="AB110">
        <v>0.39133299999999999</v>
      </c>
      <c r="AC110">
        <v>46.733548999999996</v>
      </c>
      <c r="AD110" s="1">
        <v>187</v>
      </c>
      <c r="AE110">
        <v>2</v>
      </c>
      <c r="AF110">
        <v>104</v>
      </c>
      <c r="AG110">
        <v>89</v>
      </c>
      <c r="AH110">
        <v>17.0535</v>
      </c>
      <c r="AI110">
        <v>368.5</v>
      </c>
      <c r="AJ110">
        <v>3.7</v>
      </c>
      <c r="AK110">
        <v>84</v>
      </c>
      <c r="AL110">
        <v>0</v>
      </c>
      <c r="AM110" t="s">
        <v>456</v>
      </c>
      <c r="AN110" t="s">
        <v>805</v>
      </c>
      <c r="AO110">
        <v>2335.1089999999999</v>
      </c>
      <c r="AR110" t="s">
        <v>119</v>
      </c>
      <c r="AS110" t="s">
        <v>124</v>
      </c>
      <c r="AT110" t="s">
        <v>265</v>
      </c>
      <c r="AU110" t="s">
        <v>455</v>
      </c>
      <c r="AV110" t="s">
        <v>48</v>
      </c>
      <c r="AW110">
        <v>2</v>
      </c>
      <c r="BB110">
        <v>1.0220786081880107</v>
      </c>
      <c r="BC110" t="s">
        <v>71</v>
      </c>
      <c r="BF110" t="s">
        <v>119</v>
      </c>
      <c r="BG110" t="s">
        <v>124</v>
      </c>
      <c r="BH110" t="s">
        <v>455</v>
      </c>
      <c r="BI110">
        <v>66</v>
      </c>
      <c r="BJ110">
        <v>2</v>
      </c>
      <c r="BK110" t="s">
        <v>265</v>
      </c>
      <c r="BL110" t="s">
        <v>266</v>
      </c>
      <c r="BM110">
        <v>1.0220786081880107</v>
      </c>
      <c r="BN110" t="s">
        <v>71</v>
      </c>
      <c r="BO110" t="s">
        <v>179</v>
      </c>
      <c r="BP110">
        <v>2429.308</v>
      </c>
    </row>
    <row r="111" spans="1:68" ht="16.5">
      <c r="A111" s="132" t="str">
        <f t="shared" si="72"/>
        <v>인천스마트</v>
      </c>
      <c r="B111" s="133" t="str">
        <f t="shared" si="73"/>
        <v>이용대</v>
      </c>
      <c r="C111" s="134" t="str">
        <f t="shared" si="74"/>
        <v>F</v>
      </c>
      <c r="D111" s="135">
        <f t="shared" si="75"/>
        <v>0.78204306623147468</v>
      </c>
      <c r="E111" s="136">
        <f t="shared" si="76"/>
        <v>6524</v>
      </c>
      <c r="F111" s="137" t="str">
        <f t="shared" si="77"/>
        <v>38</v>
      </c>
      <c r="G111" s="138" t="str">
        <f t="shared" si="78"/>
        <v>70바3660</v>
      </c>
      <c r="H111" s="139">
        <f t="shared" si="79"/>
        <v>3</v>
      </c>
      <c r="I111" s="140">
        <f t="shared" si="80"/>
        <v>2317.2489999999998</v>
      </c>
      <c r="J111" s="141">
        <f t="shared" si="81"/>
        <v>1.8855804626428083E-2</v>
      </c>
      <c r="K111" s="141">
        <f t="shared" si="82"/>
        <v>0.38867036472892286</v>
      </c>
      <c r="L111" s="141">
        <f t="shared" si="83"/>
        <v>0.18470177352541745</v>
      </c>
      <c r="M111" s="142">
        <f t="shared" si="84"/>
        <v>13.428000000000001</v>
      </c>
      <c r="N111" s="143">
        <f t="shared" si="85"/>
        <v>4.3154619982574166E-2</v>
      </c>
      <c r="O111" s="143">
        <f t="shared" si="86"/>
        <v>6.9910484371770156</v>
      </c>
      <c r="P111" s="238">
        <f t="shared" si="87"/>
        <v>21</v>
      </c>
      <c r="Q111" s="239">
        <f t="shared" si="88"/>
        <v>1</v>
      </c>
      <c r="R111" s="239">
        <f t="shared" si="89"/>
        <v>162</v>
      </c>
      <c r="T111">
        <v>529</v>
      </c>
      <c r="U111">
        <v>6524</v>
      </c>
      <c r="V111" t="s">
        <v>457</v>
      </c>
      <c r="W111">
        <v>2317.2489999999998</v>
      </c>
      <c r="X111">
        <v>1347.0260000000001</v>
      </c>
      <c r="Y111">
        <v>1.72</v>
      </c>
      <c r="Z111">
        <v>13.428000000000001</v>
      </c>
      <c r="AA111">
        <v>163.41747599999999</v>
      </c>
      <c r="AB111">
        <v>3.0813679999999999</v>
      </c>
      <c r="AC111">
        <v>63.515529999999998</v>
      </c>
      <c r="AD111" s="1">
        <v>428</v>
      </c>
      <c r="AE111">
        <v>1</v>
      </c>
      <c r="AF111">
        <v>162</v>
      </c>
      <c r="AG111">
        <v>67</v>
      </c>
      <c r="AH111">
        <v>14.179933</v>
      </c>
      <c r="AI111">
        <v>760.2</v>
      </c>
      <c r="AJ111">
        <v>0</v>
      </c>
      <c r="AK111">
        <v>21</v>
      </c>
      <c r="AL111">
        <v>8001</v>
      </c>
      <c r="AM111" t="s">
        <v>458</v>
      </c>
      <c r="AN111" t="s">
        <v>806</v>
      </c>
      <c r="AO111">
        <v>2082.8319999999999</v>
      </c>
      <c r="AR111" t="s">
        <v>119</v>
      </c>
      <c r="AS111" t="s">
        <v>123</v>
      </c>
      <c r="AT111" t="s">
        <v>256</v>
      </c>
      <c r="AU111" t="s">
        <v>457</v>
      </c>
      <c r="AV111" t="s">
        <v>48</v>
      </c>
      <c r="AW111">
        <v>3</v>
      </c>
      <c r="BB111">
        <v>0.78204306623147468</v>
      </c>
      <c r="BC111" t="s">
        <v>70</v>
      </c>
      <c r="BF111" t="s">
        <v>119</v>
      </c>
      <c r="BG111" t="s">
        <v>123</v>
      </c>
      <c r="BH111" t="s">
        <v>457</v>
      </c>
      <c r="BI111">
        <v>6524</v>
      </c>
      <c r="BJ111">
        <v>3</v>
      </c>
      <c r="BK111" t="s">
        <v>256</v>
      </c>
      <c r="BL111" t="s">
        <v>247</v>
      </c>
      <c r="BM111">
        <v>0.78204306623147468</v>
      </c>
      <c r="BN111" t="s">
        <v>70</v>
      </c>
      <c r="BO111" t="s">
        <v>578</v>
      </c>
      <c r="BP111">
        <v>2317.2489999999998</v>
      </c>
    </row>
    <row r="112" spans="1:68" ht="16.5">
      <c r="A112" s="115" t="str">
        <f t="shared" si="72"/>
        <v>인천스마트</v>
      </c>
      <c r="B112" s="116" t="str">
        <f t="shared" si="73"/>
        <v>이용재</v>
      </c>
      <c r="C112" s="117" t="str">
        <f t="shared" si="74"/>
        <v>A</v>
      </c>
      <c r="D112" s="118">
        <f t="shared" si="75"/>
        <v>0.95700734922634356</v>
      </c>
      <c r="E112" s="119">
        <f t="shared" si="76"/>
        <v>6626</v>
      </c>
      <c r="F112" s="120" t="str">
        <f t="shared" si="77"/>
        <v>27</v>
      </c>
      <c r="G112" s="121" t="str">
        <f t="shared" si="78"/>
        <v>70바3637</v>
      </c>
      <c r="H112" s="122">
        <f t="shared" si="79"/>
        <v>3</v>
      </c>
      <c r="I112" s="123">
        <f t="shared" si="80"/>
        <v>1166.8419999999999</v>
      </c>
      <c r="J112" s="124">
        <f t="shared" si="81"/>
        <v>2.2757733572946637E-2</v>
      </c>
      <c r="K112" s="124">
        <f t="shared" si="82"/>
        <v>0.35993340998938361</v>
      </c>
      <c r="L112" s="124">
        <f t="shared" si="83"/>
        <v>0.11912495436400131</v>
      </c>
      <c r="M112" s="125">
        <f t="shared" si="84"/>
        <v>14.637</v>
      </c>
      <c r="N112" s="126">
        <f t="shared" si="85"/>
        <v>0</v>
      </c>
      <c r="O112" s="126">
        <f t="shared" si="86"/>
        <v>15.254850271073545</v>
      </c>
      <c r="P112" s="240">
        <f t="shared" si="87"/>
        <v>8</v>
      </c>
      <c r="Q112" s="241">
        <f t="shared" si="88"/>
        <v>0</v>
      </c>
      <c r="R112" s="241">
        <f t="shared" si="89"/>
        <v>178</v>
      </c>
      <c r="T112">
        <v>529</v>
      </c>
      <c r="U112">
        <v>6626</v>
      </c>
      <c r="V112" t="s">
        <v>459</v>
      </c>
      <c r="W112">
        <v>1166.8420000000001</v>
      </c>
      <c r="X112">
        <v>645.63400000000001</v>
      </c>
      <c r="Y112">
        <v>1.8069999999999999</v>
      </c>
      <c r="Z112">
        <v>14.637</v>
      </c>
      <c r="AA112">
        <v>67.571095999999997</v>
      </c>
      <c r="AB112">
        <v>1.537765</v>
      </c>
      <c r="AC112">
        <v>24.321095</v>
      </c>
      <c r="AD112" s="1">
        <v>139</v>
      </c>
      <c r="AE112">
        <v>0</v>
      </c>
      <c r="AF112">
        <v>178</v>
      </c>
      <c r="AG112">
        <v>71</v>
      </c>
      <c r="AH112">
        <v>17.268359</v>
      </c>
      <c r="AI112">
        <v>3824</v>
      </c>
      <c r="AJ112">
        <v>0</v>
      </c>
      <c r="AK112">
        <v>8</v>
      </c>
      <c r="AL112">
        <v>1808</v>
      </c>
      <c r="AM112" t="s">
        <v>460</v>
      </c>
      <c r="AN112" t="s">
        <v>807</v>
      </c>
      <c r="AO112">
        <v>1003.624</v>
      </c>
      <c r="AR112" t="s">
        <v>119</v>
      </c>
      <c r="AS112" t="s">
        <v>122</v>
      </c>
      <c r="AT112" t="s">
        <v>232</v>
      </c>
      <c r="AU112" t="s">
        <v>459</v>
      </c>
      <c r="AV112" t="s">
        <v>48</v>
      </c>
      <c r="AW112">
        <v>3</v>
      </c>
      <c r="BB112">
        <v>0.95700734922634356</v>
      </c>
      <c r="BC112" t="s">
        <v>66</v>
      </c>
      <c r="BF112" t="s">
        <v>119</v>
      </c>
      <c r="BG112" t="s">
        <v>122</v>
      </c>
      <c r="BH112" t="s">
        <v>459</v>
      </c>
      <c r="BI112">
        <v>6626</v>
      </c>
      <c r="BJ112">
        <v>3</v>
      </c>
      <c r="BK112" t="s">
        <v>232</v>
      </c>
      <c r="BL112" t="s">
        <v>239</v>
      </c>
      <c r="BM112">
        <v>0.95700734922634356</v>
      </c>
      <c r="BN112" t="s">
        <v>66</v>
      </c>
      <c r="BO112" t="s">
        <v>181</v>
      </c>
      <c r="BP112">
        <v>1166.8419999999999</v>
      </c>
    </row>
    <row r="113" spans="1:68" ht="16.5">
      <c r="A113" s="132" t="str">
        <f t="shared" si="72"/>
        <v>인천스마트</v>
      </c>
      <c r="B113" s="133" t="str">
        <f t="shared" si="73"/>
        <v>이용진</v>
      </c>
      <c r="C113" s="134" t="str">
        <f t="shared" si="74"/>
        <v>F</v>
      </c>
      <c r="D113" s="135">
        <f t="shared" si="75"/>
        <v>0.78141841363366971</v>
      </c>
      <c r="E113" s="136">
        <f t="shared" si="76"/>
        <v>7097</v>
      </c>
      <c r="F113" s="137" t="str">
        <f t="shared" si="77"/>
        <v>21</v>
      </c>
      <c r="G113" s="138" t="str">
        <f t="shared" si="78"/>
        <v>70바3623</v>
      </c>
      <c r="H113" s="139">
        <f t="shared" si="79"/>
        <v>3</v>
      </c>
      <c r="I113" s="140">
        <f t="shared" si="80"/>
        <v>1542.2139999999999</v>
      </c>
      <c r="J113" s="141">
        <f t="shared" si="81"/>
        <v>1.6988071646203348E-2</v>
      </c>
      <c r="K113" s="141">
        <f t="shared" si="82"/>
        <v>0.45208458629482251</v>
      </c>
      <c r="L113" s="141">
        <f t="shared" si="83"/>
        <v>0.15562042621841068</v>
      </c>
      <c r="M113" s="142">
        <f t="shared" si="84"/>
        <v>13.362</v>
      </c>
      <c r="N113" s="143">
        <f t="shared" si="85"/>
        <v>0</v>
      </c>
      <c r="O113" s="143">
        <f t="shared" si="86"/>
        <v>17.961190859374899</v>
      </c>
      <c r="P113" s="238">
        <f t="shared" si="87"/>
        <v>56</v>
      </c>
      <c r="Q113" s="239">
        <f t="shared" si="88"/>
        <v>0</v>
      </c>
      <c r="R113" s="239">
        <f t="shared" si="89"/>
        <v>277</v>
      </c>
      <c r="T113">
        <v>529</v>
      </c>
      <c r="U113">
        <v>7097</v>
      </c>
      <c r="V113" t="s">
        <v>461</v>
      </c>
      <c r="W113">
        <v>1542.2139999999999</v>
      </c>
      <c r="X113">
        <v>907.46900000000005</v>
      </c>
      <c r="Y113">
        <v>1.6990000000000001</v>
      </c>
      <c r="Z113">
        <v>13.362</v>
      </c>
      <c r="AA113">
        <v>119.478599</v>
      </c>
      <c r="AB113">
        <v>2.0297109999999998</v>
      </c>
      <c r="AC113">
        <v>54.014432999999997</v>
      </c>
      <c r="AD113" s="1">
        <v>240</v>
      </c>
      <c r="AE113">
        <v>0</v>
      </c>
      <c r="AF113">
        <v>277</v>
      </c>
      <c r="AG113">
        <v>71</v>
      </c>
      <c r="AH113">
        <v>12.907868000000001</v>
      </c>
      <c r="AI113">
        <v>2503.6</v>
      </c>
      <c r="AJ113">
        <v>0</v>
      </c>
      <c r="AK113">
        <v>56</v>
      </c>
      <c r="AL113">
        <v>41209</v>
      </c>
      <c r="AM113" t="s">
        <v>462</v>
      </c>
      <c r="AN113" t="s">
        <v>808</v>
      </c>
      <c r="AO113">
        <v>1354.807</v>
      </c>
      <c r="AR113" t="s">
        <v>119</v>
      </c>
      <c r="AS113" t="s">
        <v>121</v>
      </c>
      <c r="AT113" t="s">
        <v>217</v>
      </c>
      <c r="AU113" t="s">
        <v>461</v>
      </c>
      <c r="AV113" t="s">
        <v>48</v>
      </c>
      <c r="AW113">
        <v>3</v>
      </c>
      <c r="BB113">
        <v>0.78141841363366971</v>
      </c>
      <c r="BC113" t="s">
        <v>70</v>
      </c>
      <c r="BF113" t="s">
        <v>119</v>
      </c>
      <c r="BG113" t="s">
        <v>121</v>
      </c>
      <c r="BH113" t="s">
        <v>461</v>
      </c>
      <c r="BI113">
        <v>7097</v>
      </c>
      <c r="BJ113">
        <v>3</v>
      </c>
      <c r="BK113" t="s">
        <v>217</v>
      </c>
      <c r="BL113" t="s">
        <v>214</v>
      </c>
      <c r="BM113">
        <v>0.78141841363366971</v>
      </c>
      <c r="BN113" t="s">
        <v>70</v>
      </c>
      <c r="BO113" t="s">
        <v>578</v>
      </c>
      <c r="BP113">
        <v>1542.2139999999999</v>
      </c>
    </row>
    <row r="114" spans="1:68" ht="16.5">
      <c r="A114" s="115" t="str">
        <f t="shared" si="72"/>
        <v>인천스마트</v>
      </c>
      <c r="B114" s="116" t="str">
        <f t="shared" si="73"/>
        <v>이정성</v>
      </c>
      <c r="C114" s="117" t="str">
        <f t="shared" si="74"/>
        <v>D</v>
      </c>
      <c r="D114" s="118">
        <f t="shared" si="75"/>
        <v>0.8059090909090908</v>
      </c>
      <c r="E114" s="119">
        <f t="shared" si="76"/>
        <v>976</v>
      </c>
      <c r="F114" s="120" t="str">
        <f t="shared" si="77"/>
        <v>38</v>
      </c>
      <c r="G114" s="121" t="str">
        <f t="shared" si="78"/>
        <v>70바3546</v>
      </c>
      <c r="H114" s="122">
        <f t="shared" si="79"/>
        <v>1</v>
      </c>
      <c r="I114" s="123">
        <f t="shared" si="80"/>
        <v>982.01900000000001</v>
      </c>
      <c r="J114" s="124">
        <f t="shared" si="81"/>
        <v>9.8209236818958164E-3</v>
      </c>
      <c r="K114" s="124">
        <f t="shared" si="82"/>
        <v>0.40127354648878294</v>
      </c>
      <c r="L114" s="124">
        <f t="shared" si="83"/>
        <v>2.3421135436279748E-2</v>
      </c>
      <c r="M114" s="125">
        <f t="shared" si="84"/>
        <v>13.132999999999999</v>
      </c>
      <c r="N114" s="126">
        <f t="shared" si="85"/>
        <v>0</v>
      </c>
      <c r="O114" s="126">
        <f t="shared" si="86"/>
        <v>7.9428198436079143</v>
      </c>
      <c r="P114" s="240">
        <f t="shared" si="87"/>
        <v>11</v>
      </c>
      <c r="Q114" s="241">
        <f t="shared" si="88"/>
        <v>0</v>
      </c>
      <c r="R114" s="241">
        <f t="shared" si="89"/>
        <v>78</v>
      </c>
      <c r="T114">
        <v>529</v>
      </c>
      <c r="U114">
        <v>976</v>
      </c>
      <c r="V114" t="s">
        <v>463</v>
      </c>
      <c r="W114">
        <v>982.01900000000001</v>
      </c>
      <c r="X114">
        <v>553.95699999999999</v>
      </c>
      <c r="Y114">
        <v>1.7729999999999999</v>
      </c>
      <c r="Z114">
        <v>13.132999999999999</v>
      </c>
      <c r="AA114">
        <v>68.701379000000003</v>
      </c>
      <c r="AB114">
        <v>0.67471099999999995</v>
      </c>
      <c r="AC114">
        <v>27.568045999999999</v>
      </c>
      <c r="AD114" s="1">
        <v>23</v>
      </c>
      <c r="AE114">
        <v>0</v>
      </c>
      <c r="AF114">
        <v>78</v>
      </c>
      <c r="AG114">
        <v>84</v>
      </c>
      <c r="AH114">
        <v>14.294021000000001</v>
      </c>
      <c r="AI114">
        <v>72.599999999999994</v>
      </c>
      <c r="AJ114">
        <v>0</v>
      </c>
      <c r="AK114">
        <v>11</v>
      </c>
      <c r="AL114">
        <v>1946</v>
      </c>
      <c r="AM114" t="s">
        <v>464</v>
      </c>
      <c r="AN114" t="s">
        <v>809</v>
      </c>
      <c r="AO114">
        <v>982.01900000000001</v>
      </c>
      <c r="AR114" t="s">
        <v>119</v>
      </c>
      <c r="AS114" t="s">
        <v>123</v>
      </c>
      <c r="AT114" t="s">
        <v>245</v>
      </c>
      <c r="AU114" t="s">
        <v>463</v>
      </c>
      <c r="AV114" t="s">
        <v>48</v>
      </c>
      <c r="AW114">
        <v>1</v>
      </c>
      <c r="BB114">
        <v>0.8059090909090908</v>
      </c>
      <c r="BC114" t="s">
        <v>67</v>
      </c>
      <c r="BF114" t="s">
        <v>119</v>
      </c>
      <c r="BG114" t="s">
        <v>123</v>
      </c>
      <c r="BH114" t="s">
        <v>463</v>
      </c>
      <c r="BI114">
        <v>976</v>
      </c>
      <c r="BJ114">
        <v>1</v>
      </c>
      <c r="BK114" t="s">
        <v>245</v>
      </c>
      <c r="BL114" t="s">
        <v>177</v>
      </c>
      <c r="BM114">
        <v>0.8059090909090908</v>
      </c>
      <c r="BN114" t="s">
        <v>67</v>
      </c>
      <c r="BO114" t="s">
        <v>182</v>
      </c>
      <c r="BP114">
        <v>982.01900000000001</v>
      </c>
    </row>
    <row r="115" spans="1:68" ht="16.5">
      <c r="A115" s="132" t="str">
        <f t="shared" si="72"/>
        <v>인천스마트</v>
      </c>
      <c r="B115" s="133" t="str">
        <f t="shared" si="73"/>
        <v>이종흔</v>
      </c>
      <c r="C115" s="134" t="str">
        <f t="shared" si="74"/>
        <v>D</v>
      </c>
      <c r="D115" s="135">
        <f t="shared" si="75"/>
        <v>0.83219285324285908</v>
      </c>
      <c r="E115" s="136">
        <f t="shared" si="76"/>
        <v>8137</v>
      </c>
      <c r="F115" s="137" t="str">
        <f t="shared" si="77"/>
        <v>38</v>
      </c>
      <c r="G115" s="138" t="str">
        <f t="shared" si="78"/>
        <v>70바3553</v>
      </c>
      <c r="H115" s="139">
        <f t="shared" si="79"/>
        <v>2</v>
      </c>
      <c r="I115" s="140">
        <f t="shared" si="80"/>
        <v>2054.9459999999999</v>
      </c>
      <c r="J115" s="141">
        <f t="shared" si="81"/>
        <v>1.4710461487493713E-2</v>
      </c>
      <c r="K115" s="141">
        <f t="shared" si="82"/>
        <v>0.37422954631100935</v>
      </c>
      <c r="L115" s="141">
        <f t="shared" si="83"/>
        <v>0.20973787145744949</v>
      </c>
      <c r="M115" s="142">
        <f t="shared" si="84"/>
        <v>13.606999999999999</v>
      </c>
      <c r="N115" s="143">
        <f t="shared" si="85"/>
        <v>0</v>
      </c>
      <c r="O115" s="143">
        <f t="shared" si="86"/>
        <v>2.384490881998846</v>
      </c>
      <c r="P115" s="238">
        <f t="shared" si="87"/>
        <v>15</v>
      </c>
      <c r="Q115" s="239">
        <f t="shared" si="88"/>
        <v>0</v>
      </c>
      <c r="R115" s="239">
        <f t="shared" si="89"/>
        <v>49</v>
      </c>
      <c r="T115">
        <v>529</v>
      </c>
      <c r="U115">
        <v>8137</v>
      </c>
      <c r="V115" t="s">
        <v>465</v>
      </c>
      <c r="W115">
        <v>2054.9459999999999</v>
      </c>
      <c r="X115">
        <v>1123.203</v>
      </c>
      <c r="Y115">
        <v>1.83</v>
      </c>
      <c r="Z115">
        <v>13.606999999999999</v>
      </c>
      <c r="AA115">
        <v>138.82664399999999</v>
      </c>
      <c r="AB115">
        <v>2.0422039999999999</v>
      </c>
      <c r="AC115">
        <v>51.953032</v>
      </c>
      <c r="AD115" s="1">
        <v>431</v>
      </c>
      <c r="AE115">
        <v>0</v>
      </c>
      <c r="AF115">
        <v>49</v>
      </c>
      <c r="AG115">
        <v>66</v>
      </c>
      <c r="AH115">
        <v>14.802244999999999</v>
      </c>
      <c r="AI115">
        <v>366.7</v>
      </c>
      <c r="AJ115">
        <v>0</v>
      </c>
      <c r="AK115">
        <v>15</v>
      </c>
      <c r="AL115">
        <v>1975</v>
      </c>
      <c r="AM115" t="s">
        <v>466</v>
      </c>
      <c r="AN115" t="s">
        <v>810</v>
      </c>
      <c r="AO115">
        <v>1971.009</v>
      </c>
      <c r="AR115" t="s">
        <v>119</v>
      </c>
      <c r="AS115" t="s">
        <v>123</v>
      </c>
      <c r="AT115" t="s">
        <v>253</v>
      </c>
      <c r="AU115" t="s">
        <v>465</v>
      </c>
      <c r="AV115" t="s">
        <v>48</v>
      </c>
      <c r="AW115">
        <v>2</v>
      </c>
      <c r="BB115">
        <v>0.83219285324285908</v>
      </c>
      <c r="BC115" t="s">
        <v>67</v>
      </c>
      <c r="BF115" t="s">
        <v>119</v>
      </c>
      <c r="BG115" t="s">
        <v>123</v>
      </c>
      <c r="BH115" t="s">
        <v>465</v>
      </c>
      <c r="BI115">
        <v>8137</v>
      </c>
      <c r="BJ115">
        <v>2</v>
      </c>
      <c r="BK115" t="s">
        <v>253</v>
      </c>
      <c r="BL115" t="s">
        <v>256</v>
      </c>
      <c r="BM115">
        <v>0.83219285324285908</v>
      </c>
      <c r="BN115" t="s">
        <v>67</v>
      </c>
      <c r="BO115" t="s">
        <v>182</v>
      </c>
      <c r="BP115">
        <v>2054.9459999999999</v>
      </c>
    </row>
    <row r="116" spans="1:68" ht="16.5">
      <c r="A116" s="115" t="str">
        <f t="shared" si="72"/>
        <v>인천스마트</v>
      </c>
      <c r="B116" s="116" t="str">
        <f t="shared" si="73"/>
        <v>이준섭</v>
      </c>
      <c r="C116" s="117" t="str">
        <f t="shared" si="74"/>
        <v>B</v>
      </c>
      <c r="D116" s="118">
        <f t="shared" si="75"/>
        <v>0.90542647248633989</v>
      </c>
      <c r="E116" s="119">
        <f t="shared" si="76"/>
        <v>9710</v>
      </c>
      <c r="F116" s="120" t="str">
        <f t="shared" si="77"/>
        <v>21</v>
      </c>
      <c r="G116" s="121" t="str">
        <f t="shared" si="78"/>
        <v>70바3623</v>
      </c>
      <c r="H116" s="122">
        <f t="shared" si="79"/>
        <v>2</v>
      </c>
      <c r="I116" s="123">
        <f t="shared" si="80"/>
        <v>2041.1579999999999</v>
      </c>
      <c r="J116" s="124">
        <f t="shared" si="81"/>
        <v>6.120272994676385E-3</v>
      </c>
      <c r="K116" s="124">
        <f t="shared" si="82"/>
        <v>0.35525266990149257</v>
      </c>
      <c r="L116" s="124">
        <f t="shared" si="83"/>
        <v>0.10141302143195187</v>
      </c>
      <c r="M116" s="125">
        <f t="shared" si="84"/>
        <v>9.0820000000000007</v>
      </c>
      <c r="N116" s="126">
        <f t="shared" si="85"/>
        <v>0</v>
      </c>
      <c r="O116" s="126">
        <f t="shared" si="86"/>
        <v>5.0461551727009866</v>
      </c>
      <c r="P116" s="240">
        <f t="shared" si="87"/>
        <v>0</v>
      </c>
      <c r="Q116" s="241">
        <f t="shared" si="88"/>
        <v>0</v>
      </c>
      <c r="R116" s="241">
        <f t="shared" si="89"/>
        <v>103</v>
      </c>
      <c r="T116">
        <v>529</v>
      </c>
      <c r="U116">
        <v>9710</v>
      </c>
      <c r="V116" t="s">
        <v>467</v>
      </c>
      <c r="W116">
        <v>2041.1579999999999</v>
      </c>
      <c r="X116">
        <v>1031.2339999999999</v>
      </c>
      <c r="Y116">
        <v>1.9790000000000001</v>
      </c>
      <c r="Z116">
        <v>9.0820000000000007</v>
      </c>
      <c r="AA116">
        <v>139.64213699999999</v>
      </c>
      <c r="AB116">
        <v>0.85464799999999996</v>
      </c>
      <c r="AC116">
        <v>49.608241999999997</v>
      </c>
      <c r="AD116" s="1">
        <v>207</v>
      </c>
      <c r="AE116">
        <v>0</v>
      </c>
      <c r="AF116">
        <v>103</v>
      </c>
      <c r="AG116">
        <v>89</v>
      </c>
      <c r="AH116">
        <v>14.617063</v>
      </c>
      <c r="AI116">
        <v>241</v>
      </c>
      <c r="AJ116">
        <v>4.5999999999999996</v>
      </c>
      <c r="AK116">
        <v>0</v>
      </c>
      <c r="AL116">
        <v>0</v>
      </c>
      <c r="AM116" t="s">
        <v>468</v>
      </c>
      <c r="AN116" t="s">
        <v>811</v>
      </c>
      <c r="AO116">
        <v>1953.252</v>
      </c>
      <c r="AR116" t="s">
        <v>119</v>
      </c>
      <c r="AS116" t="s">
        <v>121</v>
      </c>
      <c r="AT116" t="s">
        <v>217</v>
      </c>
      <c r="AU116" t="s">
        <v>467</v>
      </c>
      <c r="AV116" t="s">
        <v>48</v>
      </c>
      <c r="AW116">
        <v>2</v>
      </c>
      <c r="BB116">
        <v>0.90542647248633989</v>
      </c>
      <c r="BC116" t="s">
        <v>68</v>
      </c>
      <c r="BF116" t="s">
        <v>119</v>
      </c>
      <c r="BG116" t="s">
        <v>121</v>
      </c>
      <c r="BH116" t="s">
        <v>467</v>
      </c>
      <c r="BI116">
        <v>9710</v>
      </c>
      <c r="BJ116">
        <v>2</v>
      </c>
      <c r="BK116" t="s">
        <v>217</v>
      </c>
      <c r="BL116" t="s">
        <v>225</v>
      </c>
      <c r="BM116">
        <v>0.90542647248633989</v>
      </c>
      <c r="BN116" t="s">
        <v>68</v>
      </c>
      <c r="BO116" t="s">
        <v>178</v>
      </c>
      <c r="BP116">
        <v>2041.1579999999999</v>
      </c>
    </row>
    <row r="117" spans="1:68" ht="16.5">
      <c r="A117" s="132" t="str">
        <f t="shared" si="72"/>
        <v>인천스마트</v>
      </c>
      <c r="B117" s="133" t="str">
        <f t="shared" si="73"/>
        <v>이진철</v>
      </c>
      <c r="C117" s="134" t="str">
        <f t="shared" si="74"/>
        <v>D</v>
      </c>
      <c r="D117" s="135">
        <f t="shared" si="75"/>
        <v>0.80833196384701833</v>
      </c>
      <c r="E117" s="136">
        <f t="shared" si="76"/>
        <v>1930</v>
      </c>
      <c r="F117" s="137" t="str">
        <f t="shared" si="77"/>
        <v>38</v>
      </c>
      <c r="G117" s="138" t="str">
        <f t="shared" si="78"/>
        <v>70바3550</v>
      </c>
      <c r="H117" s="139">
        <f t="shared" si="79"/>
        <v>2</v>
      </c>
      <c r="I117" s="140">
        <f t="shared" si="80"/>
        <v>1896.597</v>
      </c>
      <c r="J117" s="141">
        <f t="shared" si="81"/>
        <v>1.2353085510315689E-2</v>
      </c>
      <c r="K117" s="141">
        <f t="shared" si="82"/>
        <v>0.40761909192740808</v>
      </c>
      <c r="L117" s="141">
        <f t="shared" si="83"/>
        <v>6.27439566760888E-2</v>
      </c>
      <c r="M117" s="142">
        <f t="shared" si="84"/>
        <v>13.72</v>
      </c>
      <c r="N117" s="143">
        <f t="shared" si="85"/>
        <v>0</v>
      </c>
      <c r="O117" s="143">
        <f t="shared" si="86"/>
        <v>10.439750774676961</v>
      </c>
      <c r="P117" s="238">
        <f t="shared" si="87"/>
        <v>14</v>
      </c>
      <c r="Q117" s="239">
        <f t="shared" si="88"/>
        <v>0</v>
      </c>
      <c r="R117" s="239">
        <f t="shared" si="89"/>
        <v>198</v>
      </c>
      <c r="T117">
        <v>529</v>
      </c>
      <c r="U117">
        <v>1930</v>
      </c>
      <c r="V117" t="s">
        <v>469</v>
      </c>
      <c r="W117">
        <v>1896.597</v>
      </c>
      <c r="X117">
        <v>1074.472</v>
      </c>
      <c r="Y117">
        <v>1.7649999999999999</v>
      </c>
      <c r="Z117">
        <v>13.72</v>
      </c>
      <c r="AA117">
        <v>131.07275899999999</v>
      </c>
      <c r="AB117">
        <v>1.6191530000000001</v>
      </c>
      <c r="AC117">
        <v>53.427759000000002</v>
      </c>
      <c r="AD117" s="1">
        <v>119</v>
      </c>
      <c r="AE117">
        <v>0</v>
      </c>
      <c r="AF117">
        <v>198</v>
      </c>
      <c r="AG117">
        <v>72</v>
      </c>
      <c r="AH117">
        <v>14.469802</v>
      </c>
      <c r="AI117">
        <v>1087.5999999999999</v>
      </c>
      <c r="AJ117">
        <v>0</v>
      </c>
      <c r="AK117">
        <v>14</v>
      </c>
      <c r="AL117">
        <v>6030</v>
      </c>
      <c r="AM117" t="s">
        <v>470</v>
      </c>
      <c r="AN117" t="s">
        <v>812</v>
      </c>
      <c r="AO117">
        <v>1843.78</v>
      </c>
      <c r="AR117" t="s">
        <v>119</v>
      </c>
      <c r="AS117" t="s">
        <v>123</v>
      </c>
      <c r="AT117" t="s">
        <v>250</v>
      </c>
      <c r="AU117" t="s">
        <v>469</v>
      </c>
      <c r="AV117" t="s">
        <v>48</v>
      </c>
      <c r="AW117">
        <v>2</v>
      </c>
      <c r="BB117">
        <v>0.80833196384701833</v>
      </c>
      <c r="BC117" t="s">
        <v>67</v>
      </c>
      <c r="BF117" t="s">
        <v>119</v>
      </c>
      <c r="BG117" t="s">
        <v>123</v>
      </c>
      <c r="BH117" t="s">
        <v>469</v>
      </c>
      <c r="BI117">
        <v>1930</v>
      </c>
      <c r="BJ117">
        <v>2</v>
      </c>
      <c r="BK117" t="s">
        <v>250</v>
      </c>
      <c r="BL117" t="s">
        <v>278</v>
      </c>
      <c r="BM117">
        <v>0.80833196384701833</v>
      </c>
      <c r="BN117" t="s">
        <v>67</v>
      </c>
      <c r="BO117" t="s">
        <v>182</v>
      </c>
      <c r="BP117">
        <v>1896.597</v>
      </c>
    </row>
    <row r="118" spans="1:68" ht="16.5">
      <c r="A118" s="115" t="str">
        <f t="shared" si="72"/>
        <v>인천스마트</v>
      </c>
      <c r="B118" s="116" t="str">
        <f t="shared" si="73"/>
        <v>이춘복</v>
      </c>
      <c r="C118" s="117" t="str">
        <f t="shared" si="74"/>
        <v>F</v>
      </c>
      <c r="D118" s="118">
        <f t="shared" si="75"/>
        <v>0.7592914714643989</v>
      </c>
      <c r="E118" s="119">
        <f t="shared" si="76"/>
        <v>5539</v>
      </c>
      <c r="F118" s="120" t="str">
        <f t="shared" si="77"/>
        <v>38</v>
      </c>
      <c r="G118" s="121" t="str">
        <f t="shared" si="78"/>
        <v>70바3545</v>
      </c>
      <c r="H118" s="122">
        <f t="shared" si="79"/>
        <v>2</v>
      </c>
      <c r="I118" s="123">
        <f t="shared" si="80"/>
        <v>799.79200000000003</v>
      </c>
      <c r="J118" s="124">
        <f t="shared" si="81"/>
        <v>5.6195189863408263E-3</v>
      </c>
      <c r="K118" s="124">
        <f t="shared" si="82"/>
        <v>0.40576379136884438</v>
      </c>
      <c r="L118" s="124">
        <f t="shared" si="83"/>
        <v>0.1850481125092524</v>
      </c>
      <c r="M118" s="125">
        <f t="shared" si="84"/>
        <v>16.05</v>
      </c>
      <c r="N118" s="126">
        <f t="shared" si="85"/>
        <v>0.11967649051085107</v>
      </c>
      <c r="O118" s="126">
        <f t="shared" si="86"/>
        <v>5.6247950540099998</v>
      </c>
      <c r="P118" s="240">
        <f t="shared" si="87"/>
        <v>9</v>
      </c>
      <c r="Q118" s="241">
        <f t="shared" si="88"/>
        <v>1</v>
      </c>
      <c r="R118" s="241">
        <f t="shared" si="89"/>
        <v>47</v>
      </c>
      <c r="T118">
        <v>529</v>
      </c>
      <c r="U118">
        <v>5539</v>
      </c>
      <c r="V118" t="s">
        <v>471</v>
      </c>
      <c r="W118">
        <v>835.58600000000001</v>
      </c>
      <c r="X118">
        <v>501.75400000000002</v>
      </c>
      <c r="Y118">
        <v>1.665</v>
      </c>
      <c r="Z118">
        <v>16.05</v>
      </c>
      <c r="AA118">
        <v>56.250543999999998</v>
      </c>
      <c r="AB118">
        <v>0.31610100000000002</v>
      </c>
      <c r="AC118">
        <v>22.824434</v>
      </c>
      <c r="AD118" s="1">
        <v>148</v>
      </c>
      <c r="AE118">
        <v>1</v>
      </c>
      <c r="AF118">
        <v>47</v>
      </c>
      <c r="AG118">
        <v>65</v>
      </c>
      <c r="AH118">
        <v>14.854718</v>
      </c>
      <c r="AI118">
        <v>166</v>
      </c>
      <c r="AJ118">
        <v>0</v>
      </c>
      <c r="AK118">
        <v>9</v>
      </c>
      <c r="AL118">
        <v>1363</v>
      </c>
      <c r="AM118" t="s">
        <v>472</v>
      </c>
      <c r="AN118" t="s">
        <v>813</v>
      </c>
      <c r="AO118">
        <v>622.08199999999999</v>
      </c>
      <c r="AR118" t="s">
        <v>119</v>
      </c>
      <c r="AS118" t="s">
        <v>123</v>
      </c>
      <c r="AT118" t="s">
        <v>242</v>
      </c>
      <c r="AU118" t="s">
        <v>471</v>
      </c>
      <c r="AV118" t="s">
        <v>48</v>
      </c>
      <c r="AW118">
        <v>2</v>
      </c>
      <c r="BB118">
        <v>0.7592914714643989</v>
      </c>
      <c r="BC118" t="s">
        <v>70</v>
      </c>
      <c r="BF118" t="s">
        <v>119</v>
      </c>
      <c r="BG118" t="s">
        <v>123</v>
      </c>
      <c r="BH118" t="s">
        <v>471</v>
      </c>
      <c r="BI118">
        <v>5539</v>
      </c>
      <c r="BJ118">
        <v>2</v>
      </c>
      <c r="BK118" t="s">
        <v>242</v>
      </c>
      <c r="BL118" t="s">
        <v>246</v>
      </c>
      <c r="BM118">
        <v>0.7592914714643989</v>
      </c>
      <c r="BN118" t="s">
        <v>70</v>
      </c>
      <c r="BO118" t="s">
        <v>578</v>
      </c>
      <c r="BP118">
        <v>799.79200000000003</v>
      </c>
    </row>
    <row r="119" spans="1:68" ht="16.5">
      <c r="A119" s="132" t="str">
        <f t="shared" si="72"/>
        <v>인천스마트</v>
      </c>
      <c r="B119" s="133" t="str">
        <f t="shared" si="73"/>
        <v>이택선</v>
      </c>
      <c r="C119" s="134" t="str">
        <f t="shared" si="74"/>
        <v>A</v>
      </c>
      <c r="D119" s="135">
        <f t="shared" si="75"/>
        <v>0.9504345087972812</v>
      </c>
      <c r="E119" s="136">
        <f t="shared" si="76"/>
        <v>4038</v>
      </c>
      <c r="F119" s="137" t="str">
        <f t="shared" si="77"/>
        <v>5-1</v>
      </c>
      <c r="G119" s="138" t="str">
        <f t="shared" si="78"/>
        <v>70바3645</v>
      </c>
      <c r="H119" s="139">
        <f t="shared" si="79"/>
        <v>2</v>
      </c>
      <c r="I119" s="140">
        <f t="shared" si="80"/>
        <v>631.36299999999994</v>
      </c>
      <c r="J119" s="141">
        <f t="shared" si="81"/>
        <v>7.0756966578613065E-2</v>
      </c>
      <c r="K119" s="141">
        <f t="shared" si="82"/>
        <v>0.33560271446729961</v>
      </c>
      <c r="L119" s="141">
        <f t="shared" si="83"/>
        <v>0.16630686308827095</v>
      </c>
      <c r="M119" s="142">
        <f t="shared" si="84"/>
        <v>14.9</v>
      </c>
      <c r="N119" s="143">
        <f t="shared" si="85"/>
        <v>0.31677497731099225</v>
      </c>
      <c r="O119" s="143">
        <f t="shared" si="86"/>
        <v>33.261372617654182</v>
      </c>
      <c r="P119" s="238">
        <f t="shared" si="87"/>
        <v>7</v>
      </c>
      <c r="Q119" s="239">
        <f t="shared" si="88"/>
        <v>2</v>
      </c>
      <c r="R119" s="239">
        <f t="shared" si="89"/>
        <v>210</v>
      </c>
      <c r="T119">
        <v>529</v>
      </c>
      <c r="U119">
        <v>4038</v>
      </c>
      <c r="V119" t="s">
        <v>473</v>
      </c>
      <c r="W119">
        <v>631.36300000000006</v>
      </c>
      <c r="X119">
        <v>369.01799999999997</v>
      </c>
      <c r="Y119">
        <v>1.7110000000000001</v>
      </c>
      <c r="Z119">
        <v>14.9</v>
      </c>
      <c r="AA119">
        <v>38.998590999999998</v>
      </c>
      <c r="AB119">
        <v>2.7594219999999998</v>
      </c>
      <c r="AC119">
        <v>13.088032999999999</v>
      </c>
      <c r="AD119" s="1">
        <v>105</v>
      </c>
      <c r="AE119">
        <v>2</v>
      </c>
      <c r="AF119">
        <v>210</v>
      </c>
      <c r="AG119">
        <v>71</v>
      </c>
      <c r="AH119">
        <v>16.189378999999999</v>
      </c>
      <c r="AI119">
        <v>392.2</v>
      </c>
      <c r="AJ119">
        <v>0</v>
      </c>
      <c r="AK119">
        <v>7</v>
      </c>
      <c r="AL119">
        <v>1300</v>
      </c>
      <c r="AM119" t="s">
        <v>474</v>
      </c>
      <c r="AN119" t="s">
        <v>814</v>
      </c>
      <c r="AO119">
        <v>508.19799999999998</v>
      </c>
      <c r="AR119" t="s">
        <v>119</v>
      </c>
      <c r="AS119" t="s">
        <v>125</v>
      </c>
      <c r="AT119" t="s">
        <v>270</v>
      </c>
      <c r="AU119" t="s">
        <v>473</v>
      </c>
      <c r="AV119" t="s">
        <v>48</v>
      </c>
      <c r="AW119">
        <v>2</v>
      </c>
      <c r="BB119">
        <v>0.9504345087972812</v>
      </c>
      <c r="BC119" t="s">
        <v>66</v>
      </c>
      <c r="BF119" t="s">
        <v>119</v>
      </c>
      <c r="BG119" t="s">
        <v>125</v>
      </c>
      <c r="BH119" t="s">
        <v>473</v>
      </c>
      <c r="BI119">
        <v>4038</v>
      </c>
      <c r="BJ119">
        <v>2</v>
      </c>
      <c r="BK119" t="s">
        <v>270</v>
      </c>
      <c r="BL119" t="s">
        <v>272</v>
      </c>
      <c r="BM119">
        <v>0.9504345087972812</v>
      </c>
      <c r="BN119" t="s">
        <v>66</v>
      </c>
      <c r="BO119" t="s">
        <v>181</v>
      </c>
      <c r="BP119">
        <v>631.36299999999994</v>
      </c>
    </row>
    <row r="120" spans="1:68" ht="16.5">
      <c r="A120" s="115" t="str">
        <f t="shared" si="72"/>
        <v>인천스마트</v>
      </c>
      <c r="B120" s="116" t="str">
        <f t="shared" si="73"/>
        <v>이형규</v>
      </c>
      <c r="C120" s="117" t="str">
        <f t="shared" si="74"/>
        <v>A</v>
      </c>
      <c r="D120" s="118">
        <f t="shared" si="75"/>
        <v>0.95096828642108533</v>
      </c>
      <c r="E120" s="119">
        <f t="shared" si="76"/>
        <v>2992</v>
      </c>
      <c r="F120" s="120" t="str">
        <f t="shared" si="77"/>
        <v>20</v>
      </c>
      <c r="G120" s="121" t="str">
        <f t="shared" si="78"/>
        <v>70바3505</v>
      </c>
      <c r="H120" s="122">
        <f t="shared" si="79"/>
        <v>5</v>
      </c>
      <c r="I120" s="123">
        <f t="shared" si="80"/>
        <v>1943.0809999999999</v>
      </c>
      <c r="J120" s="124">
        <f t="shared" si="81"/>
        <v>4.8851417500155925E-2</v>
      </c>
      <c r="K120" s="124">
        <f t="shared" si="82"/>
        <v>0.39381784303796169</v>
      </c>
      <c r="L120" s="124">
        <f t="shared" si="83"/>
        <v>0.15387932875675281</v>
      </c>
      <c r="M120" s="125">
        <f t="shared" si="84"/>
        <v>12.862</v>
      </c>
      <c r="N120" s="126">
        <f t="shared" si="85"/>
        <v>5.146465844707452E-2</v>
      </c>
      <c r="O120" s="126">
        <f t="shared" si="86"/>
        <v>6.2786883305430914</v>
      </c>
      <c r="P120" s="240">
        <f t="shared" si="87"/>
        <v>44</v>
      </c>
      <c r="Q120" s="241">
        <f t="shared" si="88"/>
        <v>1</v>
      </c>
      <c r="R120" s="241">
        <f t="shared" si="89"/>
        <v>122</v>
      </c>
      <c r="T120">
        <v>529</v>
      </c>
      <c r="U120">
        <v>2992</v>
      </c>
      <c r="V120" t="s">
        <v>815</v>
      </c>
      <c r="W120">
        <v>1943.0809999999999</v>
      </c>
      <c r="X120">
        <v>1075.684</v>
      </c>
      <c r="Y120">
        <v>1.806</v>
      </c>
      <c r="Z120">
        <v>12.862</v>
      </c>
      <c r="AA120">
        <v>131.259139</v>
      </c>
      <c r="AB120">
        <v>6.4121949999999996</v>
      </c>
      <c r="AC120">
        <v>51.692191000000001</v>
      </c>
      <c r="AD120" s="1">
        <v>299</v>
      </c>
      <c r="AE120">
        <v>1</v>
      </c>
      <c r="AF120">
        <v>122</v>
      </c>
      <c r="AG120">
        <v>80</v>
      </c>
      <c r="AH120">
        <v>14.803395</v>
      </c>
      <c r="AI120">
        <v>4318</v>
      </c>
      <c r="AJ120">
        <v>0</v>
      </c>
      <c r="AK120">
        <v>44</v>
      </c>
      <c r="AL120">
        <v>20725</v>
      </c>
      <c r="AM120" t="s">
        <v>816</v>
      </c>
      <c r="AN120" t="s">
        <v>817</v>
      </c>
      <c r="AO120">
        <v>1533.6510000000001</v>
      </c>
      <c r="AR120" t="s">
        <v>119</v>
      </c>
      <c r="AS120" t="s">
        <v>120</v>
      </c>
      <c r="AT120" t="s">
        <v>631</v>
      </c>
      <c r="AU120" t="s">
        <v>815</v>
      </c>
      <c r="AV120" t="s">
        <v>48</v>
      </c>
      <c r="AW120">
        <v>5</v>
      </c>
      <c r="BB120">
        <v>0.95096828642108533</v>
      </c>
      <c r="BC120" t="s">
        <v>66</v>
      </c>
      <c r="BF120" t="s">
        <v>119</v>
      </c>
      <c r="BG120" t="s">
        <v>120</v>
      </c>
      <c r="BH120" t="s">
        <v>815</v>
      </c>
      <c r="BI120">
        <v>2992</v>
      </c>
      <c r="BJ120">
        <v>5</v>
      </c>
      <c r="BK120" t="s">
        <v>631</v>
      </c>
      <c r="BL120" t="s">
        <v>209</v>
      </c>
      <c r="BM120">
        <v>0.95096828642108533</v>
      </c>
      <c r="BN120" t="s">
        <v>66</v>
      </c>
      <c r="BO120" t="s">
        <v>181</v>
      </c>
      <c r="BP120">
        <v>1943.0809999999999</v>
      </c>
    </row>
    <row r="121" spans="1:68" ht="16.5">
      <c r="A121" s="132" t="str">
        <f t="shared" si="72"/>
        <v>인천스마트</v>
      </c>
      <c r="B121" s="133" t="str">
        <f t="shared" si="73"/>
        <v>이호용</v>
      </c>
      <c r="C121" s="134" t="str">
        <f t="shared" si="74"/>
        <v>B</v>
      </c>
      <c r="D121" s="135">
        <f t="shared" si="75"/>
        <v>0.91763848149472715</v>
      </c>
      <c r="E121" s="136">
        <f t="shared" si="76"/>
        <v>9630</v>
      </c>
      <c r="F121" s="137" t="str">
        <f t="shared" si="77"/>
        <v>21</v>
      </c>
      <c r="G121" s="138" t="str">
        <f t="shared" si="78"/>
        <v>70바3562</v>
      </c>
      <c r="H121" s="139">
        <f t="shared" si="79"/>
        <v>11</v>
      </c>
      <c r="I121" s="140">
        <f t="shared" si="80"/>
        <v>1825.4769999999999</v>
      </c>
      <c r="J121" s="141">
        <f t="shared" si="81"/>
        <v>2.4012389682287041E-2</v>
      </c>
      <c r="K121" s="141">
        <f t="shared" si="82"/>
        <v>0.35607074210633971</v>
      </c>
      <c r="L121" s="141">
        <f t="shared" si="83"/>
        <v>0.17310544038626619</v>
      </c>
      <c r="M121" s="142">
        <f t="shared" si="84"/>
        <v>13.138</v>
      </c>
      <c r="N121" s="143">
        <f t="shared" si="85"/>
        <v>0.16104892236797747</v>
      </c>
      <c r="O121" s="143">
        <f t="shared" si="86"/>
        <v>13.044962711806175</v>
      </c>
      <c r="P121" s="238">
        <f t="shared" si="87"/>
        <v>1</v>
      </c>
      <c r="Q121" s="239">
        <f t="shared" si="88"/>
        <v>3</v>
      </c>
      <c r="R121" s="239">
        <f t="shared" si="89"/>
        <v>243</v>
      </c>
      <c r="T121">
        <v>529</v>
      </c>
      <c r="U121">
        <v>9630</v>
      </c>
      <c r="V121" t="s">
        <v>475</v>
      </c>
      <c r="W121">
        <v>1862.788</v>
      </c>
      <c r="X121">
        <v>989.36099999999999</v>
      </c>
      <c r="Y121">
        <v>1.883</v>
      </c>
      <c r="Z121">
        <v>13.138</v>
      </c>
      <c r="AA121">
        <v>131.296345</v>
      </c>
      <c r="AB121">
        <v>3.152739</v>
      </c>
      <c r="AC121">
        <v>46.750787000000003</v>
      </c>
      <c r="AD121" s="1">
        <v>316</v>
      </c>
      <c r="AE121">
        <v>3</v>
      </c>
      <c r="AF121">
        <v>243</v>
      </c>
      <c r="AG121">
        <v>71</v>
      </c>
      <c r="AH121">
        <v>14.187659999999999</v>
      </c>
      <c r="AI121">
        <v>397.2</v>
      </c>
      <c r="AJ121">
        <v>0</v>
      </c>
      <c r="AK121">
        <v>1</v>
      </c>
      <c r="AL121">
        <v>11</v>
      </c>
      <c r="AM121" t="s">
        <v>476</v>
      </c>
      <c r="AN121" t="s">
        <v>818</v>
      </c>
      <c r="AO121">
        <v>302.92500000000001</v>
      </c>
      <c r="AR121" t="s">
        <v>119</v>
      </c>
      <c r="AS121" t="s">
        <v>121</v>
      </c>
      <c r="AT121" t="s">
        <v>215</v>
      </c>
      <c r="AU121" t="s">
        <v>475</v>
      </c>
      <c r="AV121" t="s">
        <v>48</v>
      </c>
      <c r="AW121">
        <v>11</v>
      </c>
      <c r="BB121">
        <v>0.91763848149472715</v>
      </c>
      <c r="BC121" t="s">
        <v>68</v>
      </c>
      <c r="BF121" t="s">
        <v>119</v>
      </c>
      <c r="BG121" t="s">
        <v>121</v>
      </c>
      <c r="BH121" t="s">
        <v>475</v>
      </c>
      <c r="BI121">
        <v>9630</v>
      </c>
      <c r="BJ121">
        <v>11</v>
      </c>
      <c r="BK121" t="s">
        <v>215</v>
      </c>
      <c r="BL121" t="s">
        <v>224</v>
      </c>
      <c r="BM121">
        <v>0.91763848149472715</v>
      </c>
      <c r="BN121" t="s">
        <v>68</v>
      </c>
      <c r="BO121" t="s">
        <v>178</v>
      </c>
      <c r="BP121">
        <v>1825.4769999999999</v>
      </c>
    </row>
    <row r="122" spans="1:68" ht="16.5">
      <c r="A122" s="115" t="str">
        <f t="shared" si="72"/>
        <v>인천스마트</v>
      </c>
      <c r="B122" s="116" t="str">
        <f t="shared" si="73"/>
        <v>이환욱</v>
      </c>
      <c r="C122" s="117" t="str">
        <f t="shared" si="74"/>
        <v>B</v>
      </c>
      <c r="D122" s="118">
        <f t="shared" si="75"/>
        <v>0.93707011804261509</v>
      </c>
      <c r="E122" s="119">
        <f t="shared" si="76"/>
        <v>1706</v>
      </c>
      <c r="F122" s="120" t="str">
        <f t="shared" si="77"/>
        <v>27</v>
      </c>
      <c r="G122" s="121" t="str">
        <f t="shared" si="78"/>
        <v>70바3636</v>
      </c>
      <c r="H122" s="122">
        <f t="shared" si="79"/>
        <v>2</v>
      </c>
      <c r="I122" s="123">
        <f t="shared" si="80"/>
        <v>2422.078</v>
      </c>
      <c r="J122" s="124">
        <f t="shared" si="81"/>
        <v>1.3406497707965171E-2</v>
      </c>
      <c r="K122" s="124">
        <f t="shared" si="82"/>
        <v>0.35196675268340821</v>
      </c>
      <c r="L122" s="124">
        <f t="shared" si="83"/>
        <v>0.11684181929731413</v>
      </c>
      <c r="M122" s="125">
        <f t="shared" si="84"/>
        <v>10.465</v>
      </c>
      <c r="N122" s="126">
        <f t="shared" si="85"/>
        <v>0</v>
      </c>
      <c r="O122" s="126">
        <f t="shared" si="86"/>
        <v>3.302948955401106</v>
      </c>
      <c r="P122" s="240">
        <f t="shared" si="87"/>
        <v>2</v>
      </c>
      <c r="Q122" s="241">
        <f t="shared" si="88"/>
        <v>0</v>
      </c>
      <c r="R122" s="241">
        <f t="shared" si="89"/>
        <v>80</v>
      </c>
      <c r="T122">
        <v>529</v>
      </c>
      <c r="U122">
        <v>1706</v>
      </c>
      <c r="V122" t="s">
        <v>477</v>
      </c>
      <c r="W122">
        <v>2422.078</v>
      </c>
      <c r="X122">
        <v>1360.6510000000001</v>
      </c>
      <c r="Y122">
        <v>1.78</v>
      </c>
      <c r="Z122">
        <v>10.465</v>
      </c>
      <c r="AA122">
        <v>151.23025000000001</v>
      </c>
      <c r="AB122">
        <v>2.0274679999999998</v>
      </c>
      <c r="AC122">
        <v>53.228020000000001</v>
      </c>
      <c r="AD122" s="1">
        <v>283</v>
      </c>
      <c r="AE122">
        <v>0</v>
      </c>
      <c r="AF122">
        <v>80</v>
      </c>
      <c r="AG122">
        <v>67</v>
      </c>
      <c r="AH122">
        <v>16.015830000000001</v>
      </c>
      <c r="AI122">
        <v>1139.0999999999999</v>
      </c>
      <c r="AJ122">
        <v>0</v>
      </c>
      <c r="AK122">
        <v>2</v>
      </c>
      <c r="AL122">
        <v>300</v>
      </c>
      <c r="AM122" t="s">
        <v>478</v>
      </c>
      <c r="AN122" t="s">
        <v>819</v>
      </c>
      <c r="AO122">
        <v>2367.1669999999999</v>
      </c>
      <c r="AR122" t="s">
        <v>119</v>
      </c>
      <c r="AS122" t="s">
        <v>122</v>
      </c>
      <c r="AT122" t="s">
        <v>231</v>
      </c>
      <c r="AU122" t="s">
        <v>477</v>
      </c>
      <c r="AV122" t="s">
        <v>48</v>
      </c>
      <c r="AW122">
        <v>2</v>
      </c>
      <c r="BB122">
        <v>0.93707011804261509</v>
      </c>
      <c r="BC122" t="s">
        <v>68</v>
      </c>
      <c r="BF122" t="s">
        <v>119</v>
      </c>
      <c r="BG122" t="s">
        <v>122</v>
      </c>
      <c r="BH122" t="s">
        <v>477</v>
      </c>
      <c r="BI122">
        <v>1706</v>
      </c>
      <c r="BJ122">
        <v>2</v>
      </c>
      <c r="BK122" t="s">
        <v>231</v>
      </c>
      <c r="BL122" t="s">
        <v>236</v>
      </c>
      <c r="BM122">
        <v>0.93707011804261509</v>
      </c>
      <c r="BN122" t="s">
        <v>68</v>
      </c>
      <c r="BO122" t="s">
        <v>178</v>
      </c>
      <c r="BP122">
        <v>2422.078</v>
      </c>
    </row>
    <row r="123" spans="1:68" ht="16.5">
      <c r="A123" s="132" t="str">
        <f t="shared" si="72"/>
        <v>인천스마트</v>
      </c>
      <c r="B123" s="133" t="str">
        <f t="shared" si="73"/>
        <v>인호덕</v>
      </c>
      <c r="C123" s="134" t="str">
        <f t="shared" si="74"/>
        <v>C</v>
      </c>
      <c r="D123" s="135">
        <f t="shared" si="75"/>
        <v>0.88216646155993261</v>
      </c>
      <c r="E123" s="136">
        <f t="shared" si="76"/>
        <v>3123</v>
      </c>
      <c r="F123" s="137" t="str">
        <f t="shared" si="77"/>
        <v>27</v>
      </c>
      <c r="G123" s="138" t="str">
        <f t="shared" si="78"/>
        <v>70바3676</v>
      </c>
      <c r="H123" s="139">
        <f t="shared" si="79"/>
        <v>3</v>
      </c>
      <c r="I123" s="140">
        <f t="shared" si="80"/>
        <v>2479.1969999999997</v>
      </c>
      <c r="J123" s="141">
        <f t="shared" si="81"/>
        <v>5.0366519057996544E-2</v>
      </c>
      <c r="K123" s="141">
        <f t="shared" si="82"/>
        <v>0.38227593301219226</v>
      </c>
      <c r="L123" s="141">
        <f t="shared" si="83"/>
        <v>0.19482114571774653</v>
      </c>
      <c r="M123" s="142">
        <f t="shared" si="84"/>
        <v>16.417000000000002</v>
      </c>
      <c r="N123" s="143">
        <f t="shared" si="85"/>
        <v>0.16134256374140496</v>
      </c>
      <c r="O123" s="143">
        <f t="shared" si="86"/>
        <v>22.950979692214858</v>
      </c>
      <c r="P123" s="238">
        <f t="shared" si="87"/>
        <v>39</v>
      </c>
      <c r="Q123" s="239">
        <f t="shared" si="88"/>
        <v>4</v>
      </c>
      <c r="R123" s="239">
        <f t="shared" si="89"/>
        <v>569</v>
      </c>
      <c r="T123">
        <v>529</v>
      </c>
      <c r="U123">
        <v>3123</v>
      </c>
      <c r="V123" t="s">
        <v>479</v>
      </c>
      <c r="W123">
        <v>2479.1970000000001</v>
      </c>
      <c r="X123">
        <v>1409.008</v>
      </c>
      <c r="Y123">
        <v>1.76</v>
      </c>
      <c r="Z123">
        <v>16.417000000000002</v>
      </c>
      <c r="AA123">
        <v>160.285526</v>
      </c>
      <c r="AB123">
        <v>8.0730240000000002</v>
      </c>
      <c r="AC123">
        <v>61.273299000000002</v>
      </c>
      <c r="AD123" s="1">
        <v>483</v>
      </c>
      <c r="AE123">
        <v>4</v>
      </c>
      <c r="AF123">
        <v>569</v>
      </c>
      <c r="AG123">
        <v>88</v>
      </c>
      <c r="AH123">
        <v>15.467378999999999</v>
      </c>
      <c r="AI123">
        <v>4057.9</v>
      </c>
      <c r="AJ123">
        <v>3.1</v>
      </c>
      <c r="AK123">
        <v>39</v>
      </c>
      <c r="AL123">
        <v>10479</v>
      </c>
      <c r="AM123" t="s">
        <v>480</v>
      </c>
      <c r="AN123" t="s">
        <v>820</v>
      </c>
      <c r="AO123">
        <v>2273.614</v>
      </c>
      <c r="AR123" t="s">
        <v>119</v>
      </c>
      <c r="AS123" t="s">
        <v>122</v>
      </c>
      <c r="AT123" t="s">
        <v>240</v>
      </c>
      <c r="AU123" t="s">
        <v>479</v>
      </c>
      <c r="AV123" t="s">
        <v>48</v>
      </c>
      <c r="AW123">
        <v>3</v>
      </c>
      <c r="BB123">
        <v>0.88216646155993261</v>
      </c>
      <c r="BC123" t="s">
        <v>69</v>
      </c>
      <c r="BF123" t="s">
        <v>119</v>
      </c>
      <c r="BG123" t="s">
        <v>122</v>
      </c>
      <c r="BH123" t="s">
        <v>479</v>
      </c>
      <c r="BI123">
        <v>3123</v>
      </c>
      <c r="BJ123">
        <v>3</v>
      </c>
      <c r="BK123" t="s">
        <v>240</v>
      </c>
      <c r="BL123" t="s">
        <v>278</v>
      </c>
      <c r="BM123">
        <v>0.88216646155993261</v>
      </c>
      <c r="BN123" t="s">
        <v>69</v>
      </c>
      <c r="BO123" t="s">
        <v>180</v>
      </c>
      <c r="BP123">
        <v>2479.1969999999997</v>
      </c>
    </row>
    <row r="124" spans="1:68" ht="16.5">
      <c r="A124" s="115" t="str">
        <f t="shared" ref="A124:A153" si="90">BF124</f>
        <v>인천스마트</v>
      </c>
      <c r="B124" s="116" t="str">
        <f t="shared" ref="B124:B153" si="91">BH124</f>
        <v>임광빈</v>
      </c>
      <c r="C124" s="117" t="str">
        <f t="shared" ref="C124:C153" si="92">BN124</f>
        <v>S</v>
      </c>
      <c r="D124" s="118">
        <f t="shared" ref="D124:D153" si="93">BM124</f>
        <v>1.1499725646166161</v>
      </c>
      <c r="E124" s="119">
        <f t="shared" ref="E124:E153" si="94">U124</f>
        <v>8629</v>
      </c>
      <c r="F124" s="120" t="str">
        <f t="shared" ref="F124:F153" si="95">BG124</f>
        <v>5-1</v>
      </c>
      <c r="G124" s="121" t="str">
        <f t="shared" ref="G124:G153" si="96">BK124</f>
        <v>70바3646</v>
      </c>
      <c r="H124" s="122">
        <f t="shared" ref="H124:H153" si="97">BJ124</f>
        <v>5</v>
      </c>
      <c r="I124" s="123">
        <f t="shared" ref="I124:I153" si="98">BP124</f>
        <v>494.31299999999999</v>
      </c>
      <c r="J124" s="124">
        <f t="shared" ref="J124:J153" si="99">AB124/AA124</f>
        <v>1.0854271162828208E-2</v>
      </c>
      <c r="K124" s="124">
        <f t="shared" ref="K124:K153" si="100">AC124/AA124</f>
        <v>0.27598298591473608</v>
      </c>
      <c r="L124" s="124">
        <f t="shared" ref="L124:L153" si="101">AD124/I124</f>
        <v>4.6529223386801481E-2</v>
      </c>
      <c r="M124" s="125">
        <f t="shared" ref="M124:M153" si="102">Z124</f>
        <v>11.135999999999999</v>
      </c>
      <c r="N124" s="126">
        <f t="shared" ref="N124:N153" si="103">AE124*100/W124</f>
        <v>0.77519980775044772</v>
      </c>
      <c r="O124" s="126">
        <f t="shared" ref="O124:O153" si="104">AF124*100/W124</f>
        <v>25.387793703827164</v>
      </c>
      <c r="P124" s="240">
        <f t="shared" ref="P124:P153" si="105">AK124</f>
        <v>1</v>
      </c>
      <c r="Q124" s="241">
        <f t="shared" ref="Q124:Q153" si="106">AE124</f>
        <v>4</v>
      </c>
      <c r="R124" s="241">
        <f t="shared" ref="R124:R153" si="107">AF124</f>
        <v>131</v>
      </c>
      <c r="T124">
        <v>529</v>
      </c>
      <c r="U124">
        <v>8629</v>
      </c>
      <c r="V124" t="s">
        <v>481</v>
      </c>
      <c r="W124">
        <v>515.99599999999998</v>
      </c>
      <c r="X124">
        <v>248.00200000000001</v>
      </c>
      <c r="Y124">
        <v>2.081</v>
      </c>
      <c r="Z124">
        <v>11.135999999999999</v>
      </c>
      <c r="AA124">
        <v>26.944969</v>
      </c>
      <c r="AB124">
        <v>0.29246800000000001</v>
      </c>
      <c r="AC124">
        <v>7.4363530000000004</v>
      </c>
      <c r="AD124" s="1">
        <v>23</v>
      </c>
      <c r="AE124">
        <v>4</v>
      </c>
      <c r="AF124">
        <v>131</v>
      </c>
      <c r="AG124">
        <v>65</v>
      </c>
      <c r="AH124">
        <v>19.149994</v>
      </c>
      <c r="AI124">
        <v>30.7</v>
      </c>
      <c r="AJ124">
        <v>0</v>
      </c>
      <c r="AK124">
        <v>1</v>
      </c>
      <c r="AL124">
        <v>372</v>
      </c>
      <c r="AM124" t="s">
        <v>482</v>
      </c>
      <c r="AN124" t="s">
        <v>821</v>
      </c>
      <c r="AO124">
        <v>133.74799999999999</v>
      </c>
      <c r="AR124" t="s">
        <v>119</v>
      </c>
      <c r="AS124" t="s">
        <v>125</v>
      </c>
      <c r="AT124" t="s">
        <v>271</v>
      </c>
      <c r="AU124" t="s">
        <v>481</v>
      </c>
      <c r="AV124" t="s">
        <v>48</v>
      </c>
      <c r="AW124">
        <v>5</v>
      </c>
      <c r="BB124">
        <v>1.1499725646166161</v>
      </c>
      <c r="BC124" t="s">
        <v>71</v>
      </c>
      <c r="BF124" t="s">
        <v>119</v>
      </c>
      <c r="BG124" t="s">
        <v>125</v>
      </c>
      <c r="BH124" t="s">
        <v>481</v>
      </c>
      <c r="BI124">
        <v>8629</v>
      </c>
      <c r="BJ124">
        <v>5</v>
      </c>
      <c r="BK124" t="s">
        <v>271</v>
      </c>
      <c r="BL124" t="s">
        <v>273</v>
      </c>
      <c r="BM124">
        <v>1.1499725646166161</v>
      </c>
      <c r="BN124" t="s">
        <v>71</v>
      </c>
      <c r="BO124" t="s">
        <v>179</v>
      </c>
      <c r="BP124">
        <v>494.31299999999999</v>
      </c>
    </row>
    <row r="125" spans="1:68" ht="16.5">
      <c r="A125" s="132" t="str">
        <f t="shared" si="90"/>
        <v>인천스마트</v>
      </c>
      <c r="B125" s="133" t="str">
        <f t="shared" si="91"/>
        <v>임인복</v>
      </c>
      <c r="C125" s="134" t="str">
        <f t="shared" si="92"/>
        <v>B</v>
      </c>
      <c r="D125" s="135">
        <f t="shared" si="93"/>
        <v>0.93032749222205569</v>
      </c>
      <c r="E125" s="136">
        <f t="shared" si="94"/>
        <v>7690</v>
      </c>
      <c r="F125" s="137" t="str">
        <f t="shared" si="95"/>
        <v>27</v>
      </c>
      <c r="G125" s="138" t="str">
        <f t="shared" si="96"/>
        <v>70바3640</v>
      </c>
      <c r="H125" s="139">
        <f t="shared" si="97"/>
        <v>3</v>
      </c>
      <c r="I125" s="140">
        <f t="shared" si="98"/>
        <v>1492.3440000000001</v>
      </c>
      <c r="J125" s="141">
        <f t="shared" si="99"/>
        <v>3.8053134385793004E-2</v>
      </c>
      <c r="K125" s="141">
        <f t="shared" si="100"/>
        <v>0.3420729328791785</v>
      </c>
      <c r="L125" s="141">
        <f t="shared" si="101"/>
        <v>9.4482237339380187E-2</v>
      </c>
      <c r="M125" s="142">
        <f t="shared" si="102"/>
        <v>13.625</v>
      </c>
      <c r="N125" s="143">
        <f t="shared" si="103"/>
        <v>6.7008678964099427E-2</v>
      </c>
      <c r="O125" s="143">
        <f t="shared" si="104"/>
        <v>8.6441195863688254</v>
      </c>
      <c r="P125" s="238">
        <f t="shared" si="105"/>
        <v>1</v>
      </c>
      <c r="Q125" s="239">
        <f t="shared" si="106"/>
        <v>1</v>
      </c>
      <c r="R125" s="239">
        <f t="shared" si="107"/>
        <v>129</v>
      </c>
      <c r="T125">
        <v>529</v>
      </c>
      <c r="U125">
        <v>7690</v>
      </c>
      <c r="V125" t="s">
        <v>483</v>
      </c>
      <c r="W125">
        <v>1492.3440000000001</v>
      </c>
      <c r="X125">
        <v>844.072</v>
      </c>
      <c r="Y125">
        <v>1.768</v>
      </c>
      <c r="Z125">
        <v>13.625</v>
      </c>
      <c r="AA125">
        <v>87.179967000000005</v>
      </c>
      <c r="AB125">
        <v>3.3174709999999998</v>
      </c>
      <c r="AC125">
        <v>29.821906999999999</v>
      </c>
      <c r="AD125" s="1">
        <v>141</v>
      </c>
      <c r="AE125">
        <v>1</v>
      </c>
      <c r="AF125">
        <v>129</v>
      </c>
      <c r="AG125">
        <v>90</v>
      </c>
      <c r="AH125">
        <v>17.117968999999999</v>
      </c>
      <c r="AI125">
        <v>1071.8</v>
      </c>
      <c r="AJ125">
        <v>6.3</v>
      </c>
      <c r="AK125">
        <v>1</v>
      </c>
      <c r="AL125">
        <v>21</v>
      </c>
      <c r="AM125" t="s">
        <v>484</v>
      </c>
      <c r="AN125" t="s">
        <v>822</v>
      </c>
      <c r="AO125">
        <v>1365.52</v>
      </c>
      <c r="AR125" t="s">
        <v>119</v>
      </c>
      <c r="AS125" t="s">
        <v>122</v>
      </c>
      <c r="AT125" t="s">
        <v>236</v>
      </c>
      <c r="AU125" t="s">
        <v>483</v>
      </c>
      <c r="AV125" t="s">
        <v>48</v>
      </c>
      <c r="AW125">
        <v>3</v>
      </c>
      <c r="BB125">
        <v>0.93032749222205569</v>
      </c>
      <c r="BC125" t="s">
        <v>68</v>
      </c>
      <c r="BF125" t="s">
        <v>119</v>
      </c>
      <c r="BG125" t="s">
        <v>122</v>
      </c>
      <c r="BH125" t="s">
        <v>483</v>
      </c>
      <c r="BI125">
        <v>7690</v>
      </c>
      <c r="BJ125">
        <v>3</v>
      </c>
      <c r="BK125" t="s">
        <v>236</v>
      </c>
      <c r="BL125" t="s">
        <v>237</v>
      </c>
      <c r="BM125">
        <v>0.93032749222205569</v>
      </c>
      <c r="BN125" t="s">
        <v>68</v>
      </c>
      <c r="BO125" t="s">
        <v>178</v>
      </c>
      <c r="BP125">
        <v>1492.3440000000001</v>
      </c>
    </row>
    <row r="126" spans="1:68" ht="16.5">
      <c r="A126" s="115" t="str">
        <f t="shared" si="90"/>
        <v>인천스마트</v>
      </c>
      <c r="B126" s="116" t="str">
        <f t="shared" si="91"/>
        <v>임재준</v>
      </c>
      <c r="C126" s="117" t="str">
        <f t="shared" si="92"/>
        <v>A</v>
      </c>
      <c r="D126" s="118">
        <f t="shared" si="93"/>
        <v>0.96772980689061128</v>
      </c>
      <c r="E126" s="119">
        <f t="shared" si="94"/>
        <v>6064</v>
      </c>
      <c r="F126" s="120" t="str">
        <f t="shared" si="95"/>
        <v>20</v>
      </c>
      <c r="G126" s="121" t="str">
        <f t="shared" si="96"/>
        <v>70바3574</v>
      </c>
      <c r="H126" s="122">
        <f t="shared" si="97"/>
        <v>3</v>
      </c>
      <c r="I126" s="123">
        <f t="shared" si="98"/>
        <v>2447.4919999999997</v>
      </c>
      <c r="J126" s="124">
        <f t="shared" si="99"/>
        <v>3.009017031385022E-2</v>
      </c>
      <c r="K126" s="124">
        <f t="shared" si="100"/>
        <v>0.42268891260999003</v>
      </c>
      <c r="L126" s="124">
        <f t="shared" si="101"/>
        <v>5.1072689920947656E-2</v>
      </c>
      <c r="M126" s="125">
        <f t="shared" si="102"/>
        <v>14.731999999999999</v>
      </c>
      <c r="N126" s="126">
        <f t="shared" si="103"/>
        <v>8.1716303873516236E-2</v>
      </c>
      <c r="O126" s="126">
        <f t="shared" si="104"/>
        <v>34.729429146244399</v>
      </c>
      <c r="P126" s="240">
        <f t="shared" si="105"/>
        <v>46</v>
      </c>
      <c r="Q126" s="241">
        <f t="shared" si="106"/>
        <v>2</v>
      </c>
      <c r="R126" s="241">
        <f t="shared" si="107"/>
        <v>850</v>
      </c>
      <c r="T126">
        <v>529</v>
      </c>
      <c r="U126">
        <v>6064</v>
      </c>
      <c r="V126" t="s">
        <v>485</v>
      </c>
      <c r="W126">
        <v>2447.4920000000002</v>
      </c>
      <c r="X126">
        <v>1331.623</v>
      </c>
      <c r="Y126">
        <v>1.8380000000000001</v>
      </c>
      <c r="Z126">
        <v>14.731999999999999</v>
      </c>
      <c r="AA126">
        <v>155.62327999999999</v>
      </c>
      <c r="AB126">
        <v>4.6827310000000004</v>
      </c>
      <c r="AC126">
        <v>65.780235000000005</v>
      </c>
      <c r="AD126" s="1">
        <v>125</v>
      </c>
      <c r="AE126">
        <v>2</v>
      </c>
      <c r="AF126">
        <v>850</v>
      </c>
      <c r="AG126">
        <v>92</v>
      </c>
      <c r="AH126">
        <v>15.727029999999999</v>
      </c>
      <c r="AI126">
        <v>2426</v>
      </c>
      <c r="AJ126">
        <v>25.9</v>
      </c>
      <c r="AK126">
        <v>46</v>
      </c>
      <c r="AL126">
        <v>14435</v>
      </c>
      <c r="AM126" t="s">
        <v>486</v>
      </c>
      <c r="AN126" t="s">
        <v>823</v>
      </c>
      <c r="AO126">
        <v>2125.4879999999998</v>
      </c>
      <c r="AR126" t="s">
        <v>119</v>
      </c>
      <c r="AS126" t="s">
        <v>120</v>
      </c>
      <c r="AT126" t="s">
        <v>211</v>
      </c>
      <c r="AU126" t="s">
        <v>485</v>
      </c>
      <c r="AV126" t="s">
        <v>48</v>
      </c>
      <c r="AW126">
        <v>3</v>
      </c>
      <c r="BB126">
        <v>0.96772980689061128</v>
      </c>
      <c r="BC126" t="s">
        <v>66</v>
      </c>
      <c r="BF126" t="s">
        <v>119</v>
      </c>
      <c r="BG126" t="s">
        <v>120</v>
      </c>
      <c r="BH126" t="s">
        <v>485</v>
      </c>
      <c r="BI126">
        <v>6064</v>
      </c>
      <c r="BJ126">
        <v>3</v>
      </c>
      <c r="BK126" t="s">
        <v>211</v>
      </c>
      <c r="BL126" t="s">
        <v>204</v>
      </c>
      <c r="BM126">
        <v>0.96772980689061128</v>
      </c>
      <c r="BN126" t="s">
        <v>66</v>
      </c>
      <c r="BO126" t="s">
        <v>181</v>
      </c>
      <c r="BP126">
        <v>2447.4919999999997</v>
      </c>
    </row>
    <row r="127" spans="1:68" ht="16.5">
      <c r="A127" s="132" t="str">
        <f t="shared" si="90"/>
        <v>인천스마트</v>
      </c>
      <c r="B127" s="133" t="str">
        <f t="shared" si="91"/>
        <v>임충환</v>
      </c>
      <c r="C127" s="134" t="str">
        <f t="shared" si="92"/>
        <v>S</v>
      </c>
      <c r="D127" s="135">
        <f t="shared" si="93"/>
        <v>1.0183062002099084</v>
      </c>
      <c r="E127" s="136">
        <f t="shared" si="94"/>
        <v>170</v>
      </c>
      <c r="F127" s="137" t="str">
        <f t="shared" si="95"/>
        <v>5</v>
      </c>
      <c r="G127" s="138" t="str">
        <f t="shared" si="96"/>
        <v>70바3632</v>
      </c>
      <c r="H127" s="139">
        <f t="shared" si="97"/>
        <v>3</v>
      </c>
      <c r="I127" s="140">
        <f t="shared" si="98"/>
        <v>2830.759</v>
      </c>
      <c r="J127" s="141">
        <f t="shared" si="99"/>
        <v>2.0473747580595173E-2</v>
      </c>
      <c r="K127" s="141">
        <f t="shared" si="100"/>
        <v>0.22737491669550325</v>
      </c>
      <c r="L127" s="141">
        <f t="shared" si="101"/>
        <v>0.14766357715368916</v>
      </c>
      <c r="M127" s="142">
        <f t="shared" si="102"/>
        <v>6.9829999999999997</v>
      </c>
      <c r="N127" s="143">
        <f t="shared" si="103"/>
        <v>3.5326214630069179E-2</v>
      </c>
      <c r="O127" s="143">
        <f t="shared" si="104"/>
        <v>0.49456700482096849</v>
      </c>
      <c r="P127" s="238">
        <f t="shared" si="105"/>
        <v>2309</v>
      </c>
      <c r="Q127" s="239">
        <f t="shared" si="106"/>
        <v>1</v>
      </c>
      <c r="R127" s="239">
        <f t="shared" si="107"/>
        <v>14</v>
      </c>
      <c r="T127">
        <v>529</v>
      </c>
      <c r="U127">
        <v>170</v>
      </c>
      <c r="V127" t="s">
        <v>487</v>
      </c>
      <c r="W127">
        <v>2830.759</v>
      </c>
      <c r="X127">
        <v>1390.116</v>
      </c>
      <c r="Y127">
        <v>2.036</v>
      </c>
      <c r="Z127">
        <v>6.9829999999999997</v>
      </c>
      <c r="AA127">
        <v>151.66798299999999</v>
      </c>
      <c r="AB127">
        <v>3.1052119999999999</v>
      </c>
      <c r="AC127">
        <v>34.485495</v>
      </c>
      <c r="AD127" s="1">
        <v>418</v>
      </c>
      <c r="AE127">
        <v>1</v>
      </c>
      <c r="AF127">
        <v>14</v>
      </c>
      <c r="AG127">
        <v>91</v>
      </c>
      <c r="AH127">
        <v>18.664183000000001</v>
      </c>
      <c r="AI127">
        <v>480.6</v>
      </c>
      <c r="AJ127">
        <v>34</v>
      </c>
      <c r="AK127">
        <v>2309</v>
      </c>
      <c r="AL127">
        <v>0</v>
      </c>
      <c r="AM127" t="s">
        <v>488</v>
      </c>
      <c r="AN127" t="s">
        <v>824</v>
      </c>
      <c r="AO127">
        <v>2567.2289999999998</v>
      </c>
      <c r="AR127" t="s">
        <v>119</v>
      </c>
      <c r="AS127" t="s">
        <v>124</v>
      </c>
      <c r="AT127" t="s">
        <v>266</v>
      </c>
      <c r="AU127" t="s">
        <v>487</v>
      </c>
      <c r="AV127" t="s">
        <v>48</v>
      </c>
      <c r="AW127">
        <v>3</v>
      </c>
      <c r="BB127">
        <v>1.0183062002099084</v>
      </c>
      <c r="BC127" t="s">
        <v>71</v>
      </c>
      <c r="BF127" t="s">
        <v>119</v>
      </c>
      <c r="BG127" t="s">
        <v>124</v>
      </c>
      <c r="BH127" t="s">
        <v>487</v>
      </c>
      <c r="BI127">
        <v>170</v>
      </c>
      <c r="BJ127">
        <v>3</v>
      </c>
      <c r="BK127" t="s">
        <v>266</v>
      </c>
      <c r="BL127" t="s">
        <v>278</v>
      </c>
      <c r="BM127">
        <v>1.0183062002099084</v>
      </c>
      <c r="BN127" t="s">
        <v>71</v>
      </c>
      <c r="BO127" t="s">
        <v>179</v>
      </c>
      <c r="BP127">
        <v>2830.759</v>
      </c>
    </row>
    <row r="128" spans="1:68" ht="16.5">
      <c r="A128" s="115" t="str">
        <f t="shared" si="90"/>
        <v>인천스마트</v>
      </c>
      <c r="B128" s="116" t="str">
        <f t="shared" si="91"/>
        <v>자선호</v>
      </c>
      <c r="C128" s="117" t="str">
        <f t="shared" si="92"/>
        <v>C</v>
      </c>
      <c r="D128" s="118">
        <f t="shared" si="93"/>
        <v>0.89913378315495585</v>
      </c>
      <c r="E128" s="119">
        <f t="shared" si="94"/>
        <v>8420</v>
      </c>
      <c r="F128" s="120" t="str">
        <f t="shared" si="95"/>
        <v>5</v>
      </c>
      <c r="G128" s="121" t="str">
        <f t="shared" si="96"/>
        <v>70바3622</v>
      </c>
      <c r="H128" s="122">
        <f t="shared" si="97"/>
        <v>2</v>
      </c>
      <c r="I128" s="123">
        <f t="shared" si="98"/>
        <v>2333.8139999999999</v>
      </c>
      <c r="J128" s="124">
        <f t="shared" si="99"/>
        <v>6.7283504550153819E-2</v>
      </c>
      <c r="K128" s="124">
        <f t="shared" si="100"/>
        <v>0.34404519961356106</v>
      </c>
      <c r="L128" s="124">
        <f t="shared" si="101"/>
        <v>0.19838770356163773</v>
      </c>
      <c r="M128" s="125">
        <f t="shared" si="102"/>
        <v>11.12</v>
      </c>
      <c r="N128" s="126">
        <f t="shared" si="103"/>
        <v>8.5696632208050863E-2</v>
      </c>
      <c r="O128" s="126">
        <f t="shared" si="104"/>
        <v>2.3566573857213986</v>
      </c>
      <c r="P128" s="240">
        <f t="shared" si="105"/>
        <v>131</v>
      </c>
      <c r="Q128" s="241">
        <f t="shared" si="106"/>
        <v>2</v>
      </c>
      <c r="R128" s="241">
        <f t="shared" si="107"/>
        <v>55</v>
      </c>
      <c r="T128">
        <v>529</v>
      </c>
      <c r="U128">
        <v>8420</v>
      </c>
      <c r="V128" t="s">
        <v>489</v>
      </c>
      <c r="W128">
        <v>2333.8139999999999</v>
      </c>
      <c r="X128">
        <v>1297.6780000000001</v>
      </c>
      <c r="Y128">
        <v>1.798</v>
      </c>
      <c r="Z128">
        <v>11.12</v>
      </c>
      <c r="AA128">
        <v>156.35691199999999</v>
      </c>
      <c r="AB128">
        <v>10.520241</v>
      </c>
      <c r="AC128">
        <v>53.793844999999997</v>
      </c>
      <c r="AD128" s="1">
        <v>463</v>
      </c>
      <c r="AE128">
        <v>2</v>
      </c>
      <c r="AF128">
        <v>55</v>
      </c>
      <c r="AG128">
        <v>71</v>
      </c>
      <c r="AH128">
        <v>14.926195999999999</v>
      </c>
      <c r="AI128">
        <v>1888.6</v>
      </c>
      <c r="AJ128">
        <v>0</v>
      </c>
      <c r="AK128">
        <v>131</v>
      </c>
      <c r="AL128">
        <v>24711</v>
      </c>
      <c r="AM128" t="s">
        <v>490</v>
      </c>
      <c r="AN128" t="s">
        <v>825</v>
      </c>
      <c r="AO128">
        <v>2253.6309999999999</v>
      </c>
      <c r="AR128" t="s">
        <v>119</v>
      </c>
      <c r="AS128" t="s">
        <v>124</v>
      </c>
      <c r="AT128" t="s">
        <v>262</v>
      </c>
      <c r="AU128" t="s">
        <v>489</v>
      </c>
      <c r="AV128" t="s">
        <v>48</v>
      </c>
      <c r="AW128">
        <v>2</v>
      </c>
      <c r="BB128">
        <v>0.89913378315495585</v>
      </c>
      <c r="BC128" t="s">
        <v>69</v>
      </c>
      <c r="BF128" t="s">
        <v>119</v>
      </c>
      <c r="BG128" t="s">
        <v>124</v>
      </c>
      <c r="BH128" t="s">
        <v>489</v>
      </c>
      <c r="BI128">
        <v>8420</v>
      </c>
      <c r="BJ128">
        <v>2</v>
      </c>
      <c r="BK128" t="s">
        <v>262</v>
      </c>
      <c r="BL128" t="s">
        <v>266</v>
      </c>
      <c r="BM128">
        <v>0.89913378315495585</v>
      </c>
      <c r="BN128" t="s">
        <v>69</v>
      </c>
      <c r="BO128" t="s">
        <v>180</v>
      </c>
      <c r="BP128">
        <v>2333.8139999999999</v>
      </c>
    </row>
    <row r="129" spans="1:68" ht="16.5">
      <c r="A129" s="132" t="str">
        <f t="shared" si="90"/>
        <v>인천스마트</v>
      </c>
      <c r="B129" s="133" t="str">
        <f t="shared" si="91"/>
        <v>장길영</v>
      </c>
      <c r="C129" s="134" t="str">
        <f t="shared" si="92"/>
        <v>C</v>
      </c>
      <c r="D129" s="135">
        <f t="shared" si="93"/>
        <v>0.85469535662425666</v>
      </c>
      <c r="E129" s="136">
        <f t="shared" si="94"/>
        <v>8961</v>
      </c>
      <c r="F129" s="137" t="str">
        <f t="shared" si="95"/>
        <v>38</v>
      </c>
      <c r="G129" s="138" t="str">
        <f t="shared" si="96"/>
        <v>70바3546</v>
      </c>
      <c r="H129" s="139">
        <f t="shared" si="97"/>
        <v>10</v>
      </c>
      <c r="I129" s="140">
        <f t="shared" si="98"/>
        <v>4326.206000000001</v>
      </c>
      <c r="J129" s="141">
        <f t="shared" si="99"/>
        <v>1.8104279698316756E-2</v>
      </c>
      <c r="K129" s="141">
        <f t="shared" si="100"/>
        <v>0.36913828958593253</v>
      </c>
      <c r="L129" s="141">
        <f t="shared" si="101"/>
        <v>0.11834850212865497</v>
      </c>
      <c r="M129" s="142">
        <f t="shared" si="102"/>
        <v>11.595000000000001</v>
      </c>
      <c r="N129" s="143">
        <f t="shared" si="103"/>
        <v>0</v>
      </c>
      <c r="O129" s="143">
        <f t="shared" si="104"/>
        <v>15.463896078919959</v>
      </c>
      <c r="P129" s="238">
        <f t="shared" si="105"/>
        <v>34</v>
      </c>
      <c r="Q129" s="239">
        <f t="shared" si="106"/>
        <v>0</v>
      </c>
      <c r="R129" s="239">
        <f t="shared" si="107"/>
        <v>669</v>
      </c>
      <c r="T129">
        <v>529</v>
      </c>
      <c r="U129">
        <v>8961</v>
      </c>
      <c r="V129" t="s">
        <v>491</v>
      </c>
      <c r="W129">
        <v>4326.2060000000001</v>
      </c>
      <c r="X129">
        <v>2302.4690000000001</v>
      </c>
      <c r="Y129">
        <v>1.879</v>
      </c>
      <c r="Z129">
        <v>11.595000000000001</v>
      </c>
      <c r="AA129">
        <v>302.704117</v>
      </c>
      <c r="AB129">
        <v>5.4802400000000002</v>
      </c>
      <c r="AC129">
        <v>111.73968000000001</v>
      </c>
      <c r="AD129" s="1">
        <v>512</v>
      </c>
      <c r="AE129">
        <v>0</v>
      </c>
      <c r="AF129">
        <v>669</v>
      </c>
      <c r="AG129">
        <v>74</v>
      </c>
      <c r="AH129">
        <v>14.291862999999999</v>
      </c>
      <c r="AI129">
        <v>626.5</v>
      </c>
      <c r="AJ129">
        <v>0</v>
      </c>
      <c r="AK129">
        <v>34</v>
      </c>
      <c r="AL129">
        <v>6458</v>
      </c>
      <c r="AM129" t="s">
        <v>492</v>
      </c>
      <c r="AN129" t="s">
        <v>826</v>
      </c>
      <c r="AO129">
        <v>1922.0050000000001</v>
      </c>
      <c r="AR129" t="s">
        <v>119</v>
      </c>
      <c r="AS129" t="s">
        <v>123</v>
      </c>
      <c r="AT129" t="s">
        <v>245</v>
      </c>
      <c r="AU129" t="s">
        <v>491</v>
      </c>
      <c r="AV129" t="s">
        <v>48</v>
      </c>
      <c r="AW129">
        <v>10</v>
      </c>
      <c r="BB129">
        <v>0.85469535662425666</v>
      </c>
      <c r="BC129" t="s">
        <v>69</v>
      </c>
      <c r="BF129" t="s">
        <v>119</v>
      </c>
      <c r="BG129" t="s">
        <v>123</v>
      </c>
      <c r="BH129" t="s">
        <v>491</v>
      </c>
      <c r="BI129">
        <v>8961</v>
      </c>
      <c r="BJ129">
        <v>10</v>
      </c>
      <c r="BK129" t="s">
        <v>245</v>
      </c>
      <c r="BL129" t="s">
        <v>255</v>
      </c>
      <c r="BM129">
        <v>0.85469535662425666</v>
      </c>
      <c r="BN129" t="s">
        <v>69</v>
      </c>
      <c r="BO129" t="s">
        <v>180</v>
      </c>
      <c r="BP129">
        <v>4326.206000000001</v>
      </c>
    </row>
    <row r="130" spans="1:68" ht="16.5">
      <c r="A130" s="115" t="str">
        <f t="shared" si="90"/>
        <v>인천스마트</v>
      </c>
      <c r="B130" s="116" t="str">
        <f t="shared" si="91"/>
        <v>장남균</v>
      </c>
      <c r="C130" s="117" t="str">
        <f t="shared" si="92"/>
        <v>B</v>
      </c>
      <c r="D130" s="118">
        <f t="shared" si="93"/>
        <v>0.91650441799048943</v>
      </c>
      <c r="E130" s="119">
        <f t="shared" si="94"/>
        <v>8562</v>
      </c>
      <c r="F130" s="120" t="str">
        <f t="shared" si="95"/>
        <v>21</v>
      </c>
      <c r="G130" s="121" t="str">
        <f t="shared" si="96"/>
        <v>70바3626</v>
      </c>
      <c r="H130" s="122">
        <f t="shared" si="97"/>
        <v>2</v>
      </c>
      <c r="I130" s="123">
        <f t="shared" si="98"/>
        <v>1952.49</v>
      </c>
      <c r="J130" s="124">
        <f t="shared" si="99"/>
        <v>2.8443054170359687E-2</v>
      </c>
      <c r="K130" s="124">
        <f t="shared" si="100"/>
        <v>0.36872100189825152</v>
      </c>
      <c r="L130" s="124">
        <f t="shared" si="101"/>
        <v>0.18591644515464867</v>
      </c>
      <c r="M130" s="125">
        <f t="shared" si="102"/>
        <v>12.141999999999999</v>
      </c>
      <c r="N130" s="126">
        <f t="shared" si="103"/>
        <v>5.1216651557754456E-2</v>
      </c>
      <c r="O130" s="126">
        <f t="shared" si="104"/>
        <v>0.97311637959733466</v>
      </c>
      <c r="P130" s="240">
        <f t="shared" si="105"/>
        <v>24</v>
      </c>
      <c r="Q130" s="241">
        <f t="shared" si="106"/>
        <v>1</v>
      </c>
      <c r="R130" s="241">
        <f t="shared" si="107"/>
        <v>19</v>
      </c>
      <c r="T130">
        <v>529</v>
      </c>
      <c r="U130">
        <v>8562</v>
      </c>
      <c r="V130" t="s">
        <v>493</v>
      </c>
      <c r="W130">
        <v>1952.49</v>
      </c>
      <c r="X130">
        <v>970.77599999999995</v>
      </c>
      <c r="Y130">
        <v>2.0110000000000001</v>
      </c>
      <c r="Z130">
        <v>12.141999999999999</v>
      </c>
      <c r="AA130">
        <v>138.970519</v>
      </c>
      <c r="AB130">
        <v>3.9527459999999999</v>
      </c>
      <c r="AC130">
        <v>51.241349</v>
      </c>
      <c r="AD130" s="1">
        <v>363</v>
      </c>
      <c r="AE130">
        <v>1</v>
      </c>
      <c r="AF130">
        <v>19</v>
      </c>
      <c r="AG130">
        <v>68</v>
      </c>
      <c r="AH130">
        <v>14.049670000000001</v>
      </c>
      <c r="AI130">
        <v>1657.4</v>
      </c>
      <c r="AJ130">
        <v>0</v>
      </c>
      <c r="AK130">
        <v>24</v>
      </c>
      <c r="AL130">
        <v>5038</v>
      </c>
      <c r="AM130" t="s">
        <v>494</v>
      </c>
      <c r="AN130" t="s">
        <v>827</v>
      </c>
      <c r="AO130">
        <v>1840.8109999999999</v>
      </c>
      <c r="AR130" t="s">
        <v>119</v>
      </c>
      <c r="AS130" t="s">
        <v>121</v>
      </c>
      <c r="AT130" t="s">
        <v>220</v>
      </c>
      <c r="AU130" t="s">
        <v>493</v>
      </c>
      <c r="AV130" t="s">
        <v>48</v>
      </c>
      <c r="AW130">
        <v>2</v>
      </c>
      <c r="BB130">
        <v>0.91650441799048943</v>
      </c>
      <c r="BC130" t="s">
        <v>68</v>
      </c>
      <c r="BF130" t="s">
        <v>119</v>
      </c>
      <c r="BG130" t="s">
        <v>121</v>
      </c>
      <c r="BH130" t="s">
        <v>493</v>
      </c>
      <c r="BI130">
        <v>8562</v>
      </c>
      <c r="BJ130">
        <v>2</v>
      </c>
      <c r="BK130" t="s">
        <v>220</v>
      </c>
      <c r="BL130" t="s">
        <v>226</v>
      </c>
      <c r="BM130">
        <v>0.91650441799048943</v>
      </c>
      <c r="BN130" t="s">
        <v>68</v>
      </c>
      <c r="BO130" t="s">
        <v>178</v>
      </c>
      <c r="BP130">
        <v>1952.49</v>
      </c>
    </row>
    <row r="131" spans="1:68" ht="16.5">
      <c r="A131" s="132" t="str">
        <f t="shared" si="90"/>
        <v>인천스마트</v>
      </c>
      <c r="B131" s="133" t="str">
        <f t="shared" si="91"/>
        <v>장명근</v>
      </c>
      <c r="C131" s="134" t="str">
        <f t="shared" si="92"/>
        <v>C</v>
      </c>
      <c r="D131" s="135">
        <f t="shared" si="93"/>
        <v>0.88272727272727258</v>
      </c>
      <c r="E131" s="136">
        <f t="shared" si="94"/>
        <v>4259</v>
      </c>
      <c r="F131" s="137" t="str">
        <f t="shared" si="95"/>
        <v>38</v>
      </c>
      <c r="G131" s="138" t="str">
        <f t="shared" si="96"/>
        <v>70바3553</v>
      </c>
      <c r="H131" s="139">
        <f t="shared" si="97"/>
        <v>1</v>
      </c>
      <c r="I131" s="140">
        <f t="shared" si="98"/>
        <v>2412.7750000000001</v>
      </c>
      <c r="J131" s="141">
        <f t="shared" si="99"/>
        <v>1.0654841914930558E-2</v>
      </c>
      <c r="K131" s="141">
        <f t="shared" si="100"/>
        <v>0.38972070361358035</v>
      </c>
      <c r="L131" s="141">
        <f t="shared" si="101"/>
        <v>0.15625161898643677</v>
      </c>
      <c r="M131" s="142">
        <f t="shared" si="102"/>
        <v>12.624000000000001</v>
      </c>
      <c r="N131" s="143">
        <f t="shared" si="103"/>
        <v>4.1446052781548219E-2</v>
      </c>
      <c r="O131" s="143">
        <f t="shared" si="104"/>
        <v>14.796240843012713</v>
      </c>
      <c r="P131" s="238">
        <f t="shared" si="105"/>
        <v>1</v>
      </c>
      <c r="Q131" s="239">
        <f t="shared" si="106"/>
        <v>1</v>
      </c>
      <c r="R131" s="239">
        <f t="shared" si="107"/>
        <v>357</v>
      </c>
      <c r="T131">
        <v>529</v>
      </c>
      <c r="U131">
        <v>4259</v>
      </c>
      <c r="V131" t="s">
        <v>495</v>
      </c>
      <c r="W131">
        <v>2412.7750000000001</v>
      </c>
      <c r="X131">
        <v>1242.1479999999999</v>
      </c>
      <c r="Y131">
        <v>1.9419999999999999</v>
      </c>
      <c r="Z131">
        <v>12.624000000000001</v>
      </c>
      <c r="AA131">
        <v>164.65913</v>
      </c>
      <c r="AB131">
        <v>1.7544169999999999</v>
      </c>
      <c r="AC131">
        <v>64.171071999999995</v>
      </c>
      <c r="AD131" s="1">
        <v>377</v>
      </c>
      <c r="AE131">
        <v>1</v>
      </c>
      <c r="AF131">
        <v>357</v>
      </c>
      <c r="AG131">
        <v>69</v>
      </c>
      <c r="AH131">
        <v>14.65315</v>
      </c>
      <c r="AI131">
        <v>253.9</v>
      </c>
      <c r="AJ131">
        <v>0</v>
      </c>
      <c r="AK131">
        <v>1</v>
      </c>
      <c r="AL131">
        <v>97</v>
      </c>
      <c r="AM131" t="s">
        <v>496</v>
      </c>
      <c r="AN131" t="s">
        <v>828</v>
      </c>
      <c r="AO131">
        <v>2412.7750000000001</v>
      </c>
      <c r="AR131" t="s">
        <v>119</v>
      </c>
      <c r="AS131" t="s">
        <v>123</v>
      </c>
      <c r="AT131" t="s">
        <v>253</v>
      </c>
      <c r="AU131" t="s">
        <v>495</v>
      </c>
      <c r="AV131" t="s">
        <v>48</v>
      </c>
      <c r="AW131">
        <v>1</v>
      </c>
      <c r="BB131">
        <v>0.88272727272727258</v>
      </c>
      <c r="BC131" t="s">
        <v>69</v>
      </c>
      <c r="BF131" t="s">
        <v>119</v>
      </c>
      <c r="BG131" t="s">
        <v>123</v>
      </c>
      <c r="BH131" t="s">
        <v>495</v>
      </c>
      <c r="BI131">
        <v>4259</v>
      </c>
      <c r="BJ131">
        <v>1</v>
      </c>
      <c r="BK131" t="s">
        <v>253</v>
      </c>
      <c r="BL131" t="s">
        <v>177</v>
      </c>
      <c r="BM131">
        <v>0.88272727272727258</v>
      </c>
      <c r="BN131" t="s">
        <v>69</v>
      </c>
      <c r="BO131" t="s">
        <v>180</v>
      </c>
      <c r="BP131">
        <v>2412.7750000000001</v>
      </c>
    </row>
    <row r="132" spans="1:68" ht="16.5">
      <c r="A132" s="115" t="str">
        <f t="shared" si="90"/>
        <v>인천스마트</v>
      </c>
      <c r="B132" s="116" t="str">
        <f t="shared" si="91"/>
        <v>장시혁</v>
      </c>
      <c r="C132" s="117" t="str">
        <f t="shared" si="92"/>
        <v>C</v>
      </c>
      <c r="D132" s="118">
        <f t="shared" si="93"/>
        <v>0.8982385463480802</v>
      </c>
      <c r="E132" s="119">
        <f t="shared" si="94"/>
        <v>7030</v>
      </c>
      <c r="F132" s="120" t="str">
        <f t="shared" si="95"/>
        <v>5</v>
      </c>
      <c r="G132" s="121" t="str">
        <f t="shared" si="96"/>
        <v>70바3620</v>
      </c>
      <c r="H132" s="122">
        <f t="shared" si="97"/>
        <v>3</v>
      </c>
      <c r="I132" s="123">
        <f t="shared" si="98"/>
        <v>2248.4750000000004</v>
      </c>
      <c r="J132" s="124">
        <f t="shared" si="99"/>
        <v>5.4079796493209195E-2</v>
      </c>
      <c r="K132" s="124">
        <f t="shared" si="100"/>
        <v>0.35256695359045892</v>
      </c>
      <c r="L132" s="124">
        <f t="shared" si="101"/>
        <v>0.32555398659091156</v>
      </c>
      <c r="M132" s="125">
        <f t="shared" si="102"/>
        <v>12.558999999999999</v>
      </c>
      <c r="N132" s="126">
        <f t="shared" si="103"/>
        <v>4.3913423806696619E-2</v>
      </c>
      <c r="O132" s="126">
        <f t="shared" si="104"/>
        <v>10.670961985027279</v>
      </c>
      <c r="P132" s="240">
        <f t="shared" si="105"/>
        <v>36</v>
      </c>
      <c r="Q132" s="241">
        <f t="shared" si="106"/>
        <v>1</v>
      </c>
      <c r="R132" s="241">
        <f t="shared" si="107"/>
        <v>243</v>
      </c>
      <c r="T132">
        <v>529</v>
      </c>
      <c r="U132">
        <v>7030</v>
      </c>
      <c r="V132" t="s">
        <v>497</v>
      </c>
      <c r="W132">
        <v>2277.2080000000001</v>
      </c>
      <c r="X132">
        <v>1269.624</v>
      </c>
      <c r="Y132">
        <v>1.794</v>
      </c>
      <c r="Z132">
        <v>12.558999999999999</v>
      </c>
      <c r="AA132">
        <v>149.880797</v>
      </c>
      <c r="AB132">
        <v>8.1055229999999998</v>
      </c>
      <c r="AC132">
        <v>52.843015999999999</v>
      </c>
      <c r="AD132" s="1">
        <v>732</v>
      </c>
      <c r="AE132">
        <v>1</v>
      </c>
      <c r="AF132">
        <v>243</v>
      </c>
      <c r="AG132">
        <v>71</v>
      </c>
      <c r="AH132">
        <v>15.19346</v>
      </c>
      <c r="AI132">
        <v>2261.9</v>
      </c>
      <c r="AJ132">
        <v>0</v>
      </c>
      <c r="AK132">
        <v>36</v>
      </c>
      <c r="AL132">
        <v>7830</v>
      </c>
      <c r="AM132" t="s">
        <v>498</v>
      </c>
      <c r="AN132" t="s">
        <v>829</v>
      </c>
      <c r="AO132">
        <v>2111.5810000000001</v>
      </c>
      <c r="AR132" t="s">
        <v>119</v>
      </c>
      <c r="AS132" t="s">
        <v>124</v>
      </c>
      <c r="AT132" t="s">
        <v>260</v>
      </c>
      <c r="AU132" t="s">
        <v>497</v>
      </c>
      <c r="AV132" t="s">
        <v>48</v>
      </c>
      <c r="AW132">
        <v>3</v>
      </c>
      <c r="BB132">
        <v>0.8982385463480802</v>
      </c>
      <c r="BC132" t="s">
        <v>69</v>
      </c>
      <c r="BF132" t="s">
        <v>119</v>
      </c>
      <c r="BG132" t="s">
        <v>124</v>
      </c>
      <c r="BH132" t="s">
        <v>497</v>
      </c>
      <c r="BI132">
        <v>7030</v>
      </c>
      <c r="BJ132">
        <v>3</v>
      </c>
      <c r="BK132" t="s">
        <v>260</v>
      </c>
      <c r="BL132" t="s">
        <v>262</v>
      </c>
      <c r="BM132">
        <v>0.8982385463480802</v>
      </c>
      <c r="BN132" t="s">
        <v>69</v>
      </c>
      <c r="BO132" t="s">
        <v>180</v>
      </c>
      <c r="BP132">
        <v>2248.4750000000004</v>
      </c>
    </row>
    <row r="133" spans="1:68" ht="16.5">
      <c r="A133" s="132" t="str">
        <f t="shared" si="90"/>
        <v>인천스마트</v>
      </c>
      <c r="B133" s="133" t="str">
        <f t="shared" si="91"/>
        <v>장진호</v>
      </c>
      <c r="C133" s="134" t="str">
        <f t="shared" si="92"/>
        <v>B</v>
      </c>
      <c r="D133" s="135">
        <f t="shared" si="93"/>
        <v>0.93125630665389081</v>
      </c>
      <c r="E133" s="136">
        <f t="shared" si="94"/>
        <v>1038</v>
      </c>
      <c r="F133" s="137" t="str">
        <f t="shared" si="95"/>
        <v>38</v>
      </c>
      <c r="G133" s="138" t="str">
        <f t="shared" si="96"/>
        <v>70바3554</v>
      </c>
      <c r="H133" s="139">
        <f t="shared" si="97"/>
        <v>2</v>
      </c>
      <c r="I133" s="140">
        <f t="shared" si="98"/>
        <v>150.09399999999999</v>
      </c>
      <c r="J133" s="141">
        <f t="shared" si="99"/>
        <v>2.3830603401317017E-2</v>
      </c>
      <c r="K133" s="141">
        <f t="shared" si="100"/>
        <v>0.3302317611204712</v>
      </c>
      <c r="L133" s="141">
        <f t="shared" si="101"/>
        <v>0.54632430343651317</v>
      </c>
      <c r="M133" s="142">
        <f t="shared" si="102"/>
        <v>12.157999999999999</v>
      </c>
      <c r="N133" s="143">
        <f t="shared" si="103"/>
        <v>0</v>
      </c>
      <c r="O133" s="143">
        <f t="shared" si="104"/>
        <v>11.414121902821922</v>
      </c>
      <c r="P133" s="238">
        <f t="shared" si="105"/>
        <v>0</v>
      </c>
      <c r="Q133" s="239">
        <f t="shared" si="106"/>
        <v>0</v>
      </c>
      <c r="R133" s="239">
        <f t="shared" si="107"/>
        <v>52</v>
      </c>
      <c r="T133">
        <v>529</v>
      </c>
      <c r="U133">
        <v>1038</v>
      </c>
      <c r="V133" t="s">
        <v>593</v>
      </c>
      <c r="W133">
        <v>455.57600000000002</v>
      </c>
      <c r="X133">
        <v>214.23599999999999</v>
      </c>
      <c r="Y133">
        <v>2.1269999999999998</v>
      </c>
      <c r="Z133">
        <v>12.157999999999999</v>
      </c>
      <c r="AA133">
        <v>26.692484</v>
      </c>
      <c r="AB133">
        <v>0.63609800000000005</v>
      </c>
      <c r="AC133">
        <v>8.8147059999999993</v>
      </c>
      <c r="AD133" s="1">
        <v>82</v>
      </c>
      <c r="AE133">
        <v>0</v>
      </c>
      <c r="AF133">
        <v>52</v>
      </c>
      <c r="AG133">
        <v>69</v>
      </c>
      <c r="AH133">
        <v>17.067575999999999</v>
      </c>
      <c r="AI133">
        <v>172.6</v>
      </c>
      <c r="AJ133">
        <v>0</v>
      </c>
      <c r="AK133">
        <v>0</v>
      </c>
      <c r="AL133">
        <v>0</v>
      </c>
      <c r="AM133" t="s">
        <v>594</v>
      </c>
      <c r="AN133" t="s">
        <v>830</v>
      </c>
      <c r="AO133">
        <v>75.129000000000005</v>
      </c>
      <c r="AR133" t="s">
        <v>119</v>
      </c>
      <c r="AS133" t="s">
        <v>123</v>
      </c>
      <c r="AT133" t="s">
        <v>254</v>
      </c>
      <c r="AU133" t="s">
        <v>593</v>
      </c>
      <c r="AV133" t="s">
        <v>48</v>
      </c>
      <c r="AW133">
        <v>2</v>
      </c>
      <c r="BB133">
        <v>0.93125630665389081</v>
      </c>
      <c r="BC133" t="s">
        <v>68</v>
      </c>
      <c r="BF133" t="s">
        <v>119</v>
      </c>
      <c r="BG133" t="s">
        <v>123</v>
      </c>
      <c r="BH133" t="s">
        <v>593</v>
      </c>
      <c r="BI133">
        <v>1038</v>
      </c>
      <c r="BJ133">
        <v>2</v>
      </c>
      <c r="BK133" t="s">
        <v>254</v>
      </c>
      <c r="BL133" t="s">
        <v>249</v>
      </c>
      <c r="BM133">
        <v>0.93125630665389081</v>
      </c>
      <c r="BN133" t="s">
        <v>68</v>
      </c>
      <c r="BO133" t="s">
        <v>178</v>
      </c>
      <c r="BP133">
        <v>150.09399999999999</v>
      </c>
    </row>
    <row r="134" spans="1:68" ht="16.5">
      <c r="A134" s="115" t="str">
        <f t="shared" si="90"/>
        <v>인천스마트</v>
      </c>
      <c r="B134" s="116" t="str">
        <f t="shared" si="91"/>
        <v>장해욱</v>
      </c>
      <c r="C134" s="117" t="str">
        <f t="shared" si="92"/>
        <v>B</v>
      </c>
      <c r="D134" s="118">
        <f t="shared" si="93"/>
        <v>0.92442565996974857</v>
      </c>
      <c r="E134" s="119">
        <f t="shared" si="94"/>
        <v>2104</v>
      </c>
      <c r="F134" s="120" t="str">
        <f t="shared" si="95"/>
        <v>27</v>
      </c>
      <c r="G134" s="121" t="str">
        <f t="shared" si="96"/>
        <v>70바3659</v>
      </c>
      <c r="H134" s="122">
        <f t="shared" si="97"/>
        <v>8</v>
      </c>
      <c r="I134" s="123">
        <f t="shared" si="98"/>
        <v>1083.838</v>
      </c>
      <c r="J134" s="124">
        <f t="shared" si="99"/>
        <v>6.7822511298354038E-2</v>
      </c>
      <c r="K134" s="124">
        <f t="shared" si="100"/>
        <v>0.34958753625731337</v>
      </c>
      <c r="L134" s="124">
        <f t="shared" si="101"/>
        <v>7.1966474694557678E-2</v>
      </c>
      <c r="M134" s="125">
        <f t="shared" si="102"/>
        <v>13.94</v>
      </c>
      <c r="N134" s="126">
        <f t="shared" si="103"/>
        <v>0</v>
      </c>
      <c r="O134" s="126">
        <f t="shared" si="104"/>
        <v>8.4883534255119315</v>
      </c>
      <c r="P134" s="240">
        <f t="shared" si="105"/>
        <v>21</v>
      </c>
      <c r="Q134" s="241">
        <f t="shared" si="106"/>
        <v>0</v>
      </c>
      <c r="R134" s="241">
        <f t="shared" si="107"/>
        <v>92</v>
      </c>
      <c r="T134">
        <v>529</v>
      </c>
      <c r="U134">
        <v>2104</v>
      </c>
      <c r="V134" t="s">
        <v>499</v>
      </c>
      <c r="W134">
        <v>1083.838</v>
      </c>
      <c r="X134">
        <v>627.12699999999995</v>
      </c>
      <c r="Y134">
        <v>1.728</v>
      </c>
      <c r="Z134">
        <v>13.94</v>
      </c>
      <c r="AA134">
        <v>70.305815999999993</v>
      </c>
      <c r="AB134">
        <v>4.7683169999999997</v>
      </c>
      <c r="AC134">
        <v>24.578036999999998</v>
      </c>
      <c r="AD134" s="1">
        <v>78</v>
      </c>
      <c r="AE134">
        <v>0</v>
      </c>
      <c r="AF134">
        <v>92</v>
      </c>
      <c r="AG134">
        <v>72</v>
      </c>
      <c r="AH134">
        <v>15.41605</v>
      </c>
      <c r="AI134">
        <v>430.4</v>
      </c>
      <c r="AJ134">
        <v>0</v>
      </c>
      <c r="AK134">
        <v>21</v>
      </c>
      <c r="AL134">
        <v>6285</v>
      </c>
      <c r="AM134" t="s">
        <v>500</v>
      </c>
      <c r="AN134" t="s">
        <v>831</v>
      </c>
      <c r="AO134">
        <v>234.37299999999999</v>
      </c>
      <c r="AR134" t="s">
        <v>119</v>
      </c>
      <c r="AS134" t="s">
        <v>122</v>
      </c>
      <c r="AT134" t="s">
        <v>239</v>
      </c>
      <c r="AU134" t="s">
        <v>499</v>
      </c>
      <c r="AV134" t="s">
        <v>48</v>
      </c>
      <c r="AW134">
        <v>8</v>
      </c>
      <c r="BB134">
        <v>0.92442565996974857</v>
      </c>
      <c r="BC134" t="s">
        <v>68</v>
      </c>
      <c r="BF134" t="s">
        <v>119</v>
      </c>
      <c r="BG134" t="s">
        <v>122</v>
      </c>
      <c r="BH134" t="s">
        <v>499</v>
      </c>
      <c r="BI134">
        <v>2104</v>
      </c>
      <c r="BJ134">
        <v>8</v>
      </c>
      <c r="BK134" t="s">
        <v>239</v>
      </c>
      <c r="BL134" t="s">
        <v>231</v>
      </c>
      <c r="BM134">
        <v>0.92442565996974857</v>
      </c>
      <c r="BN134" t="s">
        <v>68</v>
      </c>
      <c r="BO134" t="s">
        <v>178</v>
      </c>
      <c r="BP134">
        <v>1083.838</v>
      </c>
    </row>
    <row r="135" spans="1:68" ht="16.5">
      <c r="A135" s="132" t="str">
        <f t="shared" si="90"/>
        <v>인천스마트</v>
      </c>
      <c r="B135" s="133" t="str">
        <f t="shared" si="91"/>
        <v>전정훈</v>
      </c>
      <c r="C135" s="134" t="str">
        <f t="shared" si="92"/>
        <v>B</v>
      </c>
      <c r="D135" s="135">
        <f t="shared" si="93"/>
        <v>0.94826066710567825</v>
      </c>
      <c r="E135" s="136">
        <f t="shared" si="94"/>
        <v>3223</v>
      </c>
      <c r="F135" s="137" t="str">
        <f t="shared" si="95"/>
        <v>27</v>
      </c>
      <c r="G135" s="138" t="str">
        <f t="shared" si="96"/>
        <v>71바7125</v>
      </c>
      <c r="H135" s="139">
        <f t="shared" si="97"/>
        <v>4</v>
      </c>
      <c r="I135" s="140">
        <f t="shared" si="98"/>
        <v>2842.1370000000002</v>
      </c>
      <c r="J135" s="141">
        <f t="shared" si="99"/>
        <v>1.3806387748225051E-2</v>
      </c>
      <c r="K135" s="141">
        <f t="shared" si="100"/>
        <v>0.36225650807482612</v>
      </c>
      <c r="L135" s="141">
        <f t="shared" si="101"/>
        <v>8.0925022263177313E-2</v>
      </c>
      <c r="M135" s="142">
        <f t="shared" si="102"/>
        <v>11.654999999999999</v>
      </c>
      <c r="N135" s="143">
        <f t="shared" si="103"/>
        <v>3.5184792288337964E-2</v>
      </c>
      <c r="O135" s="143">
        <f t="shared" si="104"/>
        <v>3.1314465136620786</v>
      </c>
      <c r="P135" s="238">
        <f t="shared" si="105"/>
        <v>4</v>
      </c>
      <c r="Q135" s="239">
        <f t="shared" si="106"/>
        <v>1</v>
      </c>
      <c r="R135" s="239">
        <f t="shared" si="107"/>
        <v>89</v>
      </c>
      <c r="T135">
        <v>529</v>
      </c>
      <c r="U135">
        <v>3223</v>
      </c>
      <c r="V135" t="s">
        <v>501</v>
      </c>
      <c r="W135">
        <v>2842.1370000000002</v>
      </c>
      <c r="X135">
        <v>1579.259</v>
      </c>
      <c r="Y135">
        <v>1.8</v>
      </c>
      <c r="Z135">
        <v>11.654999999999999</v>
      </c>
      <c r="AA135">
        <v>184.39189500000001</v>
      </c>
      <c r="AB135">
        <v>2.5457860000000001</v>
      </c>
      <c r="AC135">
        <v>66.797163999999995</v>
      </c>
      <c r="AD135" s="1">
        <v>230</v>
      </c>
      <c r="AE135">
        <v>1</v>
      </c>
      <c r="AF135">
        <v>89</v>
      </c>
      <c r="AG135">
        <v>69</v>
      </c>
      <c r="AH135">
        <v>15.413567</v>
      </c>
      <c r="AI135">
        <v>342.3</v>
      </c>
      <c r="AJ135">
        <v>0</v>
      </c>
      <c r="AK135">
        <v>4</v>
      </c>
      <c r="AL135">
        <v>795</v>
      </c>
      <c r="AM135" t="s">
        <v>502</v>
      </c>
      <c r="AN135" t="s">
        <v>832</v>
      </c>
      <c r="AO135">
        <v>2485.0740000000001</v>
      </c>
      <c r="AR135" t="s">
        <v>119</v>
      </c>
      <c r="AS135" t="s">
        <v>122</v>
      </c>
      <c r="AT135" t="s">
        <v>241</v>
      </c>
      <c r="AU135" t="s">
        <v>501</v>
      </c>
      <c r="AV135" t="s">
        <v>48</v>
      </c>
      <c r="AW135">
        <v>4</v>
      </c>
      <c r="BB135">
        <v>0.94826066710567825</v>
      </c>
      <c r="BC135" t="s">
        <v>68</v>
      </c>
      <c r="BF135" t="s">
        <v>119</v>
      </c>
      <c r="BG135" t="s">
        <v>122</v>
      </c>
      <c r="BH135" t="s">
        <v>501</v>
      </c>
      <c r="BI135">
        <v>3223</v>
      </c>
      <c r="BJ135">
        <v>4</v>
      </c>
      <c r="BK135" t="s">
        <v>241</v>
      </c>
      <c r="BL135" t="s">
        <v>230</v>
      </c>
      <c r="BM135">
        <v>0.94826066710567825</v>
      </c>
      <c r="BN135" t="s">
        <v>68</v>
      </c>
      <c r="BO135" t="s">
        <v>178</v>
      </c>
      <c r="BP135">
        <v>2842.1370000000002</v>
      </c>
    </row>
    <row r="136" spans="1:68" ht="16.5">
      <c r="A136" s="115" t="str">
        <f t="shared" si="90"/>
        <v>인천스마트</v>
      </c>
      <c r="B136" s="116" t="str">
        <f t="shared" si="91"/>
        <v>정민영</v>
      </c>
      <c r="C136" s="117" t="str">
        <f t="shared" si="92"/>
        <v>B</v>
      </c>
      <c r="D136" s="118">
        <f t="shared" si="93"/>
        <v>0.93666666666666665</v>
      </c>
      <c r="E136" s="119">
        <f t="shared" si="94"/>
        <v>1558</v>
      </c>
      <c r="F136" s="120" t="str">
        <f t="shared" si="95"/>
        <v>5-1</v>
      </c>
      <c r="G136" s="121" t="str">
        <f t="shared" si="96"/>
        <v>70바3643</v>
      </c>
      <c r="H136" s="122">
        <f t="shared" si="97"/>
        <v>1</v>
      </c>
      <c r="I136" s="123">
        <f t="shared" si="98"/>
        <v>585.39300000000003</v>
      </c>
      <c r="J136" s="124">
        <f t="shared" si="99"/>
        <v>6.3779386579045791E-2</v>
      </c>
      <c r="K136" s="124">
        <f t="shared" si="100"/>
        <v>0.29507255308182878</v>
      </c>
      <c r="L136" s="124">
        <f t="shared" si="101"/>
        <v>7.6871435087197834E-2</v>
      </c>
      <c r="M136" s="125">
        <f t="shared" si="102"/>
        <v>13.164</v>
      </c>
      <c r="N136" s="126">
        <f t="shared" si="103"/>
        <v>0.60010051683657017</v>
      </c>
      <c r="O136" s="126">
        <f t="shared" si="104"/>
        <v>19.953342184815959</v>
      </c>
      <c r="P136" s="240">
        <f t="shared" si="105"/>
        <v>3</v>
      </c>
      <c r="Q136" s="241">
        <f t="shared" si="106"/>
        <v>4</v>
      </c>
      <c r="R136" s="241">
        <f t="shared" si="107"/>
        <v>133</v>
      </c>
      <c r="T136">
        <v>529</v>
      </c>
      <c r="U136">
        <v>1558</v>
      </c>
      <c r="V136" t="s">
        <v>563</v>
      </c>
      <c r="W136">
        <v>666.55499999999995</v>
      </c>
      <c r="X136">
        <v>393.77</v>
      </c>
      <c r="Y136">
        <v>1.6930000000000001</v>
      </c>
      <c r="Z136">
        <v>13.164</v>
      </c>
      <c r="AA136">
        <v>41.235532999999997</v>
      </c>
      <c r="AB136">
        <v>2.6299769999999998</v>
      </c>
      <c r="AC136">
        <v>12.167474</v>
      </c>
      <c r="AD136" s="1">
        <v>45</v>
      </c>
      <c r="AE136">
        <v>4</v>
      </c>
      <c r="AF136">
        <v>133</v>
      </c>
      <c r="AG136">
        <v>69</v>
      </c>
      <c r="AH136">
        <v>16.164577999999999</v>
      </c>
      <c r="AI136">
        <v>123.3</v>
      </c>
      <c r="AJ136">
        <v>0</v>
      </c>
      <c r="AK136">
        <v>3</v>
      </c>
      <c r="AL136">
        <v>877</v>
      </c>
      <c r="AM136" t="s">
        <v>564</v>
      </c>
      <c r="AN136" t="s">
        <v>833</v>
      </c>
      <c r="AO136">
        <v>585.39300000000003</v>
      </c>
      <c r="AR136" t="s">
        <v>119</v>
      </c>
      <c r="AS136" t="s">
        <v>125</v>
      </c>
      <c r="AT136" t="s">
        <v>554</v>
      </c>
      <c r="AU136" t="s">
        <v>563</v>
      </c>
      <c r="AV136" t="s">
        <v>48</v>
      </c>
      <c r="AW136">
        <v>1</v>
      </c>
      <c r="BB136">
        <v>0.93666666666666665</v>
      </c>
      <c r="BC136" t="s">
        <v>68</v>
      </c>
      <c r="BF136" t="s">
        <v>119</v>
      </c>
      <c r="BG136" t="s">
        <v>125</v>
      </c>
      <c r="BH136" t="s">
        <v>563</v>
      </c>
      <c r="BI136">
        <v>1558</v>
      </c>
      <c r="BJ136">
        <v>1</v>
      </c>
      <c r="BK136" t="s">
        <v>554</v>
      </c>
      <c r="BL136" t="s">
        <v>177</v>
      </c>
      <c r="BM136">
        <v>0.93666666666666665</v>
      </c>
      <c r="BN136" t="s">
        <v>68</v>
      </c>
      <c r="BO136" t="s">
        <v>178</v>
      </c>
      <c r="BP136">
        <v>585.39300000000003</v>
      </c>
    </row>
    <row r="137" spans="1:68" ht="16.5">
      <c r="A137" s="132" t="str">
        <f t="shared" si="90"/>
        <v>인천스마트</v>
      </c>
      <c r="B137" s="133" t="str">
        <f t="shared" si="91"/>
        <v>정원진</v>
      </c>
      <c r="C137" s="134" t="str">
        <f t="shared" si="92"/>
        <v>C</v>
      </c>
      <c r="D137" s="135">
        <f t="shared" si="93"/>
        <v>0.89382877038474995</v>
      </c>
      <c r="E137" s="136">
        <f t="shared" si="94"/>
        <v>598</v>
      </c>
      <c r="F137" s="137" t="str">
        <f t="shared" si="95"/>
        <v>27</v>
      </c>
      <c r="G137" s="138" t="str">
        <f t="shared" si="96"/>
        <v>70바3637</v>
      </c>
      <c r="H137" s="139">
        <f t="shared" si="97"/>
        <v>8</v>
      </c>
      <c r="I137" s="140">
        <f t="shared" si="98"/>
        <v>1198.1479999999999</v>
      </c>
      <c r="J137" s="141">
        <f t="shared" si="99"/>
        <v>6.0935458901212242E-2</v>
      </c>
      <c r="K137" s="141">
        <f t="shared" si="100"/>
        <v>0.38018450185778696</v>
      </c>
      <c r="L137" s="141">
        <f t="shared" si="101"/>
        <v>0.15774345072561988</v>
      </c>
      <c r="M137" s="142">
        <f t="shared" si="102"/>
        <v>14.746</v>
      </c>
      <c r="N137" s="143">
        <f t="shared" si="103"/>
        <v>0</v>
      </c>
      <c r="O137" s="143">
        <f t="shared" si="104"/>
        <v>8.6446731773246892</v>
      </c>
      <c r="P137" s="238">
        <f t="shared" si="105"/>
        <v>14</v>
      </c>
      <c r="Q137" s="239">
        <f t="shared" si="106"/>
        <v>0</v>
      </c>
      <c r="R137" s="239">
        <f t="shared" si="107"/>
        <v>104</v>
      </c>
      <c r="T137">
        <v>529</v>
      </c>
      <c r="U137">
        <v>598</v>
      </c>
      <c r="V137" t="s">
        <v>565</v>
      </c>
      <c r="W137">
        <v>1203.0530000000001</v>
      </c>
      <c r="X137">
        <v>704.55600000000004</v>
      </c>
      <c r="Y137">
        <v>1.708</v>
      </c>
      <c r="Z137">
        <v>14.746</v>
      </c>
      <c r="AA137">
        <v>78.028591000000006</v>
      </c>
      <c r="AB137">
        <v>4.7547079999999999</v>
      </c>
      <c r="AC137">
        <v>29.665261000000001</v>
      </c>
      <c r="AD137" s="1">
        <v>189</v>
      </c>
      <c r="AE137">
        <v>0</v>
      </c>
      <c r="AF137">
        <v>104</v>
      </c>
      <c r="AG137">
        <v>70</v>
      </c>
      <c r="AH137">
        <v>15.418104</v>
      </c>
      <c r="AI137">
        <v>1485.2</v>
      </c>
      <c r="AJ137">
        <v>0</v>
      </c>
      <c r="AK137">
        <v>14</v>
      </c>
      <c r="AL137">
        <v>5691</v>
      </c>
      <c r="AM137" t="s">
        <v>566</v>
      </c>
      <c r="AN137" t="s">
        <v>834</v>
      </c>
      <c r="AO137">
        <v>236.57900000000001</v>
      </c>
      <c r="AR137" t="s">
        <v>119</v>
      </c>
      <c r="AS137" t="s">
        <v>122</v>
      </c>
      <c r="AT137" t="s">
        <v>232</v>
      </c>
      <c r="AU137" t="s">
        <v>565</v>
      </c>
      <c r="AV137" t="s">
        <v>48</v>
      </c>
      <c r="AW137">
        <v>8</v>
      </c>
      <c r="BB137">
        <v>0.89382877038474995</v>
      </c>
      <c r="BC137" t="s">
        <v>69</v>
      </c>
      <c r="BF137" t="s">
        <v>119</v>
      </c>
      <c r="BG137" t="s">
        <v>122</v>
      </c>
      <c r="BH137" t="s">
        <v>565</v>
      </c>
      <c r="BI137">
        <v>598</v>
      </c>
      <c r="BJ137">
        <v>8</v>
      </c>
      <c r="BK137" t="s">
        <v>232</v>
      </c>
      <c r="BL137" t="s">
        <v>231</v>
      </c>
      <c r="BM137">
        <v>0.89382877038474995</v>
      </c>
      <c r="BN137" t="s">
        <v>69</v>
      </c>
      <c r="BO137" t="s">
        <v>180</v>
      </c>
      <c r="BP137">
        <v>1198.1479999999999</v>
      </c>
    </row>
    <row r="138" spans="1:68" ht="16.5">
      <c r="A138" s="115" t="str">
        <f t="shared" si="90"/>
        <v>인천스마트</v>
      </c>
      <c r="B138" s="116" t="str">
        <f t="shared" si="91"/>
        <v>정윤수</v>
      </c>
      <c r="C138" s="117" t="str">
        <f t="shared" si="92"/>
        <v>S</v>
      </c>
      <c r="D138" s="118">
        <f t="shared" si="93"/>
        <v>1.0736007357116037</v>
      </c>
      <c r="E138" s="119">
        <f t="shared" si="94"/>
        <v>2795</v>
      </c>
      <c r="F138" s="120" t="str">
        <f t="shared" si="95"/>
        <v>5-1</v>
      </c>
      <c r="G138" s="121" t="str">
        <f t="shared" si="96"/>
        <v>70바3648</v>
      </c>
      <c r="H138" s="122">
        <f t="shared" si="97"/>
        <v>5</v>
      </c>
      <c r="I138" s="123">
        <f t="shared" si="98"/>
        <v>485.32</v>
      </c>
      <c r="J138" s="124">
        <f t="shared" si="99"/>
        <v>2.0423661794812357E-2</v>
      </c>
      <c r="K138" s="124">
        <f t="shared" si="100"/>
        <v>0.29273358743063105</v>
      </c>
      <c r="L138" s="124">
        <f t="shared" si="101"/>
        <v>0.12156927388115059</v>
      </c>
      <c r="M138" s="125">
        <f t="shared" si="102"/>
        <v>11.211</v>
      </c>
      <c r="N138" s="126">
        <f t="shared" si="103"/>
        <v>0.19228217794177313</v>
      </c>
      <c r="O138" s="126">
        <f t="shared" si="104"/>
        <v>9.2295445412051098</v>
      </c>
      <c r="P138" s="240">
        <f t="shared" si="105"/>
        <v>4</v>
      </c>
      <c r="Q138" s="241">
        <f t="shared" si="106"/>
        <v>1</v>
      </c>
      <c r="R138" s="241">
        <f t="shared" si="107"/>
        <v>48</v>
      </c>
      <c r="T138">
        <v>529</v>
      </c>
      <c r="U138">
        <v>2795</v>
      </c>
      <c r="V138" t="s">
        <v>503</v>
      </c>
      <c r="W138">
        <v>520.06899999999996</v>
      </c>
      <c r="X138">
        <v>255.85</v>
      </c>
      <c r="Y138">
        <v>2.0329999999999999</v>
      </c>
      <c r="Z138">
        <v>11.211</v>
      </c>
      <c r="AA138">
        <v>29.050813999999999</v>
      </c>
      <c r="AB138">
        <v>0.59332399999999996</v>
      </c>
      <c r="AC138">
        <v>8.504149</v>
      </c>
      <c r="AD138" s="1">
        <v>59</v>
      </c>
      <c r="AE138">
        <v>1</v>
      </c>
      <c r="AF138">
        <v>48</v>
      </c>
      <c r="AG138">
        <v>88</v>
      </c>
      <c r="AH138">
        <v>17.902045000000001</v>
      </c>
      <c r="AI138">
        <v>106.5</v>
      </c>
      <c r="AJ138">
        <v>1.1000000000000001</v>
      </c>
      <c r="AK138">
        <v>4</v>
      </c>
      <c r="AL138">
        <v>119</v>
      </c>
      <c r="AM138" t="s">
        <v>504</v>
      </c>
      <c r="AN138" t="s">
        <v>835</v>
      </c>
      <c r="AO138">
        <v>235.435</v>
      </c>
      <c r="AR138" t="s">
        <v>119</v>
      </c>
      <c r="AS138" t="s">
        <v>125</v>
      </c>
      <c r="AT138" t="s">
        <v>273</v>
      </c>
      <c r="AU138" t="s">
        <v>503</v>
      </c>
      <c r="AV138" t="s">
        <v>48</v>
      </c>
      <c r="AW138">
        <v>5</v>
      </c>
      <c r="BB138">
        <v>1.0736007357116037</v>
      </c>
      <c r="BC138" t="s">
        <v>71</v>
      </c>
      <c r="BF138" t="s">
        <v>119</v>
      </c>
      <c r="BG138" t="s">
        <v>125</v>
      </c>
      <c r="BH138" t="s">
        <v>503</v>
      </c>
      <c r="BI138">
        <v>2795</v>
      </c>
      <c r="BJ138">
        <v>5</v>
      </c>
      <c r="BK138" t="s">
        <v>273</v>
      </c>
      <c r="BL138" t="s">
        <v>206</v>
      </c>
      <c r="BM138">
        <v>1.0736007357116037</v>
      </c>
      <c r="BN138" t="s">
        <v>71</v>
      </c>
      <c r="BO138" t="s">
        <v>179</v>
      </c>
      <c r="BP138">
        <v>485.32</v>
      </c>
    </row>
    <row r="139" spans="1:68" ht="16.5">
      <c r="A139" s="132" t="str">
        <f t="shared" si="90"/>
        <v>인천스마트</v>
      </c>
      <c r="B139" s="133" t="str">
        <f t="shared" si="91"/>
        <v>정재철</v>
      </c>
      <c r="C139" s="134" t="str">
        <f t="shared" si="92"/>
        <v>S</v>
      </c>
      <c r="D139" s="135">
        <f t="shared" si="93"/>
        <v>1.033456919679721</v>
      </c>
      <c r="E139" s="136">
        <f t="shared" si="94"/>
        <v>4690</v>
      </c>
      <c r="F139" s="137" t="str">
        <f t="shared" si="95"/>
        <v>27</v>
      </c>
      <c r="G139" s="138" t="str">
        <f t="shared" si="96"/>
        <v>70바3633</v>
      </c>
      <c r="H139" s="139">
        <f t="shared" si="97"/>
        <v>2</v>
      </c>
      <c r="I139" s="140">
        <f t="shared" si="98"/>
        <v>2428.7429999999999</v>
      </c>
      <c r="J139" s="141">
        <f t="shared" si="99"/>
        <v>1.4759487944104286E-2</v>
      </c>
      <c r="K139" s="141">
        <f t="shared" si="100"/>
        <v>0.34411380119136981</v>
      </c>
      <c r="L139" s="141">
        <f t="shared" si="101"/>
        <v>6.3819020785649203E-2</v>
      </c>
      <c r="M139" s="142">
        <f t="shared" si="102"/>
        <v>11.212</v>
      </c>
      <c r="N139" s="143">
        <f t="shared" si="103"/>
        <v>0</v>
      </c>
      <c r="O139" s="143">
        <f t="shared" si="104"/>
        <v>3.0880171347894776</v>
      </c>
      <c r="P139" s="238">
        <f t="shared" si="105"/>
        <v>0</v>
      </c>
      <c r="Q139" s="239">
        <f t="shared" si="106"/>
        <v>0</v>
      </c>
      <c r="R139" s="239">
        <f t="shared" si="107"/>
        <v>75</v>
      </c>
      <c r="T139">
        <v>529</v>
      </c>
      <c r="U139">
        <v>4690</v>
      </c>
      <c r="V139" t="s">
        <v>505</v>
      </c>
      <c r="W139">
        <v>2428.7429999999999</v>
      </c>
      <c r="X139">
        <v>1236.7149999999999</v>
      </c>
      <c r="Y139">
        <v>1.964</v>
      </c>
      <c r="Z139">
        <v>11.212</v>
      </c>
      <c r="AA139">
        <v>160.51607000000001</v>
      </c>
      <c r="AB139">
        <v>2.369135</v>
      </c>
      <c r="AC139">
        <v>55.235795000000003</v>
      </c>
      <c r="AD139" s="1">
        <v>155</v>
      </c>
      <c r="AE139">
        <v>0</v>
      </c>
      <c r="AF139">
        <v>75</v>
      </c>
      <c r="AG139">
        <v>66</v>
      </c>
      <c r="AH139">
        <v>15.130839999999999</v>
      </c>
      <c r="AI139">
        <v>40.700000000000003</v>
      </c>
      <c r="AJ139">
        <v>0</v>
      </c>
      <c r="AK139">
        <v>0</v>
      </c>
      <c r="AL139">
        <v>0</v>
      </c>
      <c r="AM139" t="s">
        <v>506</v>
      </c>
      <c r="AN139" t="s">
        <v>836</v>
      </c>
      <c r="AO139">
        <v>2293.1480000000001</v>
      </c>
      <c r="AR139" t="s">
        <v>119</v>
      </c>
      <c r="AS139" t="s">
        <v>122</v>
      </c>
      <c r="AT139" t="s">
        <v>227</v>
      </c>
      <c r="AU139" t="s">
        <v>505</v>
      </c>
      <c r="AV139" t="s">
        <v>48</v>
      </c>
      <c r="AW139">
        <v>2</v>
      </c>
      <c r="BB139">
        <v>1.033456919679721</v>
      </c>
      <c r="BC139" t="s">
        <v>71</v>
      </c>
      <c r="BF139" t="s">
        <v>119</v>
      </c>
      <c r="BG139" t="s">
        <v>122</v>
      </c>
      <c r="BH139" t="s">
        <v>505</v>
      </c>
      <c r="BI139">
        <v>4690</v>
      </c>
      <c r="BJ139">
        <v>2</v>
      </c>
      <c r="BK139" t="s">
        <v>227</v>
      </c>
      <c r="BL139" t="s">
        <v>229</v>
      </c>
      <c r="BM139">
        <v>1.033456919679721</v>
      </c>
      <c r="BN139" t="s">
        <v>71</v>
      </c>
      <c r="BO139" t="s">
        <v>179</v>
      </c>
      <c r="BP139">
        <v>2428.7429999999999</v>
      </c>
    </row>
    <row r="140" spans="1:68" ht="16.5">
      <c r="A140" s="115" t="str">
        <f t="shared" si="90"/>
        <v>인천스마트</v>
      </c>
      <c r="B140" s="116" t="str">
        <f t="shared" si="91"/>
        <v>정해열</v>
      </c>
      <c r="C140" s="117" t="str">
        <f t="shared" si="92"/>
        <v>A</v>
      </c>
      <c r="D140" s="118">
        <f t="shared" si="93"/>
        <v>0.98111531989716583</v>
      </c>
      <c r="E140" s="119">
        <f t="shared" si="94"/>
        <v>4179</v>
      </c>
      <c r="F140" s="120" t="str">
        <f t="shared" si="95"/>
        <v>20</v>
      </c>
      <c r="G140" s="121" t="str">
        <f t="shared" si="96"/>
        <v>70바3573</v>
      </c>
      <c r="H140" s="122">
        <f t="shared" si="97"/>
        <v>2</v>
      </c>
      <c r="I140" s="123">
        <f t="shared" si="98"/>
        <v>2434.5340000000001</v>
      </c>
      <c r="J140" s="124">
        <f t="shared" si="99"/>
        <v>3.3034879057344993E-2</v>
      </c>
      <c r="K140" s="124">
        <f t="shared" si="100"/>
        <v>0.34070408752359344</v>
      </c>
      <c r="L140" s="124">
        <f t="shared" si="101"/>
        <v>0.1343172861828999</v>
      </c>
      <c r="M140" s="125">
        <f t="shared" si="102"/>
        <v>11.042999999999999</v>
      </c>
      <c r="N140" s="126">
        <f t="shared" si="103"/>
        <v>0</v>
      </c>
      <c r="O140" s="126">
        <f t="shared" si="104"/>
        <v>7.02393147928926</v>
      </c>
      <c r="P140" s="240">
        <f t="shared" si="105"/>
        <v>17</v>
      </c>
      <c r="Q140" s="241">
        <f t="shared" si="106"/>
        <v>0</v>
      </c>
      <c r="R140" s="241">
        <f t="shared" si="107"/>
        <v>171</v>
      </c>
      <c r="T140">
        <v>529</v>
      </c>
      <c r="U140">
        <v>4179</v>
      </c>
      <c r="V140" t="s">
        <v>507</v>
      </c>
      <c r="W140">
        <v>2434.5340000000001</v>
      </c>
      <c r="X140">
        <v>1306.057</v>
      </c>
      <c r="Y140">
        <v>1.8640000000000001</v>
      </c>
      <c r="Z140">
        <v>11.042999999999999</v>
      </c>
      <c r="AA140">
        <v>158.41689600000001</v>
      </c>
      <c r="AB140">
        <v>5.2332830000000001</v>
      </c>
      <c r="AC140">
        <v>53.973284</v>
      </c>
      <c r="AD140" s="1">
        <v>327</v>
      </c>
      <c r="AE140">
        <v>0</v>
      </c>
      <c r="AF140">
        <v>171</v>
      </c>
      <c r="AG140">
        <v>70</v>
      </c>
      <c r="AH140">
        <v>15.367893</v>
      </c>
      <c r="AI140">
        <v>1805.3</v>
      </c>
      <c r="AJ140">
        <v>0</v>
      </c>
      <c r="AK140">
        <v>17</v>
      </c>
      <c r="AL140">
        <v>3895</v>
      </c>
      <c r="AM140" t="s">
        <v>508</v>
      </c>
      <c r="AN140" t="s">
        <v>837</v>
      </c>
      <c r="AO140">
        <v>2305.558</v>
      </c>
      <c r="AR140" t="s">
        <v>119</v>
      </c>
      <c r="AS140" t="s">
        <v>120</v>
      </c>
      <c r="AT140" t="s">
        <v>209</v>
      </c>
      <c r="AU140" t="s">
        <v>507</v>
      </c>
      <c r="AV140" t="s">
        <v>48</v>
      </c>
      <c r="AW140">
        <v>2</v>
      </c>
      <c r="BB140">
        <v>0.98111531989716583</v>
      </c>
      <c r="BC140" t="s">
        <v>66</v>
      </c>
      <c r="BF140" t="s">
        <v>119</v>
      </c>
      <c r="BG140" t="s">
        <v>120</v>
      </c>
      <c r="BH140" t="s">
        <v>507</v>
      </c>
      <c r="BI140">
        <v>4179</v>
      </c>
      <c r="BJ140">
        <v>2</v>
      </c>
      <c r="BK140" t="s">
        <v>209</v>
      </c>
      <c r="BL140" t="s">
        <v>203</v>
      </c>
      <c r="BM140">
        <v>0.98111531989716583</v>
      </c>
      <c r="BN140" t="s">
        <v>66</v>
      </c>
      <c r="BO140" t="s">
        <v>181</v>
      </c>
      <c r="BP140">
        <v>2434.5340000000001</v>
      </c>
    </row>
    <row r="141" spans="1:68" ht="16.5">
      <c r="A141" s="132" t="str">
        <f t="shared" si="90"/>
        <v>인천스마트</v>
      </c>
      <c r="B141" s="133" t="str">
        <f t="shared" si="91"/>
        <v>조경민</v>
      </c>
      <c r="C141" s="134" t="str">
        <f t="shared" si="92"/>
        <v>D</v>
      </c>
      <c r="D141" s="135">
        <f t="shared" si="93"/>
        <v>0.80499999999999994</v>
      </c>
      <c r="E141" s="136">
        <f t="shared" si="94"/>
        <v>4402</v>
      </c>
      <c r="F141" s="137" t="str">
        <f t="shared" si="95"/>
        <v>21</v>
      </c>
      <c r="G141" s="138" t="str">
        <f t="shared" si="96"/>
        <v>70바3624</v>
      </c>
      <c r="H141" s="139">
        <f t="shared" si="97"/>
        <v>1</v>
      </c>
      <c r="I141" s="140">
        <f t="shared" si="98"/>
        <v>550.66700000000003</v>
      </c>
      <c r="J141" s="141">
        <f t="shared" si="99"/>
        <v>4.7871631041842777E-2</v>
      </c>
      <c r="K141" s="141">
        <f t="shared" si="100"/>
        <v>0.38367383317398202</v>
      </c>
      <c r="L141" s="141">
        <f t="shared" si="101"/>
        <v>0.15072630101313497</v>
      </c>
      <c r="M141" s="142">
        <f t="shared" si="102"/>
        <v>12.002000000000001</v>
      </c>
      <c r="N141" s="143">
        <f t="shared" si="103"/>
        <v>0.54479385908362032</v>
      </c>
      <c r="O141" s="143">
        <f t="shared" si="104"/>
        <v>7.0823201680870653</v>
      </c>
      <c r="P141" s="238">
        <f t="shared" si="105"/>
        <v>15</v>
      </c>
      <c r="Q141" s="239">
        <f t="shared" si="106"/>
        <v>3</v>
      </c>
      <c r="R141" s="239">
        <f t="shared" si="107"/>
        <v>39</v>
      </c>
      <c r="T141">
        <v>529</v>
      </c>
      <c r="U141">
        <v>4402</v>
      </c>
      <c r="V141" t="s">
        <v>509</v>
      </c>
      <c r="W141">
        <v>550.66700000000003</v>
      </c>
      <c r="X141">
        <v>311.01799999999997</v>
      </c>
      <c r="Y141">
        <v>1.7709999999999999</v>
      </c>
      <c r="Z141">
        <v>12.002000000000001</v>
      </c>
      <c r="AA141">
        <v>39.718325</v>
      </c>
      <c r="AB141">
        <v>1.901381</v>
      </c>
      <c r="AC141">
        <v>15.238882</v>
      </c>
      <c r="AD141" s="1">
        <v>83</v>
      </c>
      <c r="AE141">
        <v>3</v>
      </c>
      <c r="AF141">
        <v>39</v>
      </c>
      <c r="AG141">
        <v>87</v>
      </c>
      <c r="AH141">
        <v>13.864305</v>
      </c>
      <c r="AI141">
        <v>517.20000000000005</v>
      </c>
      <c r="AJ141">
        <v>5.9</v>
      </c>
      <c r="AK141">
        <v>15</v>
      </c>
      <c r="AL141">
        <v>5265</v>
      </c>
      <c r="AM141" t="s">
        <v>510</v>
      </c>
      <c r="AN141" t="s">
        <v>838</v>
      </c>
      <c r="AO141">
        <v>550.66700000000003</v>
      </c>
      <c r="AR141" t="s">
        <v>119</v>
      </c>
      <c r="AS141" t="s">
        <v>121</v>
      </c>
      <c r="AT141" t="s">
        <v>218</v>
      </c>
      <c r="AU141" t="s">
        <v>509</v>
      </c>
      <c r="AV141" t="s">
        <v>48</v>
      </c>
      <c r="AW141">
        <v>1</v>
      </c>
      <c r="BB141">
        <v>0.80499999999999994</v>
      </c>
      <c r="BC141" t="s">
        <v>67</v>
      </c>
      <c r="BF141" t="s">
        <v>119</v>
      </c>
      <c r="BG141" t="s">
        <v>121</v>
      </c>
      <c r="BH141" t="s">
        <v>509</v>
      </c>
      <c r="BI141">
        <v>4402</v>
      </c>
      <c r="BJ141">
        <v>1</v>
      </c>
      <c r="BK141" t="s">
        <v>218</v>
      </c>
      <c r="BL141" t="s">
        <v>177</v>
      </c>
      <c r="BM141">
        <v>0.80499999999999994</v>
      </c>
      <c r="BN141" t="s">
        <v>67</v>
      </c>
      <c r="BO141" t="s">
        <v>182</v>
      </c>
      <c r="BP141">
        <v>550.66700000000003</v>
      </c>
    </row>
    <row r="142" spans="1:68" ht="16.5">
      <c r="A142" s="115" t="str">
        <f t="shared" si="90"/>
        <v>인천스마트</v>
      </c>
      <c r="B142" s="116" t="str">
        <f t="shared" si="91"/>
        <v>조남식</v>
      </c>
      <c r="C142" s="117" t="str">
        <f t="shared" si="92"/>
        <v>C</v>
      </c>
      <c r="D142" s="118">
        <f t="shared" si="93"/>
        <v>0.88740243977429334</v>
      </c>
      <c r="E142" s="119">
        <f t="shared" si="94"/>
        <v>1099</v>
      </c>
      <c r="F142" s="120" t="str">
        <f t="shared" si="95"/>
        <v>21</v>
      </c>
      <c r="G142" s="121" t="str">
        <f t="shared" si="96"/>
        <v>70바3649</v>
      </c>
      <c r="H142" s="122">
        <f t="shared" si="97"/>
        <v>3</v>
      </c>
      <c r="I142" s="123">
        <f t="shared" si="98"/>
        <v>473.08400000000006</v>
      </c>
      <c r="J142" s="124">
        <f t="shared" si="99"/>
        <v>7.8569839237787431E-2</v>
      </c>
      <c r="K142" s="124">
        <f t="shared" si="100"/>
        <v>0.358928650258246</v>
      </c>
      <c r="L142" s="124">
        <f t="shared" si="101"/>
        <v>0.17544452993548712</v>
      </c>
      <c r="M142" s="125">
        <f t="shared" si="102"/>
        <v>20.975999999999999</v>
      </c>
      <c r="N142" s="126">
        <f t="shared" si="103"/>
        <v>0.17194095547588958</v>
      </c>
      <c r="O142" s="126">
        <f t="shared" si="104"/>
        <v>36.279541605412703</v>
      </c>
      <c r="P142" s="240">
        <f t="shared" si="105"/>
        <v>13</v>
      </c>
      <c r="Q142" s="241">
        <f t="shared" si="106"/>
        <v>1</v>
      </c>
      <c r="R142" s="241">
        <f t="shared" si="107"/>
        <v>211</v>
      </c>
      <c r="T142">
        <v>529</v>
      </c>
      <c r="U142">
        <v>1099</v>
      </c>
      <c r="V142" t="s">
        <v>839</v>
      </c>
      <c r="W142">
        <v>581.59500000000003</v>
      </c>
      <c r="X142">
        <v>314.005</v>
      </c>
      <c r="Y142">
        <v>1.8520000000000001</v>
      </c>
      <c r="Z142">
        <v>20.975999999999999</v>
      </c>
      <c r="AA142">
        <v>33.639434999999999</v>
      </c>
      <c r="AB142">
        <v>2.6430449999999999</v>
      </c>
      <c r="AC142">
        <v>12.074157</v>
      </c>
      <c r="AD142" s="1">
        <v>83</v>
      </c>
      <c r="AE142">
        <v>1</v>
      </c>
      <c r="AF142">
        <v>211</v>
      </c>
      <c r="AG142">
        <v>94</v>
      </c>
      <c r="AH142">
        <v>17.289083000000002</v>
      </c>
      <c r="AI142">
        <v>1816.6</v>
      </c>
      <c r="AJ142">
        <v>4.2</v>
      </c>
      <c r="AK142">
        <v>13</v>
      </c>
      <c r="AL142">
        <v>3247</v>
      </c>
      <c r="AM142" t="s">
        <v>840</v>
      </c>
      <c r="AN142" t="s">
        <v>841</v>
      </c>
      <c r="AO142">
        <v>208.90700000000001</v>
      </c>
      <c r="AR142" t="s">
        <v>119</v>
      </c>
      <c r="AS142" t="s">
        <v>121</v>
      </c>
      <c r="AT142" t="s">
        <v>225</v>
      </c>
      <c r="AU142" t="s">
        <v>839</v>
      </c>
      <c r="AV142" t="s">
        <v>48</v>
      </c>
      <c r="AW142">
        <v>3</v>
      </c>
      <c r="BB142">
        <v>0.88740243977429334</v>
      </c>
      <c r="BC142" t="s">
        <v>69</v>
      </c>
      <c r="BF142" t="s">
        <v>119</v>
      </c>
      <c r="BG142" t="s">
        <v>121</v>
      </c>
      <c r="BH142" t="s">
        <v>839</v>
      </c>
      <c r="BI142">
        <v>1099</v>
      </c>
      <c r="BJ142">
        <v>3</v>
      </c>
      <c r="BK142" t="s">
        <v>225</v>
      </c>
      <c r="BL142" t="s">
        <v>219</v>
      </c>
      <c r="BM142">
        <v>0.88740243977429334</v>
      </c>
      <c r="BN142" t="s">
        <v>69</v>
      </c>
      <c r="BO142" t="s">
        <v>180</v>
      </c>
      <c r="BP142">
        <v>473.08400000000006</v>
      </c>
    </row>
    <row r="143" spans="1:68" ht="16.5">
      <c r="A143" s="132" t="str">
        <f t="shared" si="90"/>
        <v>인천스마트</v>
      </c>
      <c r="B143" s="133" t="str">
        <f t="shared" si="91"/>
        <v>조동래</v>
      </c>
      <c r="C143" s="134" t="str">
        <f t="shared" si="92"/>
        <v>A</v>
      </c>
      <c r="D143" s="135">
        <f t="shared" si="93"/>
        <v>0.98417988951360469</v>
      </c>
      <c r="E143" s="136">
        <f t="shared" si="94"/>
        <v>1170</v>
      </c>
      <c r="F143" s="137" t="str">
        <f t="shared" si="95"/>
        <v>20</v>
      </c>
      <c r="G143" s="138" t="str">
        <f t="shared" si="96"/>
        <v>70바3565</v>
      </c>
      <c r="H143" s="139">
        <f t="shared" si="97"/>
        <v>10</v>
      </c>
      <c r="I143" s="140">
        <f t="shared" si="98"/>
        <v>1261.5890000000002</v>
      </c>
      <c r="J143" s="141">
        <f t="shared" si="99"/>
        <v>3.9585821600987663E-2</v>
      </c>
      <c r="K143" s="141">
        <f t="shared" si="100"/>
        <v>0.37082416337508201</v>
      </c>
      <c r="L143" s="141">
        <f t="shared" si="101"/>
        <v>0.2377953517349945</v>
      </c>
      <c r="M143" s="142">
        <f t="shared" si="102"/>
        <v>13.616</v>
      </c>
      <c r="N143" s="143">
        <f t="shared" si="103"/>
        <v>0.15382390854245692</v>
      </c>
      <c r="O143" s="143">
        <f t="shared" si="104"/>
        <v>10.921497506514442</v>
      </c>
      <c r="P143" s="238">
        <f t="shared" si="105"/>
        <v>18</v>
      </c>
      <c r="Q143" s="239">
        <f t="shared" si="106"/>
        <v>2</v>
      </c>
      <c r="R143" s="239">
        <f t="shared" si="107"/>
        <v>142</v>
      </c>
      <c r="T143">
        <v>529</v>
      </c>
      <c r="U143">
        <v>1170</v>
      </c>
      <c r="V143" t="s">
        <v>511</v>
      </c>
      <c r="W143">
        <v>1300.1880000000001</v>
      </c>
      <c r="X143">
        <v>696.81500000000005</v>
      </c>
      <c r="Y143">
        <v>1.8660000000000001</v>
      </c>
      <c r="Z143">
        <v>13.616</v>
      </c>
      <c r="AA143">
        <v>76.941917000000004</v>
      </c>
      <c r="AB143">
        <v>3.0458090000000002</v>
      </c>
      <c r="AC143">
        <v>28.531922000000002</v>
      </c>
      <c r="AD143" s="1">
        <v>300</v>
      </c>
      <c r="AE143">
        <v>2</v>
      </c>
      <c r="AF143">
        <v>142</v>
      </c>
      <c r="AG143">
        <v>90</v>
      </c>
      <c r="AH143">
        <v>16.898305000000001</v>
      </c>
      <c r="AI143">
        <v>2535.9</v>
      </c>
      <c r="AJ143">
        <v>1</v>
      </c>
      <c r="AK143">
        <v>18</v>
      </c>
      <c r="AL143">
        <v>8084</v>
      </c>
      <c r="AM143" t="s">
        <v>512</v>
      </c>
      <c r="AN143" t="s">
        <v>842</v>
      </c>
      <c r="AO143">
        <v>240.57900000000001</v>
      </c>
      <c r="AR143" t="s">
        <v>119</v>
      </c>
      <c r="AS143" t="s">
        <v>120</v>
      </c>
      <c r="AT143" t="s">
        <v>207</v>
      </c>
      <c r="AU143" t="s">
        <v>511</v>
      </c>
      <c r="AV143" t="s">
        <v>48</v>
      </c>
      <c r="AW143">
        <v>10</v>
      </c>
      <c r="BB143">
        <v>0.98417988951360469</v>
      </c>
      <c r="BC143" t="s">
        <v>66</v>
      </c>
      <c r="BF143" t="s">
        <v>119</v>
      </c>
      <c r="BG143" t="s">
        <v>120</v>
      </c>
      <c r="BH143" t="s">
        <v>511</v>
      </c>
      <c r="BI143">
        <v>1170</v>
      </c>
      <c r="BJ143">
        <v>10</v>
      </c>
      <c r="BK143" t="s">
        <v>207</v>
      </c>
      <c r="BL143" t="s">
        <v>201</v>
      </c>
      <c r="BM143">
        <v>0.98417988951360469</v>
      </c>
      <c r="BN143" t="s">
        <v>66</v>
      </c>
      <c r="BO143" t="s">
        <v>181</v>
      </c>
      <c r="BP143">
        <v>1261.5890000000002</v>
      </c>
    </row>
    <row r="144" spans="1:68" ht="16.5">
      <c r="A144" s="115" t="str">
        <f t="shared" si="90"/>
        <v>인천스마트</v>
      </c>
      <c r="B144" s="116" t="str">
        <f t="shared" si="91"/>
        <v>조성훈</v>
      </c>
      <c r="C144" s="117" t="str">
        <f t="shared" si="92"/>
        <v>C</v>
      </c>
      <c r="D144" s="118">
        <f t="shared" si="93"/>
        <v>0.89959205990243829</v>
      </c>
      <c r="E144" s="119">
        <f t="shared" si="94"/>
        <v>1459</v>
      </c>
      <c r="F144" s="120" t="str">
        <f t="shared" si="95"/>
        <v>21</v>
      </c>
      <c r="G144" s="121" t="str">
        <f t="shared" si="96"/>
        <v>70바3563</v>
      </c>
      <c r="H144" s="122">
        <f t="shared" si="97"/>
        <v>3</v>
      </c>
      <c r="I144" s="123">
        <f t="shared" si="98"/>
        <v>1628.1490000000001</v>
      </c>
      <c r="J144" s="124">
        <f t="shared" si="99"/>
        <v>7.4187037247520071E-2</v>
      </c>
      <c r="K144" s="124">
        <f t="shared" si="100"/>
        <v>0.3636118362978229</v>
      </c>
      <c r="L144" s="124">
        <f t="shared" si="101"/>
        <v>0.26840295329235836</v>
      </c>
      <c r="M144" s="125">
        <f t="shared" si="102"/>
        <v>12.682</v>
      </c>
      <c r="N144" s="126">
        <f t="shared" si="103"/>
        <v>6.1419440112667825E-2</v>
      </c>
      <c r="O144" s="126">
        <f t="shared" si="104"/>
        <v>9.7656909779141845</v>
      </c>
      <c r="P144" s="240">
        <f t="shared" si="105"/>
        <v>11</v>
      </c>
      <c r="Q144" s="241">
        <f t="shared" si="106"/>
        <v>1</v>
      </c>
      <c r="R144" s="241">
        <f t="shared" si="107"/>
        <v>159</v>
      </c>
      <c r="T144">
        <v>529</v>
      </c>
      <c r="U144">
        <v>1459</v>
      </c>
      <c r="V144" t="s">
        <v>513</v>
      </c>
      <c r="W144">
        <v>1628.1489999999999</v>
      </c>
      <c r="X144">
        <v>864.149</v>
      </c>
      <c r="Y144">
        <v>1.8839999999999999</v>
      </c>
      <c r="Z144">
        <v>12.682</v>
      </c>
      <c r="AA144">
        <v>117.375519</v>
      </c>
      <c r="AB144">
        <v>8.7077419999999996</v>
      </c>
      <c r="AC144">
        <v>42.679127999999999</v>
      </c>
      <c r="AD144" s="1">
        <v>437</v>
      </c>
      <c r="AE144">
        <v>1</v>
      </c>
      <c r="AF144">
        <v>159</v>
      </c>
      <c r="AG144">
        <v>92</v>
      </c>
      <c r="AH144">
        <v>13.871282000000001</v>
      </c>
      <c r="AI144">
        <v>640.5</v>
      </c>
      <c r="AJ144">
        <v>33.9</v>
      </c>
      <c r="AK144">
        <v>11</v>
      </c>
      <c r="AL144">
        <v>5837</v>
      </c>
      <c r="AM144" t="s">
        <v>514</v>
      </c>
      <c r="AN144" t="s">
        <v>843</v>
      </c>
      <c r="AO144">
        <v>1460.846</v>
      </c>
      <c r="AR144" t="s">
        <v>119</v>
      </c>
      <c r="AS144" t="s">
        <v>121</v>
      </c>
      <c r="AT144" t="s">
        <v>216</v>
      </c>
      <c r="AU144" t="s">
        <v>513</v>
      </c>
      <c r="AV144" t="s">
        <v>48</v>
      </c>
      <c r="AW144">
        <v>3</v>
      </c>
      <c r="BB144">
        <v>0.89959205990243829</v>
      </c>
      <c r="BC144" t="s">
        <v>69</v>
      </c>
      <c r="BF144" t="s">
        <v>119</v>
      </c>
      <c r="BG144" t="s">
        <v>121</v>
      </c>
      <c r="BH144" t="s">
        <v>513</v>
      </c>
      <c r="BI144">
        <v>1459</v>
      </c>
      <c r="BJ144">
        <v>3</v>
      </c>
      <c r="BK144" t="s">
        <v>216</v>
      </c>
      <c r="BL144" t="s">
        <v>226</v>
      </c>
      <c r="BM144">
        <v>0.89959205990243829</v>
      </c>
      <c r="BN144" t="s">
        <v>69</v>
      </c>
      <c r="BO144" t="s">
        <v>180</v>
      </c>
      <c r="BP144">
        <v>1628.1490000000001</v>
      </c>
    </row>
    <row r="145" spans="1:68" ht="16.5">
      <c r="A145" s="132" t="str">
        <f t="shared" si="90"/>
        <v>인천스마트</v>
      </c>
      <c r="B145" s="133" t="str">
        <f t="shared" si="91"/>
        <v>조은수</v>
      </c>
      <c r="C145" s="134" t="str">
        <f t="shared" si="92"/>
        <v>C</v>
      </c>
      <c r="D145" s="135">
        <f t="shared" si="93"/>
        <v>0.88196259089970241</v>
      </c>
      <c r="E145" s="136">
        <f t="shared" si="94"/>
        <v>1202</v>
      </c>
      <c r="F145" s="137" t="str">
        <f t="shared" si="95"/>
        <v>5</v>
      </c>
      <c r="G145" s="138" t="str">
        <f t="shared" si="96"/>
        <v>70바3622</v>
      </c>
      <c r="H145" s="139">
        <f t="shared" si="97"/>
        <v>8</v>
      </c>
      <c r="I145" s="140">
        <f t="shared" si="98"/>
        <v>1123.2159999999999</v>
      </c>
      <c r="J145" s="141">
        <f t="shared" si="99"/>
        <v>5.1007322196114188E-2</v>
      </c>
      <c r="K145" s="141">
        <f t="shared" si="100"/>
        <v>0.37189562423743178</v>
      </c>
      <c r="L145" s="141">
        <f t="shared" si="101"/>
        <v>0.25462600247859718</v>
      </c>
      <c r="M145" s="142">
        <f t="shared" si="102"/>
        <v>14.401999999999999</v>
      </c>
      <c r="N145" s="143">
        <f t="shared" si="103"/>
        <v>0</v>
      </c>
      <c r="O145" s="143">
        <f t="shared" si="104"/>
        <v>10.128565820192007</v>
      </c>
      <c r="P145" s="238">
        <f t="shared" si="105"/>
        <v>61</v>
      </c>
      <c r="Q145" s="239">
        <f t="shared" si="106"/>
        <v>0</v>
      </c>
      <c r="R145" s="239">
        <f t="shared" si="107"/>
        <v>121</v>
      </c>
      <c r="T145">
        <v>529</v>
      </c>
      <c r="U145">
        <v>1202</v>
      </c>
      <c r="V145" t="s">
        <v>515</v>
      </c>
      <c r="W145">
        <v>1194.6410000000001</v>
      </c>
      <c r="X145">
        <v>671.93700000000001</v>
      </c>
      <c r="Y145">
        <v>1.778</v>
      </c>
      <c r="Z145">
        <v>14.401999999999999</v>
      </c>
      <c r="AA145">
        <v>75.903867000000005</v>
      </c>
      <c r="AB145">
        <v>3.8716529999999998</v>
      </c>
      <c r="AC145">
        <v>28.228316</v>
      </c>
      <c r="AD145" s="1">
        <v>286</v>
      </c>
      <c r="AE145">
        <v>0</v>
      </c>
      <c r="AF145">
        <v>121</v>
      </c>
      <c r="AG145">
        <v>68</v>
      </c>
      <c r="AH145">
        <v>15.738868</v>
      </c>
      <c r="AI145">
        <v>1499.5</v>
      </c>
      <c r="AJ145">
        <v>0</v>
      </c>
      <c r="AK145">
        <v>61</v>
      </c>
      <c r="AL145">
        <v>16849</v>
      </c>
      <c r="AM145" t="s">
        <v>516</v>
      </c>
      <c r="AN145" t="s">
        <v>844</v>
      </c>
      <c r="AO145">
        <v>323.12799999999999</v>
      </c>
      <c r="AR145" t="s">
        <v>119</v>
      </c>
      <c r="AS145" t="s">
        <v>124</v>
      </c>
      <c r="AT145" t="s">
        <v>262</v>
      </c>
      <c r="AU145" t="s">
        <v>515</v>
      </c>
      <c r="AV145" t="s">
        <v>48</v>
      </c>
      <c r="AW145">
        <v>8</v>
      </c>
      <c r="BB145">
        <v>0.88196259089970241</v>
      </c>
      <c r="BC145" t="s">
        <v>69</v>
      </c>
      <c r="BF145" t="s">
        <v>119</v>
      </c>
      <c r="BG145" t="s">
        <v>124</v>
      </c>
      <c r="BH145" t="s">
        <v>515</v>
      </c>
      <c r="BI145">
        <v>1202</v>
      </c>
      <c r="BJ145">
        <v>8</v>
      </c>
      <c r="BK145" t="s">
        <v>262</v>
      </c>
      <c r="BL145" t="s">
        <v>264</v>
      </c>
      <c r="BM145">
        <v>0.88196259089970241</v>
      </c>
      <c r="BN145" t="s">
        <v>69</v>
      </c>
      <c r="BO145" t="s">
        <v>180</v>
      </c>
      <c r="BP145">
        <v>1123.2159999999999</v>
      </c>
    </row>
    <row r="146" spans="1:68" ht="16.5">
      <c r="A146" s="115" t="str">
        <f t="shared" si="90"/>
        <v>인천스마트</v>
      </c>
      <c r="B146" s="116" t="str">
        <f t="shared" si="91"/>
        <v>조정래</v>
      </c>
      <c r="C146" s="117" t="str">
        <f t="shared" si="92"/>
        <v>B</v>
      </c>
      <c r="D146" s="118">
        <f t="shared" si="93"/>
        <v>0.92909134198267129</v>
      </c>
      <c r="E146" s="119">
        <f t="shared" si="94"/>
        <v>708</v>
      </c>
      <c r="F146" s="120" t="str">
        <f t="shared" si="95"/>
        <v>5</v>
      </c>
      <c r="G146" s="121" t="str">
        <f t="shared" si="96"/>
        <v>70바3630</v>
      </c>
      <c r="H146" s="122">
        <f t="shared" si="97"/>
        <v>9</v>
      </c>
      <c r="I146" s="123">
        <f t="shared" si="98"/>
        <v>2047.0160000000001</v>
      </c>
      <c r="J146" s="124">
        <f t="shared" si="99"/>
        <v>5.4483874327276111E-2</v>
      </c>
      <c r="K146" s="124">
        <f t="shared" si="100"/>
        <v>0.33052741363484422</v>
      </c>
      <c r="L146" s="124">
        <f t="shared" si="101"/>
        <v>0.18172793959597774</v>
      </c>
      <c r="M146" s="125">
        <f t="shared" si="102"/>
        <v>12.52</v>
      </c>
      <c r="N146" s="126">
        <f t="shared" si="103"/>
        <v>4.8096647327004777E-2</v>
      </c>
      <c r="O146" s="126">
        <f t="shared" si="104"/>
        <v>11.831775242443175</v>
      </c>
      <c r="P146" s="240">
        <f t="shared" si="105"/>
        <v>179</v>
      </c>
      <c r="Q146" s="241">
        <f t="shared" si="106"/>
        <v>1</v>
      </c>
      <c r="R146" s="241">
        <f t="shared" si="107"/>
        <v>246</v>
      </c>
      <c r="T146">
        <v>529</v>
      </c>
      <c r="U146">
        <v>708</v>
      </c>
      <c r="V146" t="s">
        <v>517</v>
      </c>
      <c r="W146">
        <v>2079.1469999999999</v>
      </c>
      <c r="X146">
        <v>1121.867</v>
      </c>
      <c r="Y146">
        <v>1.853</v>
      </c>
      <c r="Z146">
        <v>12.52</v>
      </c>
      <c r="AA146">
        <v>130.88412099999999</v>
      </c>
      <c r="AB146">
        <v>7.1310739999999999</v>
      </c>
      <c r="AC146">
        <v>43.26079</v>
      </c>
      <c r="AD146" s="1">
        <v>372</v>
      </c>
      <c r="AE146">
        <v>1</v>
      </c>
      <c r="AF146">
        <v>246</v>
      </c>
      <c r="AG146">
        <v>74</v>
      </c>
      <c r="AH146">
        <v>15.885401999999999</v>
      </c>
      <c r="AI146">
        <v>2494.6</v>
      </c>
      <c r="AJ146">
        <v>0</v>
      </c>
      <c r="AK146">
        <v>179</v>
      </c>
      <c r="AL146">
        <v>3833</v>
      </c>
      <c r="AM146" t="s">
        <v>518</v>
      </c>
      <c r="AN146" t="s">
        <v>845</v>
      </c>
      <c r="AO146">
        <v>647.09100000000001</v>
      </c>
      <c r="AR146" t="s">
        <v>119</v>
      </c>
      <c r="AS146" t="s">
        <v>124</v>
      </c>
      <c r="AT146" t="s">
        <v>264</v>
      </c>
      <c r="AU146" t="s">
        <v>517</v>
      </c>
      <c r="AV146" t="s">
        <v>48</v>
      </c>
      <c r="AW146">
        <v>9</v>
      </c>
      <c r="BB146">
        <v>0.92909134198267129</v>
      </c>
      <c r="BC146" t="s">
        <v>68</v>
      </c>
      <c r="BF146" t="s">
        <v>119</v>
      </c>
      <c r="BG146" t="s">
        <v>124</v>
      </c>
      <c r="BH146" t="s">
        <v>517</v>
      </c>
      <c r="BI146">
        <v>708</v>
      </c>
      <c r="BJ146">
        <v>9</v>
      </c>
      <c r="BK146" t="s">
        <v>264</v>
      </c>
      <c r="BL146" t="s">
        <v>258</v>
      </c>
      <c r="BM146">
        <v>0.92909134198267129</v>
      </c>
      <c r="BN146" t="s">
        <v>68</v>
      </c>
      <c r="BO146" t="s">
        <v>178</v>
      </c>
      <c r="BP146">
        <v>2047.0160000000001</v>
      </c>
    </row>
    <row r="147" spans="1:68" ht="16.5">
      <c r="A147" s="132" t="str">
        <f t="shared" si="90"/>
        <v>인천스마트</v>
      </c>
      <c r="B147" s="133" t="str">
        <f t="shared" si="91"/>
        <v>차영섭</v>
      </c>
      <c r="C147" s="134" t="str">
        <f t="shared" si="92"/>
        <v>B</v>
      </c>
      <c r="D147" s="135">
        <f t="shared" si="93"/>
        <v>0.94856238383660696</v>
      </c>
      <c r="E147" s="136">
        <f t="shared" si="94"/>
        <v>7032</v>
      </c>
      <c r="F147" s="137" t="str">
        <f t="shared" si="95"/>
        <v>27</v>
      </c>
      <c r="G147" s="138" t="str">
        <f t="shared" si="96"/>
        <v>70바3639</v>
      </c>
      <c r="H147" s="139">
        <f t="shared" si="97"/>
        <v>3</v>
      </c>
      <c r="I147" s="140">
        <f t="shared" si="98"/>
        <v>1104.643</v>
      </c>
      <c r="J147" s="141">
        <f t="shared" si="99"/>
        <v>2.9995710005380809E-2</v>
      </c>
      <c r="K147" s="141">
        <f t="shared" si="100"/>
        <v>0.34537554735628689</v>
      </c>
      <c r="L147" s="141">
        <f t="shared" si="101"/>
        <v>0.16023276298315384</v>
      </c>
      <c r="M147" s="142">
        <f t="shared" si="102"/>
        <v>13.271000000000001</v>
      </c>
      <c r="N147" s="143">
        <f t="shared" si="103"/>
        <v>0</v>
      </c>
      <c r="O147" s="143">
        <f t="shared" si="104"/>
        <v>15.118006450952931</v>
      </c>
      <c r="P147" s="238">
        <f t="shared" si="105"/>
        <v>1</v>
      </c>
      <c r="Q147" s="239">
        <f t="shared" si="106"/>
        <v>0</v>
      </c>
      <c r="R147" s="239">
        <f t="shared" si="107"/>
        <v>167</v>
      </c>
      <c r="T147">
        <v>529</v>
      </c>
      <c r="U147">
        <v>7032</v>
      </c>
      <c r="V147" t="s">
        <v>595</v>
      </c>
      <c r="W147">
        <v>1104.643</v>
      </c>
      <c r="X147">
        <v>613.51099999999997</v>
      </c>
      <c r="Y147">
        <v>1.8009999999999999</v>
      </c>
      <c r="Z147">
        <v>13.271000000000001</v>
      </c>
      <c r="AA147">
        <v>63.878867999999997</v>
      </c>
      <c r="AB147">
        <v>1.9160919999999999</v>
      </c>
      <c r="AC147">
        <v>22.062199</v>
      </c>
      <c r="AD147" s="1">
        <v>177</v>
      </c>
      <c r="AE147">
        <v>0</v>
      </c>
      <c r="AF147">
        <v>167</v>
      </c>
      <c r="AG147">
        <v>69</v>
      </c>
      <c r="AH147">
        <v>17.292776</v>
      </c>
      <c r="AI147">
        <v>1385.3</v>
      </c>
      <c r="AJ147">
        <v>0</v>
      </c>
      <c r="AK147">
        <v>1</v>
      </c>
      <c r="AL147">
        <v>198</v>
      </c>
      <c r="AM147" t="s">
        <v>596</v>
      </c>
      <c r="AN147" t="s">
        <v>846</v>
      </c>
      <c r="AO147">
        <v>938.55200000000002</v>
      </c>
      <c r="AR147" t="s">
        <v>119</v>
      </c>
      <c r="AS147" t="s">
        <v>122</v>
      </c>
      <c r="AT147" t="s">
        <v>235</v>
      </c>
      <c r="AU147" t="s">
        <v>595</v>
      </c>
      <c r="AV147" t="s">
        <v>48</v>
      </c>
      <c r="AW147">
        <v>3</v>
      </c>
      <c r="BB147">
        <v>0.94856238383660696</v>
      </c>
      <c r="BC147" t="s">
        <v>68</v>
      </c>
      <c r="BF147" t="s">
        <v>119</v>
      </c>
      <c r="BG147" t="s">
        <v>122</v>
      </c>
      <c r="BH147" t="s">
        <v>595</v>
      </c>
      <c r="BI147">
        <v>7032</v>
      </c>
      <c r="BJ147">
        <v>3</v>
      </c>
      <c r="BK147" t="s">
        <v>235</v>
      </c>
      <c r="BL147" t="s">
        <v>227</v>
      </c>
      <c r="BM147">
        <v>0.94856238383660696</v>
      </c>
      <c r="BN147" t="s">
        <v>68</v>
      </c>
      <c r="BO147" t="s">
        <v>178</v>
      </c>
      <c r="BP147">
        <v>1104.643</v>
      </c>
    </row>
    <row r="148" spans="1:68" ht="16.5">
      <c r="A148" s="115" t="str">
        <f t="shared" si="90"/>
        <v>인천스마트</v>
      </c>
      <c r="B148" s="116" t="str">
        <f t="shared" si="91"/>
        <v>채규철</v>
      </c>
      <c r="C148" s="117" t="str">
        <f t="shared" si="92"/>
        <v>C</v>
      </c>
      <c r="D148" s="118">
        <f t="shared" si="93"/>
        <v>0.8653301334499679</v>
      </c>
      <c r="E148" s="119">
        <f t="shared" si="94"/>
        <v>6692</v>
      </c>
      <c r="F148" s="120" t="str">
        <f t="shared" si="95"/>
        <v>21</v>
      </c>
      <c r="G148" s="121" t="str">
        <f t="shared" si="96"/>
        <v>71바7126</v>
      </c>
      <c r="H148" s="122">
        <f t="shared" si="97"/>
        <v>2</v>
      </c>
      <c r="I148" s="123">
        <f t="shared" si="98"/>
        <v>2188.06</v>
      </c>
      <c r="J148" s="124">
        <f t="shared" si="99"/>
        <v>3.6726238930879118E-2</v>
      </c>
      <c r="K148" s="124">
        <f t="shared" si="100"/>
        <v>0.40535978488073932</v>
      </c>
      <c r="L148" s="124">
        <f t="shared" si="101"/>
        <v>0.20886081734504539</v>
      </c>
      <c r="M148" s="125">
        <f t="shared" si="102"/>
        <v>14.744999999999999</v>
      </c>
      <c r="N148" s="126">
        <f t="shared" si="103"/>
        <v>4.4693915951303301E-2</v>
      </c>
      <c r="O148" s="126">
        <f t="shared" si="104"/>
        <v>19.441853438816935</v>
      </c>
      <c r="P148" s="240">
        <f t="shared" si="105"/>
        <v>41</v>
      </c>
      <c r="Q148" s="241">
        <f t="shared" si="106"/>
        <v>1</v>
      </c>
      <c r="R148" s="241">
        <f t="shared" si="107"/>
        <v>435</v>
      </c>
      <c r="T148">
        <v>529</v>
      </c>
      <c r="U148">
        <v>6692</v>
      </c>
      <c r="V148" t="s">
        <v>519</v>
      </c>
      <c r="W148">
        <v>2237.4409999999998</v>
      </c>
      <c r="X148">
        <v>1227.7159999999999</v>
      </c>
      <c r="Y148">
        <v>1.8220000000000001</v>
      </c>
      <c r="Z148">
        <v>14.744999999999999</v>
      </c>
      <c r="AA148">
        <v>166.327459</v>
      </c>
      <c r="AB148">
        <v>6.1085820000000002</v>
      </c>
      <c r="AC148">
        <v>67.422462999999993</v>
      </c>
      <c r="AD148" s="1">
        <v>457</v>
      </c>
      <c r="AE148">
        <v>1</v>
      </c>
      <c r="AF148">
        <v>435</v>
      </c>
      <c r="AG148">
        <v>92</v>
      </c>
      <c r="AH148">
        <v>13.452024</v>
      </c>
      <c r="AI148">
        <v>1553.8</v>
      </c>
      <c r="AJ148">
        <v>20.6</v>
      </c>
      <c r="AK148">
        <v>41</v>
      </c>
      <c r="AL148">
        <v>14268</v>
      </c>
      <c r="AM148" t="s">
        <v>520</v>
      </c>
      <c r="AN148" t="s">
        <v>847</v>
      </c>
      <c r="AO148">
        <v>1989.251</v>
      </c>
      <c r="AR148" t="s">
        <v>119</v>
      </c>
      <c r="AS148" t="s">
        <v>121</v>
      </c>
      <c r="AT148" t="s">
        <v>226</v>
      </c>
      <c r="AU148" t="s">
        <v>519</v>
      </c>
      <c r="AV148" t="s">
        <v>48</v>
      </c>
      <c r="AW148">
        <v>2</v>
      </c>
      <c r="BB148">
        <v>0.8653301334499679</v>
      </c>
      <c r="BC148" t="s">
        <v>69</v>
      </c>
      <c r="BF148" t="s">
        <v>119</v>
      </c>
      <c r="BG148" t="s">
        <v>121</v>
      </c>
      <c r="BH148" t="s">
        <v>519</v>
      </c>
      <c r="BI148">
        <v>6692</v>
      </c>
      <c r="BJ148">
        <v>2</v>
      </c>
      <c r="BK148" t="s">
        <v>226</v>
      </c>
      <c r="BL148" t="s">
        <v>218</v>
      </c>
      <c r="BM148">
        <v>0.8653301334499679</v>
      </c>
      <c r="BN148" t="s">
        <v>69</v>
      </c>
      <c r="BO148" t="s">
        <v>180</v>
      </c>
      <c r="BP148">
        <v>2188.06</v>
      </c>
    </row>
    <row r="149" spans="1:68" ht="16.5">
      <c r="A149" s="132" t="str">
        <f t="shared" si="90"/>
        <v>인천스마트</v>
      </c>
      <c r="B149" s="133" t="str">
        <f t="shared" si="91"/>
        <v>최국철</v>
      </c>
      <c r="C149" s="134" t="str">
        <f t="shared" si="92"/>
        <v>C</v>
      </c>
      <c r="D149" s="135">
        <f t="shared" si="93"/>
        <v>0.89640590048494118</v>
      </c>
      <c r="E149" s="136">
        <f t="shared" si="94"/>
        <v>7689</v>
      </c>
      <c r="F149" s="137" t="str">
        <f t="shared" si="95"/>
        <v>20</v>
      </c>
      <c r="G149" s="138" t="str">
        <f t="shared" si="96"/>
        <v>70바3507</v>
      </c>
      <c r="H149" s="139">
        <f t="shared" si="97"/>
        <v>8</v>
      </c>
      <c r="I149" s="140">
        <f t="shared" si="98"/>
        <v>817.03899999999999</v>
      </c>
      <c r="J149" s="141">
        <f t="shared" si="99"/>
        <v>2.4591211804220345E-2</v>
      </c>
      <c r="K149" s="141">
        <f t="shared" si="100"/>
        <v>0.41852278279699767</v>
      </c>
      <c r="L149" s="141">
        <f t="shared" si="101"/>
        <v>0.21785985736299002</v>
      </c>
      <c r="M149" s="142">
        <f t="shared" si="102"/>
        <v>16.472000000000001</v>
      </c>
      <c r="N149" s="143">
        <f t="shared" si="103"/>
        <v>0.23338094304571466</v>
      </c>
      <c r="O149" s="143">
        <f t="shared" si="104"/>
        <v>9.4519281933514439</v>
      </c>
      <c r="P149" s="238">
        <f t="shared" si="105"/>
        <v>21</v>
      </c>
      <c r="Q149" s="239">
        <f t="shared" si="106"/>
        <v>2</v>
      </c>
      <c r="R149" s="239">
        <f t="shared" si="107"/>
        <v>81</v>
      </c>
      <c r="T149">
        <v>529</v>
      </c>
      <c r="U149">
        <v>7689</v>
      </c>
      <c r="V149" t="s">
        <v>521</v>
      </c>
      <c r="W149">
        <v>856.96799999999996</v>
      </c>
      <c r="X149">
        <v>500.24700000000001</v>
      </c>
      <c r="Y149">
        <v>1.7130000000000001</v>
      </c>
      <c r="Z149">
        <v>16.472000000000001</v>
      </c>
      <c r="AA149">
        <v>52.886372999999999</v>
      </c>
      <c r="AB149">
        <v>1.30054</v>
      </c>
      <c r="AC149">
        <v>22.134152</v>
      </c>
      <c r="AD149" s="1">
        <v>178</v>
      </c>
      <c r="AE149">
        <v>2</v>
      </c>
      <c r="AF149">
        <v>81</v>
      </c>
      <c r="AG149">
        <v>74</v>
      </c>
      <c r="AH149">
        <v>16.203946999999999</v>
      </c>
      <c r="AI149">
        <v>3279.4</v>
      </c>
      <c r="AJ149">
        <v>0</v>
      </c>
      <c r="AK149">
        <v>21</v>
      </c>
      <c r="AL149">
        <v>13964</v>
      </c>
      <c r="AM149" t="s">
        <v>522</v>
      </c>
      <c r="AN149" t="s">
        <v>848</v>
      </c>
      <c r="AO149">
        <v>270.91899999999998</v>
      </c>
      <c r="AR149" t="s">
        <v>119</v>
      </c>
      <c r="AS149" t="s">
        <v>120</v>
      </c>
      <c r="AT149" t="s">
        <v>204</v>
      </c>
      <c r="AU149" t="s">
        <v>521</v>
      </c>
      <c r="AV149" t="s">
        <v>48</v>
      </c>
      <c r="AW149">
        <v>8</v>
      </c>
      <c r="BB149">
        <v>0.89640590048494118</v>
      </c>
      <c r="BC149" t="s">
        <v>69</v>
      </c>
      <c r="BF149" t="s">
        <v>119</v>
      </c>
      <c r="BG149" t="s">
        <v>120</v>
      </c>
      <c r="BH149" t="s">
        <v>521</v>
      </c>
      <c r="BI149">
        <v>7689</v>
      </c>
      <c r="BJ149">
        <v>8</v>
      </c>
      <c r="BK149" t="s">
        <v>204</v>
      </c>
      <c r="BL149" t="s">
        <v>206</v>
      </c>
      <c r="BM149">
        <v>0.89640590048494118</v>
      </c>
      <c r="BN149" t="s">
        <v>69</v>
      </c>
      <c r="BO149" t="s">
        <v>180</v>
      </c>
      <c r="BP149">
        <v>817.03899999999999</v>
      </c>
    </row>
    <row r="150" spans="1:68" ht="16.5">
      <c r="A150" s="115" t="str">
        <f t="shared" si="90"/>
        <v>인천스마트</v>
      </c>
      <c r="B150" s="116" t="str">
        <f t="shared" si="91"/>
        <v>최기성</v>
      </c>
      <c r="C150" s="117" t="str">
        <f t="shared" si="92"/>
        <v>A</v>
      </c>
      <c r="D150" s="118">
        <f t="shared" si="93"/>
        <v>0.95273220752134824</v>
      </c>
      <c r="E150" s="119">
        <f t="shared" si="94"/>
        <v>8190</v>
      </c>
      <c r="F150" s="120" t="str">
        <f t="shared" si="95"/>
        <v>27</v>
      </c>
      <c r="G150" s="121" t="str">
        <f t="shared" si="96"/>
        <v>70바3640</v>
      </c>
      <c r="H150" s="122">
        <f t="shared" si="97"/>
        <v>3</v>
      </c>
      <c r="I150" s="123">
        <f t="shared" si="98"/>
        <v>2250.4490000000001</v>
      </c>
      <c r="J150" s="124">
        <f t="shared" si="99"/>
        <v>1.0713306439355932E-2</v>
      </c>
      <c r="K150" s="124">
        <f t="shared" si="100"/>
        <v>0.35086740978101794</v>
      </c>
      <c r="L150" s="124">
        <f t="shared" si="101"/>
        <v>1.7329875060487929E-2</v>
      </c>
      <c r="M150" s="125">
        <f t="shared" si="102"/>
        <v>11.833</v>
      </c>
      <c r="N150" s="126">
        <f t="shared" si="103"/>
        <v>0</v>
      </c>
      <c r="O150" s="126">
        <f t="shared" si="104"/>
        <v>7.1096923325078683</v>
      </c>
      <c r="P150" s="240">
        <f t="shared" si="105"/>
        <v>1</v>
      </c>
      <c r="Q150" s="241">
        <f t="shared" si="106"/>
        <v>0</v>
      </c>
      <c r="R150" s="241">
        <f t="shared" si="107"/>
        <v>160</v>
      </c>
      <c r="T150">
        <v>529</v>
      </c>
      <c r="U150">
        <v>8190</v>
      </c>
      <c r="V150" t="s">
        <v>523</v>
      </c>
      <c r="W150">
        <v>2250.4490000000001</v>
      </c>
      <c r="X150">
        <v>1243.643</v>
      </c>
      <c r="Y150">
        <v>1.81</v>
      </c>
      <c r="Z150">
        <v>11.833</v>
      </c>
      <c r="AA150">
        <v>138.40050299999999</v>
      </c>
      <c r="AB150">
        <v>1.4827269999999999</v>
      </c>
      <c r="AC150">
        <v>48.560226</v>
      </c>
      <c r="AD150" s="1">
        <v>39</v>
      </c>
      <c r="AE150">
        <v>0</v>
      </c>
      <c r="AF150">
        <v>160</v>
      </c>
      <c r="AG150">
        <v>90</v>
      </c>
      <c r="AH150">
        <v>16.26041</v>
      </c>
      <c r="AI150">
        <v>734.2</v>
      </c>
      <c r="AJ150">
        <v>12.8</v>
      </c>
      <c r="AK150">
        <v>1</v>
      </c>
      <c r="AL150">
        <v>4</v>
      </c>
      <c r="AM150" t="s">
        <v>524</v>
      </c>
      <c r="AN150" t="s">
        <v>849</v>
      </c>
      <c r="AO150">
        <v>1986.8910000000001</v>
      </c>
      <c r="AR150" t="s">
        <v>119</v>
      </c>
      <c r="AS150" t="s">
        <v>122</v>
      </c>
      <c r="AT150" t="s">
        <v>236</v>
      </c>
      <c r="AU150" t="s">
        <v>523</v>
      </c>
      <c r="AV150" t="s">
        <v>48</v>
      </c>
      <c r="AW150">
        <v>3</v>
      </c>
      <c r="BB150">
        <v>0.95273220752134824</v>
      </c>
      <c r="BC150" t="s">
        <v>66</v>
      </c>
      <c r="BF150" t="s">
        <v>119</v>
      </c>
      <c r="BG150" t="s">
        <v>122</v>
      </c>
      <c r="BH150" t="s">
        <v>523</v>
      </c>
      <c r="BI150">
        <v>8190</v>
      </c>
      <c r="BJ150">
        <v>3</v>
      </c>
      <c r="BK150" t="s">
        <v>236</v>
      </c>
      <c r="BL150" t="s">
        <v>227</v>
      </c>
      <c r="BM150">
        <v>0.95273220752134824</v>
      </c>
      <c r="BN150" t="s">
        <v>66</v>
      </c>
      <c r="BO150" t="s">
        <v>181</v>
      </c>
      <c r="BP150">
        <v>2250.4490000000001</v>
      </c>
    </row>
    <row r="151" spans="1:68" ht="16.5">
      <c r="A151" s="132" t="str">
        <f t="shared" si="90"/>
        <v>인천스마트</v>
      </c>
      <c r="B151" s="133" t="str">
        <f t="shared" si="91"/>
        <v>최병국</v>
      </c>
      <c r="C151" s="134" t="str">
        <f t="shared" si="92"/>
        <v>B</v>
      </c>
      <c r="D151" s="135">
        <f t="shared" si="93"/>
        <v>0.94707848749638035</v>
      </c>
      <c r="E151" s="136">
        <f t="shared" si="94"/>
        <v>1788</v>
      </c>
      <c r="F151" s="137" t="str">
        <f t="shared" si="95"/>
        <v>38</v>
      </c>
      <c r="G151" s="138" t="str">
        <f t="shared" si="96"/>
        <v>70바3576</v>
      </c>
      <c r="H151" s="139">
        <f t="shared" si="97"/>
        <v>2</v>
      </c>
      <c r="I151" s="140">
        <f t="shared" si="98"/>
        <v>653.34900000000005</v>
      </c>
      <c r="J151" s="141">
        <f t="shared" si="99"/>
        <v>2.2307864732723803E-3</v>
      </c>
      <c r="K151" s="141">
        <f t="shared" si="100"/>
        <v>0.33791732711882622</v>
      </c>
      <c r="L151" s="141">
        <f t="shared" si="101"/>
        <v>0.13775179880890609</v>
      </c>
      <c r="M151" s="142">
        <f t="shared" si="102"/>
        <v>8.8780000000000001</v>
      </c>
      <c r="N151" s="143">
        <f t="shared" si="103"/>
        <v>0</v>
      </c>
      <c r="O151" s="143">
        <f t="shared" si="104"/>
        <v>2.2958633134817683</v>
      </c>
      <c r="P151" s="238">
        <f t="shared" si="105"/>
        <v>2</v>
      </c>
      <c r="Q151" s="239">
        <f t="shared" si="106"/>
        <v>0</v>
      </c>
      <c r="R151" s="239">
        <f t="shared" si="107"/>
        <v>15</v>
      </c>
      <c r="T151">
        <v>529</v>
      </c>
      <c r="U151">
        <v>1788</v>
      </c>
      <c r="V151" t="s">
        <v>850</v>
      </c>
      <c r="W151">
        <v>653.34900000000005</v>
      </c>
      <c r="X151">
        <v>313.65899999999999</v>
      </c>
      <c r="Y151">
        <v>2.0830000000000002</v>
      </c>
      <c r="Z151">
        <v>8.8780000000000001</v>
      </c>
      <c r="AA151">
        <v>43.952212000000003</v>
      </c>
      <c r="AB151">
        <v>9.8047999999999996E-2</v>
      </c>
      <c r="AC151">
        <v>14.852214</v>
      </c>
      <c r="AD151" s="1">
        <v>90</v>
      </c>
      <c r="AE151">
        <v>0</v>
      </c>
      <c r="AF151">
        <v>15</v>
      </c>
      <c r="AG151">
        <v>65</v>
      </c>
      <c r="AH151">
        <v>14.864985000000001</v>
      </c>
      <c r="AI151">
        <v>51</v>
      </c>
      <c r="AJ151">
        <v>0</v>
      </c>
      <c r="AK151">
        <v>2</v>
      </c>
      <c r="AL151">
        <v>73</v>
      </c>
      <c r="AM151" t="s">
        <v>851</v>
      </c>
      <c r="AN151" t="s">
        <v>852</v>
      </c>
      <c r="AO151">
        <v>535.52300000000002</v>
      </c>
      <c r="AR151" t="s">
        <v>119</v>
      </c>
      <c r="AS151" t="s">
        <v>123</v>
      </c>
      <c r="AT151" t="s">
        <v>674</v>
      </c>
      <c r="AU151" t="s">
        <v>850</v>
      </c>
      <c r="AV151" t="s">
        <v>48</v>
      </c>
      <c r="AW151">
        <v>2</v>
      </c>
      <c r="BB151">
        <v>0.94707848749638035</v>
      </c>
      <c r="BC151" t="s">
        <v>68</v>
      </c>
      <c r="BF151" t="s">
        <v>119</v>
      </c>
      <c r="BG151" t="s">
        <v>123</v>
      </c>
      <c r="BH151" t="s">
        <v>850</v>
      </c>
      <c r="BI151">
        <v>1788</v>
      </c>
      <c r="BJ151">
        <v>2</v>
      </c>
      <c r="BK151" t="s">
        <v>674</v>
      </c>
      <c r="BL151" t="s">
        <v>247</v>
      </c>
      <c r="BM151">
        <v>0.94707848749638035</v>
      </c>
      <c r="BN151" t="s">
        <v>68</v>
      </c>
      <c r="BO151" t="s">
        <v>178</v>
      </c>
      <c r="BP151">
        <v>653.34900000000005</v>
      </c>
    </row>
    <row r="152" spans="1:68" ht="16.5">
      <c r="A152" s="115" t="str">
        <f t="shared" si="90"/>
        <v>인천스마트</v>
      </c>
      <c r="B152" s="116" t="str">
        <f t="shared" si="91"/>
        <v>최병철C</v>
      </c>
      <c r="C152" s="117" t="str">
        <f t="shared" si="92"/>
        <v>S</v>
      </c>
      <c r="D152" s="118">
        <f t="shared" si="93"/>
        <v>1.0357567424032466</v>
      </c>
      <c r="E152" s="119">
        <f t="shared" si="94"/>
        <v>4123</v>
      </c>
      <c r="F152" s="120" t="str">
        <f t="shared" si="95"/>
        <v>38</v>
      </c>
      <c r="G152" s="121" t="str">
        <f t="shared" si="96"/>
        <v>70바3554</v>
      </c>
      <c r="H152" s="122">
        <f t="shared" si="97"/>
        <v>2</v>
      </c>
      <c r="I152" s="123">
        <f t="shared" si="98"/>
        <v>2291.2150000000001</v>
      </c>
      <c r="J152" s="124">
        <f t="shared" si="99"/>
        <v>3.6031086889336695E-3</v>
      </c>
      <c r="K152" s="124">
        <f t="shared" si="100"/>
        <v>0.33742751216880373</v>
      </c>
      <c r="L152" s="124">
        <f t="shared" si="101"/>
        <v>0.10125632033658997</v>
      </c>
      <c r="M152" s="125">
        <f t="shared" si="102"/>
        <v>7.62</v>
      </c>
      <c r="N152" s="126">
        <f t="shared" si="103"/>
        <v>0</v>
      </c>
      <c r="O152" s="126">
        <f t="shared" si="104"/>
        <v>2.4877630427524258</v>
      </c>
      <c r="P152" s="240">
        <f t="shared" si="105"/>
        <v>4</v>
      </c>
      <c r="Q152" s="241">
        <f t="shared" si="106"/>
        <v>0</v>
      </c>
      <c r="R152" s="241">
        <f t="shared" si="107"/>
        <v>57</v>
      </c>
      <c r="T152">
        <v>529</v>
      </c>
      <c r="U152">
        <v>4123</v>
      </c>
      <c r="V152" t="s">
        <v>525</v>
      </c>
      <c r="W152">
        <v>2291.2150000000001</v>
      </c>
      <c r="X152">
        <v>1006.054</v>
      </c>
      <c r="Y152">
        <v>2.2770000000000001</v>
      </c>
      <c r="Z152">
        <v>7.62</v>
      </c>
      <c r="AA152">
        <v>157.65025399999999</v>
      </c>
      <c r="AB152">
        <v>0.56803099999999995</v>
      </c>
      <c r="AC152">
        <v>53.195532999999998</v>
      </c>
      <c r="AD152" s="1">
        <v>232</v>
      </c>
      <c r="AE152">
        <v>0</v>
      </c>
      <c r="AF152">
        <v>57</v>
      </c>
      <c r="AG152">
        <v>66</v>
      </c>
      <c r="AH152">
        <v>14.533531</v>
      </c>
      <c r="AI152">
        <v>106.1</v>
      </c>
      <c r="AJ152">
        <v>0</v>
      </c>
      <c r="AK152">
        <v>4</v>
      </c>
      <c r="AL152">
        <v>156</v>
      </c>
      <c r="AM152" t="s">
        <v>526</v>
      </c>
      <c r="AN152" t="s">
        <v>853</v>
      </c>
      <c r="AO152">
        <v>2128.0410000000002</v>
      </c>
      <c r="AR152" t="s">
        <v>119</v>
      </c>
      <c r="AS152" t="s">
        <v>123</v>
      </c>
      <c r="AT152" t="s">
        <v>254</v>
      </c>
      <c r="AU152" t="s">
        <v>525</v>
      </c>
      <c r="AV152" t="s">
        <v>48</v>
      </c>
      <c r="AW152">
        <v>2</v>
      </c>
      <c r="BB152">
        <v>1.0357567424032466</v>
      </c>
      <c r="BC152" t="s">
        <v>71</v>
      </c>
      <c r="BF152" t="s">
        <v>119</v>
      </c>
      <c r="BG152" t="s">
        <v>123</v>
      </c>
      <c r="BH152" t="s">
        <v>525</v>
      </c>
      <c r="BI152">
        <v>4123</v>
      </c>
      <c r="BJ152">
        <v>2</v>
      </c>
      <c r="BK152" t="s">
        <v>254</v>
      </c>
      <c r="BL152" t="s">
        <v>246</v>
      </c>
      <c r="BM152">
        <v>1.0357567424032466</v>
      </c>
      <c r="BN152" t="s">
        <v>71</v>
      </c>
      <c r="BO152" t="s">
        <v>179</v>
      </c>
      <c r="BP152">
        <v>2291.2150000000001</v>
      </c>
    </row>
    <row r="153" spans="1:68" ht="16.5">
      <c r="A153" s="132" t="str">
        <f t="shared" si="90"/>
        <v>인천스마트</v>
      </c>
      <c r="B153" s="133" t="str">
        <f t="shared" si="91"/>
        <v>최상순</v>
      </c>
      <c r="C153" s="134" t="str">
        <f t="shared" si="92"/>
        <v>C</v>
      </c>
      <c r="D153" s="135">
        <f t="shared" si="93"/>
        <v>0.88633811067508339</v>
      </c>
      <c r="E153" s="136">
        <f t="shared" si="94"/>
        <v>165</v>
      </c>
      <c r="F153" s="137" t="str">
        <f t="shared" si="95"/>
        <v>21</v>
      </c>
      <c r="G153" s="138" t="str">
        <f t="shared" si="96"/>
        <v>70바3649</v>
      </c>
      <c r="H153" s="139">
        <f t="shared" si="97"/>
        <v>9</v>
      </c>
      <c r="I153" s="140">
        <f t="shared" si="98"/>
        <v>1790.83</v>
      </c>
      <c r="J153" s="141">
        <f t="shared" si="99"/>
        <v>2.9796878585094926E-2</v>
      </c>
      <c r="K153" s="141">
        <f t="shared" si="100"/>
        <v>0.37003161910297699</v>
      </c>
      <c r="L153" s="141">
        <f t="shared" si="101"/>
        <v>0.15970248432291173</v>
      </c>
      <c r="M153" s="142">
        <f t="shared" si="102"/>
        <v>13.071999999999999</v>
      </c>
      <c r="N153" s="143">
        <f t="shared" si="103"/>
        <v>0</v>
      </c>
      <c r="O153" s="143">
        <f t="shared" si="104"/>
        <v>7.4582956965633826</v>
      </c>
      <c r="P153" s="238">
        <f t="shared" si="105"/>
        <v>22</v>
      </c>
      <c r="Q153" s="239">
        <f t="shared" si="106"/>
        <v>0</v>
      </c>
      <c r="R153" s="239">
        <f t="shared" si="107"/>
        <v>135</v>
      </c>
      <c r="T153">
        <v>529</v>
      </c>
      <c r="U153">
        <v>165</v>
      </c>
      <c r="V153" t="s">
        <v>854</v>
      </c>
      <c r="W153">
        <v>1810.0650000000001</v>
      </c>
      <c r="X153">
        <v>980.01</v>
      </c>
      <c r="Y153">
        <v>1.847</v>
      </c>
      <c r="Z153">
        <v>13.071999999999999</v>
      </c>
      <c r="AA153">
        <v>131.817465</v>
      </c>
      <c r="AB153">
        <v>3.9277489999999999</v>
      </c>
      <c r="AC153">
        <v>48.776629999999997</v>
      </c>
      <c r="AD153" s="1">
        <v>286</v>
      </c>
      <c r="AE153">
        <v>0</v>
      </c>
      <c r="AF153">
        <v>135</v>
      </c>
      <c r="AG153">
        <v>70</v>
      </c>
      <c r="AH153">
        <v>13.731602000000001</v>
      </c>
      <c r="AI153">
        <v>694.8</v>
      </c>
      <c r="AJ153">
        <v>0</v>
      </c>
      <c r="AK153">
        <v>22</v>
      </c>
      <c r="AL153">
        <v>6937</v>
      </c>
      <c r="AM153" t="s">
        <v>855</v>
      </c>
      <c r="AN153" t="s">
        <v>856</v>
      </c>
      <c r="AO153">
        <v>494.81599999999997</v>
      </c>
      <c r="AR153" t="s">
        <v>119</v>
      </c>
      <c r="AS153" t="s">
        <v>121</v>
      </c>
      <c r="AT153" t="s">
        <v>225</v>
      </c>
      <c r="AU153" t="s">
        <v>854</v>
      </c>
      <c r="AV153" t="s">
        <v>48</v>
      </c>
      <c r="AW153">
        <v>9</v>
      </c>
      <c r="BB153">
        <v>0.88633811067508339</v>
      </c>
      <c r="BC153" t="s">
        <v>69</v>
      </c>
      <c r="BF153" t="s">
        <v>119</v>
      </c>
      <c r="BG153" t="s">
        <v>121</v>
      </c>
      <c r="BH153" t="s">
        <v>854</v>
      </c>
      <c r="BI153">
        <v>165</v>
      </c>
      <c r="BJ153">
        <v>9</v>
      </c>
      <c r="BK153" t="s">
        <v>225</v>
      </c>
      <c r="BL153" t="s">
        <v>226</v>
      </c>
      <c r="BM153">
        <v>0.88633811067508339</v>
      </c>
      <c r="BN153" t="s">
        <v>69</v>
      </c>
      <c r="BO153" t="s">
        <v>180</v>
      </c>
      <c r="BP153">
        <v>1790.83</v>
      </c>
    </row>
    <row r="154" spans="1:68" ht="16.5">
      <c r="A154" s="115" t="str">
        <f t="shared" ref="A154:A161" si="108">BF154</f>
        <v>인천스마트</v>
      </c>
      <c r="B154" s="116" t="str">
        <f t="shared" ref="B154:B161" si="109">BH154</f>
        <v>최상진</v>
      </c>
      <c r="C154" s="117" t="str">
        <f t="shared" ref="C154:C161" si="110">BN154</f>
        <v>B</v>
      </c>
      <c r="D154" s="118">
        <f t="shared" ref="D154:D161" si="111">BM154</f>
        <v>0.91702297845679437</v>
      </c>
      <c r="E154" s="119">
        <f t="shared" ref="E154:E161" si="112">U154</f>
        <v>9554</v>
      </c>
      <c r="F154" s="120" t="str">
        <f t="shared" ref="F154:F161" si="113">BG154</f>
        <v>21</v>
      </c>
      <c r="G154" s="121" t="str">
        <f t="shared" ref="G154:G161" si="114">BK154</f>
        <v>70바3625</v>
      </c>
      <c r="H154" s="122">
        <f t="shared" ref="H154:H161" si="115">BJ154</f>
        <v>8</v>
      </c>
      <c r="I154" s="123">
        <f t="shared" ref="I154:I161" si="116">BP154</f>
        <v>1876.9070000000002</v>
      </c>
      <c r="J154" s="124">
        <f t="shared" ref="J154:J161" si="117">AB154/AA154</f>
        <v>2.2899697807938237E-2</v>
      </c>
      <c r="K154" s="124">
        <f t="shared" ref="K154:K161" si="118">AC154/AA154</f>
        <v>0.3826731630672901</v>
      </c>
      <c r="L154" s="124">
        <f t="shared" ref="L154:L161" si="119">AD154/I154</f>
        <v>0.19766562754574413</v>
      </c>
      <c r="M154" s="125">
        <f t="shared" ref="M154:M161" si="120">Z154</f>
        <v>14.076000000000001</v>
      </c>
      <c r="N154" s="126">
        <f t="shared" ref="N154:N161" si="121">AE154*100/W154</f>
        <v>0.15983743467310849</v>
      </c>
      <c r="O154" s="126">
        <f t="shared" ref="O154:O161" si="122">AF154*100/W154</f>
        <v>6.8197305460526287</v>
      </c>
      <c r="P154" s="240">
        <f t="shared" ref="P154:P161" si="123">AK154</f>
        <v>3</v>
      </c>
      <c r="Q154" s="241">
        <f t="shared" ref="Q154:Q161" si="124">AE154</f>
        <v>3</v>
      </c>
      <c r="R154" s="241">
        <f t="shared" ref="R154:R161" si="125">AF154</f>
        <v>128</v>
      </c>
      <c r="T154">
        <v>529</v>
      </c>
      <c r="U154">
        <v>9554</v>
      </c>
      <c r="V154" t="s">
        <v>527</v>
      </c>
      <c r="W154">
        <v>1876.9069999999999</v>
      </c>
      <c r="X154">
        <v>958.43299999999999</v>
      </c>
      <c r="Y154">
        <v>1.958</v>
      </c>
      <c r="Z154">
        <v>14.076000000000001</v>
      </c>
      <c r="AA154">
        <v>125.885504</v>
      </c>
      <c r="AB154">
        <v>2.8827400000000001</v>
      </c>
      <c r="AC154">
        <v>48.173003999999999</v>
      </c>
      <c r="AD154" s="1">
        <v>371</v>
      </c>
      <c r="AE154">
        <v>3</v>
      </c>
      <c r="AF154">
        <v>128</v>
      </c>
      <c r="AG154">
        <v>67</v>
      </c>
      <c r="AH154">
        <v>14.909635</v>
      </c>
      <c r="AI154">
        <v>77.3</v>
      </c>
      <c r="AJ154">
        <v>0</v>
      </c>
      <c r="AK154">
        <v>3</v>
      </c>
      <c r="AL154">
        <v>708</v>
      </c>
      <c r="AM154" t="s">
        <v>528</v>
      </c>
      <c r="AN154" t="s">
        <v>857</v>
      </c>
      <c r="AO154">
        <v>786.12599999999998</v>
      </c>
      <c r="AR154" t="s">
        <v>119</v>
      </c>
      <c r="AS154" t="s">
        <v>121</v>
      </c>
      <c r="AT154" t="s">
        <v>219</v>
      </c>
      <c r="AU154" t="s">
        <v>527</v>
      </c>
      <c r="AV154" t="s">
        <v>48</v>
      </c>
      <c r="AW154">
        <v>8</v>
      </c>
      <c r="BB154">
        <v>0.91702297845679437</v>
      </c>
      <c r="BC154" t="s">
        <v>68</v>
      </c>
      <c r="BF154" t="s">
        <v>119</v>
      </c>
      <c r="BG154" t="s">
        <v>121</v>
      </c>
      <c r="BH154" t="s">
        <v>527</v>
      </c>
      <c r="BI154">
        <v>9554</v>
      </c>
      <c r="BJ154">
        <v>8</v>
      </c>
      <c r="BK154" t="s">
        <v>219</v>
      </c>
      <c r="BL154" t="s">
        <v>222</v>
      </c>
      <c r="BM154">
        <v>0.91702297845679437</v>
      </c>
      <c r="BN154" t="s">
        <v>68</v>
      </c>
      <c r="BO154" t="s">
        <v>178</v>
      </c>
      <c r="BP154">
        <v>1876.9070000000002</v>
      </c>
    </row>
    <row r="155" spans="1:68" ht="16.5">
      <c r="A155" s="132" t="str">
        <f t="shared" si="108"/>
        <v>인천스마트</v>
      </c>
      <c r="B155" s="133" t="str">
        <f t="shared" si="109"/>
        <v>최성희</v>
      </c>
      <c r="C155" s="134" t="str">
        <f t="shared" si="110"/>
        <v>B</v>
      </c>
      <c r="D155" s="135">
        <f t="shared" si="111"/>
        <v>0.922809635812044</v>
      </c>
      <c r="E155" s="136">
        <f t="shared" si="112"/>
        <v>1119</v>
      </c>
      <c r="F155" s="137" t="str">
        <f t="shared" si="113"/>
        <v>21</v>
      </c>
      <c r="G155" s="138" t="str">
        <f t="shared" si="114"/>
        <v>70바3561</v>
      </c>
      <c r="H155" s="139">
        <f t="shared" si="115"/>
        <v>3</v>
      </c>
      <c r="I155" s="140">
        <f t="shared" si="116"/>
        <v>2068.8309999999997</v>
      </c>
      <c r="J155" s="141">
        <f t="shared" si="117"/>
        <v>1.3677845359890941E-2</v>
      </c>
      <c r="K155" s="141">
        <f t="shared" si="118"/>
        <v>0.38246583797115713</v>
      </c>
      <c r="L155" s="141">
        <f t="shared" si="119"/>
        <v>0.14500942802964575</v>
      </c>
      <c r="M155" s="142">
        <f t="shared" si="120"/>
        <v>14.189</v>
      </c>
      <c r="N155" s="143">
        <f t="shared" si="121"/>
        <v>0.19334590403952762</v>
      </c>
      <c r="O155" s="143">
        <f t="shared" si="122"/>
        <v>3.2868803686719694</v>
      </c>
      <c r="P155" s="238">
        <f t="shared" si="123"/>
        <v>19</v>
      </c>
      <c r="Q155" s="239">
        <f t="shared" si="124"/>
        <v>4</v>
      </c>
      <c r="R155" s="239">
        <f t="shared" si="125"/>
        <v>68</v>
      </c>
      <c r="T155">
        <v>529</v>
      </c>
      <c r="U155">
        <v>1119</v>
      </c>
      <c r="V155" t="s">
        <v>529</v>
      </c>
      <c r="W155">
        <v>2068.8310000000001</v>
      </c>
      <c r="X155">
        <v>1076.287</v>
      </c>
      <c r="Y155">
        <v>1.9219999999999999</v>
      </c>
      <c r="Z155">
        <v>14.189</v>
      </c>
      <c r="AA155">
        <v>148.92023900000001</v>
      </c>
      <c r="AB155">
        <v>2.0369079999999999</v>
      </c>
      <c r="AC155">
        <v>56.956904000000002</v>
      </c>
      <c r="AD155" s="1">
        <v>300</v>
      </c>
      <c r="AE155">
        <v>4</v>
      </c>
      <c r="AF155">
        <v>68</v>
      </c>
      <c r="AG155">
        <v>72</v>
      </c>
      <c r="AH155">
        <v>13.892208</v>
      </c>
      <c r="AI155">
        <v>338.3</v>
      </c>
      <c r="AJ155">
        <v>0</v>
      </c>
      <c r="AK155">
        <v>19</v>
      </c>
      <c r="AL155">
        <v>4660</v>
      </c>
      <c r="AM155" t="s">
        <v>530</v>
      </c>
      <c r="AN155" t="s">
        <v>858</v>
      </c>
      <c r="AO155">
        <v>1851.26</v>
      </c>
      <c r="AR155" t="s">
        <v>119</v>
      </c>
      <c r="AS155" t="s">
        <v>121</v>
      </c>
      <c r="AT155" t="s">
        <v>214</v>
      </c>
      <c r="AU155" t="s">
        <v>529</v>
      </c>
      <c r="AV155" t="s">
        <v>48</v>
      </c>
      <c r="AW155">
        <v>3</v>
      </c>
      <c r="BB155">
        <v>0.922809635812044</v>
      </c>
      <c r="BC155" t="s">
        <v>68</v>
      </c>
      <c r="BF155" t="s">
        <v>119</v>
      </c>
      <c r="BG155" t="s">
        <v>121</v>
      </c>
      <c r="BH155" t="s">
        <v>529</v>
      </c>
      <c r="BI155">
        <v>1119</v>
      </c>
      <c r="BJ155">
        <v>3</v>
      </c>
      <c r="BK155" t="s">
        <v>214</v>
      </c>
      <c r="BL155" t="s">
        <v>212</v>
      </c>
      <c r="BM155">
        <v>0.922809635812044</v>
      </c>
      <c r="BN155" t="s">
        <v>68</v>
      </c>
      <c r="BO155" t="s">
        <v>178</v>
      </c>
      <c r="BP155">
        <v>2068.8309999999997</v>
      </c>
    </row>
    <row r="156" spans="1:68" ht="16.5">
      <c r="A156" s="115" t="str">
        <f t="shared" si="108"/>
        <v>인천스마트</v>
      </c>
      <c r="B156" s="116" t="str">
        <f t="shared" si="109"/>
        <v>최용선</v>
      </c>
      <c r="C156" s="117" t="str">
        <f t="shared" si="110"/>
        <v>B</v>
      </c>
      <c r="D156" s="118">
        <f t="shared" si="111"/>
        <v>0.905378377622445</v>
      </c>
      <c r="E156" s="119">
        <f t="shared" si="112"/>
        <v>3659</v>
      </c>
      <c r="F156" s="120" t="str">
        <f t="shared" si="113"/>
        <v>5</v>
      </c>
      <c r="G156" s="121" t="str">
        <f t="shared" si="114"/>
        <v>70바3662</v>
      </c>
      <c r="H156" s="122">
        <f t="shared" si="115"/>
        <v>3</v>
      </c>
      <c r="I156" s="123">
        <f t="shared" si="116"/>
        <v>1662.5230000000001</v>
      </c>
      <c r="J156" s="124">
        <f t="shared" si="117"/>
        <v>4.189539794185803E-2</v>
      </c>
      <c r="K156" s="124">
        <f t="shared" si="118"/>
        <v>0.30279345208722558</v>
      </c>
      <c r="L156" s="124">
        <f t="shared" si="119"/>
        <v>8.0600388686351998E-2</v>
      </c>
      <c r="M156" s="125">
        <f t="shared" si="120"/>
        <v>10.481999999999999</v>
      </c>
      <c r="N156" s="126">
        <f t="shared" si="121"/>
        <v>0</v>
      </c>
      <c r="O156" s="126">
        <f t="shared" si="122"/>
        <v>8.1803379562267722</v>
      </c>
      <c r="P156" s="240">
        <f t="shared" si="123"/>
        <v>5</v>
      </c>
      <c r="Q156" s="241">
        <f t="shared" si="124"/>
        <v>0</v>
      </c>
      <c r="R156" s="241">
        <f t="shared" si="125"/>
        <v>136</v>
      </c>
      <c r="T156">
        <v>529</v>
      </c>
      <c r="U156">
        <v>3659</v>
      </c>
      <c r="V156" t="s">
        <v>531</v>
      </c>
      <c r="W156">
        <v>1662.5229999999999</v>
      </c>
      <c r="X156">
        <v>919.80200000000002</v>
      </c>
      <c r="Y156">
        <v>1.8069999999999999</v>
      </c>
      <c r="Z156">
        <v>10.481999999999999</v>
      </c>
      <c r="AA156">
        <v>96.814117999999993</v>
      </c>
      <c r="AB156">
        <v>4.0560660000000004</v>
      </c>
      <c r="AC156">
        <v>29.314681</v>
      </c>
      <c r="AD156" s="1">
        <v>134</v>
      </c>
      <c r="AE156">
        <v>0</v>
      </c>
      <c r="AF156">
        <v>136</v>
      </c>
      <c r="AG156">
        <v>69</v>
      </c>
      <c r="AH156">
        <v>17.172319000000002</v>
      </c>
      <c r="AI156">
        <v>273.3</v>
      </c>
      <c r="AJ156">
        <v>0</v>
      </c>
      <c r="AK156">
        <v>5</v>
      </c>
      <c r="AL156">
        <v>870</v>
      </c>
      <c r="AM156" t="s">
        <v>532</v>
      </c>
      <c r="AN156" t="s">
        <v>859</v>
      </c>
      <c r="AO156">
        <v>1438.6410000000001</v>
      </c>
      <c r="AR156" t="s">
        <v>119</v>
      </c>
      <c r="AS156" t="s">
        <v>124</v>
      </c>
      <c r="AT156" t="s">
        <v>268</v>
      </c>
      <c r="AU156" t="s">
        <v>531</v>
      </c>
      <c r="AV156" t="s">
        <v>48</v>
      </c>
      <c r="AW156">
        <v>3</v>
      </c>
      <c r="BB156">
        <v>0.905378377622445</v>
      </c>
      <c r="BC156" t="s">
        <v>68</v>
      </c>
      <c r="BF156" t="s">
        <v>119</v>
      </c>
      <c r="BG156" t="s">
        <v>124</v>
      </c>
      <c r="BH156" t="s">
        <v>531</v>
      </c>
      <c r="BI156">
        <v>3659</v>
      </c>
      <c r="BJ156">
        <v>3</v>
      </c>
      <c r="BK156" t="s">
        <v>268</v>
      </c>
      <c r="BL156" t="s">
        <v>261</v>
      </c>
      <c r="BM156">
        <v>0.905378377622445</v>
      </c>
      <c r="BN156" t="s">
        <v>68</v>
      </c>
      <c r="BO156" t="s">
        <v>178</v>
      </c>
      <c r="BP156">
        <v>1662.5230000000001</v>
      </c>
    </row>
    <row r="157" spans="1:68" ht="16.5">
      <c r="A157" s="132" t="str">
        <f t="shared" si="108"/>
        <v>인천스마트</v>
      </c>
      <c r="B157" s="133" t="str">
        <f t="shared" si="109"/>
        <v>최정만</v>
      </c>
      <c r="C157" s="134" t="str">
        <f t="shared" si="110"/>
        <v>B</v>
      </c>
      <c r="D157" s="135">
        <f t="shared" si="111"/>
        <v>0.93346463394053492</v>
      </c>
      <c r="E157" s="136">
        <f t="shared" si="112"/>
        <v>7979</v>
      </c>
      <c r="F157" s="137" t="str">
        <f t="shared" si="113"/>
        <v>27</v>
      </c>
      <c r="G157" s="138" t="str">
        <f t="shared" si="114"/>
        <v>70바3659</v>
      </c>
      <c r="H157" s="139">
        <f t="shared" si="115"/>
        <v>11</v>
      </c>
      <c r="I157" s="140">
        <f t="shared" si="116"/>
        <v>1930.4390000000001</v>
      </c>
      <c r="J157" s="141">
        <f t="shared" si="117"/>
        <v>4.7033808216503284E-2</v>
      </c>
      <c r="K157" s="141">
        <f t="shared" si="118"/>
        <v>0.34442362030148621</v>
      </c>
      <c r="L157" s="141">
        <f t="shared" si="119"/>
        <v>0.11810785007969689</v>
      </c>
      <c r="M157" s="142">
        <f t="shared" si="120"/>
        <v>13.016999999999999</v>
      </c>
      <c r="N157" s="143">
        <f t="shared" si="121"/>
        <v>0</v>
      </c>
      <c r="O157" s="143">
        <f t="shared" si="122"/>
        <v>11.998168863155477</v>
      </c>
      <c r="P157" s="238">
        <f t="shared" si="123"/>
        <v>31</v>
      </c>
      <c r="Q157" s="239">
        <f t="shared" si="124"/>
        <v>0</v>
      </c>
      <c r="R157" s="239">
        <f t="shared" si="125"/>
        <v>233</v>
      </c>
      <c r="T157">
        <v>529</v>
      </c>
      <c r="U157">
        <v>7979</v>
      </c>
      <c r="V157" t="s">
        <v>533</v>
      </c>
      <c r="W157">
        <v>1941.963</v>
      </c>
      <c r="X157">
        <v>1102.491</v>
      </c>
      <c r="Y157">
        <v>1.7609999999999999</v>
      </c>
      <c r="Z157">
        <v>13.016999999999999</v>
      </c>
      <c r="AA157">
        <v>123.17913900000001</v>
      </c>
      <c r="AB157">
        <v>5.7935840000000001</v>
      </c>
      <c r="AC157">
        <v>42.425804999999997</v>
      </c>
      <c r="AD157" s="1">
        <v>228</v>
      </c>
      <c r="AE157">
        <v>0</v>
      </c>
      <c r="AF157">
        <v>233</v>
      </c>
      <c r="AG157">
        <v>71</v>
      </c>
      <c r="AH157">
        <v>15.765356000000001</v>
      </c>
      <c r="AI157">
        <v>2271.5</v>
      </c>
      <c r="AJ157">
        <v>0</v>
      </c>
      <c r="AK157">
        <v>31</v>
      </c>
      <c r="AL157">
        <v>9848</v>
      </c>
      <c r="AM157" t="s">
        <v>534</v>
      </c>
      <c r="AN157" t="s">
        <v>860</v>
      </c>
      <c r="AO157">
        <v>305.05</v>
      </c>
      <c r="AR157" t="s">
        <v>119</v>
      </c>
      <c r="AS157" t="s">
        <v>122</v>
      </c>
      <c r="AT157" t="s">
        <v>239</v>
      </c>
      <c r="AU157" t="s">
        <v>533</v>
      </c>
      <c r="AV157" t="s">
        <v>48</v>
      </c>
      <c r="AW157">
        <v>11</v>
      </c>
      <c r="BB157">
        <v>0.93346463394053492</v>
      </c>
      <c r="BC157" t="s">
        <v>68</v>
      </c>
      <c r="BF157" t="s">
        <v>119</v>
      </c>
      <c r="BG157" t="s">
        <v>122</v>
      </c>
      <c r="BH157" t="s">
        <v>533</v>
      </c>
      <c r="BI157">
        <v>7979</v>
      </c>
      <c r="BJ157">
        <v>11</v>
      </c>
      <c r="BK157" t="s">
        <v>239</v>
      </c>
      <c r="BL157" t="s">
        <v>232</v>
      </c>
      <c r="BM157">
        <v>0.93346463394053492</v>
      </c>
      <c r="BN157" t="s">
        <v>68</v>
      </c>
      <c r="BO157" t="s">
        <v>178</v>
      </c>
      <c r="BP157">
        <v>1930.4390000000001</v>
      </c>
    </row>
    <row r="158" spans="1:68" ht="16.5">
      <c r="A158" s="115" t="str">
        <f t="shared" si="108"/>
        <v>인천스마트</v>
      </c>
      <c r="B158" s="116" t="str">
        <f t="shared" si="109"/>
        <v>최정배</v>
      </c>
      <c r="C158" s="117" t="str">
        <f t="shared" si="110"/>
        <v>C</v>
      </c>
      <c r="D158" s="118">
        <f t="shared" si="111"/>
        <v>0.86718599786877182</v>
      </c>
      <c r="E158" s="119">
        <f t="shared" si="112"/>
        <v>5258</v>
      </c>
      <c r="F158" s="120" t="str">
        <f t="shared" si="113"/>
        <v>21</v>
      </c>
      <c r="G158" s="121" t="str">
        <f t="shared" si="114"/>
        <v>70바3561</v>
      </c>
      <c r="H158" s="122">
        <f t="shared" si="115"/>
        <v>3</v>
      </c>
      <c r="I158" s="123">
        <f t="shared" si="116"/>
        <v>1470.6030000000001</v>
      </c>
      <c r="J158" s="124">
        <f t="shared" si="117"/>
        <v>5.0079411054847388E-2</v>
      </c>
      <c r="K158" s="124">
        <f t="shared" si="118"/>
        <v>0.3874750065807373</v>
      </c>
      <c r="L158" s="124">
        <f t="shared" si="119"/>
        <v>0.12715872332641781</v>
      </c>
      <c r="M158" s="125">
        <f t="shared" si="120"/>
        <v>17.745000000000001</v>
      </c>
      <c r="N158" s="126">
        <f t="shared" si="121"/>
        <v>0.27199726914741773</v>
      </c>
      <c r="O158" s="126">
        <f t="shared" si="122"/>
        <v>34.339655229861492</v>
      </c>
      <c r="P158" s="240">
        <f t="shared" si="123"/>
        <v>39</v>
      </c>
      <c r="Q158" s="241">
        <f t="shared" si="124"/>
        <v>4</v>
      </c>
      <c r="R158" s="241">
        <f t="shared" si="125"/>
        <v>505</v>
      </c>
      <c r="T158">
        <v>529</v>
      </c>
      <c r="U158">
        <v>5258</v>
      </c>
      <c r="V158" t="s">
        <v>535</v>
      </c>
      <c r="W158">
        <v>1470.6030000000001</v>
      </c>
      <c r="X158">
        <v>814.64099999999996</v>
      </c>
      <c r="Y158">
        <v>1.8049999999999999</v>
      </c>
      <c r="Z158">
        <v>17.745000000000001</v>
      </c>
      <c r="AA158">
        <v>103.11914400000001</v>
      </c>
      <c r="AB158">
        <v>5.1641459999999997</v>
      </c>
      <c r="AC158">
        <v>39.956091000000001</v>
      </c>
      <c r="AD158" s="1">
        <v>187</v>
      </c>
      <c r="AE158">
        <v>4</v>
      </c>
      <c r="AF158">
        <v>505</v>
      </c>
      <c r="AG158">
        <v>68</v>
      </c>
      <c r="AH158">
        <v>14.261202000000001</v>
      </c>
      <c r="AI158">
        <v>2133.9</v>
      </c>
      <c r="AJ158">
        <v>0</v>
      </c>
      <c r="AK158">
        <v>39</v>
      </c>
      <c r="AL158">
        <v>18960</v>
      </c>
      <c r="AM158" t="s">
        <v>536</v>
      </c>
      <c r="AN158" t="s">
        <v>861</v>
      </c>
      <c r="AO158">
        <v>1227.4880000000001</v>
      </c>
      <c r="AR158" t="s">
        <v>119</v>
      </c>
      <c r="AS158" t="s">
        <v>121</v>
      </c>
      <c r="AT158" t="s">
        <v>214</v>
      </c>
      <c r="AU158" t="s">
        <v>535</v>
      </c>
      <c r="AV158" t="s">
        <v>48</v>
      </c>
      <c r="AW158">
        <v>3</v>
      </c>
      <c r="BB158">
        <v>0.86718599786877182</v>
      </c>
      <c r="BC158" t="s">
        <v>69</v>
      </c>
      <c r="BF158" t="s">
        <v>119</v>
      </c>
      <c r="BG158" t="s">
        <v>121</v>
      </c>
      <c r="BH158" t="s">
        <v>535</v>
      </c>
      <c r="BI158">
        <v>5258</v>
      </c>
      <c r="BJ158">
        <v>3</v>
      </c>
      <c r="BK158" t="s">
        <v>214</v>
      </c>
      <c r="BL158" t="s">
        <v>225</v>
      </c>
      <c r="BM158">
        <v>0.86718599786877182</v>
      </c>
      <c r="BN158" t="s">
        <v>69</v>
      </c>
      <c r="BO158" t="s">
        <v>180</v>
      </c>
      <c r="BP158">
        <v>1470.6030000000001</v>
      </c>
    </row>
    <row r="159" spans="1:68" ht="16.5">
      <c r="A159" s="132" t="str">
        <f t="shared" si="108"/>
        <v>인천스마트</v>
      </c>
      <c r="B159" s="133" t="str">
        <f t="shared" si="109"/>
        <v>최정수</v>
      </c>
      <c r="C159" s="134" t="str">
        <f t="shared" si="110"/>
        <v>C</v>
      </c>
      <c r="D159" s="135">
        <f t="shared" si="111"/>
        <v>0.88500000000000001</v>
      </c>
      <c r="E159" s="136">
        <f t="shared" si="112"/>
        <v>3937</v>
      </c>
      <c r="F159" s="137" t="str">
        <f t="shared" si="113"/>
        <v>5</v>
      </c>
      <c r="G159" s="138" t="str">
        <f t="shared" si="114"/>
        <v>70바3619</v>
      </c>
      <c r="H159" s="139">
        <f t="shared" si="115"/>
        <v>1</v>
      </c>
      <c r="I159" s="140">
        <f t="shared" si="116"/>
        <v>1413.6289999999999</v>
      </c>
      <c r="J159" s="141">
        <f t="shared" si="117"/>
        <v>7.3812298136702703E-2</v>
      </c>
      <c r="K159" s="141">
        <f t="shared" si="118"/>
        <v>0.33054174844732837</v>
      </c>
      <c r="L159" s="141">
        <f t="shared" si="119"/>
        <v>0.14926122766298655</v>
      </c>
      <c r="M159" s="142">
        <f t="shared" si="120"/>
        <v>15.971</v>
      </c>
      <c r="N159" s="143">
        <f t="shared" si="121"/>
        <v>0</v>
      </c>
      <c r="O159" s="143">
        <f t="shared" si="122"/>
        <v>12.379485706645804</v>
      </c>
      <c r="P159" s="238">
        <f t="shared" si="123"/>
        <v>20</v>
      </c>
      <c r="Q159" s="239">
        <f t="shared" si="124"/>
        <v>0</v>
      </c>
      <c r="R159" s="239">
        <f t="shared" si="125"/>
        <v>175</v>
      </c>
      <c r="T159">
        <v>529</v>
      </c>
      <c r="U159">
        <v>3937</v>
      </c>
      <c r="V159" t="s">
        <v>537</v>
      </c>
      <c r="W159">
        <v>1413.6289999999999</v>
      </c>
      <c r="X159">
        <v>798.87900000000002</v>
      </c>
      <c r="Y159">
        <v>1.77</v>
      </c>
      <c r="Z159">
        <v>15.971</v>
      </c>
      <c r="AA159">
        <v>87.571640000000002</v>
      </c>
      <c r="AB159">
        <v>6.4638640000000001</v>
      </c>
      <c r="AC159">
        <v>28.946083000000002</v>
      </c>
      <c r="AD159" s="1">
        <v>211</v>
      </c>
      <c r="AE159">
        <v>0</v>
      </c>
      <c r="AF159">
        <v>175</v>
      </c>
      <c r="AG159">
        <v>66</v>
      </c>
      <c r="AH159">
        <v>16.142543</v>
      </c>
      <c r="AI159">
        <v>978.1</v>
      </c>
      <c r="AJ159">
        <v>0</v>
      </c>
      <c r="AK159">
        <v>20</v>
      </c>
      <c r="AL159">
        <v>6269</v>
      </c>
      <c r="AM159" t="s">
        <v>538</v>
      </c>
      <c r="AN159" t="s">
        <v>862</v>
      </c>
      <c r="AO159">
        <v>1413.6289999999999</v>
      </c>
      <c r="AR159" t="s">
        <v>119</v>
      </c>
      <c r="AS159" t="s">
        <v>124</v>
      </c>
      <c r="AT159" t="s">
        <v>259</v>
      </c>
      <c r="AU159" t="s">
        <v>537</v>
      </c>
      <c r="AV159" t="s">
        <v>48</v>
      </c>
      <c r="AW159">
        <v>1</v>
      </c>
      <c r="BB159">
        <v>0.88500000000000001</v>
      </c>
      <c r="BC159" t="s">
        <v>69</v>
      </c>
      <c r="BF159" t="s">
        <v>119</v>
      </c>
      <c r="BG159" t="s">
        <v>124</v>
      </c>
      <c r="BH159" t="s">
        <v>537</v>
      </c>
      <c r="BI159">
        <v>3937</v>
      </c>
      <c r="BJ159">
        <v>1</v>
      </c>
      <c r="BK159" t="s">
        <v>259</v>
      </c>
      <c r="BL159" t="s">
        <v>177</v>
      </c>
      <c r="BM159">
        <v>0.88500000000000001</v>
      </c>
      <c r="BN159" t="s">
        <v>69</v>
      </c>
      <c r="BO159" t="s">
        <v>180</v>
      </c>
      <c r="BP159">
        <v>1413.6289999999999</v>
      </c>
    </row>
    <row r="160" spans="1:68" ht="16.5">
      <c r="A160" s="115" t="str">
        <f t="shared" si="108"/>
        <v>인천스마트</v>
      </c>
      <c r="B160" s="116" t="str">
        <f t="shared" si="109"/>
        <v>최종만</v>
      </c>
      <c r="C160" s="117" t="str">
        <f t="shared" si="110"/>
        <v>F</v>
      </c>
      <c r="D160" s="118">
        <f t="shared" si="111"/>
        <v>0.79119560297251479</v>
      </c>
      <c r="E160" s="119">
        <f t="shared" si="112"/>
        <v>3179</v>
      </c>
      <c r="F160" s="120" t="str">
        <f t="shared" si="113"/>
        <v>38</v>
      </c>
      <c r="G160" s="121" t="str">
        <f t="shared" si="114"/>
        <v>70바3548</v>
      </c>
      <c r="H160" s="122">
        <f t="shared" si="115"/>
        <v>2</v>
      </c>
      <c r="I160" s="123">
        <f t="shared" si="116"/>
        <v>2283.3069999999998</v>
      </c>
      <c r="J160" s="124">
        <f t="shared" si="117"/>
        <v>2.4629459901790444E-2</v>
      </c>
      <c r="K160" s="124">
        <f t="shared" si="118"/>
        <v>0.39517030097471822</v>
      </c>
      <c r="L160" s="124">
        <f t="shared" si="119"/>
        <v>0.19839644865977288</v>
      </c>
      <c r="M160" s="125">
        <f t="shared" si="120"/>
        <v>14.538</v>
      </c>
      <c r="N160" s="126">
        <f t="shared" si="121"/>
        <v>0</v>
      </c>
      <c r="O160" s="126">
        <f t="shared" si="122"/>
        <v>4.1606319255360757</v>
      </c>
      <c r="P160" s="240">
        <f t="shared" si="123"/>
        <v>32</v>
      </c>
      <c r="Q160" s="241">
        <f t="shared" si="124"/>
        <v>0</v>
      </c>
      <c r="R160" s="241">
        <f t="shared" si="125"/>
        <v>95</v>
      </c>
      <c r="T160">
        <v>529</v>
      </c>
      <c r="U160">
        <v>3179</v>
      </c>
      <c r="V160" t="s">
        <v>539</v>
      </c>
      <c r="W160">
        <v>2283.3069999999998</v>
      </c>
      <c r="X160">
        <v>1312.356</v>
      </c>
      <c r="Y160">
        <v>1.74</v>
      </c>
      <c r="Z160">
        <v>14.538</v>
      </c>
      <c r="AA160">
        <v>165.575535</v>
      </c>
      <c r="AB160">
        <v>4.078036</v>
      </c>
      <c r="AC160">
        <v>65.430533999999994</v>
      </c>
      <c r="AD160" s="1">
        <v>453</v>
      </c>
      <c r="AE160">
        <v>0</v>
      </c>
      <c r="AF160">
        <v>95</v>
      </c>
      <c r="AG160">
        <v>67</v>
      </c>
      <c r="AH160">
        <v>13.790122999999999</v>
      </c>
      <c r="AI160">
        <v>1315.8</v>
      </c>
      <c r="AJ160">
        <v>0</v>
      </c>
      <c r="AK160">
        <v>32</v>
      </c>
      <c r="AL160">
        <v>22398</v>
      </c>
      <c r="AM160" t="s">
        <v>540</v>
      </c>
      <c r="AN160" t="s">
        <v>863</v>
      </c>
      <c r="AO160">
        <v>2177.1469999999999</v>
      </c>
      <c r="AR160" t="s">
        <v>119</v>
      </c>
      <c r="AS160" t="s">
        <v>123</v>
      </c>
      <c r="AT160" t="s">
        <v>247</v>
      </c>
      <c r="AU160" t="s">
        <v>539</v>
      </c>
      <c r="AV160" t="s">
        <v>48</v>
      </c>
      <c r="AW160">
        <v>2</v>
      </c>
      <c r="BB160">
        <v>0.79119560297251479</v>
      </c>
      <c r="BC160" t="s">
        <v>70</v>
      </c>
      <c r="BF160" t="s">
        <v>119</v>
      </c>
      <c r="BG160" t="s">
        <v>123</v>
      </c>
      <c r="BH160" t="s">
        <v>539</v>
      </c>
      <c r="BI160">
        <v>3179</v>
      </c>
      <c r="BJ160">
        <v>2</v>
      </c>
      <c r="BK160" t="s">
        <v>247</v>
      </c>
      <c r="BL160" t="s">
        <v>251</v>
      </c>
      <c r="BM160">
        <v>0.79119560297251479</v>
      </c>
      <c r="BN160" t="s">
        <v>70</v>
      </c>
      <c r="BO160" t="s">
        <v>578</v>
      </c>
      <c r="BP160">
        <v>2283.3069999999998</v>
      </c>
    </row>
    <row r="161" spans="1:68" ht="16.5">
      <c r="A161" s="132" t="str">
        <f t="shared" si="108"/>
        <v>인천스마트</v>
      </c>
      <c r="B161" s="133" t="str">
        <f t="shared" si="109"/>
        <v>최홍락</v>
      </c>
      <c r="C161" s="134" t="str">
        <f t="shared" si="110"/>
        <v>B</v>
      </c>
      <c r="D161" s="135">
        <f t="shared" si="111"/>
        <v>0.92140224111393465</v>
      </c>
      <c r="E161" s="136">
        <f t="shared" si="112"/>
        <v>6658</v>
      </c>
      <c r="F161" s="137" t="str">
        <f t="shared" si="113"/>
        <v>21</v>
      </c>
      <c r="G161" s="138" t="str">
        <f t="shared" si="114"/>
        <v>70바3627</v>
      </c>
      <c r="H161" s="139">
        <f t="shared" si="115"/>
        <v>3</v>
      </c>
      <c r="I161" s="140">
        <f t="shared" si="116"/>
        <v>1264.248</v>
      </c>
      <c r="J161" s="141">
        <f t="shared" si="117"/>
        <v>3.0364757239339478E-2</v>
      </c>
      <c r="K161" s="141">
        <f t="shared" si="118"/>
        <v>0.36658453499071841</v>
      </c>
      <c r="L161" s="141">
        <f t="shared" si="119"/>
        <v>0.17401649043542089</v>
      </c>
      <c r="M161" s="142">
        <f t="shared" si="120"/>
        <v>14.851000000000001</v>
      </c>
      <c r="N161" s="143">
        <f t="shared" si="121"/>
        <v>0</v>
      </c>
      <c r="O161" s="143">
        <f t="shared" si="122"/>
        <v>5.5573994458037781</v>
      </c>
      <c r="P161" s="238">
        <f t="shared" si="123"/>
        <v>10</v>
      </c>
      <c r="Q161" s="239">
        <f t="shared" si="124"/>
        <v>0</v>
      </c>
      <c r="R161" s="239">
        <f t="shared" si="125"/>
        <v>72</v>
      </c>
      <c r="T161">
        <v>529</v>
      </c>
      <c r="U161">
        <v>6658</v>
      </c>
      <c r="V161" t="s">
        <v>541</v>
      </c>
      <c r="W161">
        <v>1295.57</v>
      </c>
      <c r="X161">
        <v>691.28599999999994</v>
      </c>
      <c r="Y161">
        <v>1.8740000000000001</v>
      </c>
      <c r="Z161">
        <v>14.851000000000001</v>
      </c>
      <c r="AA161">
        <v>82.377474000000007</v>
      </c>
      <c r="AB161">
        <v>2.5013719999999999</v>
      </c>
      <c r="AC161">
        <v>30.198308000000001</v>
      </c>
      <c r="AD161" s="1">
        <v>220</v>
      </c>
      <c r="AE161">
        <v>0</v>
      </c>
      <c r="AF161">
        <v>72</v>
      </c>
      <c r="AG161">
        <v>83</v>
      </c>
      <c r="AH161">
        <v>15.727236</v>
      </c>
      <c r="AI161">
        <v>1459.3</v>
      </c>
      <c r="AJ161">
        <v>6</v>
      </c>
      <c r="AK161">
        <v>10</v>
      </c>
      <c r="AL161">
        <v>2212</v>
      </c>
      <c r="AM161" t="s">
        <v>542</v>
      </c>
      <c r="AN161" t="s">
        <v>864</v>
      </c>
      <c r="AO161">
        <v>982.47400000000005</v>
      </c>
      <c r="AR161" t="s">
        <v>119</v>
      </c>
      <c r="AS161" t="s">
        <v>121</v>
      </c>
      <c r="AT161" t="s">
        <v>222</v>
      </c>
      <c r="AU161" t="s">
        <v>541</v>
      </c>
      <c r="AV161" t="s">
        <v>48</v>
      </c>
      <c r="AW161">
        <v>3</v>
      </c>
      <c r="BB161">
        <v>0.92140224111393465</v>
      </c>
      <c r="BC161" t="s">
        <v>68</v>
      </c>
      <c r="BF161" t="s">
        <v>119</v>
      </c>
      <c r="BG161" t="s">
        <v>121</v>
      </c>
      <c r="BH161" t="s">
        <v>541</v>
      </c>
      <c r="BI161">
        <v>6658</v>
      </c>
      <c r="BJ161">
        <v>3</v>
      </c>
      <c r="BK161" t="s">
        <v>222</v>
      </c>
      <c r="BL161" t="s">
        <v>214</v>
      </c>
      <c r="BM161">
        <v>0.92140224111393465</v>
      </c>
      <c r="BN161" t="s">
        <v>68</v>
      </c>
      <c r="BO161" t="s">
        <v>178</v>
      </c>
      <c r="BP161">
        <v>1264.248</v>
      </c>
    </row>
    <row r="162" spans="1:68" ht="16.5">
      <c r="A162" s="115" t="str">
        <f t="shared" ref="A162:A165" si="126">BF162</f>
        <v>인천스마트</v>
      </c>
      <c r="B162" s="116" t="str">
        <f t="shared" ref="B162:B165" si="127">BH162</f>
        <v>편정범</v>
      </c>
      <c r="C162" s="117" t="str">
        <f t="shared" ref="C162:C165" si="128">BN162</f>
        <v>C</v>
      </c>
      <c r="D162" s="118">
        <f t="shared" ref="D162:D165" si="129">BM162</f>
        <v>0.86387304752457983</v>
      </c>
      <c r="E162" s="119">
        <f t="shared" ref="E162:E165" si="130">U162</f>
        <v>4601</v>
      </c>
      <c r="F162" s="120" t="str">
        <f t="shared" ref="F162:F165" si="131">BG162</f>
        <v>38</v>
      </c>
      <c r="G162" s="121" t="str">
        <f t="shared" ref="G162:G165" si="132">BK162</f>
        <v>70바3549</v>
      </c>
      <c r="H162" s="122">
        <f t="shared" ref="H162:H165" si="133">BJ162</f>
        <v>12</v>
      </c>
      <c r="I162" s="123">
        <f t="shared" ref="I162:I165" si="134">BP162</f>
        <v>1618.7259999999997</v>
      </c>
      <c r="J162" s="124">
        <f t="shared" ref="J162:J165" si="135">AB162/AA162</f>
        <v>8.8733465800374164E-3</v>
      </c>
      <c r="K162" s="124">
        <f t="shared" ref="K162:K165" si="136">AC162/AA162</f>
        <v>0.32235862958682671</v>
      </c>
      <c r="L162" s="124">
        <f t="shared" ref="L162:L165" si="137">AD162/I162</f>
        <v>7.1043524351866852E-2</v>
      </c>
      <c r="M162" s="125">
        <f t="shared" ref="M162:M165" si="138">Z162</f>
        <v>12.497</v>
      </c>
      <c r="N162" s="126">
        <f t="shared" ref="N162:N165" si="139">AE162*100/W162</f>
        <v>1.222314574878991</v>
      </c>
      <c r="O162" s="126">
        <f t="shared" ref="O162:O165" si="140">AF162*100/W162</f>
        <v>6.2861892422348102</v>
      </c>
      <c r="P162" s="240">
        <f t="shared" ref="P162:P165" si="141">AK162</f>
        <v>3</v>
      </c>
      <c r="Q162" s="241">
        <f t="shared" ref="Q162:Q165" si="142">AE162</f>
        <v>21</v>
      </c>
      <c r="R162" s="241">
        <f t="shared" ref="R162:R165" si="143">AF162</f>
        <v>108</v>
      </c>
      <c r="T162">
        <v>529</v>
      </c>
      <c r="U162">
        <v>4601</v>
      </c>
      <c r="V162" t="s">
        <v>543</v>
      </c>
      <c r="W162">
        <v>1718.0519999999999</v>
      </c>
      <c r="X162">
        <v>912.38199999999995</v>
      </c>
      <c r="Y162">
        <v>1.883</v>
      </c>
      <c r="Z162">
        <v>12.497</v>
      </c>
      <c r="AA162">
        <v>111.970494</v>
      </c>
      <c r="AB162">
        <v>0.99355300000000002</v>
      </c>
      <c r="AC162">
        <v>36.094655000000003</v>
      </c>
      <c r="AD162" s="1">
        <v>115</v>
      </c>
      <c r="AE162">
        <v>21</v>
      </c>
      <c r="AF162">
        <v>108</v>
      </c>
      <c r="AG162">
        <v>70</v>
      </c>
      <c r="AH162">
        <v>15.343792000000001</v>
      </c>
      <c r="AI162">
        <v>195.8</v>
      </c>
      <c r="AJ162">
        <v>0</v>
      </c>
      <c r="AK162">
        <v>3</v>
      </c>
      <c r="AL162">
        <v>714</v>
      </c>
      <c r="AM162" t="s">
        <v>544</v>
      </c>
      <c r="AN162" t="s">
        <v>865</v>
      </c>
      <c r="AO162">
        <v>394.75599999999997</v>
      </c>
      <c r="AR162" t="s">
        <v>119</v>
      </c>
      <c r="AS162" t="s">
        <v>123</v>
      </c>
      <c r="AT162" t="s">
        <v>249</v>
      </c>
      <c r="AU162" t="s">
        <v>543</v>
      </c>
      <c r="AV162" t="s">
        <v>48</v>
      </c>
      <c r="AW162">
        <v>12</v>
      </c>
      <c r="BB162">
        <v>0.86387304752457983</v>
      </c>
      <c r="BC162" t="s">
        <v>69</v>
      </c>
      <c r="BF162" t="s">
        <v>119</v>
      </c>
      <c r="BG162" t="s">
        <v>123</v>
      </c>
      <c r="BH162" t="s">
        <v>543</v>
      </c>
      <c r="BI162">
        <v>4601</v>
      </c>
      <c r="BJ162">
        <v>12</v>
      </c>
      <c r="BK162" t="s">
        <v>249</v>
      </c>
      <c r="BL162" t="s">
        <v>255</v>
      </c>
      <c r="BM162">
        <v>0.86387304752457983</v>
      </c>
      <c r="BN162" t="s">
        <v>69</v>
      </c>
      <c r="BO162" t="s">
        <v>180</v>
      </c>
      <c r="BP162">
        <v>1618.7259999999997</v>
      </c>
    </row>
    <row r="163" spans="1:68" ht="16.5">
      <c r="A163" s="132" t="str">
        <f t="shared" si="126"/>
        <v>인천스마트</v>
      </c>
      <c r="B163" s="133" t="str">
        <f t="shared" si="127"/>
        <v>한국현</v>
      </c>
      <c r="C163" s="134" t="str">
        <f t="shared" si="128"/>
        <v>C</v>
      </c>
      <c r="D163" s="135">
        <f t="shared" si="129"/>
        <v>0.85786615092559704</v>
      </c>
      <c r="E163" s="136">
        <f t="shared" si="130"/>
        <v>6073</v>
      </c>
      <c r="F163" s="137" t="str">
        <f t="shared" si="131"/>
        <v>21</v>
      </c>
      <c r="G163" s="138" t="str">
        <f t="shared" si="132"/>
        <v>70바3625</v>
      </c>
      <c r="H163" s="139">
        <f t="shared" si="133"/>
        <v>2</v>
      </c>
      <c r="I163" s="140">
        <f t="shared" si="134"/>
        <v>2253.4739999999997</v>
      </c>
      <c r="J163" s="141">
        <f t="shared" si="135"/>
        <v>3.0819007344403019E-2</v>
      </c>
      <c r="K163" s="141">
        <f t="shared" si="136"/>
        <v>0.37118200718087568</v>
      </c>
      <c r="L163" s="141">
        <f t="shared" si="137"/>
        <v>0.12735891339327635</v>
      </c>
      <c r="M163" s="142">
        <f t="shared" si="138"/>
        <v>12.863</v>
      </c>
      <c r="N163" s="143">
        <f t="shared" si="139"/>
        <v>0.17750371204637816</v>
      </c>
      <c r="O163" s="143">
        <f t="shared" si="140"/>
        <v>4.2157131611014815</v>
      </c>
      <c r="P163" s="238">
        <f t="shared" si="141"/>
        <v>52</v>
      </c>
      <c r="Q163" s="239">
        <f t="shared" si="142"/>
        <v>4</v>
      </c>
      <c r="R163" s="239">
        <f t="shared" si="143"/>
        <v>95</v>
      </c>
      <c r="T163">
        <v>529</v>
      </c>
      <c r="U163">
        <v>6073</v>
      </c>
      <c r="V163" t="s">
        <v>545</v>
      </c>
      <c r="W163">
        <v>2253.4740000000002</v>
      </c>
      <c r="X163">
        <v>1202.8150000000001</v>
      </c>
      <c r="Y163">
        <v>1.8740000000000001</v>
      </c>
      <c r="Z163">
        <v>12.863</v>
      </c>
      <c r="AA163">
        <v>175.053302</v>
      </c>
      <c r="AB163">
        <v>5.3949689999999997</v>
      </c>
      <c r="AC163">
        <v>64.976635999999999</v>
      </c>
      <c r="AD163" s="1">
        <v>287</v>
      </c>
      <c r="AE163">
        <v>4</v>
      </c>
      <c r="AF163">
        <v>95</v>
      </c>
      <c r="AG163">
        <v>82</v>
      </c>
      <c r="AH163">
        <v>12.873073</v>
      </c>
      <c r="AI163">
        <v>301.10000000000002</v>
      </c>
      <c r="AJ163">
        <v>0</v>
      </c>
      <c r="AK163">
        <v>52</v>
      </c>
      <c r="AL163">
        <v>15372</v>
      </c>
      <c r="AM163" t="s">
        <v>546</v>
      </c>
      <c r="AN163" t="s">
        <v>866</v>
      </c>
      <c r="AO163">
        <v>2089.0189999999998</v>
      </c>
      <c r="AR163" t="s">
        <v>119</v>
      </c>
      <c r="AS163" t="s">
        <v>121</v>
      </c>
      <c r="AT163" t="s">
        <v>219</v>
      </c>
      <c r="AU163" t="s">
        <v>545</v>
      </c>
      <c r="AV163" t="s">
        <v>48</v>
      </c>
      <c r="AW163">
        <v>2</v>
      </c>
      <c r="BB163">
        <v>0.85786615092559704</v>
      </c>
      <c r="BC163" t="s">
        <v>69</v>
      </c>
      <c r="BF163" t="s">
        <v>119</v>
      </c>
      <c r="BG163" t="s">
        <v>121</v>
      </c>
      <c r="BH163" t="s">
        <v>545</v>
      </c>
      <c r="BI163">
        <v>6073</v>
      </c>
      <c r="BJ163">
        <v>2</v>
      </c>
      <c r="BK163" t="s">
        <v>219</v>
      </c>
      <c r="BL163" t="s">
        <v>274</v>
      </c>
      <c r="BM163">
        <v>0.85786615092559704</v>
      </c>
      <c r="BN163" t="s">
        <v>69</v>
      </c>
      <c r="BO163" t="s">
        <v>180</v>
      </c>
      <c r="BP163">
        <v>2253.4739999999997</v>
      </c>
    </row>
    <row r="164" spans="1:68" ht="16.5">
      <c r="A164" s="115" t="str">
        <f t="shared" si="126"/>
        <v>인천스마트</v>
      </c>
      <c r="B164" s="116" t="str">
        <f t="shared" si="127"/>
        <v>허선균</v>
      </c>
      <c r="C164" s="117" t="str">
        <f t="shared" si="128"/>
        <v>A</v>
      </c>
      <c r="D164" s="118">
        <f t="shared" si="129"/>
        <v>0.9768103665352702</v>
      </c>
      <c r="E164" s="119">
        <f t="shared" si="130"/>
        <v>4853</v>
      </c>
      <c r="F164" s="120" t="str">
        <f t="shared" si="131"/>
        <v>21</v>
      </c>
      <c r="G164" s="121" t="str">
        <f t="shared" si="132"/>
        <v>70바3560</v>
      </c>
      <c r="H164" s="122">
        <f t="shared" si="133"/>
        <v>2</v>
      </c>
      <c r="I164" s="123">
        <f t="shared" si="134"/>
        <v>1829.0909999999999</v>
      </c>
      <c r="J164" s="124">
        <f t="shared" si="135"/>
        <v>5.8428278401082868E-2</v>
      </c>
      <c r="K164" s="124">
        <f t="shared" si="136"/>
        <v>0.39132404178925423</v>
      </c>
      <c r="L164" s="124">
        <f t="shared" si="137"/>
        <v>0.15745526056385387</v>
      </c>
      <c r="M164" s="125">
        <f t="shared" si="138"/>
        <v>14.644</v>
      </c>
      <c r="N164" s="126">
        <f t="shared" si="139"/>
        <v>0</v>
      </c>
      <c r="O164" s="126">
        <f t="shared" si="140"/>
        <v>4.5377731343055103</v>
      </c>
      <c r="P164" s="240">
        <f t="shared" si="141"/>
        <v>39</v>
      </c>
      <c r="Q164" s="241">
        <f t="shared" si="142"/>
        <v>0</v>
      </c>
      <c r="R164" s="241">
        <f t="shared" si="143"/>
        <v>83</v>
      </c>
      <c r="T164">
        <v>529</v>
      </c>
      <c r="U164">
        <v>4853</v>
      </c>
      <c r="V164" t="s">
        <v>547</v>
      </c>
      <c r="W164">
        <v>1829.0909999999999</v>
      </c>
      <c r="X164">
        <v>934.86199999999997</v>
      </c>
      <c r="Y164">
        <v>1.9570000000000001</v>
      </c>
      <c r="Z164">
        <v>14.644</v>
      </c>
      <c r="AA164">
        <v>138.80219</v>
      </c>
      <c r="AB164">
        <v>8.1099730000000001</v>
      </c>
      <c r="AC164">
        <v>54.316634000000001</v>
      </c>
      <c r="AD164" s="1">
        <v>288</v>
      </c>
      <c r="AE164">
        <v>0</v>
      </c>
      <c r="AF164">
        <v>83</v>
      </c>
      <c r="AG164">
        <v>67</v>
      </c>
      <c r="AH164">
        <v>13.177681</v>
      </c>
      <c r="AI164">
        <v>2872.8</v>
      </c>
      <c r="AJ164">
        <v>0</v>
      </c>
      <c r="AK164">
        <v>39</v>
      </c>
      <c r="AL164">
        <v>23192</v>
      </c>
      <c r="AM164" t="s">
        <v>548</v>
      </c>
      <c r="AN164" t="s">
        <v>867</v>
      </c>
      <c r="AO164">
        <v>1718.759</v>
      </c>
      <c r="AR164" t="s">
        <v>119</v>
      </c>
      <c r="AS164" t="s">
        <v>121</v>
      </c>
      <c r="AT164" t="s">
        <v>212</v>
      </c>
      <c r="AU164" t="s">
        <v>547</v>
      </c>
      <c r="AV164" t="s">
        <v>48</v>
      </c>
      <c r="AW164">
        <v>2</v>
      </c>
      <c r="BB164">
        <v>0.9768103665352702</v>
      </c>
      <c r="BC164" t="s">
        <v>66</v>
      </c>
      <c r="BF164" t="s">
        <v>119</v>
      </c>
      <c r="BG164" t="s">
        <v>121</v>
      </c>
      <c r="BH164" t="s">
        <v>547</v>
      </c>
      <c r="BI164">
        <v>4853</v>
      </c>
      <c r="BJ164">
        <v>2</v>
      </c>
      <c r="BK164" t="s">
        <v>212</v>
      </c>
      <c r="BL164" t="s">
        <v>218</v>
      </c>
      <c r="BM164">
        <v>0.9768103665352702</v>
      </c>
      <c r="BN164" t="s">
        <v>66</v>
      </c>
      <c r="BO164" t="s">
        <v>181</v>
      </c>
      <c r="BP164">
        <v>1829.0909999999999</v>
      </c>
    </row>
    <row r="165" spans="1:68" ht="16.5">
      <c r="A165" s="132" t="str">
        <f t="shared" si="126"/>
        <v>인천스마트</v>
      </c>
      <c r="B165" s="133" t="str">
        <f t="shared" si="127"/>
        <v>홍성운</v>
      </c>
      <c r="C165" s="134" t="str">
        <f t="shared" si="128"/>
        <v>C</v>
      </c>
      <c r="D165" s="135">
        <f t="shared" si="129"/>
        <v>0.87637590457887404</v>
      </c>
      <c r="E165" s="136">
        <f t="shared" si="130"/>
        <v>9888</v>
      </c>
      <c r="F165" s="137" t="str">
        <f t="shared" si="131"/>
        <v>27</v>
      </c>
      <c r="G165" s="138" t="str">
        <f t="shared" si="132"/>
        <v>70바3676</v>
      </c>
      <c r="H165" s="139">
        <f t="shared" si="133"/>
        <v>3</v>
      </c>
      <c r="I165" s="140">
        <f t="shared" si="134"/>
        <v>1732.6760000000002</v>
      </c>
      <c r="J165" s="141">
        <f t="shared" si="135"/>
        <v>1.6694742624572441E-2</v>
      </c>
      <c r="K165" s="141">
        <f t="shared" si="136"/>
        <v>0.38923911726829064</v>
      </c>
      <c r="L165" s="141">
        <f t="shared" si="137"/>
        <v>0.23027963681611563</v>
      </c>
      <c r="M165" s="142">
        <f t="shared" si="138"/>
        <v>16.367000000000001</v>
      </c>
      <c r="N165" s="143">
        <f t="shared" si="139"/>
        <v>0.28074462458267313</v>
      </c>
      <c r="O165" s="143">
        <f t="shared" si="140"/>
        <v>47.165096929889081</v>
      </c>
      <c r="P165" s="238">
        <f t="shared" si="141"/>
        <v>20</v>
      </c>
      <c r="Q165" s="239">
        <f t="shared" si="142"/>
        <v>5</v>
      </c>
      <c r="R165" s="239">
        <f t="shared" si="143"/>
        <v>840</v>
      </c>
      <c r="T165">
        <v>529</v>
      </c>
      <c r="U165">
        <v>9888</v>
      </c>
      <c r="V165" t="s">
        <v>549</v>
      </c>
      <c r="W165">
        <v>1780.9780000000001</v>
      </c>
      <c r="X165">
        <v>1013.795</v>
      </c>
      <c r="Y165">
        <v>1.7569999999999999</v>
      </c>
      <c r="Z165">
        <v>16.367000000000001</v>
      </c>
      <c r="AA165">
        <v>109.863868</v>
      </c>
      <c r="AB165">
        <v>1.834149</v>
      </c>
      <c r="AC165">
        <v>42.763314999999999</v>
      </c>
      <c r="AD165" s="1">
        <v>399</v>
      </c>
      <c r="AE165">
        <v>5</v>
      </c>
      <c r="AF165">
        <v>840</v>
      </c>
      <c r="AG165">
        <v>91</v>
      </c>
      <c r="AH165">
        <v>16.21077</v>
      </c>
      <c r="AI165">
        <v>3459</v>
      </c>
      <c r="AJ165">
        <v>6.5</v>
      </c>
      <c r="AK165">
        <v>20</v>
      </c>
      <c r="AL165">
        <v>4607</v>
      </c>
      <c r="AM165" t="s">
        <v>550</v>
      </c>
      <c r="AN165" t="s">
        <v>868</v>
      </c>
      <c r="AO165">
        <v>1559.17</v>
      </c>
      <c r="AR165" t="s">
        <v>119</v>
      </c>
      <c r="AS165" t="s">
        <v>122</v>
      </c>
      <c r="AT165" t="s">
        <v>240</v>
      </c>
      <c r="AU165" t="s">
        <v>549</v>
      </c>
      <c r="AV165" t="s">
        <v>48</v>
      </c>
      <c r="AW165">
        <v>3</v>
      </c>
      <c r="BB165">
        <v>0.87637590457887404</v>
      </c>
      <c r="BC165" t="s">
        <v>69</v>
      </c>
      <c r="BF165" t="s">
        <v>119</v>
      </c>
      <c r="BG165" t="s">
        <v>122</v>
      </c>
      <c r="BH165" t="s">
        <v>549</v>
      </c>
      <c r="BI165">
        <v>9888</v>
      </c>
      <c r="BJ165">
        <v>3</v>
      </c>
      <c r="BK165" t="s">
        <v>240</v>
      </c>
      <c r="BL165" t="s">
        <v>236</v>
      </c>
      <c r="BM165">
        <v>0.87637590457887404</v>
      </c>
      <c r="BN165" t="s">
        <v>69</v>
      </c>
      <c r="BO165" t="s">
        <v>180</v>
      </c>
      <c r="BP165">
        <v>1732.6760000000002</v>
      </c>
    </row>
    <row r="166" spans="1:68" ht="16.5">
      <c r="A166" s="115" t="str">
        <f t="shared" ref="A166:A167" si="144">BF166</f>
        <v>인천스마트</v>
      </c>
      <c r="B166" s="116" t="str">
        <f t="shared" ref="B166:B167" si="145">BH166</f>
        <v>홍성진</v>
      </c>
      <c r="C166" s="117" t="str">
        <f t="shared" ref="C166:C167" si="146">BN166</f>
        <v>B</v>
      </c>
      <c r="D166" s="118">
        <f t="shared" ref="D166:D167" si="147">BM166</f>
        <v>0.90052631578947373</v>
      </c>
      <c r="E166" s="119">
        <f t="shared" ref="E166:E167" si="148">U166</f>
        <v>2834</v>
      </c>
      <c r="F166" s="120" t="str">
        <f t="shared" ref="F166:F167" si="149">BG166</f>
        <v>20</v>
      </c>
      <c r="G166" s="121" t="str">
        <f t="shared" ref="G166:G167" si="150">BK166</f>
        <v>70바3564</v>
      </c>
      <c r="H166" s="122">
        <f t="shared" ref="H166:H167" si="151">BJ166</f>
        <v>1</v>
      </c>
      <c r="I166" s="123">
        <f t="shared" ref="I166:I167" si="152">BP166</f>
        <v>425.47899999999998</v>
      </c>
      <c r="J166" s="124">
        <f t="shared" ref="J166:J167" si="153">AB166/AA166</f>
        <v>1.3758087077716481E-2</v>
      </c>
      <c r="K166" s="124">
        <f t="shared" ref="K166:K167" si="154">AC166/AA166</f>
        <v>0.39362544335539967</v>
      </c>
      <c r="L166" s="124">
        <f t="shared" ref="L166:L167" si="155">AD166/I166</f>
        <v>0.27968477880224407</v>
      </c>
      <c r="M166" s="125">
        <f t="shared" ref="M166:M167" si="156">Z166</f>
        <v>20.413</v>
      </c>
      <c r="N166" s="126">
        <f t="shared" ref="N166:N167" si="157">AE166*100/W166</f>
        <v>0.47005845176847744</v>
      </c>
      <c r="O166" s="126">
        <f t="shared" ref="O166:O167" si="158">AF166*100/W166</f>
        <v>49.12110820980589</v>
      </c>
      <c r="P166" s="240">
        <f t="shared" ref="P166:P167" si="159">AK166</f>
        <v>9</v>
      </c>
      <c r="Q166" s="241">
        <f t="shared" ref="Q166:Q167" si="160">AE166</f>
        <v>2</v>
      </c>
      <c r="R166" s="241">
        <f t="shared" ref="R166:R167" si="161">AF166</f>
        <v>209</v>
      </c>
      <c r="T166">
        <v>529</v>
      </c>
      <c r="U166">
        <v>2834</v>
      </c>
      <c r="V166" t="s">
        <v>551</v>
      </c>
      <c r="W166">
        <v>425.47899999999998</v>
      </c>
      <c r="X166">
        <v>248.72399999999999</v>
      </c>
      <c r="Y166">
        <v>1.7110000000000001</v>
      </c>
      <c r="Z166">
        <v>20.413</v>
      </c>
      <c r="AA166">
        <v>20.673877000000001</v>
      </c>
      <c r="AB166">
        <v>0.28443299999999999</v>
      </c>
      <c r="AC166">
        <v>8.1377640000000007</v>
      </c>
      <c r="AD166" s="1">
        <v>119</v>
      </c>
      <c r="AE166">
        <v>2</v>
      </c>
      <c r="AF166">
        <v>209</v>
      </c>
      <c r="AG166">
        <v>80</v>
      </c>
      <c r="AH166">
        <v>20.580513</v>
      </c>
      <c r="AI166">
        <v>937.8</v>
      </c>
      <c r="AJ166">
        <v>0</v>
      </c>
      <c r="AK166">
        <v>9</v>
      </c>
      <c r="AL166">
        <v>6163</v>
      </c>
      <c r="AM166" t="s">
        <v>552</v>
      </c>
      <c r="AN166" t="s">
        <v>869</v>
      </c>
      <c r="AO166">
        <v>425.47899999999998</v>
      </c>
      <c r="AR166" t="s">
        <v>119</v>
      </c>
      <c r="AS166" t="s">
        <v>120</v>
      </c>
      <c r="AT166" t="s">
        <v>206</v>
      </c>
      <c r="AU166" t="s">
        <v>551</v>
      </c>
      <c r="AV166" t="s">
        <v>48</v>
      </c>
      <c r="AW166">
        <v>1</v>
      </c>
      <c r="BB166">
        <v>0.90052631578947373</v>
      </c>
      <c r="BC166" t="s">
        <v>68</v>
      </c>
      <c r="BF166" t="s">
        <v>119</v>
      </c>
      <c r="BG166" t="s">
        <v>120</v>
      </c>
      <c r="BH166" t="s">
        <v>551</v>
      </c>
      <c r="BI166">
        <v>2834</v>
      </c>
      <c r="BJ166">
        <v>1</v>
      </c>
      <c r="BK166" t="s">
        <v>206</v>
      </c>
      <c r="BL166" t="s">
        <v>177</v>
      </c>
      <c r="BM166">
        <v>0.90052631578947373</v>
      </c>
      <c r="BN166" t="s">
        <v>68</v>
      </c>
      <c r="BO166" t="s">
        <v>178</v>
      </c>
      <c r="BP166">
        <v>425.47899999999998</v>
      </c>
    </row>
    <row r="167" spans="1:68" ht="16.5">
      <c r="A167" s="132" t="str">
        <f t="shared" si="144"/>
        <v>인천스마트</v>
      </c>
      <c r="B167" s="133" t="str">
        <f t="shared" si="145"/>
        <v>황상원</v>
      </c>
      <c r="C167" s="134" t="str">
        <f t="shared" si="146"/>
        <v>S</v>
      </c>
      <c r="D167" s="135">
        <f t="shared" si="147"/>
        <v>1.0061104317588794</v>
      </c>
      <c r="E167" s="136">
        <f t="shared" si="148"/>
        <v>9315</v>
      </c>
      <c r="F167" s="137" t="str">
        <f t="shared" si="149"/>
        <v>5</v>
      </c>
      <c r="G167" s="138" t="str">
        <f t="shared" si="150"/>
        <v>70바3631</v>
      </c>
      <c r="H167" s="139">
        <f t="shared" si="151"/>
        <v>10</v>
      </c>
      <c r="I167" s="140">
        <f t="shared" si="152"/>
        <v>2792.6929999999998</v>
      </c>
      <c r="J167" s="141">
        <f t="shared" si="153"/>
        <v>3.1766949803490705E-3</v>
      </c>
      <c r="K167" s="141">
        <f t="shared" si="154"/>
        <v>0.33970265258655991</v>
      </c>
      <c r="L167" s="141">
        <f t="shared" si="155"/>
        <v>0.18118711938619822</v>
      </c>
      <c r="M167" s="142">
        <f t="shared" si="156"/>
        <v>10.41</v>
      </c>
      <c r="N167" s="143">
        <f t="shared" si="157"/>
        <v>0.10742319331197521</v>
      </c>
      <c r="O167" s="143">
        <f t="shared" si="158"/>
        <v>5.0846978167668269</v>
      </c>
      <c r="P167" s="238">
        <f t="shared" si="159"/>
        <v>101</v>
      </c>
      <c r="Q167" s="239">
        <f t="shared" si="160"/>
        <v>3</v>
      </c>
      <c r="R167" s="239">
        <f t="shared" si="161"/>
        <v>142</v>
      </c>
      <c r="T167">
        <v>529</v>
      </c>
      <c r="U167">
        <v>9315</v>
      </c>
      <c r="V167" t="s">
        <v>567</v>
      </c>
      <c r="W167">
        <v>2792.6930000000002</v>
      </c>
      <c r="X167">
        <v>1392.3019999999999</v>
      </c>
      <c r="Y167">
        <v>2.0059999999999998</v>
      </c>
      <c r="Z167">
        <v>10.41</v>
      </c>
      <c r="AA167">
        <v>161.40076500000001</v>
      </c>
      <c r="AB167">
        <v>0.51272099999999998</v>
      </c>
      <c r="AC167">
        <v>54.828268000000001</v>
      </c>
      <c r="AD167" s="1">
        <v>506</v>
      </c>
      <c r="AE167">
        <v>3</v>
      </c>
      <c r="AF167">
        <v>142</v>
      </c>
      <c r="AG167">
        <v>70</v>
      </c>
      <c r="AH167">
        <v>17.302848000000001</v>
      </c>
      <c r="AI167">
        <v>770.9</v>
      </c>
      <c r="AJ167">
        <v>0</v>
      </c>
      <c r="AK167">
        <v>101</v>
      </c>
      <c r="AL167">
        <v>208</v>
      </c>
      <c r="AM167" t="s">
        <v>568</v>
      </c>
      <c r="AN167" t="s">
        <v>870</v>
      </c>
      <c r="AO167">
        <v>504.77800000000002</v>
      </c>
      <c r="AR167" t="s">
        <v>119</v>
      </c>
      <c r="AS167" t="s">
        <v>124</v>
      </c>
      <c r="AT167" t="s">
        <v>265</v>
      </c>
      <c r="AU167" t="s">
        <v>567</v>
      </c>
      <c r="AV167" t="s">
        <v>48</v>
      </c>
      <c r="AW167">
        <v>10</v>
      </c>
      <c r="BB167">
        <v>1.0061104317588794</v>
      </c>
      <c r="BC167" t="s">
        <v>71</v>
      </c>
      <c r="BF167" t="s">
        <v>119</v>
      </c>
      <c r="BG167" t="s">
        <v>124</v>
      </c>
      <c r="BH167" t="s">
        <v>567</v>
      </c>
      <c r="BI167">
        <v>9315</v>
      </c>
      <c r="BJ167">
        <v>10</v>
      </c>
      <c r="BK167" t="s">
        <v>265</v>
      </c>
      <c r="BL167" t="s">
        <v>260</v>
      </c>
      <c r="BM167">
        <v>1.0061104317588794</v>
      </c>
      <c r="BN167" t="s">
        <v>71</v>
      </c>
      <c r="BO167" t="s">
        <v>179</v>
      </c>
      <c r="BP167">
        <v>2792.6929999999998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5">
    <cfRule type="containsText" dxfId="29" priority="7" operator="containsText" text="F">
      <formula>NOT(ISERROR(SEARCH("F",C5)))</formula>
    </cfRule>
    <cfRule type="containsText" dxfId="28" priority="8" operator="containsText" text="D">
      <formula>NOT(ISERROR(SEARCH("D",C5)))</formula>
    </cfRule>
    <cfRule type="containsText" dxfId="27" priority="9" operator="containsText" text="C">
      <formula>NOT(ISERROR(SEARCH("C",C5)))</formula>
    </cfRule>
    <cfRule type="containsText" dxfId="26" priority="10" operator="containsText" text="B">
      <formula>NOT(ISERROR(SEARCH("B",C5)))</formula>
    </cfRule>
    <cfRule type="containsText" dxfId="25" priority="11" operator="containsText" text="A">
      <formula>NOT(ISERROR(SEARCH("A",C5)))</formula>
    </cfRule>
    <cfRule type="containsText" dxfId="24" priority="12" operator="containsText" text="S">
      <formula>NOT(ISERROR(SEARCH("S",C5)))</formula>
    </cfRule>
  </conditionalFormatting>
  <conditionalFormatting sqref="C166:D167">
    <cfRule type="containsText" dxfId="23" priority="1" operator="containsText" text="F">
      <formula>NOT(ISERROR(SEARCH("F",C166)))</formula>
    </cfRule>
    <cfRule type="containsText" dxfId="22" priority="2" operator="containsText" text="D">
      <formula>NOT(ISERROR(SEARCH("D",C166)))</formula>
    </cfRule>
    <cfRule type="containsText" dxfId="21" priority="3" operator="containsText" text="C">
      <formula>NOT(ISERROR(SEARCH("C",C166)))</formula>
    </cfRule>
    <cfRule type="containsText" dxfId="20" priority="4" operator="containsText" text="B">
      <formula>NOT(ISERROR(SEARCH("B",C166)))</formula>
    </cfRule>
    <cfRule type="containsText" dxfId="19" priority="5" operator="containsText" text="A">
      <formula>NOT(ISERROR(SEARCH("A",C166)))</formula>
    </cfRule>
    <cfRule type="containsText" dxfId="18" priority="6" operator="containsText" text="S">
      <formula>NOT(ISERROR(SEARCH("S",C166)))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871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2" t="s">
        <v>872</v>
      </c>
      <c r="B4" s="36"/>
      <c r="C4" s="108"/>
      <c r="D4" s="112"/>
      <c r="E4" s="11"/>
      <c r="F4" s="8"/>
      <c r="H4" s="11"/>
    </row>
    <row r="5" spans="1:18" ht="26.25">
      <c r="A5" s="178" t="s">
        <v>873</v>
      </c>
    </row>
    <row r="6" spans="1:18" ht="17.25">
      <c r="A6" s="179" t="s">
        <v>874</v>
      </c>
    </row>
    <row r="7" spans="1:18" ht="17.25">
      <c r="A7" s="179"/>
    </row>
    <row r="8" spans="1:18" ht="17.25">
      <c r="A8" s="181" t="s">
        <v>194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875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70" t="s">
        <v>0</v>
      </c>
      <c r="B13" s="270" t="s">
        <v>74</v>
      </c>
      <c r="C13" s="263" t="s">
        <v>65</v>
      </c>
      <c r="D13" s="263" t="s">
        <v>161</v>
      </c>
      <c r="E13" s="271" t="s">
        <v>147</v>
      </c>
      <c r="F13" s="270" t="s">
        <v>152</v>
      </c>
      <c r="G13" s="271" t="s">
        <v>150</v>
      </c>
      <c r="H13" s="271" t="s">
        <v>154</v>
      </c>
      <c r="I13" s="264" t="s">
        <v>156</v>
      </c>
      <c r="J13" s="271" t="s">
        <v>11</v>
      </c>
      <c r="K13" s="271" t="s">
        <v>12</v>
      </c>
      <c r="L13" s="271" t="s">
        <v>13</v>
      </c>
      <c r="M13" s="271" t="s">
        <v>106</v>
      </c>
      <c r="N13" s="271" t="s">
        <v>6</v>
      </c>
      <c r="O13" s="271" t="s">
        <v>7</v>
      </c>
      <c r="P13" s="271" t="s">
        <v>183</v>
      </c>
      <c r="Q13" s="272" t="s">
        <v>185</v>
      </c>
      <c r="R13" s="272" t="s">
        <v>186</v>
      </c>
    </row>
    <row r="14" spans="1:18" ht="16.5">
      <c r="A14" s="281" t="s">
        <v>119</v>
      </c>
      <c r="B14" s="273" t="s">
        <v>281</v>
      </c>
      <c r="C14" s="265" t="s">
        <v>67</v>
      </c>
      <c r="D14" s="266">
        <v>0.82864762601089237</v>
      </c>
      <c r="E14" s="274">
        <v>3792</v>
      </c>
      <c r="F14" s="267" t="s">
        <v>123</v>
      </c>
      <c r="G14" s="275" t="s">
        <v>249</v>
      </c>
      <c r="H14" s="276">
        <v>2</v>
      </c>
      <c r="I14" s="268">
        <v>2521.703</v>
      </c>
      <c r="J14" s="269">
        <v>1.8697925854438316E-2</v>
      </c>
      <c r="K14" s="269">
        <v>0.43576556859063287</v>
      </c>
      <c r="L14" s="269">
        <v>0.10310492552057082</v>
      </c>
      <c r="M14" s="277">
        <v>16.989000000000001</v>
      </c>
      <c r="N14" s="278">
        <v>0</v>
      </c>
      <c r="O14" s="278">
        <v>8.0501153387214917</v>
      </c>
      <c r="P14" s="279">
        <v>66</v>
      </c>
      <c r="Q14" s="280">
        <v>0</v>
      </c>
      <c r="R14" s="280">
        <v>203</v>
      </c>
    </row>
    <row r="15" spans="1:18" ht="16.5">
      <c r="A15" s="281" t="s">
        <v>119</v>
      </c>
      <c r="B15" s="273" t="s">
        <v>283</v>
      </c>
      <c r="C15" s="265" t="s">
        <v>67</v>
      </c>
      <c r="D15" s="266">
        <v>0.81131433904272532</v>
      </c>
      <c r="E15" s="274">
        <v>7766</v>
      </c>
      <c r="F15" s="267" t="s">
        <v>121</v>
      </c>
      <c r="G15" s="275" t="s">
        <v>216</v>
      </c>
      <c r="H15" s="276">
        <v>8</v>
      </c>
      <c r="I15" s="268">
        <v>877.19899999999984</v>
      </c>
      <c r="J15" s="269">
        <v>4.293071464023069E-2</v>
      </c>
      <c r="K15" s="269">
        <v>0.39111999997205438</v>
      </c>
      <c r="L15" s="269">
        <v>0.21668146965815815</v>
      </c>
      <c r="M15" s="277">
        <v>17.265000000000001</v>
      </c>
      <c r="N15" s="278">
        <v>0.34199765389609432</v>
      </c>
      <c r="O15" s="278">
        <v>20.177861579869564</v>
      </c>
      <c r="P15" s="279">
        <v>21</v>
      </c>
      <c r="Q15" s="280">
        <v>3</v>
      </c>
      <c r="R15" s="280">
        <v>199</v>
      </c>
    </row>
    <row r="16" spans="1:18" ht="16.5">
      <c r="A16" s="281" t="s">
        <v>119</v>
      </c>
      <c r="B16" s="273" t="s">
        <v>293</v>
      </c>
      <c r="C16" s="265" t="s">
        <v>67</v>
      </c>
      <c r="D16" s="266">
        <v>0.84296724362141606</v>
      </c>
      <c r="E16" s="274">
        <v>9497</v>
      </c>
      <c r="F16" s="267" t="s">
        <v>121</v>
      </c>
      <c r="G16" s="275" t="s">
        <v>216</v>
      </c>
      <c r="H16" s="276">
        <v>3</v>
      </c>
      <c r="I16" s="268">
        <v>1911.2620000000002</v>
      </c>
      <c r="J16" s="269">
        <v>1.5452628028428478E-2</v>
      </c>
      <c r="K16" s="269">
        <v>0.38838500431545525</v>
      </c>
      <c r="L16" s="269">
        <v>0.17632328796365962</v>
      </c>
      <c r="M16" s="277">
        <v>12.708</v>
      </c>
      <c r="N16" s="278">
        <v>0</v>
      </c>
      <c r="O16" s="278">
        <v>7.9528604660166939</v>
      </c>
      <c r="P16" s="279">
        <v>29</v>
      </c>
      <c r="Q16" s="280">
        <v>0</v>
      </c>
      <c r="R16" s="280">
        <v>152</v>
      </c>
    </row>
    <row r="17" spans="1:18" ht="16.5">
      <c r="A17" s="281" t="s">
        <v>119</v>
      </c>
      <c r="B17" s="273" t="s">
        <v>297</v>
      </c>
      <c r="C17" s="265" t="s">
        <v>67</v>
      </c>
      <c r="D17" s="266">
        <v>0.80727272727272725</v>
      </c>
      <c r="E17" s="274">
        <v>101</v>
      </c>
      <c r="F17" s="267" t="s">
        <v>123</v>
      </c>
      <c r="G17" s="275" t="s">
        <v>256</v>
      </c>
      <c r="H17" s="276">
        <v>1</v>
      </c>
      <c r="I17" s="268">
        <v>1742.4290000000001</v>
      </c>
      <c r="J17" s="269">
        <v>2.9184188257092278E-2</v>
      </c>
      <c r="K17" s="269">
        <v>0.38488399323205796</v>
      </c>
      <c r="L17" s="269">
        <v>0.23415588239176457</v>
      </c>
      <c r="M17" s="277">
        <v>13.18</v>
      </c>
      <c r="N17" s="278">
        <v>0</v>
      </c>
      <c r="O17" s="278">
        <v>6.7721554221147597</v>
      </c>
      <c r="P17" s="279">
        <v>29</v>
      </c>
      <c r="Q17" s="280">
        <v>0</v>
      </c>
      <c r="R17" s="280">
        <v>118</v>
      </c>
    </row>
    <row r="18" spans="1:18" ht="16.5">
      <c r="A18" s="281" t="s">
        <v>119</v>
      </c>
      <c r="B18" s="273" t="s">
        <v>316</v>
      </c>
      <c r="C18" s="265" t="s">
        <v>67</v>
      </c>
      <c r="D18" s="266">
        <v>0.83366734102659501</v>
      </c>
      <c r="E18" s="274">
        <v>4613</v>
      </c>
      <c r="F18" s="267" t="s">
        <v>123</v>
      </c>
      <c r="G18" s="275" t="s">
        <v>249</v>
      </c>
      <c r="H18" s="276">
        <v>10</v>
      </c>
      <c r="I18" s="268">
        <v>1661.6429999999998</v>
      </c>
      <c r="J18" s="269">
        <v>1.5627583217990119E-2</v>
      </c>
      <c r="K18" s="269">
        <v>0.39820284128909478</v>
      </c>
      <c r="L18" s="269">
        <v>0.19396932800863873</v>
      </c>
      <c r="M18" s="277">
        <v>13.721</v>
      </c>
      <c r="N18" s="278">
        <v>0</v>
      </c>
      <c r="O18" s="278">
        <v>2.7683443435202388</v>
      </c>
      <c r="P18" s="279">
        <v>14</v>
      </c>
      <c r="Q18" s="280">
        <v>0</v>
      </c>
      <c r="R18" s="280">
        <v>46</v>
      </c>
    </row>
    <row r="19" spans="1:18" ht="16.5">
      <c r="A19" s="281" t="s">
        <v>119</v>
      </c>
      <c r="B19" s="273" t="s">
        <v>329</v>
      </c>
      <c r="C19" s="265" t="s">
        <v>67</v>
      </c>
      <c r="D19" s="266">
        <v>0.81251625175844033</v>
      </c>
      <c r="E19" s="274">
        <v>6591</v>
      </c>
      <c r="F19" s="267" t="s">
        <v>121</v>
      </c>
      <c r="G19" s="275" t="s">
        <v>224</v>
      </c>
      <c r="H19" s="276">
        <v>2</v>
      </c>
      <c r="I19" s="268">
        <v>1567.2370000000001</v>
      </c>
      <c r="J19" s="269">
        <v>4.6193146209338516E-2</v>
      </c>
      <c r="K19" s="269">
        <v>0.41380767187724893</v>
      </c>
      <c r="L19" s="269">
        <v>0.16015446291786117</v>
      </c>
      <c r="M19" s="277">
        <v>17.614999999999998</v>
      </c>
      <c r="N19" s="278">
        <v>0</v>
      </c>
      <c r="O19" s="278">
        <v>2.6160689161881705</v>
      </c>
      <c r="P19" s="279">
        <v>47</v>
      </c>
      <c r="Q19" s="280">
        <v>0</v>
      </c>
      <c r="R19" s="280">
        <v>41</v>
      </c>
    </row>
    <row r="20" spans="1:18" ht="16.5">
      <c r="A20" s="281" t="s">
        <v>119</v>
      </c>
      <c r="B20" s="273" t="s">
        <v>345</v>
      </c>
      <c r="C20" s="265" t="s">
        <v>67</v>
      </c>
      <c r="D20" s="266">
        <v>0.822561033622486</v>
      </c>
      <c r="E20" s="274">
        <v>6673</v>
      </c>
      <c r="F20" s="267" t="s">
        <v>123</v>
      </c>
      <c r="G20" s="275" t="s">
        <v>242</v>
      </c>
      <c r="H20" s="276">
        <v>9</v>
      </c>
      <c r="I20" s="268">
        <v>2351.9189999999999</v>
      </c>
      <c r="J20" s="269">
        <v>2.6685777734887155E-2</v>
      </c>
      <c r="K20" s="269">
        <v>0.37794370708485747</v>
      </c>
      <c r="L20" s="269">
        <v>0.16497166781679132</v>
      </c>
      <c r="M20" s="277">
        <v>13.39</v>
      </c>
      <c r="N20" s="278">
        <v>0</v>
      </c>
      <c r="O20" s="278">
        <v>11.097320953655291</v>
      </c>
      <c r="P20" s="279">
        <v>30</v>
      </c>
      <c r="Q20" s="280">
        <v>0</v>
      </c>
      <c r="R20" s="280">
        <v>261</v>
      </c>
    </row>
    <row r="21" spans="1:18" ht="16.5">
      <c r="A21" s="281" t="s">
        <v>119</v>
      </c>
      <c r="B21" s="273" t="s">
        <v>349</v>
      </c>
      <c r="C21" s="265" t="s">
        <v>67</v>
      </c>
      <c r="D21" s="266">
        <v>0.84236696361201824</v>
      </c>
      <c r="E21" s="274">
        <v>6141</v>
      </c>
      <c r="F21" s="267" t="s">
        <v>123</v>
      </c>
      <c r="G21" s="275" t="s">
        <v>242</v>
      </c>
      <c r="H21" s="276">
        <v>3</v>
      </c>
      <c r="I21" s="268">
        <v>1714.712</v>
      </c>
      <c r="J21" s="269">
        <v>2.6327590102337886E-2</v>
      </c>
      <c r="K21" s="269">
        <v>0.38187314191770039</v>
      </c>
      <c r="L21" s="269">
        <v>0.10788983806026901</v>
      </c>
      <c r="M21" s="277">
        <v>12.553000000000001</v>
      </c>
      <c r="N21" s="278">
        <v>0</v>
      </c>
      <c r="O21" s="278">
        <v>4.1406370282589728</v>
      </c>
      <c r="P21" s="279">
        <v>9</v>
      </c>
      <c r="Q21" s="280">
        <v>0</v>
      </c>
      <c r="R21" s="280">
        <v>71</v>
      </c>
    </row>
    <row r="22" spans="1:18" ht="16.5">
      <c r="A22" s="281" t="s">
        <v>119</v>
      </c>
      <c r="B22" s="273" t="s">
        <v>359</v>
      </c>
      <c r="C22" s="265" t="s">
        <v>70</v>
      </c>
      <c r="D22" s="266">
        <v>0.78946558044692494</v>
      </c>
      <c r="E22" s="274">
        <v>6003</v>
      </c>
      <c r="F22" s="267" t="s">
        <v>123</v>
      </c>
      <c r="G22" s="275" t="s">
        <v>246</v>
      </c>
      <c r="H22" s="276">
        <v>2</v>
      </c>
      <c r="I22" s="268">
        <v>2273.4949999999999</v>
      </c>
      <c r="J22" s="269">
        <v>1.310601538517355E-2</v>
      </c>
      <c r="K22" s="269">
        <v>0.38477426404573428</v>
      </c>
      <c r="L22" s="269">
        <v>6.3338604219494651E-2</v>
      </c>
      <c r="M22" s="277">
        <v>15.722</v>
      </c>
      <c r="N22" s="278">
        <v>8.7970283638187027E-2</v>
      </c>
      <c r="O22" s="278">
        <v>20.848957222250323</v>
      </c>
      <c r="P22" s="279">
        <v>9</v>
      </c>
      <c r="Q22" s="280">
        <v>2</v>
      </c>
      <c r="R22" s="280">
        <v>474</v>
      </c>
    </row>
    <row r="23" spans="1:18" ht="16.5">
      <c r="A23" s="281" t="s">
        <v>119</v>
      </c>
      <c r="B23" s="273" t="s">
        <v>585</v>
      </c>
      <c r="C23" s="265" t="s">
        <v>67</v>
      </c>
      <c r="D23" s="266">
        <v>0.82742082762405733</v>
      </c>
      <c r="E23" s="274">
        <v>4551</v>
      </c>
      <c r="F23" s="267" t="s">
        <v>124</v>
      </c>
      <c r="G23" s="275" t="s">
        <v>267</v>
      </c>
      <c r="H23" s="276">
        <v>6</v>
      </c>
      <c r="I23" s="268">
        <v>453.78600000000006</v>
      </c>
      <c r="J23" s="269">
        <v>2.9391524809851497E-2</v>
      </c>
      <c r="K23" s="269">
        <v>0.38359430963016616</v>
      </c>
      <c r="L23" s="269">
        <v>0.12401193091408066</v>
      </c>
      <c r="M23" s="277">
        <v>17.856999999999999</v>
      </c>
      <c r="N23" s="278">
        <v>0</v>
      </c>
      <c r="O23" s="278">
        <v>10.35730498516922</v>
      </c>
      <c r="P23" s="279">
        <v>20</v>
      </c>
      <c r="Q23" s="280">
        <v>1</v>
      </c>
      <c r="R23" s="280">
        <v>61</v>
      </c>
    </row>
    <row r="24" spans="1:18" ht="16.5">
      <c r="A24" s="281" t="s">
        <v>119</v>
      </c>
      <c r="B24" s="273" t="s">
        <v>365</v>
      </c>
      <c r="C24" s="265" t="s">
        <v>67</v>
      </c>
      <c r="D24" s="266">
        <v>0.84233756949026695</v>
      </c>
      <c r="E24" s="274">
        <v>8225</v>
      </c>
      <c r="F24" s="267" t="s">
        <v>124</v>
      </c>
      <c r="G24" s="275" t="s">
        <v>257</v>
      </c>
      <c r="H24" s="276">
        <v>4</v>
      </c>
      <c r="I24" s="268">
        <v>1233.626</v>
      </c>
      <c r="J24" s="269">
        <v>5.2646513524121537E-2</v>
      </c>
      <c r="K24" s="269">
        <v>0.37132109331914892</v>
      </c>
      <c r="L24" s="269">
        <v>5.1034869378214713E-2</v>
      </c>
      <c r="M24" s="277">
        <v>13.805999999999999</v>
      </c>
      <c r="N24" s="278">
        <v>8.10618453242717E-2</v>
      </c>
      <c r="O24" s="278">
        <v>27.15571818363102</v>
      </c>
      <c r="P24" s="279">
        <v>23</v>
      </c>
      <c r="Q24" s="280">
        <v>1</v>
      </c>
      <c r="R24" s="280">
        <v>352</v>
      </c>
    </row>
    <row r="25" spans="1:18" ht="16.5">
      <c r="A25" s="281" t="s">
        <v>119</v>
      </c>
      <c r="B25" s="273" t="s">
        <v>373</v>
      </c>
      <c r="C25" s="265" t="s">
        <v>67</v>
      </c>
      <c r="D25" s="266">
        <v>0.84221995081511436</v>
      </c>
      <c r="E25" s="274">
        <v>7558</v>
      </c>
      <c r="F25" s="267" t="s">
        <v>123</v>
      </c>
      <c r="G25" s="275" t="s">
        <v>245</v>
      </c>
      <c r="H25" s="276">
        <v>2</v>
      </c>
      <c r="I25" s="268">
        <v>1131.057</v>
      </c>
      <c r="J25" s="269">
        <v>1.795561553326316E-2</v>
      </c>
      <c r="K25" s="269">
        <v>0.37557193374243975</v>
      </c>
      <c r="L25" s="269">
        <v>0.12063037989953214</v>
      </c>
      <c r="M25" s="277">
        <v>11.688000000000001</v>
      </c>
      <c r="N25" s="278">
        <v>0</v>
      </c>
      <c r="O25" s="278">
        <v>5.4815981864751286</v>
      </c>
      <c r="P25" s="279">
        <v>14</v>
      </c>
      <c r="Q25" s="280">
        <v>0</v>
      </c>
      <c r="R25" s="280">
        <v>65</v>
      </c>
    </row>
    <row r="26" spans="1:18" ht="16.5">
      <c r="A26" s="281" t="s">
        <v>119</v>
      </c>
      <c r="B26" s="273" t="s">
        <v>381</v>
      </c>
      <c r="C26" s="265" t="s">
        <v>67</v>
      </c>
      <c r="D26" s="266">
        <v>0.82893090520671142</v>
      </c>
      <c r="E26" s="274">
        <v>2550</v>
      </c>
      <c r="F26" s="267" t="s">
        <v>123</v>
      </c>
      <c r="G26" s="275" t="s">
        <v>251</v>
      </c>
      <c r="H26" s="276">
        <v>12</v>
      </c>
      <c r="I26" s="268">
        <v>1806.8550000000002</v>
      </c>
      <c r="J26" s="269">
        <v>2.1706381630684821E-2</v>
      </c>
      <c r="K26" s="269">
        <v>0.36979630720214568</v>
      </c>
      <c r="L26" s="269">
        <v>0.13780851258125307</v>
      </c>
      <c r="M26" s="277">
        <v>11.941000000000001</v>
      </c>
      <c r="N26" s="278">
        <v>0</v>
      </c>
      <c r="O26" s="278">
        <v>10.902922481328051</v>
      </c>
      <c r="P26" s="279">
        <v>18</v>
      </c>
      <c r="Q26" s="280">
        <v>0</v>
      </c>
      <c r="R26" s="280">
        <v>197</v>
      </c>
    </row>
    <row r="27" spans="1:18" ht="16.5">
      <c r="A27" s="281" t="s">
        <v>119</v>
      </c>
      <c r="B27" s="273" t="s">
        <v>403</v>
      </c>
      <c r="C27" s="265" t="s">
        <v>67</v>
      </c>
      <c r="D27" s="266">
        <v>0.8019920552458587</v>
      </c>
      <c r="E27" s="274">
        <v>2404</v>
      </c>
      <c r="F27" s="267" t="s">
        <v>123</v>
      </c>
      <c r="G27" s="275" t="s">
        <v>253</v>
      </c>
      <c r="H27" s="276">
        <v>11</v>
      </c>
      <c r="I27" s="268">
        <v>2008.97</v>
      </c>
      <c r="J27" s="269">
        <v>2.7060044044651423E-2</v>
      </c>
      <c r="K27" s="269">
        <v>0.37253636248967431</v>
      </c>
      <c r="L27" s="269">
        <v>0.13041508832884513</v>
      </c>
      <c r="M27" s="277">
        <v>13.885999999999999</v>
      </c>
      <c r="N27" s="278">
        <v>0</v>
      </c>
      <c r="O27" s="278">
        <v>14.783695127353818</v>
      </c>
      <c r="P27" s="279">
        <v>3</v>
      </c>
      <c r="Q27" s="280">
        <v>0</v>
      </c>
      <c r="R27" s="280">
        <v>297</v>
      </c>
    </row>
    <row r="28" spans="1:18" ht="16.5">
      <c r="A28" s="281" t="s">
        <v>119</v>
      </c>
      <c r="B28" s="273" t="s">
        <v>407</v>
      </c>
      <c r="C28" s="265" t="s">
        <v>67</v>
      </c>
      <c r="D28" s="266">
        <v>0.83929991202584342</v>
      </c>
      <c r="E28" s="274">
        <v>8916</v>
      </c>
      <c r="F28" s="267" t="s">
        <v>123</v>
      </c>
      <c r="G28" s="275" t="s">
        <v>255</v>
      </c>
      <c r="H28" s="276">
        <v>11</v>
      </c>
      <c r="I28" s="268">
        <v>1181.9749999999999</v>
      </c>
      <c r="J28" s="269">
        <v>1.1541161005656908E-2</v>
      </c>
      <c r="K28" s="269">
        <v>0.33262360707219385</v>
      </c>
      <c r="L28" s="269">
        <v>0.14420827135382003</v>
      </c>
      <c r="M28" s="277">
        <v>13.603</v>
      </c>
      <c r="N28" s="278">
        <v>0</v>
      </c>
      <c r="O28" s="278">
        <v>4.6532287061909097</v>
      </c>
      <c r="P28" s="279">
        <v>25</v>
      </c>
      <c r="Q28" s="280">
        <v>1</v>
      </c>
      <c r="R28" s="280">
        <v>65</v>
      </c>
    </row>
    <row r="29" spans="1:18" ht="16.5">
      <c r="A29" s="281" t="s">
        <v>119</v>
      </c>
      <c r="B29" s="273" t="s">
        <v>413</v>
      </c>
      <c r="C29" s="265" t="s">
        <v>70</v>
      </c>
      <c r="D29" s="266">
        <v>0.79265734310231073</v>
      </c>
      <c r="E29" s="274">
        <v>6339</v>
      </c>
      <c r="F29" s="267" t="s">
        <v>123</v>
      </c>
      <c r="G29" s="275" t="s">
        <v>255</v>
      </c>
      <c r="H29" s="276">
        <v>4</v>
      </c>
      <c r="I29" s="268">
        <v>1186.539</v>
      </c>
      <c r="J29" s="269">
        <v>1.5424941499423094E-2</v>
      </c>
      <c r="K29" s="269">
        <v>0.3840717184993106</v>
      </c>
      <c r="L29" s="269">
        <v>0.16934494743730127</v>
      </c>
      <c r="M29" s="277">
        <v>19.367999999999999</v>
      </c>
      <c r="N29" s="278">
        <v>0</v>
      </c>
      <c r="O29" s="278">
        <v>10.95623489830507</v>
      </c>
      <c r="P29" s="279">
        <v>6</v>
      </c>
      <c r="Q29" s="280">
        <v>0</v>
      </c>
      <c r="R29" s="280">
        <v>134</v>
      </c>
    </row>
    <row r="30" spans="1:18" ht="16.5">
      <c r="A30" s="281" t="s">
        <v>119</v>
      </c>
      <c r="B30" s="273" t="s">
        <v>429</v>
      </c>
      <c r="C30" s="265" t="s">
        <v>70</v>
      </c>
      <c r="D30" s="266">
        <v>0.77818181818181809</v>
      </c>
      <c r="E30" s="274">
        <v>3128</v>
      </c>
      <c r="F30" s="267" t="s">
        <v>123</v>
      </c>
      <c r="G30" s="275" t="s">
        <v>247</v>
      </c>
      <c r="H30" s="276">
        <v>1</v>
      </c>
      <c r="I30" s="268">
        <v>2013.846</v>
      </c>
      <c r="J30" s="269">
        <v>9.6993152500558458E-3</v>
      </c>
      <c r="K30" s="269">
        <v>0.39088238372657935</v>
      </c>
      <c r="L30" s="269">
        <v>0.20408710497227692</v>
      </c>
      <c r="M30" s="277">
        <v>14.683999999999999</v>
      </c>
      <c r="N30" s="278">
        <v>0</v>
      </c>
      <c r="O30" s="278">
        <v>10.179527133653716</v>
      </c>
      <c r="P30" s="279">
        <v>40</v>
      </c>
      <c r="Q30" s="280">
        <v>0</v>
      </c>
      <c r="R30" s="280">
        <v>205</v>
      </c>
    </row>
    <row r="31" spans="1:18" ht="16.5">
      <c r="A31" s="281" t="s">
        <v>119</v>
      </c>
      <c r="B31" s="273" t="s">
        <v>431</v>
      </c>
      <c r="C31" s="265" t="s">
        <v>70</v>
      </c>
      <c r="D31" s="266">
        <v>0.78291176626033687</v>
      </c>
      <c r="E31" s="274">
        <v>223</v>
      </c>
      <c r="F31" s="267" t="s">
        <v>121</v>
      </c>
      <c r="G31" s="275" t="s">
        <v>220</v>
      </c>
      <c r="H31" s="276">
        <v>2</v>
      </c>
      <c r="I31" s="268">
        <v>1209.221</v>
      </c>
      <c r="J31" s="269">
        <v>6.559917262445196E-2</v>
      </c>
      <c r="K31" s="269">
        <v>0.36952971869435342</v>
      </c>
      <c r="L31" s="269">
        <v>0.11825795284732898</v>
      </c>
      <c r="M31" s="277">
        <v>16.920999999999999</v>
      </c>
      <c r="N31" s="278">
        <v>0.16539573824801257</v>
      </c>
      <c r="O31" s="278">
        <v>10.419931509624792</v>
      </c>
      <c r="P31" s="279">
        <v>4</v>
      </c>
      <c r="Q31" s="280">
        <v>2</v>
      </c>
      <c r="R31" s="280">
        <v>126</v>
      </c>
    </row>
    <row r="32" spans="1:18" ht="16.5">
      <c r="A32" s="281" t="s">
        <v>119</v>
      </c>
      <c r="B32" s="273" t="s">
        <v>441</v>
      </c>
      <c r="C32" s="265" t="s">
        <v>67</v>
      </c>
      <c r="D32" s="266">
        <v>0.80513501976660962</v>
      </c>
      <c r="E32" s="274">
        <v>5546</v>
      </c>
      <c r="F32" s="267" t="s">
        <v>123</v>
      </c>
      <c r="G32" s="275" t="s">
        <v>251</v>
      </c>
      <c r="H32" s="276">
        <v>2</v>
      </c>
      <c r="I32" s="268">
        <v>1932.2760000000001</v>
      </c>
      <c r="J32" s="269">
        <v>1.5732236754950578E-2</v>
      </c>
      <c r="K32" s="269">
        <v>0.40690054970559203</v>
      </c>
      <c r="L32" s="269">
        <v>0.12317080996710614</v>
      </c>
      <c r="M32" s="277">
        <v>11.472</v>
      </c>
      <c r="N32" s="278">
        <v>0</v>
      </c>
      <c r="O32" s="278">
        <v>14.128416437403352</v>
      </c>
      <c r="P32" s="279">
        <v>17</v>
      </c>
      <c r="Q32" s="280">
        <v>0</v>
      </c>
      <c r="R32" s="280">
        <v>273</v>
      </c>
    </row>
    <row r="33" spans="1:18" ht="16.5">
      <c r="A33" s="281" t="s">
        <v>119</v>
      </c>
      <c r="B33" s="273" t="s">
        <v>445</v>
      </c>
      <c r="C33" s="265" t="s">
        <v>67</v>
      </c>
      <c r="D33" s="266">
        <v>0.84566987259324722</v>
      </c>
      <c r="E33" s="274">
        <v>8091</v>
      </c>
      <c r="F33" s="267" t="s">
        <v>121</v>
      </c>
      <c r="G33" s="275" t="s">
        <v>219</v>
      </c>
      <c r="H33" s="276">
        <v>6</v>
      </c>
      <c r="I33" s="268">
        <v>1490.9670000000001</v>
      </c>
      <c r="J33" s="269">
        <v>6.3230243496241553E-2</v>
      </c>
      <c r="K33" s="269">
        <v>0.38523959589352741</v>
      </c>
      <c r="L33" s="269">
        <v>0.18636950312626946</v>
      </c>
      <c r="M33" s="277">
        <v>16.087</v>
      </c>
      <c r="N33" s="278">
        <v>0.26828226245114745</v>
      </c>
      <c r="O33" s="278">
        <v>21.39551043047901</v>
      </c>
      <c r="P33" s="279">
        <v>39</v>
      </c>
      <c r="Q33" s="280">
        <v>5</v>
      </c>
      <c r="R33" s="280">
        <v>337</v>
      </c>
    </row>
    <row r="34" spans="1:18" ht="16.5">
      <c r="A34" s="281" t="s">
        <v>119</v>
      </c>
      <c r="B34" s="273" t="s">
        <v>449</v>
      </c>
      <c r="C34" s="265" t="s">
        <v>67</v>
      </c>
      <c r="D34" s="266">
        <v>0.80772727272727263</v>
      </c>
      <c r="E34" s="274">
        <v>3869</v>
      </c>
      <c r="F34" s="267" t="s">
        <v>123</v>
      </c>
      <c r="G34" s="275" t="s">
        <v>254</v>
      </c>
      <c r="H34" s="276">
        <v>1</v>
      </c>
      <c r="I34" s="268">
        <v>1903.4770000000001</v>
      </c>
      <c r="J34" s="269">
        <v>1.687527112030621E-2</v>
      </c>
      <c r="K34" s="269">
        <v>0.3951957447882784</v>
      </c>
      <c r="L34" s="269">
        <v>0.14026962238051732</v>
      </c>
      <c r="M34" s="277">
        <v>14.784000000000001</v>
      </c>
      <c r="N34" s="278">
        <v>0</v>
      </c>
      <c r="O34" s="278">
        <v>10.979906770609784</v>
      </c>
      <c r="P34" s="279">
        <v>24</v>
      </c>
      <c r="Q34" s="280">
        <v>0</v>
      </c>
      <c r="R34" s="280">
        <v>209</v>
      </c>
    </row>
    <row r="35" spans="1:18" ht="16.5">
      <c r="A35" s="281" t="s">
        <v>119</v>
      </c>
      <c r="B35" s="273" t="s">
        <v>453</v>
      </c>
      <c r="C35" s="265" t="s">
        <v>70</v>
      </c>
      <c r="D35" s="266">
        <v>0.77551740121479285</v>
      </c>
      <c r="E35" s="274">
        <v>8080</v>
      </c>
      <c r="F35" s="267" t="s">
        <v>123</v>
      </c>
      <c r="G35" s="275" t="s">
        <v>255</v>
      </c>
      <c r="H35" s="276">
        <v>2</v>
      </c>
      <c r="I35" s="268">
        <v>1698.6509999999998</v>
      </c>
      <c r="J35" s="269">
        <v>1.5594952685660777E-2</v>
      </c>
      <c r="K35" s="269">
        <v>0.35295815812396908</v>
      </c>
      <c r="L35" s="269">
        <v>0.16719149489801025</v>
      </c>
      <c r="M35" s="277">
        <v>17.071999999999999</v>
      </c>
      <c r="N35" s="278">
        <v>0</v>
      </c>
      <c r="O35" s="278">
        <v>4.7096195745918381</v>
      </c>
      <c r="P35" s="279">
        <v>1</v>
      </c>
      <c r="Q35" s="280">
        <v>0</v>
      </c>
      <c r="R35" s="280">
        <v>80</v>
      </c>
    </row>
    <row r="36" spans="1:18" ht="16.5">
      <c r="A36" s="281" t="s">
        <v>119</v>
      </c>
      <c r="B36" s="273" t="s">
        <v>457</v>
      </c>
      <c r="C36" s="265" t="s">
        <v>70</v>
      </c>
      <c r="D36" s="266">
        <v>0.78204306623147468</v>
      </c>
      <c r="E36" s="274">
        <v>6524</v>
      </c>
      <c r="F36" s="267" t="s">
        <v>123</v>
      </c>
      <c r="G36" s="275" t="s">
        <v>256</v>
      </c>
      <c r="H36" s="276">
        <v>3</v>
      </c>
      <c r="I36" s="268">
        <v>2317.2489999999998</v>
      </c>
      <c r="J36" s="269">
        <v>1.8855804626428083E-2</v>
      </c>
      <c r="K36" s="269">
        <v>0.38867036472892286</v>
      </c>
      <c r="L36" s="269">
        <v>0.18470177352541745</v>
      </c>
      <c r="M36" s="277">
        <v>13.428000000000001</v>
      </c>
      <c r="N36" s="278">
        <v>4.3154619982574166E-2</v>
      </c>
      <c r="O36" s="278">
        <v>6.9910484371770156</v>
      </c>
      <c r="P36" s="279">
        <v>21</v>
      </c>
      <c r="Q36" s="280">
        <v>1</v>
      </c>
      <c r="R36" s="280">
        <v>162</v>
      </c>
    </row>
    <row r="37" spans="1:18" ht="16.5">
      <c r="A37" s="281" t="s">
        <v>119</v>
      </c>
      <c r="B37" s="273" t="s">
        <v>461</v>
      </c>
      <c r="C37" s="265" t="s">
        <v>70</v>
      </c>
      <c r="D37" s="266">
        <v>0.78141841363366971</v>
      </c>
      <c r="E37" s="274">
        <v>7097</v>
      </c>
      <c r="F37" s="267" t="s">
        <v>121</v>
      </c>
      <c r="G37" s="275" t="s">
        <v>217</v>
      </c>
      <c r="H37" s="276">
        <v>3</v>
      </c>
      <c r="I37" s="268">
        <v>1542.2139999999999</v>
      </c>
      <c r="J37" s="269">
        <v>1.6988071646203348E-2</v>
      </c>
      <c r="K37" s="269">
        <v>0.45208458629482251</v>
      </c>
      <c r="L37" s="269">
        <v>0.15562042621841068</v>
      </c>
      <c r="M37" s="277">
        <v>13.362</v>
      </c>
      <c r="N37" s="278">
        <v>0</v>
      </c>
      <c r="O37" s="278">
        <v>17.961190859374899</v>
      </c>
      <c r="P37" s="279">
        <v>56</v>
      </c>
      <c r="Q37" s="280">
        <v>0</v>
      </c>
      <c r="R37" s="280">
        <v>277</v>
      </c>
    </row>
    <row r="38" spans="1:18" ht="16.5">
      <c r="A38" s="281" t="s">
        <v>119</v>
      </c>
      <c r="B38" s="273" t="s">
        <v>463</v>
      </c>
      <c r="C38" s="265" t="s">
        <v>67</v>
      </c>
      <c r="D38" s="266">
        <v>0.8059090909090908</v>
      </c>
      <c r="E38" s="274">
        <v>976</v>
      </c>
      <c r="F38" s="267" t="s">
        <v>123</v>
      </c>
      <c r="G38" s="275" t="s">
        <v>245</v>
      </c>
      <c r="H38" s="276">
        <v>1</v>
      </c>
      <c r="I38" s="268">
        <v>982.01900000000001</v>
      </c>
      <c r="J38" s="269">
        <v>9.8209236818958164E-3</v>
      </c>
      <c r="K38" s="269">
        <v>0.40127354648878294</v>
      </c>
      <c r="L38" s="269">
        <v>2.3421135436279748E-2</v>
      </c>
      <c r="M38" s="277">
        <v>13.132999999999999</v>
      </c>
      <c r="N38" s="278">
        <v>0</v>
      </c>
      <c r="O38" s="278">
        <v>7.9428198436079143</v>
      </c>
      <c r="P38" s="279">
        <v>11</v>
      </c>
      <c r="Q38" s="280">
        <v>0</v>
      </c>
      <c r="R38" s="280">
        <v>78</v>
      </c>
    </row>
    <row r="39" spans="1:18" ht="16.5">
      <c r="A39" s="281" t="s">
        <v>119</v>
      </c>
      <c r="B39" s="273" t="s">
        <v>465</v>
      </c>
      <c r="C39" s="265" t="s">
        <v>67</v>
      </c>
      <c r="D39" s="266">
        <v>0.83219285324285908</v>
      </c>
      <c r="E39" s="274">
        <v>8137</v>
      </c>
      <c r="F39" s="267" t="s">
        <v>123</v>
      </c>
      <c r="G39" s="275" t="s">
        <v>253</v>
      </c>
      <c r="H39" s="276">
        <v>2</v>
      </c>
      <c r="I39" s="268">
        <v>2054.9459999999999</v>
      </c>
      <c r="J39" s="269">
        <v>1.4710461487493713E-2</v>
      </c>
      <c r="K39" s="269">
        <v>0.37422954631100935</v>
      </c>
      <c r="L39" s="269">
        <v>0.20973787145744949</v>
      </c>
      <c r="M39" s="277">
        <v>13.606999999999999</v>
      </c>
      <c r="N39" s="278">
        <v>0</v>
      </c>
      <c r="O39" s="278">
        <v>2.384490881998846</v>
      </c>
      <c r="P39" s="279">
        <v>15</v>
      </c>
      <c r="Q39" s="280">
        <v>0</v>
      </c>
      <c r="R39" s="280">
        <v>49</v>
      </c>
    </row>
    <row r="40" spans="1:18" ht="16.5">
      <c r="A40" s="281" t="s">
        <v>119</v>
      </c>
      <c r="B40" s="273" t="s">
        <v>469</v>
      </c>
      <c r="C40" s="265" t="s">
        <v>67</v>
      </c>
      <c r="D40" s="266">
        <v>0.80833196384701833</v>
      </c>
      <c r="E40" s="274">
        <v>1930</v>
      </c>
      <c r="F40" s="267" t="s">
        <v>123</v>
      </c>
      <c r="G40" s="275" t="s">
        <v>250</v>
      </c>
      <c r="H40" s="276">
        <v>2</v>
      </c>
      <c r="I40" s="268">
        <v>1896.597</v>
      </c>
      <c r="J40" s="269">
        <v>1.2353085510315689E-2</v>
      </c>
      <c r="K40" s="269">
        <v>0.40761909192740808</v>
      </c>
      <c r="L40" s="269">
        <v>6.27439566760888E-2</v>
      </c>
      <c r="M40" s="277">
        <v>13.72</v>
      </c>
      <c r="N40" s="278">
        <v>0</v>
      </c>
      <c r="O40" s="278">
        <v>10.439750774676961</v>
      </c>
      <c r="P40" s="279">
        <v>14</v>
      </c>
      <c r="Q40" s="280">
        <v>0</v>
      </c>
      <c r="R40" s="280">
        <v>198</v>
      </c>
    </row>
    <row r="41" spans="1:18" ht="16.5">
      <c r="A41" s="281" t="s">
        <v>119</v>
      </c>
      <c r="B41" s="273" t="s">
        <v>471</v>
      </c>
      <c r="C41" s="265" t="s">
        <v>70</v>
      </c>
      <c r="D41" s="266">
        <v>0.7592914714643989</v>
      </c>
      <c r="E41" s="274">
        <v>5539</v>
      </c>
      <c r="F41" s="267" t="s">
        <v>123</v>
      </c>
      <c r="G41" s="275" t="s">
        <v>242</v>
      </c>
      <c r="H41" s="276">
        <v>2</v>
      </c>
      <c r="I41" s="268">
        <v>799.79200000000003</v>
      </c>
      <c r="J41" s="269">
        <v>5.6195189863408263E-3</v>
      </c>
      <c r="K41" s="269">
        <v>0.40576379136884438</v>
      </c>
      <c r="L41" s="269">
        <v>0.17712120595605957</v>
      </c>
      <c r="M41" s="277">
        <v>16.05</v>
      </c>
      <c r="N41" s="278">
        <v>0.12503250845219757</v>
      </c>
      <c r="O41" s="278">
        <v>5.0013003380879031</v>
      </c>
      <c r="P41" s="279">
        <v>9</v>
      </c>
      <c r="Q41" s="280">
        <v>1</v>
      </c>
      <c r="R41" s="280">
        <v>47</v>
      </c>
    </row>
    <row r="42" spans="1:18" ht="16.5">
      <c r="A42" s="281" t="s">
        <v>119</v>
      </c>
      <c r="B42" s="273" t="s">
        <v>509</v>
      </c>
      <c r="C42" s="265" t="s">
        <v>67</v>
      </c>
      <c r="D42" s="266">
        <v>0.80499999999999994</v>
      </c>
      <c r="E42" s="274">
        <v>4402</v>
      </c>
      <c r="F42" s="267" t="s">
        <v>121</v>
      </c>
      <c r="G42" s="275" t="s">
        <v>218</v>
      </c>
      <c r="H42" s="276">
        <v>1</v>
      </c>
      <c r="I42" s="268">
        <v>550.66700000000003</v>
      </c>
      <c r="J42" s="269">
        <v>4.7871631041842777E-2</v>
      </c>
      <c r="K42" s="269">
        <v>0.38367383317398202</v>
      </c>
      <c r="L42" s="269">
        <v>0.15072630101313497</v>
      </c>
      <c r="M42" s="277">
        <v>12.002000000000001</v>
      </c>
      <c r="N42" s="278">
        <v>0.54479385908362032</v>
      </c>
      <c r="O42" s="278">
        <v>7.0823201680870653</v>
      </c>
      <c r="P42" s="279">
        <v>15</v>
      </c>
      <c r="Q42" s="280">
        <v>3</v>
      </c>
      <c r="R42" s="280">
        <v>39</v>
      </c>
    </row>
    <row r="43" spans="1:18" ht="16.5">
      <c r="A43" s="281" t="s">
        <v>119</v>
      </c>
      <c r="B43" s="273" t="s">
        <v>539</v>
      </c>
      <c r="C43" s="265" t="s">
        <v>70</v>
      </c>
      <c r="D43" s="266">
        <v>0.79119560297251479</v>
      </c>
      <c r="E43" s="274">
        <v>3179</v>
      </c>
      <c r="F43" s="267" t="s">
        <v>123</v>
      </c>
      <c r="G43" s="275" t="s">
        <v>247</v>
      </c>
      <c r="H43" s="276">
        <v>2</v>
      </c>
      <c r="I43" s="268">
        <v>2283.3069999999998</v>
      </c>
      <c r="J43" s="269">
        <v>2.4629459901790444E-2</v>
      </c>
      <c r="K43" s="269">
        <v>0.39517030097471822</v>
      </c>
      <c r="L43" s="269">
        <v>0.19839644865977288</v>
      </c>
      <c r="M43" s="277">
        <v>14.538</v>
      </c>
      <c r="N43" s="278">
        <v>0</v>
      </c>
      <c r="O43" s="278">
        <v>4.1606319255360757</v>
      </c>
      <c r="P43" s="279">
        <v>32</v>
      </c>
      <c r="Q43" s="280">
        <v>0</v>
      </c>
      <c r="R43" s="280">
        <v>95</v>
      </c>
    </row>
  </sheetData>
  <phoneticPr fontId="2" type="noConversion"/>
  <conditionalFormatting sqref="C14:D43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F773-A7A7-4EB9-B87E-B41DABA0E956}">
  <sheetPr>
    <tabColor rgb="FFFF0000"/>
  </sheetPr>
  <dimension ref="A1:M16"/>
  <sheetViews>
    <sheetView showGridLines="0" workbookViewId="0"/>
  </sheetViews>
  <sheetFormatPr defaultRowHeight="13.5"/>
  <cols>
    <col min="1" max="11" width="9.140625" style="287"/>
    <col min="12" max="12" width="0" style="287" hidden="1" customWidth="1"/>
    <col min="13" max="16384" width="9.140625" style="287"/>
  </cols>
  <sheetData>
    <row r="1" spans="1:13">
      <c r="A1" s="282"/>
      <c r="B1" s="283"/>
      <c r="C1" s="284"/>
      <c r="D1" s="285"/>
      <c r="E1" s="285"/>
      <c r="F1" s="286"/>
      <c r="G1" s="285"/>
      <c r="H1" s="285"/>
      <c r="I1" s="285"/>
      <c r="J1" s="285"/>
      <c r="K1" s="285"/>
      <c r="L1" s="285"/>
      <c r="M1" s="285"/>
    </row>
    <row r="2" spans="1:13" ht="41.25">
      <c r="A2" s="298" t="s">
        <v>597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</row>
    <row r="4" spans="1:13" ht="17.25">
      <c r="A4" s="288" t="s">
        <v>598</v>
      </c>
      <c r="B4" s="289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</row>
    <row r="5" spans="1:13" ht="26.25">
      <c r="A5" s="290" t="s">
        <v>599</v>
      </c>
    </row>
    <row r="6" spans="1:13" ht="26.25">
      <c r="A6" s="290" t="s">
        <v>600</v>
      </c>
    </row>
    <row r="7" spans="1:13" ht="26.25">
      <c r="A7" s="290"/>
    </row>
    <row r="8" spans="1:13" ht="17.25">
      <c r="A8" s="291" t="s">
        <v>601</v>
      </c>
    </row>
    <row r="9" spans="1:13" ht="40.5">
      <c r="A9" s="299" t="s">
        <v>0</v>
      </c>
      <c r="B9" s="270" t="s">
        <v>74</v>
      </c>
      <c r="C9" s="263" t="s">
        <v>65</v>
      </c>
      <c r="D9" s="263" t="s">
        <v>161</v>
      </c>
      <c r="E9" s="271" t="s">
        <v>147</v>
      </c>
      <c r="F9" s="270" t="s">
        <v>152</v>
      </c>
      <c r="G9" s="271" t="s">
        <v>150</v>
      </c>
      <c r="H9" s="271" t="s">
        <v>154</v>
      </c>
      <c r="I9" s="264" t="s">
        <v>156</v>
      </c>
      <c r="J9" s="271" t="s">
        <v>11</v>
      </c>
      <c r="K9" s="271" t="s">
        <v>12</v>
      </c>
      <c r="L9" s="271" t="s">
        <v>13</v>
      </c>
      <c r="M9" s="271" t="s">
        <v>183</v>
      </c>
    </row>
    <row r="10" spans="1:13" ht="16.5">
      <c r="A10" s="281" t="s">
        <v>119</v>
      </c>
      <c r="B10" s="273" t="s">
        <v>281</v>
      </c>
      <c r="C10" s="265" t="s">
        <v>67</v>
      </c>
      <c r="D10" s="266">
        <v>0.82864762601089237</v>
      </c>
      <c r="E10" s="274">
        <v>3792</v>
      </c>
      <c r="F10" s="267" t="s">
        <v>123</v>
      </c>
      <c r="G10" s="275" t="s">
        <v>249</v>
      </c>
      <c r="H10" s="276">
        <v>2</v>
      </c>
      <c r="I10" s="268">
        <v>2521.703</v>
      </c>
      <c r="J10" s="269">
        <v>1.8697925854438316E-2</v>
      </c>
      <c r="K10" s="269">
        <v>0.43576556859063287</v>
      </c>
      <c r="L10" s="269">
        <v>0.10310492552057082</v>
      </c>
      <c r="M10" s="300">
        <v>66</v>
      </c>
    </row>
    <row r="11" spans="1:13" ht="16.5">
      <c r="A11" s="281" t="s">
        <v>119</v>
      </c>
      <c r="B11" s="273" t="s">
        <v>329</v>
      </c>
      <c r="C11" s="265" t="s">
        <v>67</v>
      </c>
      <c r="D11" s="266">
        <v>0.81251625175844033</v>
      </c>
      <c r="E11" s="274">
        <v>6591</v>
      </c>
      <c r="F11" s="267" t="s">
        <v>121</v>
      </c>
      <c r="G11" s="275" t="s">
        <v>224</v>
      </c>
      <c r="H11" s="276">
        <v>2</v>
      </c>
      <c r="I11" s="268">
        <v>1567.2370000000001</v>
      </c>
      <c r="J11" s="269">
        <v>4.6193146209338516E-2</v>
      </c>
      <c r="K11" s="269">
        <v>0.41380767187724893</v>
      </c>
      <c r="L11" s="269">
        <v>0.16015446291786117</v>
      </c>
      <c r="M11" s="300">
        <v>47</v>
      </c>
    </row>
    <row r="12" spans="1:13" ht="16.5">
      <c r="A12" s="281" t="s">
        <v>119</v>
      </c>
      <c r="B12" s="273" t="s">
        <v>345</v>
      </c>
      <c r="C12" s="265" t="s">
        <v>67</v>
      </c>
      <c r="D12" s="266">
        <v>0.822561033622486</v>
      </c>
      <c r="E12" s="274">
        <v>6673</v>
      </c>
      <c r="F12" s="267" t="s">
        <v>123</v>
      </c>
      <c r="G12" s="275" t="s">
        <v>242</v>
      </c>
      <c r="H12" s="276">
        <v>9</v>
      </c>
      <c r="I12" s="268">
        <v>2351.9189999999999</v>
      </c>
      <c r="J12" s="269">
        <v>2.6685777734887155E-2</v>
      </c>
      <c r="K12" s="269">
        <v>0.37794370708485747</v>
      </c>
      <c r="L12" s="269">
        <v>0.16497166781679132</v>
      </c>
      <c r="M12" s="300">
        <v>30</v>
      </c>
    </row>
    <row r="13" spans="1:13" ht="16.5">
      <c r="A13" s="281" t="s">
        <v>119</v>
      </c>
      <c r="B13" s="273" t="s">
        <v>429</v>
      </c>
      <c r="C13" s="265" t="s">
        <v>70</v>
      </c>
      <c r="D13" s="266">
        <v>0.77818181818181809</v>
      </c>
      <c r="E13" s="274">
        <v>3128</v>
      </c>
      <c r="F13" s="267" t="s">
        <v>123</v>
      </c>
      <c r="G13" s="275" t="s">
        <v>247</v>
      </c>
      <c r="H13" s="276">
        <v>1</v>
      </c>
      <c r="I13" s="268">
        <v>2013.846</v>
      </c>
      <c r="J13" s="269">
        <v>9.6993152500558458E-3</v>
      </c>
      <c r="K13" s="269">
        <v>0.39088238372657935</v>
      </c>
      <c r="L13" s="269">
        <v>0.20408710497227692</v>
      </c>
      <c r="M13" s="300">
        <v>40</v>
      </c>
    </row>
    <row r="14" spans="1:13" ht="16.5">
      <c r="A14" s="281" t="s">
        <v>119</v>
      </c>
      <c r="B14" s="273" t="s">
        <v>445</v>
      </c>
      <c r="C14" s="265" t="s">
        <v>67</v>
      </c>
      <c r="D14" s="266">
        <v>0.84566987259324722</v>
      </c>
      <c r="E14" s="274">
        <v>8091</v>
      </c>
      <c r="F14" s="267" t="s">
        <v>121</v>
      </c>
      <c r="G14" s="275" t="s">
        <v>219</v>
      </c>
      <c r="H14" s="276">
        <v>6</v>
      </c>
      <c r="I14" s="268">
        <v>1490.9670000000001</v>
      </c>
      <c r="J14" s="269">
        <v>6.3230243496241553E-2</v>
      </c>
      <c r="K14" s="269">
        <v>0.38523959589352741</v>
      </c>
      <c r="L14" s="269">
        <v>0.18636950312626946</v>
      </c>
      <c r="M14" s="300">
        <v>39</v>
      </c>
    </row>
    <row r="15" spans="1:13" ht="16.5">
      <c r="A15" s="281" t="s">
        <v>119</v>
      </c>
      <c r="B15" s="273" t="s">
        <v>461</v>
      </c>
      <c r="C15" s="265" t="s">
        <v>70</v>
      </c>
      <c r="D15" s="266">
        <v>0.78141841363366971</v>
      </c>
      <c r="E15" s="274">
        <v>7097</v>
      </c>
      <c r="F15" s="267" t="s">
        <v>121</v>
      </c>
      <c r="G15" s="275" t="s">
        <v>217</v>
      </c>
      <c r="H15" s="276">
        <v>3</v>
      </c>
      <c r="I15" s="268">
        <v>1542.2139999999999</v>
      </c>
      <c r="J15" s="269">
        <v>1.6988071646203348E-2</v>
      </c>
      <c r="K15" s="269">
        <v>0.45208458629482251</v>
      </c>
      <c r="L15" s="269">
        <v>0.15562042621841068</v>
      </c>
      <c r="M15" s="300">
        <v>56</v>
      </c>
    </row>
    <row r="16" spans="1:13" ht="16.5">
      <c r="A16" s="281" t="s">
        <v>119</v>
      </c>
      <c r="B16" s="273" t="s">
        <v>539</v>
      </c>
      <c r="C16" s="265" t="s">
        <v>70</v>
      </c>
      <c r="D16" s="266">
        <v>0.79119560297251479</v>
      </c>
      <c r="E16" s="274">
        <v>3179</v>
      </c>
      <c r="F16" s="267" t="s">
        <v>123</v>
      </c>
      <c r="G16" s="275" t="s">
        <v>247</v>
      </c>
      <c r="H16" s="276">
        <v>2</v>
      </c>
      <c r="I16" s="268">
        <v>2283.3069999999998</v>
      </c>
      <c r="J16" s="269">
        <v>2.4629459901790444E-2</v>
      </c>
      <c r="K16" s="269">
        <v>0.39517030097471822</v>
      </c>
      <c r="L16" s="269">
        <v>0.19839644865977288</v>
      </c>
      <c r="M16" s="300">
        <v>32</v>
      </c>
    </row>
  </sheetData>
  <mergeCells count="1">
    <mergeCell ref="A2:M2"/>
  </mergeCells>
  <phoneticPr fontId="2" type="noConversion"/>
  <conditionalFormatting sqref="C10:D1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2024-08-02T02:01:58Z</dcterms:modified>
</cp:coreProperties>
</file>