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★이정현\유정씌♥\"/>
    </mc:Choice>
  </mc:AlternateContent>
  <xr:revisionPtr revIDLastSave="0" documentId="13_ncr:1_{BB6CA763-9DA1-4723-91A8-ACEA3D556F9B}" xr6:coauthVersionLast="47" xr6:coauthVersionMax="47" xr10:uidLastSave="{00000000-0000-0000-0000-000000000000}"/>
  <bookViews>
    <workbookView xWindow="-1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명단'!$A$13:$R$71</definedName>
    <definedName name="_xlnm._FilterDatabase" localSheetId="4" hidden="1">운전자별!$A$4:$BR$86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운전자별!$A$1:$R$86</definedName>
    <definedName name="_xlnm.Print_Area" localSheetId="1">종합!$A$1:$L$103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2" l="1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14" i="60" l="1"/>
  <c r="F30" i="60"/>
  <c r="F22" i="60"/>
  <c r="F33" i="60"/>
  <c r="F25" i="60"/>
  <c r="F31" i="60"/>
  <c r="F23" i="60"/>
  <c r="F15" i="60"/>
  <c r="F17" i="60"/>
  <c r="F16" i="60"/>
  <c r="F29" i="60"/>
  <c r="F21" i="60"/>
  <c r="F13" i="60"/>
  <c r="F34" i="60"/>
  <c r="F26" i="60"/>
  <c r="F18" i="60"/>
  <c r="F37" i="60"/>
  <c r="F35" i="60"/>
  <c r="F19" i="60"/>
  <c r="F36" i="60"/>
  <c r="F28" i="60"/>
  <c r="F20" i="60"/>
  <c r="F12" i="60"/>
  <c r="F27" i="60"/>
  <c r="F11" i="60"/>
  <c r="F32" i="60"/>
  <c r="F24" i="60"/>
  <c r="B44" i="12"/>
  <c r="B43" i="12"/>
  <c r="B42" i="12"/>
  <c r="B41" i="12"/>
  <c r="B40" i="12"/>
  <c r="H60" i="12" l="1"/>
  <c r="G60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J47" i="12" a="1"/>
  <c r="J47" i="12" l="1"/>
  <c r="G62" i="12"/>
  <c r="G63" i="12"/>
  <c r="G67" i="12"/>
  <c r="G64" i="12"/>
  <c r="G66" i="12"/>
  <c r="G61" i="12"/>
  <c r="G65" i="12"/>
  <c r="H62" i="12"/>
  <c r="H66" i="12"/>
  <c r="H61" i="12"/>
  <c r="H65" i="12"/>
  <c r="H64" i="12"/>
  <c r="H67" i="12"/>
  <c r="H6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F60" i="12" l="1"/>
  <c r="B93" i="12"/>
  <c r="K60" i="12"/>
  <c r="I60" i="12"/>
  <c r="J60" i="12"/>
  <c r="F62" i="12" l="1"/>
  <c r="B94" i="12"/>
  <c r="D94" i="12" s="1"/>
  <c r="B95" i="12"/>
  <c r="J65" i="12"/>
  <c r="J66" i="12"/>
  <c r="J63" i="12"/>
  <c r="J62" i="12"/>
  <c r="J67" i="12"/>
  <c r="J64" i="12"/>
  <c r="J61" i="12"/>
  <c r="I67" i="12"/>
  <c r="I64" i="12"/>
  <c r="I65" i="12"/>
  <c r="I66" i="12"/>
  <c r="I63" i="12"/>
  <c r="I62" i="12"/>
  <c r="I61" i="12"/>
  <c r="K65" i="12"/>
  <c r="K66" i="12"/>
  <c r="K63" i="12"/>
  <c r="U61" i="12"/>
  <c r="K67" i="12"/>
  <c r="K64" i="12"/>
  <c r="K62" i="12"/>
  <c r="K61" i="12"/>
  <c r="F67" i="12"/>
  <c r="F64" i="12"/>
  <c r="F65" i="12"/>
  <c r="F66" i="12"/>
  <c r="F63" i="12"/>
  <c r="F61" i="12"/>
  <c r="J10" i="12" l="1"/>
  <c r="J29" i="12" s="1"/>
  <c r="N23" i="12"/>
  <c r="K25" i="12"/>
  <c r="D25" i="12" l="1"/>
  <c r="H47" i="12" a="1"/>
  <c r="E47" i="12" a="1"/>
  <c r="N47" i="12" a="1"/>
  <c r="I47" i="12" a="1"/>
  <c r="D47" i="12" a="1"/>
  <c r="G47" i="12" a="1"/>
  <c r="F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93" i="12"/>
  <c r="H94" i="12"/>
  <c r="G95" i="12"/>
  <c r="E93" i="12"/>
  <c r="I95" i="12"/>
  <c r="G94" i="12"/>
  <c r="D93" i="12"/>
  <c r="J93" i="12"/>
  <c r="E95" i="12"/>
  <c r="G93" i="12"/>
  <c r="H95" i="12"/>
  <c r="I94" i="12"/>
  <c r="F93" i="12"/>
  <c r="F94" i="12"/>
  <c r="J95" i="12"/>
  <c r="J94" i="12"/>
  <c r="F95" i="12"/>
  <c r="E94" i="12"/>
  <c r="D95" i="12"/>
  <c r="H9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<sst xmlns="http://schemas.openxmlformats.org/spreadsheetml/2006/main" count="2568" uniqueCount="542">
  <si>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</si>
  <si>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</si>
  <si>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</si>
  <si>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</si>
  <si>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</si>
  <si>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</si>
  <si>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</si>
  <si>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</si>
  <si>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</si>
  <si>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</si>
  <si>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</si>
  <si>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</si>
  <si>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</si>
  <si>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</si>
  <si>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</si>
  <si>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</si>
  <si>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</si>
  <si>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</si>
  <si>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</si>
  <si>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</si>
  <si>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</si>
  <si>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</si>
  <si>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</si>
  <si>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</si>
  <si>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</si>
  <si>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</si>
  <si>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</si>
  <si>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</si>
  <si>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</si>
  <si>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</si>
  <si>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</si>
  <si>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</si>
  <si>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</si>
  <si>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</si>
  <si>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</si>
  <si>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</si>
  <si>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</si>
  <si>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</si>
  <si>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</si>
  <si>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</si>
  <si>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</si>
  <si>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</si>
  <si>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</si>
  <si>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</si>
  <si>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</si>
  <si>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</si>
  <si>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</si>
  <si>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</si>
  <si>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</si>
  <si>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</si>
  <si>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</si>
  <si>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</si>
  <si>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</si>
  <si>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</si>
  <si>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</si>
  <si>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</si>
  <si>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</si>
  <si>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</si>
  <si>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</si>
  <si>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</si>
  <si>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</si>
  <si>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</si>
  <si>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</si>
  <si>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</si>
  <si>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</si>
  <si>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</si>
  <si>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</si>
  <si>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</si>
  <si>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</si>
  <si>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</si>
  <si>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</si>
  <si>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</si>
  <si>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</si>
  <si>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</si>
  <si>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</si>
  <si>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</si>
  <si>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</si>
  <si>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</si>
  <si>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</si>
  <si>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</si>
  <si>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</si>
  <si>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</si>
  <si>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</si>
  <si>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</si>
  <si>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</si>
  <si>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</si>
  <si>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</si>
  <si>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</si>
  <si>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</si>
  <si>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</si>
  <si>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</si>
  <si>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</si>
  <si>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</si>
  <si>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</si>
  <si>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</si>
  <si>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</si>
  <si>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</si>
  <si>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</si>
  <si>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</si>
  <si>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</si>
  <si>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</si>
  <si>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</si>
  <si>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</si>
  <si>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</si>
  <si>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</si>
  <si>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</si>
  <si>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</si>
  <si>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</si>
  <si>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</si>
  <si>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</si>
  <si>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</si>
  <si>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</si>
  <si>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</si>
  <si>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</si>
  <si>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</si>
  <si>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</si>
  <si>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</si>
  <si>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</si>
  <si>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인천제물포교통</t>
  </si>
  <si>
    <t>30</t>
  </si>
  <si>
    <t>78</t>
  </si>
  <si>
    <t>급행97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</si>
  <si>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</si>
  <si>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</si>
  <si>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</si>
  <si>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</si>
  <si>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</si>
  <si>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</si>
  <si>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</si>
  <si>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</si>
  <si>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</si>
  <si>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</si>
  <si>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</si>
  <si>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</si>
  <si>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</si>
  <si>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</si>
  <si>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</si>
  <si>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</si>
  <si>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</si>
  <si>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</si>
  <si>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</si>
  <si>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</si>
  <si>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</si>
  <si>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</si>
  <si>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</si>
  <si>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</si>
  <si>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</si>
  <si>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</si>
  <si>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</si>
  <si>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</si>
  <si>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</si>
  <si>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</si>
  <si>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</si>
  <si>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</si>
  <si>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</si>
  <si>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</si>
  <si>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</si>
  <si>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</si>
  <si>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</si>
  <si>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</si>
  <si>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</si>
  <si>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</si>
  <si>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</si>
  <si>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</si>
  <si>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</si>
  <si>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</si>
  <si>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</si>
  <si>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</si>
  <si>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</si>
  <si>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</si>
  <si>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</si>
  <si>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</si>
  <si>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</si>
  <si>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</si>
  <si>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</si>
  <si>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</si>
  <si>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</si>
  <si>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</si>
  <si>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</si>
  <si>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</si>
  <si>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</si>
  <si>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</si>
  <si>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</si>
  <si>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</si>
  <si>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</si>
  <si>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</si>
  <si>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</si>
  <si>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</si>
  <si>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</si>
  <si>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</si>
  <si>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</si>
  <si>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</si>
  <si>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</si>
  <si>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</si>
  <si>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</si>
  <si>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</si>
  <si>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7월] 급감속관리 명단</t>
    <phoneticPr fontId="2" type="noConversion"/>
  </si>
  <si>
    <t>인천제물포교통</t>
    <phoneticPr fontId="2" type="noConversion"/>
  </si>
  <si>
    <t>70바2602</t>
  </si>
  <si>
    <t>3030</t>
  </si>
  <si>
    <t>70바2641</t>
  </si>
  <si>
    <t>70바2688</t>
  </si>
  <si>
    <t>70바2698</t>
  </si>
  <si>
    <t>인천제물포교통30A1</t>
  </si>
  <si>
    <t>70바2711</t>
  </si>
  <si>
    <t>인천제물포교통30D1</t>
  </si>
  <si>
    <t>70바2712</t>
  </si>
  <si>
    <t>70바2713</t>
  </si>
  <si>
    <t>70바2765</t>
  </si>
  <si>
    <t>70바2783</t>
  </si>
  <si>
    <t>70바2788</t>
  </si>
  <si>
    <t>70바2789</t>
  </si>
  <si>
    <t>인천제물포교통30C6</t>
  </si>
  <si>
    <t>인천제물포교통30F1</t>
  </si>
  <si>
    <t>70바2793</t>
  </si>
  <si>
    <t>70바2795</t>
  </si>
  <si>
    <t>70바2796</t>
  </si>
  <si>
    <t>70바2797</t>
  </si>
  <si>
    <t>인천제물포교통30C2</t>
  </si>
  <si>
    <t>70바2801</t>
  </si>
  <si>
    <t>70바2802</t>
  </si>
  <si>
    <t>70바2804</t>
  </si>
  <si>
    <t>70바2808</t>
  </si>
  <si>
    <t>70바2819</t>
  </si>
  <si>
    <t>70바2829</t>
  </si>
  <si>
    <t>70바2837</t>
  </si>
  <si>
    <t>70바2608</t>
  </si>
  <si>
    <t>70바2770</t>
  </si>
  <si>
    <t>중형</t>
  </si>
  <si>
    <t>70바2445</t>
  </si>
  <si>
    <t>70바2831</t>
  </si>
  <si>
    <t>70바2832</t>
  </si>
  <si>
    <t>70바2834</t>
  </si>
  <si>
    <t>70바2835</t>
  </si>
  <si>
    <t>70바2854</t>
  </si>
  <si>
    <t>70바2858</t>
  </si>
  <si>
    <t>70바2859</t>
  </si>
  <si>
    <t>70바2860</t>
  </si>
  <si>
    <t>고창국</t>
  </si>
  <si>
    <t>530412</t>
  </si>
  <si>
    <t>고현성</t>
  </si>
  <si>
    <t>530907</t>
  </si>
  <si>
    <t>권병운</t>
  </si>
  <si>
    <t>5309959</t>
  </si>
  <si>
    <t>권오완</t>
  </si>
  <si>
    <t>5306235</t>
  </si>
  <si>
    <t>권인호</t>
  </si>
  <si>
    <t>5302218</t>
  </si>
  <si>
    <t>김강석</t>
  </si>
  <si>
    <t>5306345</t>
  </si>
  <si>
    <t>김경남</t>
  </si>
  <si>
    <t>5305149</t>
  </si>
  <si>
    <t>김광하</t>
  </si>
  <si>
    <t>5302316</t>
  </si>
  <si>
    <t>김권기</t>
  </si>
  <si>
    <t>5303852</t>
  </si>
  <si>
    <t>김길수</t>
  </si>
  <si>
    <t>5309920</t>
  </si>
  <si>
    <t>김석수</t>
  </si>
  <si>
    <t>5301954</t>
  </si>
  <si>
    <t>김선우</t>
  </si>
  <si>
    <t>5307881</t>
  </si>
  <si>
    <t>김성현</t>
  </si>
  <si>
    <t>5308296</t>
  </si>
  <si>
    <t>김승호</t>
  </si>
  <si>
    <t>5306697</t>
  </si>
  <si>
    <t>김영필</t>
  </si>
  <si>
    <t>5304683</t>
  </si>
  <si>
    <t>김용철</t>
  </si>
  <si>
    <t>5307725</t>
  </si>
  <si>
    <t>김은범</t>
  </si>
  <si>
    <t>5308373</t>
  </si>
  <si>
    <t>김재홍</t>
  </si>
  <si>
    <t>5307138</t>
  </si>
  <si>
    <t>김정섭</t>
  </si>
  <si>
    <t>5308696</t>
  </si>
  <si>
    <t>김종섭</t>
  </si>
  <si>
    <t>5304173</t>
  </si>
  <si>
    <t>김종윤</t>
  </si>
  <si>
    <t>5302190</t>
  </si>
  <si>
    <t>김혁길</t>
  </si>
  <si>
    <t>5305121</t>
  </si>
  <si>
    <t>김현국</t>
  </si>
  <si>
    <t>5301863</t>
  </si>
  <si>
    <t>김현동</t>
  </si>
  <si>
    <t>5304437</t>
  </si>
  <si>
    <t>김홍배</t>
  </si>
  <si>
    <t>530662</t>
  </si>
  <si>
    <t>남형우</t>
  </si>
  <si>
    <t>5305409</t>
  </si>
  <si>
    <t>류봉희</t>
  </si>
  <si>
    <t>5306356</t>
  </si>
  <si>
    <t>문정원</t>
  </si>
  <si>
    <t>5303838</t>
  </si>
  <si>
    <t>박광수</t>
  </si>
  <si>
    <t>5308998</t>
  </si>
  <si>
    <t>박성권</t>
  </si>
  <si>
    <t>5303924</t>
  </si>
  <si>
    <t>박성수</t>
  </si>
  <si>
    <t>5308543</t>
  </si>
  <si>
    <t>박성식</t>
  </si>
  <si>
    <t>5302074</t>
  </si>
  <si>
    <t>박우선</t>
  </si>
  <si>
    <t>530411</t>
  </si>
  <si>
    <t>박인훈</t>
  </si>
  <si>
    <t>5308248</t>
  </si>
  <si>
    <t>박종하</t>
  </si>
  <si>
    <t>530502</t>
  </si>
  <si>
    <t>박태규</t>
  </si>
  <si>
    <t>5303675</t>
  </si>
  <si>
    <t>손훈</t>
  </si>
  <si>
    <t>5306261</t>
  </si>
  <si>
    <t>송재욱</t>
  </si>
  <si>
    <t>5303111</t>
  </si>
  <si>
    <t>송주만</t>
  </si>
  <si>
    <t>5306309</t>
  </si>
  <si>
    <t>신동효</t>
  </si>
  <si>
    <t>5308039</t>
  </si>
  <si>
    <t>신정호</t>
  </si>
  <si>
    <t>5304397</t>
  </si>
  <si>
    <t>신철광</t>
  </si>
  <si>
    <t>5309627</t>
  </si>
  <si>
    <t>안맹순</t>
  </si>
  <si>
    <t>5305333</t>
  </si>
  <si>
    <t>안종수</t>
  </si>
  <si>
    <t>5308742</t>
  </si>
  <si>
    <t>안진영</t>
  </si>
  <si>
    <t>5303858</t>
  </si>
  <si>
    <t>엄진용</t>
  </si>
  <si>
    <t>5304113</t>
  </si>
  <si>
    <t>우동국</t>
  </si>
  <si>
    <t>5302989</t>
  </si>
  <si>
    <t>유원선</t>
  </si>
  <si>
    <t>5307395</t>
  </si>
  <si>
    <t>이상윤</t>
  </si>
  <si>
    <t>530909</t>
  </si>
  <si>
    <t>이상일</t>
  </si>
  <si>
    <t>5304269</t>
  </si>
  <si>
    <t>이웅렬</t>
  </si>
  <si>
    <t>5303795</t>
  </si>
  <si>
    <t>이재성</t>
  </si>
  <si>
    <t>5307266</t>
  </si>
  <si>
    <t>이정수3</t>
  </si>
  <si>
    <t>5307627</t>
  </si>
  <si>
    <t>이준용</t>
  </si>
  <si>
    <t>530857</t>
  </si>
  <si>
    <t>이태식</t>
  </si>
  <si>
    <t>5306992</t>
  </si>
  <si>
    <t>이한우</t>
  </si>
  <si>
    <t>5301655</t>
  </si>
  <si>
    <t>이효철</t>
  </si>
  <si>
    <t>5304382</t>
  </si>
  <si>
    <t>장남선</t>
  </si>
  <si>
    <t>530128</t>
  </si>
  <si>
    <t>장운혁</t>
  </si>
  <si>
    <t>5306819</t>
  </si>
  <si>
    <t>장한우</t>
  </si>
  <si>
    <t>5306382</t>
  </si>
  <si>
    <t>정영수</t>
  </si>
  <si>
    <t>5308842</t>
  </si>
  <si>
    <t>정재영</t>
  </si>
  <si>
    <t>5307654</t>
  </si>
  <si>
    <t>정현성</t>
  </si>
  <si>
    <t>5304027</t>
  </si>
  <si>
    <t>조대식</t>
  </si>
  <si>
    <t>530946</t>
  </si>
  <si>
    <t>조인호</t>
  </si>
  <si>
    <t>5303665</t>
  </si>
  <si>
    <t>조효동</t>
  </si>
  <si>
    <t>5309629</t>
  </si>
  <si>
    <t>진재선</t>
  </si>
  <si>
    <t>5301432</t>
  </si>
  <si>
    <t>차명옥</t>
  </si>
  <si>
    <t>5305343</t>
  </si>
  <si>
    <t>최남식</t>
  </si>
  <si>
    <t>5303001</t>
  </si>
  <si>
    <t>최준수</t>
  </si>
  <si>
    <t>5302108</t>
  </si>
  <si>
    <t>최준호</t>
  </si>
  <si>
    <t>5305838</t>
  </si>
  <si>
    <t>표정철</t>
  </si>
  <si>
    <t>5301558</t>
  </si>
  <si>
    <t>하태권</t>
  </si>
  <si>
    <t>5303999</t>
  </si>
  <si>
    <t>한상우</t>
  </si>
  <si>
    <t>5308799</t>
  </si>
  <si>
    <t>한선호</t>
  </si>
  <si>
    <t>5305083</t>
  </si>
  <si>
    <t>한정철</t>
  </si>
  <si>
    <t>5306277</t>
  </si>
  <si>
    <t>홍석하</t>
  </si>
  <si>
    <t>5301711</t>
  </si>
  <si>
    <t>황수완</t>
  </si>
  <si>
    <t>5302802</t>
  </si>
  <si>
    <t>황재용</t>
  </si>
  <si>
    <t>5303729</t>
  </si>
  <si>
    <t>24'07</t>
  </si>
  <si>
    <t>분석기간: 24.07.01-24.07.30</t>
  </si>
  <si>
    <t>개선율(유카전)</t>
  </si>
  <si>
    <t>27위/(32개사)</t>
  </si>
  <si>
    <t>인천전체</t>
  </si>
  <si>
    <t>2%(2명)</t>
  </si>
  <si>
    <t>4%(3명)</t>
  </si>
  <si>
    <t>20%(17명)</t>
  </si>
  <si>
    <t>37%(31명)</t>
  </si>
  <si>
    <t>34%(27명)</t>
  </si>
  <si>
    <t>5%(1명)</t>
  </si>
  <si>
    <t>0%(0명)</t>
  </si>
  <si>
    <t>14%(3명)</t>
  </si>
  <si>
    <t>11%(1명)</t>
  </si>
  <si>
    <t>55%(12명)</t>
  </si>
  <si>
    <t>33%(3명)</t>
  </si>
  <si>
    <t>56%(5명)</t>
  </si>
  <si>
    <t>100%(2명)</t>
  </si>
  <si>
    <t>3838</t>
  </si>
  <si>
    <t>인천스마트38B1</t>
  </si>
  <si>
    <t>▽</t>
  </si>
  <si>
    <t>인천스마트38D3</t>
  </si>
  <si>
    <t>인천스마트38D4</t>
  </si>
  <si>
    <t>55</t>
  </si>
  <si>
    <t>인천스마트5C2</t>
  </si>
  <si>
    <t>인천스마트5A1</t>
  </si>
  <si>
    <t>인천스마트5A4</t>
  </si>
  <si>
    <t>=</t>
  </si>
  <si>
    <t>인천스마트5B4</t>
  </si>
  <si>
    <t>인천스마트5B1</t>
  </si>
  <si>
    <t>인천스마트5C1</t>
  </si>
  <si>
    <t>인천스마트5B2</t>
  </si>
  <si>
    <t>인천스마트5S2</t>
  </si>
  <si>
    <t>인천스마트5A3</t>
  </si>
  <si>
    <t>인천스마트5A2</t>
  </si>
  <si>
    <t>인천스마트5S1</t>
  </si>
  <si>
    <t>인천스마트5B3</t>
  </si>
  <si>
    <t>4541345413</t>
  </si>
  <si>
    <t>인천스마트45413A2</t>
  </si>
  <si>
    <t>▲</t>
  </si>
  <si>
    <t>인천스마트45413S1</t>
  </si>
  <si>
    <t>인천스마트45413A1</t>
  </si>
  <si>
    <t>인천스마트45413S2</t>
  </si>
  <si>
    <t>인천스마트45413S3</t>
  </si>
  <si>
    <t>인천스마트45413A3</t>
  </si>
  <si>
    <t>예비예비</t>
  </si>
  <si>
    <t>인천스마트예비B10</t>
  </si>
  <si>
    <t>인천스마트예비B6</t>
  </si>
  <si>
    <t>인천스마트예비B9</t>
  </si>
  <si>
    <t>인천스마트예비B5</t>
  </si>
  <si>
    <t>인천제물포교통30C13</t>
  </si>
  <si>
    <t>인천제물포교통30B5</t>
  </si>
  <si>
    <t>인천제물포교통30C11</t>
  </si>
  <si>
    <t>530412149.273</t>
  </si>
  <si>
    <t>530907709.961</t>
  </si>
  <si>
    <t>53099591272.922</t>
  </si>
  <si>
    <t>53062351778.358</t>
  </si>
  <si>
    <t>53022182483.464</t>
  </si>
  <si>
    <t>5306345922.648</t>
  </si>
  <si>
    <t>5305149569.984</t>
  </si>
  <si>
    <t>5302316295.729</t>
  </si>
  <si>
    <t>53038522304.491</t>
  </si>
  <si>
    <t>53099201741.374</t>
  </si>
  <si>
    <t>5301954258.739</t>
  </si>
  <si>
    <t>5307881147.255</t>
  </si>
  <si>
    <t>53082961695.539</t>
  </si>
  <si>
    <t>53066972347.138</t>
  </si>
  <si>
    <t>53046831945.836</t>
  </si>
  <si>
    <t>53077251550.468</t>
  </si>
  <si>
    <t>53083731649.468</t>
  </si>
  <si>
    <t>53071381307.811</t>
  </si>
  <si>
    <t>5308696282.034</t>
  </si>
  <si>
    <t>53041732695.599</t>
  </si>
  <si>
    <t>5302190293.649</t>
  </si>
  <si>
    <t>53051212293.681</t>
  </si>
  <si>
    <t>53018636488.866</t>
  </si>
  <si>
    <t>53044371858.548</t>
  </si>
  <si>
    <t>530662215.979</t>
  </si>
  <si>
    <t>5305409920.565</t>
  </si>
  <si>
    <t>53063562782.023</t>
  </si>
  <si>
    <t>5303838713.973</t>
  </si>
  <si>
    <t>53089981965.83</t>
  </si>
  <si>
    <t>53039242736.469</t>
  </si>
  <si>
    <t>53085432570.56</t>
  </si>
  <si>
    <t>5302074424.406</t>
  </si>
  <si>
    <t>530411274.417</t>
  </si>
  <si>
    <t>5308248558.489</t>
  </si>
  <si>
    <t>박재찬</t>
  </si>
  <si>
    <t>5309940</t>
  </si>
  <si>
    <t>5309940692.003</t>
  </si>
  <si>
    <t>박종석</t>
  </si>
  <si>
    <t>5301702</t>
  </si>
  <si>
    <t>5301702382.863</t>
  </si>
  <si>
    <t>5305022962.848</t>
  </si>
  <si>
    <t>5303675151.244</t>
  </si>
  <si>
    <t>5306261293.45</t>
  </si>
  <si>
    <t>5303111296.122</t>
  </si>
  <si>
    <t>53063091448.784</t>
  </si>
  <si>
    <t>53080391318.339</t>
  </si>
  <si>
    <t>53043973292.115</t>
  </si>
  <si>
    <t>53096271960.877</t>
  </si>
  <si>
    <t>53053331472.566</t>
  </si>
  <si>
    <t>53087422116.34</t>
  </si>
  <si>
    <t>53038581014.678</t>
  </si>
  <si>
    <t>5304113498.19</t>
  </si>
  <si>
    <t>5302989200.821</t>
  </si>
  <si>
    <t>유원상</t>
  </si>
  <si>
    <t>5308496</t>
  </si>
  <si>
    <t>53084962498.118</t>
  </si>
  <si>
    <t>5307395294.022</t>
  </si>
  <si>
    <t>530909387.083</t>
  </si>
  <si>
    <t>53042691897.297</t>
  </si>
  <si>
    <t>53037952392.793</t>
  </si>
  <si>
    <t>53072662105.775</t>
  </si>
  <si>
    <t>53076271646.018</t>
  </si>
  <si>
    <t>5308573051.256</t>
  </si>
  <si>
    <t>53069922919.88</t>
  </si>
  <si>
    <t>53016552798.432</t>
  </si>
  <si>
    <t>53043821466.611</t>
  </si>
  <si>
    <t>5301282172.261</t>
  </si>
  <si>
    <t>5306819253.97</t>
  </si>
  <si>
    <t>53063821012.576</t>
  </si>
  <si>
    <t>5308842400.471</t>
  </si>
  <si>
    <t>53076542142.863</t>
  </si>
  <si>
    <t>53040272082.898</t>
  </si>
  <si>
    <t>5309462658.083</t>
  </si>
  <si>
    <t>53036651482.306</t>
  </si>
  <si>
    <t>5309629295.805</t>
  </si>
  <si>
    <t>53014321090.734</t>
  </si>
  <si>
    <t>5305343354.947</t>
  </si>
  <si>
    <t>53030011693.46</t>
  </si>
  <si>
    <t>5302108434.645</t>
  </si>
  <si>
    <t>5305838699.851</t>
  </si>
  <si>
    <t>53015582301.978</t>
  </si>
  <si>
    <t>5303999273.615</t>
  </si>
  <si>
    <t>53087991635.605</t>
  </si>
  <si>
    <t>53050832263.995</t>
  </si>
  <si>
    <t>53062771347.995</t>
  </si>
  <si>
    <t>53017112754.593</t>
  </si>
  <si>
    <t>53028021646.745</t>
  </si>
  <si>
    <t>53037291415.8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</si>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</sst>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0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3" fontId="33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60" fillId="2" borderId="0" xfId="568" applyFont="1" applyFill="1">
      <alignment vertical="center"/>
    </xf>
    <xf numFmtId="0" fontId="3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49" fontId="81" fillId="15" borderId="0" xfId="562" applyNumberFormat="1" applyFont="1" applyFill="1" applyAlignment="1">
      <alignment horizontal="center" vertical="center" wrapText="1"/>
    </xf>
    <xf numFmtId="191" fontId="81" fillId="16" borderId="0" xfId="562" applyNumberFormat="1" applyFont="1" applyFill="1" applyAlignment="1">
      <alignment horizontal="right" vertical="center"/>
    </xf>
    <xf numFmtId="185" fontId="10" fillId="6" borderId="0" xfId="0" applyNumberFormat="1" applyFont="1" applyFill="1">
      <alignment vertical="center"/>
    </xf>
    <xf numFmtId="185" fontId="10" fillId="0" borderId="0" xfId="0" applyNumberFormat="1" applyFont="1">
      <alignment vertical="center"/>
    </xf>
    <xf numFmtId="180" fontId="65" fillId="13" borderId="0" xfId="0" applyNumberFormat="1" applyFont="1" applyFill="1" applyAlignment="1">
      <alignment horizontal="center" vertical="center"/>
    </xf>
    <xf numFmtId="180" fontId="65" fillId="6" borderId="0" xfId="0" applyNumberFormat="1" applyFont="1" applyFill="1" applyAlignment="1">
      <alignment horizontal="center" vertical="center"/>
    </xf>
    <xf numFmtId="180" fontId="65" fillId="16" borderId="0" xfId="562" applyNumberFormat="1" applyFont="1" applyFill="1" applyAlignment="1">
      <alignment horizontal="center" vertical="center"/>
    </xf>
    <xf numFmtId="0" fontId="83" fillId="0" borderId="0" xfId="0" applyFont="1">
      <alignment vertical="center"/>
    </xf>
    <xf numFmtId="9" fontId="83" fillId="0" borderId="0" xfId="2" applyFont="1" applyFill="1" applyBorder="1">
      <alignment vertical="center"/>
    </xf>
    <xf numFmtId="184" fontId="31" fillId="0" borderId="0" xfId="1" applyNumberFormat="1" applyFont="1" applyFill="1" applyBorder="1">
      <alignment vertical="center"/>
    </xf>
    <xf numFmtId="185" fontId="84" fillId="10" borderId="37" xfId="0" applyNumberFormat="1" applyFont="1" applyFill="1" applyBorder="1" applyAlignment="1">
      <alignment horizontal="center" vertical="center" wrapText="1"/>
    </xf>
    <xf numFmtId="185" fontId="84" fillId="10" borderId="31" xfId="0" applyNumberFormat="1" applyFont="1" applyFill="1" applyBorder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82" fillId="0" borderId="0" xfId="0" applyNumberFormat="1" applyFont="1" applyAlignment="1">
      <alignment horizontal="left" vertical="center" indent="1"/>
    </xf>
    <xf numFmtId="187" fontId="54" fillId="10" borderId="50" xfId="2" applyNumberFormat="1" applyFont="1" applyFill="1" applyBorder="1" applyAlignment="1">
      <alignment horizontal="center" vertical="center"/>
    </xf>
    <xf numFmtId="187" fontId="54" fillId="10" borderId="51" xfId="2" applyNumberFormat="1" applyFont="1" applyFill="1" applyBorder="1" applyAlignment="1">
      <alignment horizontal="center" vertical="center"/>
    </xf>
    <xf numFmtId="0" fontId="19" fillId="0" borderId="0" xfId="568" applyFont="1" applyAlignment="1">
      <alignment horizontal="center" vertical="center"/>
    </xf>
    <xf numFmtId="180" fontId="39" fillId="16" borderId="0" xfId="562" applyNumberFormat="1" applyFont="1" applyFill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3F4-4D56-9DE5-BDC32F6395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1.8703212966418323</c:v>
                </c:pt>
                <c:pt idx="1">
                  <c:v>2.1749039625540454</c:v>
                </c:pt>
                <c:pt idx="2">
                  <c:v>2.126560743455836</c:v>
                </c:pt>
                <c:pt idx="3">
                  <c:v>2.0802752526703294</c:v>
                </c:pt>
                <c:pt idx="4">
                  <c:v>2.0117891426233525</c:v>
                </c:pt>
                <c:pt idx="5">
                  <c:v>1.82</c:v>
                </c:pt>
                <c:pt idx="6">
                  <c:v>1.8200097567593678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2.4096385542168676E-2</c:v>
                </c:pt>
                <c:pt idx="1">
                  <c:v>3.614457831325301E-2</c:v>
                </c:pt>
                <c:pt idx="2">
                  <c:v>2.4096385542168676E-2</c:v>
                </c:pt>
                <c:pt idx="3">
                  <c:v>0.20481927710843373</c:v>
                </c:pt>
                <c:pt idx="4">
                  <c:v>0.37349397590361444</c:v>
                </c:pt>
                <c:pt idx="5">
                  <c:v>0.33734939759036142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0.13636363636363635</c:v>
                </c:pt>
                <c:pt idx="1">
                  <c:v>0.55555555555555558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0.54545454545454541</c:v>
                </c:pt>
                <c:pt idx="1">
                  <c:v>0.33333333333333331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0.13636363636363635</c:v>
                </c:pt>
                <c:pt idx="1">
                  <c:v>0.1111111111111111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4.5454545454545456E-2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4.5454545454545456E-2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4.5454545454545456E-2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795618</xdr:colOff>
      <xdr:row>8</xdr:row>
      <xdr:rowOff>762000</xdr:rowOff>
    </xdr:from>
    <xdr:to>
      <xdr:col>2</xdr:col>
      <xdr:colOff>369794</xdr:colOff>
      <xdr:row>14</xdr:row>
      <xdr:rowOff>145676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96471" y="2947147"/>
          <a:ext cx="493058" cy="1714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324969</xdr:colOff>
      <xdr:row>10</xdr:row>
      <xdr:rowOff>78440</xdr:rowOff>
    </xdr:from>
    <xdr:to>
      <xdr:col>2</xdr:col>
      <xdr:colOff>425826</xdr:colOff>
      <xdr:row>11</xdr:row>
      <xdr:rowOff>268941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25822" y="3428999"/>
          <a:ext cx="1019739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761217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549089</xdr:colOff>
      <xdr:row>8</xdr:row>
      <xdr:rowOff>414618</xdr:rowOff>
    </xdr:from>
    <xdr:to>
      <xdr:col>3</xdr:col>
      <xdr:colOff>459445</xdr:colOff>
      <xdr:row>9</xdr:row>
      <xdr:rowOff>22413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68824" y="2599765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672353</xdr:colOff>
      <xdr:row>8</xdr:row>
      <xdr:rowOff>739588</xdr:rowOff>
    </xdr:from>
    <xdr:to>
      <xdr:col>3</xdr:col>
      <xdr:colOff>134471</xdr:colOff>
      <xdr:row>9</xdr:row>
      <xdr:rowOff>100853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692088" y="2924735"/>
          <a:ext cx="336177" cy="235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459441</xdr:colOff>
      <xdr:row>9</xdr:row>
      <xdr:rowOff>168088</xdr:rowOff>
    </xdr:from>
    <xdr:to>
      <xdr:col>3</xdr:col>
      <xdr:colOff>784412</xdr:colOff>
      <xdr:row>10</xdr:row>
      <xdr:rowOff>112059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53235" y="3227294"/>
          <a:ext cx="324971" cy="235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242046</xdr:colOff>
      <xdr:row>8</xdr:row>
      <xdr:rowOff>746312</xdr:rowOff>
    </xdr:from>
    <xdr:to>
      <xdr:col>4</xdr:col>
      <xdr:colOff>398932</xdr:colOff>
      <xdr:row>10</xdr:row>
      <xdr:rowOff>62754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135840" y="29314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103093</xdr:colOff>
      <xdr:row>9</xdr:row>
      <xdr:rowOff>215154</xdr:rowOff>
    </xdr:from>
    <xdr:to>
      <xdr:col>5</xdr:col>
      <xdr:colOff>259979</xdr:colOff>
      <xdr:row>11</xdr:row>
      <xdr:rowOff>114302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870946" y="32743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257735</xdr:colOff>
      <xdr:row>10</xdr:row>
      <xdr:rowOff>134471</xdr:rowOff>
    </xdr:from>
    <xdr:to>
      <xdr:col>4</xdr:col>
      <xdr:colOff>593912</xdr:colOff>
      <xdr:row>11</xdr:row>
      <xdr:rowOff>201706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25588" y="3485030"/>
          <a:ext cx="336177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804582</xdr:colOff>
      <xdr:row>12</xdr:row>
      <xdr:rowOff>109820</xdr:rowOff>
    </xdr:from>
    <xdr:to>
      <xdr:col>6</xdr:col>
      <xdr:colOff>87410</xdr:colOff>
      <xdr:row>14</xdr:row>
      <xdr:rowOff>8968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572435" y="4043085"/>
          <a:ext cx="1030946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-9.5%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869576</xdr:colOff>
      <xdr:row>12</xdr:row>
      <xdr:rowOff>17930</xdr:rowOff>
    </xdr:from>
    <xdr:to>
      <xdr:col>5</xdr:col>
      <xdr:colOff>437029</xdr:colOff>
      <xdr:row>15</xdr:row>
      <xdr:rowOff>190500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637429" y="3951195"/>
          <a:ext cx="441512" cy="10466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378757</xdr:colOff>
      <xdr:row>14</xdr:row>
      <xdr:rowOff>121023</xdr:rowOff>
    </xdr:from>
    <xdr:to>
      <xdr:col>6</xdr:col>
      <xdr:colOff>535643</xdr:colOff>
      <xdr:row>16</xdr:row>
      <xdr:rowOff>20172</xdr:rowOff>
    </xdr:to>
    <xdr:sp macro="" textlink="$K$17">
      <xdr:nvSpPr>
        <xdr:cNvPr id="19" name="TextBox 18">
          <a:extLst>
            <a:ext uri="{FF2B5EF4-FFF2-40B4-BE49-F238E27FC236}">
              <a16:creationId xmlns:a16="http://schemas.microsoft.com/office/drawing/2014/main" id="{2D36283B-6247-44DB-B24C-BA38BAA6FC0B}"/>
            </a:ext>
          </a:extLst>
        </xdr:cNvPr>
        <xdr:cNvSpPr txBox="1"/>
      </xdr:nvSpPr>
      <xdr:spPr>
        <a:xfrm>
          <a:off x="4020669" y="46369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FEAE52-F46A-40B4-A53E-E0C410C871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690282</xdr:colOff>
      <xdr:row>16</xdr:row>
      <xdr:rowOff>6723</xdr:rowOff>
    </xdr:from>
    <xdr:to>
      <xdr:col>6</xdr:col>
      <xdr:colOff>134470</xdr:colOff>
      <xdr:row>16</xdr:row>
      <xdr:rowOff>11206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F6120D82-765E-4313-8020-974E27A9C5FF}"/>
            </a:ext>
          </a:extLst>
        </xdr:cNvPr>
        <xdr:cNvCxnSpPr/>
      </xdr:nvCxnSpPr>
      <xdr:spPr>
        <a:xfrm>
          <a:off x="4332194" y="5105399"/>
          <a:ext cx="318247" cy="44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3.85546875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27" width="9.140625" style="32"/>
    <col min="28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0" t="s">
        <v>111</v>
      </c>
      <c r="C2" s="58"/>
      <c r="D2" s="58"/>
      <c r="E2" s="58"/>
      <c r="F2" s="58"/>
      <c r="G2" s="58"/>
      <c r="H2" s="58"/>
      <c r="I2" s="58"/>
      <c r="J2" s="58"/>
      <c r="K2" s="66" t="s">
        <v>397</v>
      </c>
      <c r="L2" s="59"/>
    </row>
    <row r="3" spans="1:28" ht="15.75" customHeight="1">
      <c r="B3" s="62"/>
      <c r="C3" s="62"/>
      <c r="D3" s="62"/>
      <c r="E3" s="62"/>
      <c r="F3" s="62"/>
      <c r="G3" s="62"/>
    </row>
    <row r="4" spans="1:28" ht="16.5" customHeight="1">
      <c r="B4" s="63" t="s">
        <v>113</v>
      </c>
      <c r="C4" s="297" t="s">
        <v>38</v>
      </c>
      <c r="D4" s="297"/>
      <c r="E4" s="63" t="s">
        <v>112</v>
      </c>
      <c r="F4" s="63" t="s">
        <v>64</v>
      </c>
      <c r="G4" s="95" t="s">
        <v>115</v>
      </c>
      <c r="H4" s="39"/>
      <c r="I4" s="39"/>
      <c r="J4" s="99" t="s">
        <v>35</v>
      </c>
      <c r="K4" s="99" t="s">
        <v>36</v>
      </c>
    </row>
    <row r="5" spans="1:28" ht="48.75" customHeight="1">
      <c r="B5" s="65" t="s">
        <v>396</v>
      </c>
      <c r="C5" s="298" t="s">
        <v>197</v>
      </c>
      <c r="D5" s="298"/>
      <c r="E5" s="64">
        <v>3</v>
      </c>
      <c r="F5" s="65">
        <v>54</v>
      </c>
      <c r="G5" s="96" t="s">
        <v>67</v>
      </c>
      <c r="H5" s="39"/>
      <c r="I5" s="39"/>
      <c r="J5" s="98" t="s">
        <v>50</v>
      </c>
      <c r="K5" s="97"/>
    </row>
    <row r="6" spans="1:28" ht="15.75" customHeight="1">
      <c r="B6" s="51"/>
      <c r="C6" s="51"/>
      <c r="D6" s="51"/>
      <c r="E6" s="51"/>
      <c r="F6" s="51"/>
      <c r="G6" s="51"/>
      <c r="H6" s="51"/>
      <c r="I6" s="51"/>
      <c r="M6" s="283"/>
    </row>
    <row r="7" spans="1:28" ht="16.5" customHeight="1">
      <c r="B7" s="53" t="s">
        <v>126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6"/>
      <c r="P9" s="296"/>
    </row>
    <row r="10" spans="1:28" ht="23.25" customHeight="1" thickBot="1">
      <c r="G10" s="6"/>
      <c r="H10" s="204" t="s">
        <v>91</v>
      </c>
      <c r="I10" s="205" t="s">
        <v>92</v>
      </c>
      <c r="J10" s="282" t="str">
        <f>C5</f>
        <v>인천제물포교통</v>
      </c>
      <c r="K10" s="206" t="s">
        <v>93</v>
      </c>
      <c r="X10" s="283"/>
      <c r="Z10" s="40"/>
      <c r="AA10" s="278"/>
      <c r="AB10" s="20"/>
    </row>
    <row r="11" spans="1:28" ht="23.25" customHeight="1" thickTop="1">
      <c r="G11" s="6"/>
      <c r="H11" s="237">
        <v>1</v>
      </c>
      <c r="I11" s="201">
        <v>2.0099999999999998</v>
      </c>
      <c r="J11" s="202">
        <v>1.8703212966418323</v>
      </c>
      <c r="K11" s="203"/>
      <c r="M11" s="2"/>
      <c r="Y11" s="284"/>
      <c r="Z11" s="285"/>
      <c r="AA11" s="279"/>
      <c r="AB11" s="20"/>
    </row>
    <row r="12" spans="1:28" ht="23.25" customHeight="1">
      <c r="G12" s="6"/>
      <c r="H12" s="238">
        <v>2</v>
      </c>
      <c r="I12" s="195">
        <v>2.3662575846193561</v>
      </c>
      <c r="J12" s="202">
        <v>2.1749039625540454</v>
      </c>
      <c r="K12" s="239">
        <v>0.16285045059321734</v>
      </c>
      <c r="M12" s="286"/>
      <c r="Y12" s="284"/>
      <c r="Z12" s="285"/>
      <c r="AA12" s="279"/>
      <c r="AB12" s="20"/>
    </row>
    <row r="13" spans="1:28" ht="23.25" customHeight="1">
      <c r="G13" s="6"/>
      <c r="H13" s="238">
        <v>3</v>
      </c>
      <c r="I13" s="195">
        <v>2.37</v>
      </c>
      <c r="J13" s="202">
        <v>2.126560743455836</v>
      </c>
      <c r="K13" s="241">
        <v>-2.222774887100698E-2</v>
      </c>
      <c r="M13" s="286"/>
      <c r="Y13" s="284"/>
      <c r="Z13" s="285"/>
      <c r="AA13" s="279"/>
      <c r="AB13" s="20"/>
    </row>
    <row r="14" spans="1:28" ht="23.25" customHeight="1">
      <c r="G14" s="6"/>
      <c r="H14" s="238">
        <v>4</v>
      </c>
      <c r="I14" s="195">
        <v>2.33</v>
      </c>
      <c r="J14" s="202">
        <v>2.0802752526703294</v>
      </c>
      <c r="K14" s="241">
        <v>-2.1765421433619037E-2</v>
      </c>
      <c r="M14" s="286"/>
      <c r="Y14" s="284"/>
      <c r="Z14" s="285"/>
      <c r="AA14" s="279"/>
      <c r="AB14" s="20"/>
    </row>
    <row r="15" spans="1:28" ht="23.25" customHeight="1">
      <c r="G15" s="6"/>
      <c r="H15" s="238">
        <v>5</v>
      </c>
      <c r="I15" s="195">
        <v>2.29</v>
      </c>
      <c r="J15" s="202">
        <v>2.0117891426233525</v>
      </c>
      <c r="K15" s="241">
        <v>-3.2921657823437145E-2</v>
      </c>
      <c r="M15" s="286"/>
      <c r="Y15" s="284"/>
      <c r="Z15" s="285"/>
      <c r="AA15" s="279"/>
      <c r="AB15" s="20"/>
    </row>
    <row r="16" spans="1:28" ht="23.25" customHeight="1">
      <c r="G16" s="6"/>
      <c r="H16" s="238">
        <v>6</v>
      </c>
      <c r="I16" s="195">
        <v>2.0664933427553414</v>
      </c>
      <c r="J16" s="202">
        <v>1.82</v>
      </c>
      <c r="K16" s="241">
        <v>-9.5332626347342408E-2</v>
      </c>
      <c r="M16" s="286"/>
      <c r="Y16" s="284"/>
      <c r="Z16" s="285"/>
      <c r="AA16" s="279"/>
      <c r="AB16" s="20"/>
    </row>
    <row r="17" spans="2:28" ht="23.25" customHeight="1">
      <c r="G17" s="6"/>
      <c r="H17" s="238">
        <v>7</v>
      </c>
      <c r="I17" s="195">
        <v>2.13</v>
      </c>
      <c r="J17" s="202">
        <v>1.8200097567593678</v>
      </c>
      <c r="K17" s="241">
        <v>5.3608567953666864E-6</v>
      </c>
      <c r="M17" s="286"/>
      <c r="Y17" s="284"/>
      <c r="Z17" s="285"/>
      <c r="AA17" s="279"/>
      <c r="AB17" s="20"/>
    </row>
    <row r="18" spans="2:28" ht="23.25" customHeight="1">
      <c r="G18" s="6"/>
      <c r="H18" s="240" t="s">
        <v>398</v>
      </c>
      <c r="I18" s="196">
        <v>5.9701492537313383E-2</v>
      </c>
      <c r="J18" s="197">
        <v>-2.6899944930744768E-2</v>
      </c>
      <c r="K18" s="198">
        <v>-8.6601437468058151E-2</v>
      </c>
      <c r="M18" s="286"/>
      <c r="Y18" s="284"/>
      <c r="Z18" s="285"/>
      <c r="AA18" s="279"/>
      <c r="AB18" s="20"/>
    </row>
    <row r="19" spans="2:28" ht="23.25" customHeight="1">
      <c r="H19" s="199" t="s">
        <v>108</v>
      </c>
      <c r="I19" s="200"/>
      <c r="J19" s="299" t="s">
        <v>399</v>
      </c>
      <c r="K19" s="300"/>
      <c r="M19" s="286"/>
      <c r="X19" s="2"/>
      <c r="Y19" s="2"/>
      <c r="AB19" s="20"/>
    </row>
    <row r="20" spans="2:28" ht="9" customHeight="1">
      <c r="M20" s="286"/>
      <c r="X20" s="2"/>
      <c r="Y20" s="2"/>
      <c r="AB20" s="50"/>
    </row>
    <row r="21" spans="2:28" ht="16.5" customHeight="1">
      <c r="B21" s="53" t="s">
        <v>127</v>
      </c>
      <c r="C21" s="53"/>
      <c r="D21" s="52"/>
      <c r="E21" s="52"/>
      <c r="F21" s="52"/>
      <c r="G21" s="52"/>
      <c r="H21" s="52"/>
      <c r="I21" s="52"/>
      <c r="J21" s="52"/>
      <c r="K21" s="52"/>
      <c r="M21" s="286"/>
      <c r="X21" s="2"/>
      <c r="Y21" s="2"/>
      <c r="AB21" s="50"/>
    </row>
    <row r="22" spans="2:28" ht="27.75" customHeight="1">
      <c r="B22" s="57" t="s">
        <v>62</v>
      </c>
      <c r="C22" s="57" t="s">
        <v>100</v>
      </c>
      <c r="D22" s="57" t="s">
        <v>102</v>
      </c>
      <c r="E22" s="57" t="s">
        <v>103</v>
      </c>
      <c r="F22" s="57" t="s">
        <v>104</v>
      </c>
      <c r="G22" s="57" t="s">
        <v>105</v>
      </c>
      <c r="H22" s="57" t="s">
        <v>6</v>
      </c>
      <c r="I22" s="57" t="s">
        <v>7</v>
      </c>
      <c r="J22" s="57" t="s">
        <v>106</v>
      </c>
      <c r="K22" s="57" t="s">
        <v>72</v>
      </c>
      <c r="M22" s="286"/>
      <c r="X22" s="2"/>
      <c r="Y22" s="2"/>
      <c r="AB22" s="50"/>
    </row>
    <row r="23" spans="2:28" ht="23.25" customHeight="1">
      <c r="B23" s="77" t="s">
        <v>400</v>
      </c>
      <c r="C23" s="78">
        <v>7</v>
      </c>
      <c r="D23" s="79">
        <v>2.0966943106046632E-2</v>
      </c>
      <c r="E23" s="79">
        <v>0.34918580012920813</v>
      </c>
      <c r="F23" s="79">
        <v>0.17214696080935904</v>
      </c>
      <c r="G23" s="80">
        <v>13.642531811268087</v>
      </c>
      <c r="H23" s="81">
        <v>0.23169009484557068</v>
      </c>
      <c r="I23" s="81">
        <v>13.887296246282647</v>
      </c>
      <c r="J23" s="82">
        <v>2.1318458931757065</v>
      </c>
      <c r="K23" s="83" t="s">
        <v>69</v>
      </c>
      <c r="M23" s="286"/>
      <c r="N23" s="287" t="str">
        <f>C5</f>
        <v>인천제물포교통</v>
      </c>
      <c r="Y23" s="2"/>
      <c r="AB23" s="4"/>
    </row>
    <row r="24" spans="2:28" ht="22.5" customHeight="1">
      <c r="B24" s="274" t="s">
        <v>118</v>
      </c>
      <c r="C24" s="70">
        <v>7</v>
      </c>
      <c r="D24" s="71">
        <v>2.7371237716216079E-2</v>
      </c>
      <c r="E24" s="71">
        <v>0.3531465357845307</v>
      </c>
      <c r="F24" s="71">
        <v>0.20512358550702015</v>
      </c>
      <c r="G24" s="72">
        <v>15.156062499999996</v>
      </c>
      <c r="H24" s="73">
        <v>0.18751584743305619</v>
      </c>
      <c r="I24" s="73">
        <v>27.968613697465106</v>
      </c>
      <c r="J24" s="74">
        <v>1.8200097567593678</v>
      </c>
      <c r="K24" s="75" t="s">
        <v>67</v>
      </c>
      <c r="M24" s="286"/>
      <c r="N24" s="40" t="s">
        <v>67</v>
      </c>
      <c r="O24" s="40">
        <v>82</v>
      </c>
      <c r="Y24" s="2"/>
      <c r="AB24" s="4"/>
    </row>
    <row r="25" spans="2:28" ht="22.5" customHeight="1">
      <c r="B25" s="54" t="s">
        <v>107</v>
      </c>
      <c r="C25" s="54"/>
      <c r="D25" s="68">
        <f>D24/D23-1</f>
        <v>0.30544722603470609</v>
      </c>
      <c r="E25" s="68">
        <f t="shared" ref="E25:J25" si="0">E24/E23-1</f>
        <v>1.1342774115834509E-2</v>
      </c>
      <c r="F25" s="68">
        <f t="shared" si="0"/>
        <v>0.19156088810757721</v>
      </c>
      <c r="G25" s="68">
        <f t="shared" si="0"/>
        <v>0.11094206776793469</v>
      </c>
      <c r="H25" s="68">
        <f t="shared" si="0"/>
        <v>-0.19066092334226947</v>
      </c>
      <c r="I25" s="68">
        <f t="shared" si="0"/>
        <v>1.0139711288258684</v>
      </c>
      <c r="J25" s="68">
        <f t="shared" si="0"/>
        <v>-0.14627517749503538</v>
      </c>
      <c r="K25" s="69" t="str">
        <f>J19</f>
        <v>27위/(32개사)</v>
      </c>
      <c r="M25" s="2" t="s">
        <v>183</v>
      </c>
      <c r="N25" s="288">
        <v>2.4096385542168676E-2</v>
      </c>
      <c r="O25" s="40">
        <v>2</v>
      </c>
      <c r="X25" s="2"/>
      <c r="Y25" s="2"/>
      <c r="AB25" s="4"/>
    </row>
    <row r="26" spans="2:28" ht="22.5" customHeight="1">
      <c r="M26" s="2" t="s">
        <v>184</v>
      </c>
      <c r="N26" s="288">
        <v>3.614457831325301E-2</v>
      </c>
      <c r="O26" s="40">
        <v>3</v>
      </c>
      <c r="X26" s="2"/>
      <c r="Y26" s="2"/>
      <c r="AB26" s="4"/>
    </row>
    <row r="27" spans="2:28" ht="17.25" customHeight="1">
      <c r="B27" s="53" t="s">
        <v>128</v>
      </c>
      <c r="C27" s="53"/>
      <c r="D27" s="52"/>
      <c r="E27" s="52"/>
      <c r="F27" s="52"/>
      <c r="G27" s="52"/>
      <c r="H27" s="52"/>
      <c r="I27" s="52"/>
      <c r="J27" s="52"/>
      <c r="K27" s="52"/>
      <c r="M27" s="2" t="s">
        <v>117</v>
      </c>
      <c r="N27" s="288">
        <v>2.4096385542168676E-2</v>
      </c>
      <c r="O27" s="40">
        <v>2</v>
      </c>
      <c r="X27" s="2"/>
      <c r="Y27" s="2"/>
      <c r="AB27" s="4"/>
    </row>
    <row r="28" spans="2:28" ht="22.5" customHeight="1">
      <c r="B28" s="61"/>
      <c r="C28" s="61"/>
      <c r="M28" s="2" t="s">
        <v>185</v>
      </c>
      <c r="N28" s="288">
        <v>0.20481927710843373</v>
      </c>
      <c r="O28" s="40">
        <v>17</v>
      </c>
      <c r="X28" s="2"/>
      <c r="Y28" s="2"/>
      <c r="AB28" s="4"/>
    </row>
    <row r="29" spans="2:28" ht="22.5" customHeight="1" thickBot="1">
      <c r="H29" s="207" t="s">
        <v>91</v>
      </c>
      <c r="I29" s="208" t="s">
        <v>92</v>
      </c>
      <c r="J29" s="281" t="str">
        <f>J10</f>
        <v>인천제물포교통</v>
      </c>
      <c r="K29" s="209" t="s">
        <v>116</v>
      </c>
      <c r="M29" s="2" t="s">
        <v>186</v>
      </c>
      <c r="N29" s="288">
        <v>0.37349397590361444</v>
      </c>
      <c r="O29" s="40">
        <v>31</v>
      </c>
      <c r="X29" s="2"/>
      <c r="Y29" s="2"/>
      <c r="AB29" s="4"/>
    </row>
    <row r="30" spans="2:28" ht="22.5" customHeight="1" thickTop="1">
      <c r="H30" s="214" t="s">
        <v>110</v>
      </c>
      <c r="I30" s="215" t="s">
        <v>69</v>
      </c>
      <c r="J30" s="216" t="s">
        <v>67</v>
      </c>
      <c r="K30" s="217"/>
      <c r="M30" s="2" t="s">
        <v>76</v>
      </c>
      <c r="N30" s="288">
        <v>0.33734939759036142</v>
      </c>
      <c r="O30" s="40">
        <v>27</v>
      </c>
      <c r="X30" s="2"/>
      <c r="Z30" s="40"/>
      <c r="AA30" s="278"/>
      <c r="AB30" s="20"/>
    </row>
    <row r="31" spans="2:28" ht="21" customHeight="1">
      <c r="H31" s="210" t="s">
        <v>94</v>
      </c>
      <c r="I31" s="211">
        <v>4.5564191905655319E-2</v>
      </c>
      <c r="J31" s="212" t="s">
        <v>401</v>
      </c>
      <c r="K31" s="213">
        <v>-2.1467806363486643E-2</v>
      </c>
      <c r="M31" s="2"/>
      <c r="X31" s="2"/>
      <c r="Z31" s="40"/>
      <c r="AA31" s="278"/>
      <c r="AB31" s="20"/>
    </row>
    <row r="32" spans="2:28" ht="21" customHeight="1">
      <c r="H32" s="187" t="s">
        <v>95</v>
      </c>
      <c r="I32" s="179">
        <v>6.968641114982578E-2</v>
      </c>
      <c r="J32" s="188" t="s">
        <v>402</v>
      </c>
      <c r="K32" s="189">
        <v>-3.354183283657277E-2</v>
      </c>
      <c r="L32" s="4"/>
      <c r="M32" s="2"/>
      <c r="X32" s="2"/>
      <c r="Z32" s="40"/>
      <c r="AA32" s="278"/>
      <c r="AB32" s="20"/>
    </row>
    <row r="33" spans="2:28" ht="21" customHeight="1">
      <c r="H33" s="186" t="s">
        <v>96</v>
      </c>
      <c r="I33" s="179">
        <v>0.13669257571696597</v>
      </c>
      <c r="J33" s="188" t="s">
        <v>401</v>
      </c>
      <c r="K33" s="189">
        <v>-0.1125961901747973</v>
      </c>
      <c r="L33" s="4"/>
      <c r="M33" s="2"/>
      <c r="X33" s="2"/>
      <c r="Z33" s="40"/>
      <c r="AA33" s="278"/>
      <c r="AB33" s="20"/>
    </row>
    <row r="34" spans="2:28" ht="21" customHeight="1">
      <c r="H34" s="186" t="s">
        <v>99</v>
      </c>
      <c r="I34" s="179">
        <v>0.22728491021173949</v>
      </c>
      <c r="J34" s="188" t="s">
        <v>403</v>
      </c>
      <c r="K34" s="189">
        <v>-2.2465633103305765E-2</v>
      </c>
      <c r="L34" s="4"/>
      <c r="M34" s="2"/>
      <c r="X34" s="2"/>
      <c r="Z34" s="40"/>
      <c r="AA34" s="278"/>
      <c r="AB34" s="20"/>
    </row>
    <row r="35" spans="2:28" ht="21" customHeight="1">
      <c r="H35" s="190" t="s">
        <v>97</v>
      </c>
      <c r="I35" s="179">
        <v>0.24658268560707586</v>
      </c>
      <c r="J35" s="188" t="s">
        <v>404</v>
      </c>
      <c r="K35" s="189">
        <v>0.12691129029653858</v>
      </c>
      <c r="L35" s="4"/>
      <c r="M35" s="2"/>
      <c r="X35" s="2"/>
      <c r="Z35" s="40"/>
      <c r="AA35" s="278"/>
      <c r="AB35" s="20"/>
    </row>
    <row r="36" spans="2:28" ht="21" customHeight="1">
      <c r="H36" s="191" t="s">
        <v>98</v>
      </c>
      <c r="I36" s="192">
        <v>0.27418922540873758</v>
      </c>
      <c r="J36" s="193" t="s">
        <v>405</v>
      </c>
      <c r="K36" s="194">
        <v>6.3160172181623842E-2</v>
      </c>
      <c r="L36" s="4"/>
      <c r="M36" s="2"/>
      <c r="X36" s="2"/>
      <c r="Z36" s="40"/>
      <c r="AA36" s="278"/>
      <c r="AB36" s="20"/>
    </row>
    <row r="37" spans="2:28" ht="22.5" customHeight="1">
      <c r="L37" s="4"/>
      <c r="M37" s="2"/>
      <c r="X37" s="2"/>
      <c r="Z37" s="40"/>
      <c r="AA37" s="278"/>
      <c r="AB37" s="20"/>
    </row>
    <row r="38" spans="2:28" ht="18" customHeight="1">
      <c r="B38" s="53" t="s">
        <v>129</v>
      </c>
      <c r="C38" s="53"/>
      <c r="D38" s="52"/>
      <c r="E38" s="52"/>
      <c r="F38" s="52"/>
      <c r="G38" s="52"/>
      <c r="H38" s="52"/>
      <c r="I38" s="52"/>
      <c r="J38" s="52"/>
      <c r="K38" s="52"/>
      <c r="L38" s="4"/>
      <c r="M38" s="2"/>
      <c r="X38" s="2"/>
      <c r="Z38" s="40"/>
      <c r="AA38" s="278"/>
      <c r="AB38" s="20"/>
    </row>
    <row r="39" spans="2:28" ht="30.75" customHeight="1">
      <c r="B39" s="57" t="s">
        <v>62</v>
      </c>
      <c r="C39" s="57" t="s">
        <v>101</v>
      </c>
      <c r="D39" s="57" t="s">
        <v>102</v>
      </c>
      <c r="E39" s="57" t="s">
        <v>103</v>
      </c>
      <c r="F39" s="57" t="s">
        <v>104</v>
      </c>
      <c r="G39" s="57" t="s">
        <v>105</v>
      </c>
      <c r="H39" s="57" t="s">
        <v>6</v>
      </c>
      <c r="I39" s="57" t="s">
        <v>7</v>
      </c>
      <c r="J39" s="57" t="s">
        <v>106</v>
      </c>
      <c r="K39" s="57" t="s">
        <v>72</v>
      </c>
      <c r="L39" s="4"/>
      <c r="M39" s="2"/>
      <c r="N39" s="40" t="s">
        <v>122</v>
      </c>
      <c r="X39" s="2"/>
      <c r="Z39" s="40"/>
      <c r="AA39" s="278"/>
      <c r="AB39" s="20"/>
    </row>
    <row r="40" spans="2:28" ht="22.5" customHeight="1">
      <c r="B40" s="273" t="str">
        <f>C5</f>
        <v>인천제물포교통</v>
      </c>
      <c r="C40" s="78">
        <v>1</v>
      </c>
      <c r="D40" s="79">
        <v>0.10584941675443255</v>
      </c>
      <c r="E40" s="79">
        <v>0.35932857988454447</v>
      </c>
      <c r="F40" s="79">
        <v>0.23862025887077384</v>
      </c>
      <c r="G40" s="80">
        <v>15.218319148936175</v>
      </c>
      <c r="H40" s="81">
        <v>2.4380217973902769</v>
      </c>
      <c r="I40" s="81">
        <v>46.049523641728285</v>
      </c>
      <c r="J40" s="82">
        <v>1.8703212966418323</v>
      </c>
      <c r="K40" s="84" t="s">
        <v>76</v>
      </c>
      <c r="L40" s="4"/>
      <c r="M40" s="2"/>
      <c r="N40" s="40">
        <v>1</v>
      </c>
      <c r="X40" s="2"/>
      <c r="Z40" s="40"/>
      <c r="AA40" s="278"/>
      <c r="AB40" s="20"/>
    </row>
    <row r="41" spans="2:28" ht="22.5" customHeight="1">
      <c r="B41" s="274" t="str">
        <f>$C$5</f>
        <v>인천제물포교통</v>
      </c>
      <c r="C41" s="70">
        <v>2</v>
      </c>
      <c r="D41" s="71">
        <v>6.1613702588016427E-2</v>
      </c>
      <c r="E41" s="71">
        <v>0.33348217758609117</v>
      </c>
      <c r="F41" s="71">
        <v>0.21484367869769977</v>
      </c>
      <c r="G41" s="72">
        <v>11.321462962962961</v>
      </c>
      <c r="H41" s="73">
        <v>0.33775229113343863</v>
      </c>
      <c r="I41" s="73">
        <v>19.775673492003104</v>
      </c>
      <c r="J41" s="74">
        <v>2.1749039625540454</v>
      </c>
      <c r="K41" s="75" t="s">
        <v>184</v>
      </c>
      <c r="M41" s="2"/>
      <c r="N41" s="40">
        <v>5</v>
      </c>
      <c r="X41" s="2"/>
      <c r="Z41" s="40"/>
      <c r="AA41" s="278"/>
      <c r="AB41" s="20"/>
    </row>
    <row r="42" spans="2:28" ht="22.5" customHeight="1">
      <c r="B42" s="274" t="str">
        <f>$C$5</f>
        <v>인천제물포교통</v>
      </c>
      <c r="C42" s="70">
        <v>3</v>
      </c>
      <c r="D42" s="71">
        <v>2.3694386134133289E-2</v>
      </c>
      <c r="E42" s="71">
        <v>0.3442178613675253</v>
      </c>
      <c r="F42" s="71">
        <v>0.22371035032757522</v>
      </c>
      <c r="G42" s="72">
        <v>11.648259259259257</v>
      </c>
      <c r="H42" s="73">
        <v>0.38225092719372994</v>
      </c>
      <c r="I42" s="73">
        <v>23.777611521494173</v>
      </c>
      <c r="J42" s="74">
        <v>2.126560743455836</v>
      </c>
      <c r="K42" s="75" t="s">
        <v>185</v>
      </c>
      <c r="M42" s="2"/>
      <c r="N42" s="40">
        <v>3</v>
      </c>
      <c r="X42" s="2"/>
      <c r="Z42" s="40"/>
      <c r="AA42" s="278"/>
      <c r="AB42" s="20"/>
    </row>
    <row r="43" spans="2:28" ht="22.5" customHeight="1">
      <c r="B43" s="274" t="str">
        <f>$C$5</f>
        <v>인천제물포교통</v>
      </c>
      <c r="C43" s="70">
        <v>4</v>
      </c>
      <c r="D43" s="71">
        <v>1.9303207426957587E-2</v>
      </c>
      <c r="E43" s="71">
        <v>0.34568062156525098</v>
      </c>
      <c r="F43" s="71">
        <v>0.22581819274094334</v>
      </c>
      <c r="G43" s="72">
        <v>11.90677777777778</v>
      </c>
      <c r="H43" s="73">
        <v>0.33873425322023942</v>
      </c>
      <c r="I43" s="73">
        <v>24.17799301665352</v>
      </c>
      <c r="J43" s="74">
        <v>2.0802752526703294</v>
      </c>
      <c r="K43" s="75" t="s">
        <v>185</v>
      </c>
      <c r="M43" s="2"/>
      <c r="N43" s="40">
        <v>3</v>
      </c>
      <c r="X43" s="2"/>
      <c r="Z43" s="40"/>
      <c r="AA43" s="278"/>
      <c r="AB43" s="20"/>
    </row>
    <row r="44" spans="2:28" ht="22.5" customHeight="1">
      <c r="B44" s="274" t="str">
        <f>$C$5</f>
        <v>인천제물포교통</v>
      </c>
      <c r="C44" s="70">
        <v>5</v>
      </c>
      <c r="D44" s="71">
        <v>2.1538193180636829E-2</v>
      </c>
      <c r="E44" s="71">
        <v>0.34665970710415145</v>
      </c>
      <c r="F44" s="71">
        <v>0.21986213781867758</v>
      </c>
      <c r="G44" s="72">
        <v>12.799351851851851</v>
      </c>
      <c r="H44" s="73">
        <v>0.55920199000461024</v>
      </c>
      <c r="I44" s="73">
        <v>24.442305295131671</v>
      </c>
      <c r="J44" s="74">
        <v>2.0117891426233525</v>
      </c>
      <c r="K44" s="75" t="s">
        <v>185</v>
      </c>
      <c r="M44" s="2"/>
      <c r="N44" s="40">
        <v>3</v>
      </c>
      <c r="X44" s="2"/>
      <c r="Z44" s="40"/>
      <c r="AA44" s="278"/>
      <c r="AB44" s="20"/>
    </row>
    <row r="45" spans="2:28" ht="22.5" customHeight="1">
      <c r="B45" s="274" t="str">
        <f>$C$5</f>
        <v>인천제물포교통</v>
      </c>
      <c r="C45" s="70">
        <v>6</v>
      </c>
      <c r="D45" s="71">
        <v>2.3783220407479051E-2</v>
      </c>
      <c r="E45" s="71">
        <v>0.3473456875289434</v>
      </c>
      <c r="F45" s="71">
        <v>0.20804765031136352</v>
      </c>
      <c r="G45" s="72">
        <v>14.116407407407408</v>
      </c>
      <c r="H45" s="73">
        <v>0.37112827365486639</v>
      </c>
      <c r="I45" s="73">
        <v>28.013825765287887</v>
      </c>
      <c r="J45" s="74">
        <v>1.82</v>
      </c>
      <c r="K45" s="75" t="s">
        <v>67</v>
      </c>
      <c r="M45" s="2"/>
      <c r="N45" s="40">
        <v>2</v>
      </c>
      <c r="X45" s="2"/>
      <c r="Z45" s="40"/>
      <c r="AA45" s="278"/>
      <c r="AB45" s="20"/>
    </row>
    <row r="46" spans="2:28" ht="22.5" customHeight="1">
      <c r="B46" s="274" t="s">
        <v>118</v>
      </c>
      <c r="C46" s="70">
        <v>7</v>
      </c>
      <c r="D46" s="71">
        <v>2.7371237716216079E-2</v>
      </c>
      <c r="E46" s="71">
        <v>0.3531465357845307</v>
      </c>
      <c r="F46" s="71">
        <v>0.20512358550702015</v>
      </c>
      <c r="G46" s="72">
        <v>15.156062499999996</v>
      </c>
      <c r="H46" s="73">
        <v>0.18751584743305619</v>
      </c>
      <c r="I46" s="73">
        <v>27.968613697465106</v>
      </c>
      <c r="J46" s="74">
        <v>1.8200097567593678</v>
      </c>
      <c r="K46" s="75" t="s">
        <v>67</v>
      </c>
      <c r="M46" s="2"/>
      <c r="N46" s="40">
        <v>2</v>
      </c>
      <c r="X46" s="2"/>
      <c r="Z46" s="40"/>
      <c r="AA46" s="278"/>
      <c r="AB46" s="20"/>
    </row>
    <row r="47" spans="2:28" ht="25.5" customHeight="1">
      <c r="B47" s="54" t="s">
        <v>107</v>
      </c>
      <c r="C47" s="54"/>
      <c r="D47" s="68" cm="1">
        <f t="array" aca="1" ref="D47" ca="1">(INDIRECT(ADDRESS(ROW()-1,COLUMN()))/INDIRECT(ADDRESS(ROW()-2,COLUMN())))-1</f>
        <v>0.15086339222625678</v>
      </c>
      <c r="E47" s="68" cm="1">
        <f t="array" aca="1" ref="E47" ca="1">(INDIRECT(ADDRESS(ROW()-1,COLUMN()))/INDIRECT(ADDRESS(ROW()-2,COLUMN())))-1</f>
        <v>1.6700504609270306E-2</v>
      </c>
      <c r="F47" s="68" cm="1">
        <f t="array" aca="1" ref="F47" ca="1">(INDIRECT(ADDRESS(ROW()-1,COLUMN()))/INDIRECT(ADDRESS(ROW()-2,COLUMN())))-1</f>
        <v>-1.4054784084161609E-2</v>
      </c>
      <c r="G47" s="68" cm="1">
        <f t="array" aca="1" ref="G47" ca="1">(INDIRECT(ADDRESS(ROW()-1,COLUMN()))/INDIRECT(ADDRESS(ROW()-2,COLUMN())))-1</f>
        <v>7.3648702717877157E-2</v>
      </c>
      <c r="H47" s="68" cm="1">
        <f t="array" aca="1" ref="H47" ca="1">(INDIRECT(ADDRESS(ROW()-1,COLUMN()))/INDIRECT(ADDRESS(ROW()-2,COLUMN())))-1</f>
        <v>-0.49474114276877212</v>
      </c>
      <c r="I47" s="68" cm="1">
        <f t="array" aca="1" ref="I47" ca="1">(INDIRECT(ADDRESS(ROW()-1,COLUMN()))/INDIRECT(ADDRESS(ROW()-2,COLUMN())))-1</f>
        <v>-1.6139197909484926E-3</v>
      </c>
      <c r="J47" s="68" cm="1">
        <f t="array" aca="1" ref="J47" ca="1">(INDIRECT(ADDRESS(ROW()-1,COLUMN()))/INDIRECT(ADDRESS(ROW()-2,COLUMN())))-1</f>
        <v>5.3608567953666864E-6</v>
      </c>
      <c r="K47" s="76" t="str" cm="1">
        <f t="array" aca="1" ref="K47" ca="1">_xlfn.IFS(N47=0,"등급유지",N47&gt;0,N47&amp;"등급 상승",N47&lt;0,N47&amp;"등급 하락")</f>
        <v>등급유지</v>
      </c>
      <c r="M47" s="289"/>
      <c r="N47" s="40" cm="1">
        <f t="array" aca="1" ref="N47" ca="1">(INDIRECT(ADDRESS(ROW()-1,COLUMN()))-INDIRECT(ADDRESS(ROW()-2,COLUMN())))</f>
        <v>0</v>
      </c>
      <c r="O47" s="40" t="s">
        <v>123</v>
      </c>
      <c r="X47" s="290"/>
      <c r="Z47" s="291"/>
      <c r="AA47" s="278"/>
      <c r="AB47" s="2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9"/>
      <c r="N48" s="2"/>
      <c r="O48" s="2"/>
      <c r="X48" s="290"/>
      <c r="Z48" s="291"/>
      <c r="AA48" s="278"/>
      <c r="AB48" s="20"/>
    </row>
    <row r="49" spans="2:28" ht="18" customHeight="1">
      <c r="B49" s="53" t="s">
        <v>130</v>
      </c>
      <c r="C49" s="53"/>
      <c r="D49" s="52"/>
      <c r="E49" s="52"/>
      <c r="F49" s="52"/>
      <c r="G49" s="52"/>
      <c r="H49" s="52"/>
      <c r="I49" s="52"/>
      <c r="J49" s="52"/>
      <c r="K49" s="52"/>
      <c r="M49" s="289"/>
      <c r="X49" s="290"/>
      <c r="Z49" s="291"/>
      <c r="AA49" s="278"/>
      <c r="AB49" s="20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89"/>
      <c r="X50" s="290"/>
      <c r="Z50" s="291"/>
      <c r="AA50" s="278"/>
      <c r="AB50" s="20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89"/>
      <c r="N51" s="290"/>
      <c r="P51" s="291"/>
      <c r="AA51" s="280"/>
    </row>
    <row r="52" spans="2:28" ht="25.5" customHeight="1">
      <c r="B52" s="48"/>
      <c r="C52" s="48"/>
      <c r="D52" s="49"/>
      <c r="M52" s="289"/>
      <c r="N52" s="290"/>
      <c r="P52" s="291"/>
      <c r="AA52" s="280"/>
    </row>
    <row r="53" spans="2:28" ht="25.5" customHeight="1">
      <c r="B53" s="48"/>
      <c r="C53" s="48"/>
      <c r="D53" s="49"/>
      <c r="M53" s="289"/>
      <c r="N53" s="290"/>
      <c r="P53" s="291"/>
      <c r="AA53" s="280"/>
    </row>
    <row r="54" spans="2:28" ht="25.5" customHeight="1">
      <c r="B54" s="48"/>
      <c r="C54" s="48"/>
      <c r="D54" s="49"/>
      <c r="M54" s="289"/>
      <c r="N54" s="290"/>
      <c r="P54" s="291"/>
      <c r="AA54" s="280"/>
    </row>
    <row r="55" spans="2:28" ht="25.5" customHeight="1">
      <c r="B55" s="48"/>
      <c r="C55" s="48"/>
      <c r="D55" s="49"/>
      <c r="M55" s="289"/>
      <c r="N55" s="290"/>
      <c r="P55" s="291"/>
      <c r="AA55" s="280"/>
    </row>
    <row r="56" spans="2:28" ht="25.5" customHeight="1">
      <c r="B56" s="48"/>
      <c r="C56" s="48"/>
      <c r="D56" s="49"/>
      <c r="M56" s="289"/>
      <c r="N56" s="290"/>
      <c r="P56" s="291"/>
      <c r="AA56" s="280"/>
    </row>
    <row r="57" spans="2:28" ht="25.5" customHeight="1">
      <c r="B57" s="48"/>
      <c r="C57" s="48"/>
      <c r="D57" s="49"/>
      <c r="M57" s="289"/>
      <c r="N57" s="290"/>
      <c r="P57" s="291"/>
      <c r="AA57" s="28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9"/>
      <c r="N58" s="290"/>
      <c r="P58" s="291"/>
      <c r="AA58" s="28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89"/>
      <c r="N59" s="290"/>
      <c r="P59" s="291"/>
      <c r="AA59" s="280"/>
    </row>
    <row r="60" spans="2:28" ht="25.5" customHeight="1" thickBot="1">
      <c r="B60" s="218" t="s">
        <v>91</v>
      </c>
      <c r="C60" s="219" t="s">
        <v>119</v>
      </c>
      <c r="D60" s="219" t="s">
        <v>121</v>
      </c>
      <c r="E60" s="219" t="s">
        <v>120</v>
      </c>
      <c r="F60" s="219" t="str">
        <f>IFERROR(INDEX(#REF!,MATCH(종합!$C$5&amp;4,#REF!,0),2),"")</f>
        <v/>
      </c>
      <c r="G60" s="219" t="str">
        <f>IFERROR(INDEX(#REF!,MATCH(종합!$C$5&amp;5,#REF!,0),2),"")</f>
        <v/>
      </c>
      <c r="H60" s="219" t="str">
        <f>IFERROR(INDEX(#REF!,MATCH(종합!$C$5&amp;6,#REF!,0),2),"")</f>
        <v/>
      </c>
      <c r="I60" s="219" t="str">
        <f>IFERROR(INDEX(#REF!,MATCH(종합!$C$5&amp;7,#REF!,0),2),"")</f>
        <v/>
      </c>
      <c r="J60" s="219" t="str">
        <f>IFERROR(INDEX(#REF!,MATCH(종합!$C$5&amp;8,#REF!,0),2),"")</f>
        <v/>
      </c>
      <c r="K60" s="220" t="str">
        <f>IFERROR(INDEX(#REF!,MATCH(종합!$C$5&amp;9,#REF!,0),2),"")</f>
        <v/>
      </c>
      <c r="M60" s="292">
        <v>1</v>
      </c>
      <c r="N60" s="293">
        <v>2</v>
      </c>
      <c r="O60" s="293">
        <v>3</v>
      </c>
      <c r="P60" s="292"/>
      <c r="Q60" s="293"/>
      <c r="R60" s="293"/>
      <c r="S60" s="292"/>
      <c r="T60" s="293"/>
      <c r="U60" s="294"/>
      <c r="AA60" s="280"/>
    </row>
    <row r="61" spans="2:28" ht="25.5" customHeight="1" thickTop="1">
      <c r="B61" s="223" t="s">
        <v>110</v>
      </c>
      <c r="C61" s="224" t="s">
        <v>69</v>
      </c>
      <c r="D61" s="225" t="s">
        <v>70</v>
      </c>
      <c r="E61" s="225" t="s">
        <v>70</v>
      </c>
      <c r="F61" s="225" t="str">
        <f>IFERROR(INDEX(#REF!,MATCH(종합!$C$5&amp;종합!F$60,#REF!,0),15),"")</f>
        <v/>
      </c>
      <c r="G61" s="225" t="str">
        <f>IFERROR(INDEX(#REF!,MATCH(종합!$C$5&amp;종합!G$60,#REF!,0),15),"")</f>
        <v/>
      </c>
      <c r="H61" s="225" t="str">
        <f>IFERROR(INDEX(#REF!,MATCH(종합!$C$5&amp;종합!H$60,#REF!,0),15),"")</f>
        <v/>
      </c>
      <c r="I61" s="225" t="str">
        <f>IFERROR(INDEX(#REF!,MATCH(종합!$C$5&amp;종합!I$60,#REF!,0),15),"")</f>
        <v/>
      </c>
      <c r="J61" s="225" t="str">
        <f>IFERROR(INDEX(#REF!,MATCH(종합!$C$5&amp;종합!J$60,#REF!,0),15),"")</f>
        <v/>
      </c>
      <c r="K61" s="225" t="str">
        <f>IFERROR(INDEX(#REF!,MATCH(종합!$C$5&amp;종합!K$60,#REF!,0),15),"")</f>
        <v/>
      </c>
      <c r="M61" s="292" t="s">
        <v>119</v>
      </c>
      <c r="N61" s="292" t="s">
        <v>121</v>
      </c>
      <c r="O61" s="292" t="s">
        <v>120</v>
      </c>
      <c r="P61" s="292"/>
      <c r="Q61" s="292"/>
      <c r="R61" s="292"/>
      <c r="S61" s="292"/>
      <c r="T61" s="292"/>
      <c r="U61" s="289" t="str">
        <f t="shared" ref="U61" si="1">K60</f>
        <v/>
      </c>
      <c r="AA61" s="280"/>
    </row>
    <row r="62" spans="2:28" ht="25.5" customHeight="1">
      <c r="B62" s="221" t="s">
        <v>94</v>
      </c>
      <c r="C62" s="211" t="s">
        <v>406</v>
      </c>
      <c r="D62" s="211" t="s">
        <v>407</v>
      </c>
      <c r="E62" s="211" t="s">
        <v>407</v>
      </c>
      <c r="F62" s="211" t="str">
        <f>IFERROR(ROUND(SUMIFS(#REF!,#REF!,종합!$C$5,#REF!,종합!F$60)/SUMIFS(#REF!,#REF!,종합!$C$5,#REF!,종합!F$60)*100,0)&amp;"%("&amp;SUMIFS(#REF!,#REF!,종합!$C$5,#REF!,종합!F$60)&amp;"명)","")</f>
        <v/>
      </c>
      <c r="G62" s="211" t="str">
        <f>IFERROR(ROUND(SUMIFS(#REF!,#REF!,종합!$C$5,#REF!,종합!G$60)/SUMIFS(#REF!,#REF!,종합!$C$5,#REF!,종합!G$60)*100,0)&amp;"%("&amp;SUMIFS(#REF!,#REF!,종합!$C$5,#REF!,종합!G$60)&amp;"명)","")</f>
        <v/>
      </c>
      <c r="H62" s="211" t="str">
        <f>IFERROR(ROUND(SUMIFS(#REF!,#REF!,종합!$C$5,#REF!,종합!H$60)/SUMIFS(#REF!,#REF!,종합!$C$5,#REF!,종합!H$60)*100,0)&amp;"%("&amp;SUMIFS(#REF!,#REF!,종합!$C$5,#REF!,종합!H$60)&amp;"명)","")</f>
        <v/>
      </c>
      <c r="I62" s="211" t="str">
        <f>IFERROR(ROUND(SUMIFS(#REF!,#REF!,종합!$C$5,#REF!,종합!I$60)/SUMIFS(#REF!,#REF!,종합!$C$5,#REF!,종합!I$60)*100,0)&amp;"%("&amp;SUMIFS(#REF!,#REF!,종합!$C$5,#REF!,종합!I$60)&amp;"명)","")</f>
        <v/>
      </c>
      <c r="J62" s="211" t="str">
        <f>IFERROR(ROUND(SUMIFS(#REF!,#REF!,종합!$C$5,#REF!,종합!J$60)/SUMIFS(#REF!,#REF!,종합!$C$5,#REF!,종합!J$60)*100,0)&amp;"%("&amp;SUMIFS(#REF!,#REF!,종합!$C$5,#REF!,종합!J$60)&amp;"명)","")</f>
        <v/>
      </c>
      <c r="K62" s="222" t="str">
        <f>IFERROR(ROUND(SUMIFS(#REF!,#REF!,종합!$C$5,#REF!,종합!K$60)/SUMIFS(#REF!,#REF!,종합!$C$5,#REF!,종합!K$60)*100,0)&amp;"%("&amp;SUMIFS(#REF!,#REF!,종합!$C$5,#REF!,종합!K$60)&amp;"명)","")</f>
        <v/>
      </c>
      <c r="M62" s="289"/>
      <c r="N62" s="290"/>
      <c r="P62" s="291"/>
      <c r="AA62" s="280"/>
    </row>
    <row r="63" spans="2:28" ht="25.5" customHeight="1">
      <c r="B63" s="178" t="s">
        <v>95</v>
      </c>
      <c r="C63" s="180" t="s">
        <v>406</v>
      </c>
      <c r="D63" s="180" t="s">
        <v>407</v>
      </c>
      <c r="E63" s="180" t="s">
        <v>407</v>
      </c>
      <c r="F63" s="180" t="str">
        <f>IFERROR(ROUND(SUMIFS(#REF!,#REF!,종합!$C$5,#REF!,종합!F$60)/SUMIFS(#REF!,#REF!,종합!$C$5,#REF!,종합!F$60)*100,0)&amp;"%("&amp;SUMIFS(#REF!,#REF!,종합!$C$5,#REF!,종합!F$60)&amp;"명)","")</f>
        <v/>
      </c>
      <c r="G63" s="180" t="str">
        <f>IFERROR(ROUND(SUMIFS(#REF!,#REF!,종합!$C$5,#REF!,종합!G$60)/SUMIFS(#REF!,#REF!,종합!$C$5,#REF!,종합!G$60)*100,0)&amp;"%("&amp;SUMIFS(#REF!,#REF!,종합!$C$5,#REF!,종합!G$60)&amp;"명)","")</f>
        <v/>
      </c>
      <c r="H63" s="180" t="str">
        <f>IFERROR(ROUND(SUMIFS(#REF!,#REF!,종합!$C$5,#REF!,종합!H$60)/SUMIFS(#REF!,#REF!,종합!$C$5,#REF!,종합!H$60)*100,0)&amp;"%("&amp;SUMIFS(#REF!,#REF!,종합!$C$5,#REF!,종합!H$60)&amp;"명)","")</f>
        <v/>
      </c>
      <c r="I63" s="180" t="str">
        <f>IFERROR(ROUND(SUMIFS(#REF!,#REF!,종합!$C$5,#REF!,종합!I$60)/SUMIFS(#REF!,#REF!,종합!$C$5,#REF!,종합!I$60)*100,0)&amp;"%("&amp;SUMIFS(#REF!,#REF!,종합!$C$5,#REF!,종합!I$60)&amp;"명)","")</f>
        <v/>
      </c>
      <c r="J63" s="180" t="str">
        <f>IFERROR(ROUND(SUMIFS(#REF!,#REF!,종합!$C$5,#REF!,종합!J$60)/SUMIFS(#REF!,#REF!,종합!$C$5,#REF!,종합!J$60)*100,0)&amp;"%("&amp;SUMIFS(#REF!,#REF!,종합!$C$5,#REF!,종합!J$60)&amp;"명)","")</f>
        <v/>
      </c>
      <c r="K63" s="181" t="str">
        <f>IFERROR(ROUND(SUMIFS(#REF!,#REF!,종합!$C$5,#REF!,종합!K$60)/SUMIFS(#REF!,#REF!,종합!$C$5,#REF!,종합!K$60)*100,0)&amp;"%("&amp;SUMIFS(#REF!,#REF!,종합!$C$5,#REF!,종합!K$60)&amp;"명)","")</f>
        <v/>
      </c>
      <c r="M63" s="295">
        <v>4.5454545454545456E-2</v>
      </c>
      <c r="N63" s="295">
        <v>0</v>
      </c>
      <c r="O63" s="295">
        <v>0</v>
      </c>
      <c r="P63" s="295"/>
      <c r="Q63" s="295"/>
      <c r="R63" s="295"/>
      <c r="S63" s="295"/>
      <c r="T63" s="295"/>
      <c r="AA63" s="280"/>
    </row>
    <row r="64" spans="2:28" ht="25.5" customHeight="1">
      <c r="B64" s="177" t="s">
        <v>96</v>
      </c>
      <c r="C64" s="180" t="s">
        <v>406</v>
      </c>
      <c r="D64" s="180" t="s">
        <v>407</v>
      </c>
      <c r="E64" s="180" t="s">
        <v>407</v>
      </c>
      <c r="F64" s="180" t="str">
        <f>IFERROR(ROUND(SUMIFS(#REF!,#REF!,종합!$C$5,#REF!,종합!F$60)/SUMIFS(#REF!,#REF!,종합!$C$5,#REF!,종합!F$60)*100,0)&amp;"%("&amp;SUMIFS(#REF!,#REF!,종합!$C$5,#REF!,종합!F$60)&amp;"명)","")</f>
        <v/>
      </c>
      <c r="G64" s="180" t="str">
        <f>IFERROR(ROUND(SUMIFS(#REF!,#REF!,종합!$C$5,#REF!,종합!G$60)/SUMIFS(#REF!,#REF!,종합!$C$5,#REF!,종합!G$60)*100,0)&amp;"%("&amp;SUMIFS(#REF!,#REF!,종합!$C$5,#REF!,종합!G$60)&amp;"명)","")</f>
        <v/>
      </c>
      <c r="H64" s="180" t="str">
        <f>IFERROR(ROUND(SUMIFS(#REF!,#REF!,종합!$C$5,#REF!,종합!H$60)/SUMIFS(#REF!,#REF!,종합!$C$5,#REF!,종합!H$60)*100,0)&amp;"%("&amp;SUMIFS(#REF!,#REF!,종합!$C$5,#REF!,종합!H$60)&amp;"명)","")</f>
        <v/>
      </c>
      <c r="I64" s="180" t="str">
        <f>IFERROR(ROUND(SUMIFS(#REF!,#REF!,종합!$C$5,#REF!,종합!I$60)/SUMIFS(#REF!,#REF!,종합!$C$5,#REF!,종합!I$60)*100,0)&amp;"%("&amp;SUMIFS(#REF!,#REF!,종합!$C$5,#REF!,종합!I$60)&amp;"명)","")</f>
        <v/>
      </c>
      <c r="J64" s="180" t="str">
        <f>IFERROR(ROUND(SUMIFS(#REF!,#REF!,종합!$C$5,#REF!,종합!J$60)/SUMIFS(#REF!,#REF!,종합!$C$5,#REF!,종합!J$60)*100,0)&amp;"%("&amp;SUMIFS(#REF!,#REF!,종합!$C$5,#REF!,종합!J$60)&amp;"명)","")</f>
        <v/>
      </c>
      <c r="K64" s="181" t="str">
        <f>IFERROR(ROUND(SUMIFS(#REF!,#REF!,종합!$C$5,#REF!,종합!K$60)/SUMIFS(#REF!,#REF!,종합!$C$5,#REF!,종합!K$60)*100,0)&amp;"%("&amp;SUMIFS(#REF!,#REF!,종합!$C$5,#REF!,종합!K$60)&amp;"명)","")</f>
        <v/>
      </c>
      <c r="M64" s="295">
        <v>4.5454545454545456E-2</v>
      </c>
      <c r="N64" s="295">
        <v>0</v>
      </c>
      <c r="O64" s="295">
        <v>0</v>
      </c>
      <c r="P64" s="295"/>
      <c r="Q64" s="295"/>
      <c r="R64" s="295"/>
      <c r="S64" s="295"/>
      <c r="T64" s="295"/>
      <c r="AA64" s="280"/>
    </row>
    <row r="65" spans="2:27" ht="25.5" customHeight="1">
      <c r="B65" s="177" t="s">
        <v>99</v>
      </c>
      <c r="C65" s="180" t="s">
        <v>408</v>
      </c>
      <c r="D65" s="180" t="s">
        <v>409</v>
      </c>
      <c r="E65" s="180" t="s">
        <v>407</v>
      </c>
      <c r="F65" s="180" t="str">
        <f>IFERROR(ROUND(SUMIFS(#REF!,#REF!,종합!$C$5,#REF!,종합!F$60)/SUMIFS(#REF!,#REF!,종합!$C$5,#REF!,종합!F$60)*100,0)&amp;"%("&amp;SUMIFS(#REF!,#REF!,종합!$C$5,#REF!,종합!F$60)&amp;"명)","")</f>
        <v/>
      </c>
      <c r="G65" s="180" t="str">
        <f>IFERROR(ROUND(SUMIFS(#REF!,#REF!,종합!$C$5,#REF!,종합!G$60)/SUMIFS(#REF!,#REF!,종합!$C$5,#REF!,종합!G$60)*100,0)&amp;"%("&amp;SUMIFS(#REF!,#REF!,종합!$C$5,#REF!,종합!G$60)&amp;"명)","")</f>
        <v/>
      </c>
      <c r="H65" s="180" t="str">
        <f>IFERROR(ROUND(SUMIFS(#REF!,#REF!,종합!$C$5,#REF!,종합!H$60)/SUMIFS(#REF!,#REF!,종합!$C$5,#REF!,종합!H$60)*100,0)&amp;"%("&amp;SUMIFS(#REF!,#REF!,종합!$C$5,#REF!,종합!H$60)&amp;"명)","")</f>
        <v/>
      </c>
      <c r="I65" s="180" t="str">
        <f>IFERROR(ROUND(SUMIFS(#REF!,#REF!,종합!$C$5,#REF!,종합!I$60)/SUMIFS(#REF!,#REF!,종합!$C$5,#REF!,종합!I$60)*100,0)&amp;"%("&amp;SUMIFS(#REF!,#REF!,종합!$C$5,#REF!,종합!I$60)&amp;"명)","")</f>
        <v/>
      </c>
      <c r="J65" s="180" t="str">
        <f>IFERROR(ROUND(SUMIFS(#REF!,#REF!,종합!$C$5,#REF!,종합!J$60)/SUMIFS(#REF!,#REF!,종합!$C$5,#REF!,종합!J$60)*100,0)&amp;"%("&amp;SUMIFS(#REF!,#REF!,종합!$C$5,#REF!,종합!J$60)&amp;"명)","")</f>
        <v/>
      </c>
      <c r="K65" s="181" t="str">
        <f>IFERROR(ROUND(SUMIFS(#REF!,#REF!,종합!$C$5,#REF!,종합!K$60)/SUMIFS(#REF!,#REF!,종합!$C$5,#REF!,종합!K$60)*100,0)&amp;"%("&amp;SUMIFS(#REF!,#REF!,종합!$C$5,#REF!,종합!K$60)&amp;"명)","")</f>
        <v/>
      </c>
      <c r="M65" s="295">
        <v>4.5454545454545456E-2</v>
      </c>
      <c r="N65" s="295">
        <v>0</v>
      </c>
      <c r="O65" s="295">
        <v>0</v>
      </c>
      <c r="P65" s="295"/>
      <c r="Q65" s="295"/>
      <c r="R65" s="295"/>
      <c r="S65" s="295"/>
      <c r="T65" s="295"/>
      <c r="AA65" s="280"/>
    </row>
    <row r="66" spans="2:27" ht="25.5" customHeight="1">
      <c r="B66" s="182" t="s">
        <v>97</v>
      </c>
      <c r="C66" s="180" t="s">
        <v>410</v>
      </c>
      <c r="D66" s="180" t="s">
        <v>411</v>
      </c>
      <c r="E66" s="180" t="s">
        <v>407</v>
      </c>
      <c r="F66" s="180" t="str">
        <f>IFERROR(ROUND(SUMIFS(#REF!,#REF!,종합!$C$5,#REF!,종합!F$60)/SUMIFS(#REF!,#REF!,종합!$C$5,#REF!,종합!F$60)*100,0)&amp;"%("&amp;SUMIFS(#REF!,#REF!,종합!$C$5,#REF!,종합!F$60)&amp;"명)","")</f>
        <v/>
      </c>
      <c r="G66" s="180" t="str">
        <f>IFERROR(ROUND(SUMIFS(#REF!,#REF!,종합!$C$5,#REF!,종합!G$60)/SUMIFS(#REF!,#REF!,종합!$C$5,#REF!,종합!G$60)*100,0)&amp;"%("&amp;SUMIFS(#REF!,#REF!,종합!$C$5,#REF!,종합!G$60)&amp;"명)","")</f>
        <v/>
      </c>
      <c r="H66" s="180" t="str">
        <f>IFERROR(ROUND(SUMIFS(#REF!,#REF!,종합!$C$5,#REF!,종합!H$60)/SUMIFS(#REF!,#REF!,종합!$C$5,#REF!,종합!H$60)*100,0)&amp;"%("&amp;SUMIFS(#REF!,#REF!,종합!$C$5,#REF!,종합!H$60)&amp;"명)","")</f>
        <v/>
      </c>
      <c r="I66" s="180" t="str">
        <f>IFERROR(ROUND(SUMIFS(#REF!,#REF!,종합!$C$5,#REF!,종합!I$60)/SUMIFS(#REF!,#REF!,종합!$C$5,#REF!,종합!I$60)*100,0)&amp;"%("&amp;SUMIFS(#REF!,#REF!,종합!$C$5,#REF!,종합!I$60)&amp;"명)","")</f>
        <v/>
      </c>
      <c r="J66" s="180" t="str">
        <f>IFERROR(ROUND(SUMIFS(#REF!,#REF!,종합!$C$5,#REF!,종합!J$60)/SUMIFS(#REF!,#REF!,종합!$C$5,#REF!,종합!J$60)*100,0)&amp;"%("&amp;SUMIFS(#REF!,#REF!,종합!$C$5,#REF!,종합!J$60)&amp;"명)","")</f>
        <v/>
      </c>
      <c r="K66" s="181" t="str">
        <f>IFERROR(ROUND(SUMIFS(#REF!,#REF!,종합!$C$5,#REF!,종합!K$60)/SUMIFS(#REF!,#REF!,종합!$C$5,#REF!,종합!K$60)*100,0)&amp;"%("&amp;SUMIFS(#REF!,#REF!,종합!$C$5,#REF!,종합!K$60)&amp;"명)","")</f>
        <v/>
      </c>
      <c r="M66" s="295">
        <v>0.13636363636363635</v>
      </c>
      <c r="N66" s="295">
        <v>0.1111111111111111</v>
      </c>
      <c r="O66" s="295">
        <v>0</v>
      </c>
      <c r="P66" s="295"/>
      <c r="Q66" s="295"/>
      <c r="R66" s="295"/>
      <c r="S66" s="295"/>
      <c r="T66" s="295"/>
      <c r="AA66" s="280"/>
    </row>
    <row r="67" spans="2:27" ht="25.5" customHeight="1">
      <c r="B67" s="183" t="s">
        <v>98</v>
      </c>
      <c r="C67" s="184" t="s">
        <v>408</v>
      </c>
      <c r="D67" s="184" t="s">
        <v>412</v>
      </c>
      <c r="E67" s="184" t="s">
        <v>413</v>
      </c>
      <c r="F67" s="184" t="str">
        <f>IFERROR(ROUND(SUMIFS(#REF!,#REF!,종합!$C$5,#REF!,종합!F$60)/SUMIFS(#REF!,#REF!,종합!$C$5,#REF!,종합!F$60)*100,0)&amp;"%("&amp;SUMIFS(#REF!,#REF!,종합!$C$5,#REF!,종합!F$60)&amp;"명)","")</f>
        <v/>
      </c>
      <c r="G67" s="184" t="str">
        <f>IFERROR(ROUND(SUMIFS(#REF!,#REF!,종합!$C$5,#REF!,종합!G$60)/SUMIFS(#REF!,#REF!,종합!$C$5,#REF!,종합!G$60)*100,0)&amp;"%("&amp;SUMIFS(#REF!,#REF!,종합!$C$5,#REF!,종합!G$60)&amp;"명)","")</f>
        <v/>
      </c>
      <c r="H67" s="184" t="str">
        <f>IFERROR(ROUND(SUMIFS(#REF!,#REF!,종합!$C$5,#REF!,종합!H$60)/SUMIFS(#REF!,#REF!,종합!$C$5,#REF!,종합!H$60)*100,0)&amp;"%("&amp;SUMIFS(#REF!,#REF!,종합!$C$5,#REF!,종합!H$60)&amp;"명)","")</f>
        <v/>
      </c>
      <c r="I67" s="184" t="str">
        <f>IFERROR(ROUND(SUMIFS(#REF!,#REF!,종합!$C$5,#REF!,종합!I$60)/SUMIFS(#REF!,#REF!,종합!$C$5,#REF!,종합!I$60)*100,0)&amp;"%("&amp;SUMIFS(#REF!,#REF!,종합!$C$5,#REF!,종합!I$60)&amp;"명)","")</f>
        <v/>
      </c>
      <c r="J67" s="184" t="str">
        <f>IFERROR(ROUND(SUMIFS(#REF!,#REF!,종합!$C$5,#REF!,종합!J$60)/SUMIFS(#REF!,#REF!,종합!$C$5,#REF!,종합!J$60)*100,0)&amp;"%("&amp;SUMIFS(#REF!,#REF!,종합!$C$5,#REF!,종합!J$60)&amp;"명)","")</f>
        <v/>
      </c>
      <c r="K67" s="185" t="str">
        <f>IFERROR(ROUND(SUMIFS(#REF!,#REF!,종합!$C$5,#REF!,종합!K$60)/SUMIFS(#REF!,#REF!,종합!$C$5,#REF!,종합!K$60)*100,0)&amp;"%("&amp;SUMIFS(#REF!,#REF!,종합!$C$5,#REF!,종합!K$60)&amp;"명)","")</f>
        <v/>
      </c>
      <c r="M67" s="295">
        <v>0.54545454545454541</v>
      </c>
      <c r="N67" s="295">
        <v>0.33333333333333331</v>
      </c>
      <c r="O67" s="295">
        <v>0</v>
      </c>
      <c r="P67" s="295"/>
      <c r="Q67" s="295"/>
      <c r="R67" s="295"/>
      <c r="S67" s="295"/>
      <c r="T67" s="295"/>
      <c r="AA67" s="28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95">
        <v>0.13636363636363635</v>
      </c>
      <c r="N68" s="295">
        <v>0.55555555555555558</v>
      </c>
      <c r="O68" s="295">
        <v>1</v>
      </c>
      <c r="P68" s="295"/>
      <c r="Q68" s="295"/>
      <c r="R68" s="295"/>
      <c r="S68" s="295"/>
      <c r="T68" s="295"/>
      <c r="AA68" s="280"/>
    </row>
    <row r="69" spans="2:27" ht="17.25" customHeight="1">
      <c r="B69" s="53" t="s">
        <v>131</v>
      </c>
      <c r="C69" s="53"/>
      <c r="D69" s="52"/>
      <c r="E69" s="52"/>
      <c r="F69" s="52"/>
      <c r="G69" s="52"/>
      <c r="H69" s="52"/>
      <c r="I69" s="52"/>
      <c r="J69" s="52"/>
      <c r="K69" s="52"/>
      <c r="M69" s="289"/>
      <c r="N69" s="290"/>
      <c r="P69" s="291"/>
      <c r="AA69" s="280"/>
    </row>
    <row r="70" spans="2:27" ht="30.75" customHeight="1">
      <c r="B70" s="57" t="s">
        <v>75</v>
      </c>
      <c r="C70" s="57" t="s">
        <v>101</v>
      </c>
      <c r="D70" s="57" t="s">
        <v>102</v>
      </c>
      <c r="E70" s="57" t="s">
        <v>103</v>
      </c>
      <c r="F70" s="57" t="s">
        <v>104</v>
      </c>
      <c r="G70" s="57" t="s">
        <v>105</v>
      </c>
      <c r="H70" s="57" t="s">
        <v>6</v>
      </c>
      <c r="I70" s="57" t="s">
        <v>7</v>
      </c>
      <c r="J70" s="57" t="s">
        <v>106</v>
      </c>
      <c r="K70" s="57" t="s">
        <v>109</v>
      </c>
      <c r="M70" s="289"/>
      <c r="N70" s="290"/>
      <c r="P70" s="291"/>
      <c r="AA70" s="280"/>
    </row>
    <row r="71" spans="2:27" ht="27" customHeight="1">
      <c r="B71" s="88" t="s">
        <v>119</v>
      </c>
      <c r="C71" s="67">
        <v>1</v>
      </c>
      <c r="D71" s="89">
        <v>0.10201182306465545</v>
      </c>
      <c r="E71" s="89">
        <v>0.36095424635214224</v>
      </c>
      <c r="F71" s="89">
        <v>0.24522021897076157</v>
      </c>
      <c r="G71" s="90">
        <v>15.652689655172418</v>
      </c>
      <c r="H71" s="91">
        <v>2.5809495571515719</v>
      </c>
      <c r="I71" s="91">
        <v>52.218211602230582</v>
      </c>
      <c r="J71" s="92">
        <v>1.7783543051195103</v>
      </c>
      <c r="K71" s="75"/>
      <c r="M71" s="289"/>
      <c r="N71" s="290"/>
      <c r="P71" s="291"/>
      <c r="AA71" s="280"/>
    </row>
    <row r="72" spans="2:27" ht="20.25" customHeight="1">
      <c r="B72" s="88" t="s">
        <v>119</v>
      </c>
      <c r="C72" s="67">
        <v>2</v>
      </c>
      <c r="D72" s="89">
        <v>6.3169929454832061E-2</v>
      </c>
      <c r="E72" s="89">
        <v>0.33868842447692693</v>
      </c>
      <c r="F72" s="89">
        <v>0.22540078443504341</v>
      </c>
      <c r="G72" s="90">
        <v>11.779285714285711</v>
      </c>
      <c r="H72" s="91">
        <v>0.32869277543243464</v>
      </c>
      <c r="I72" s="91">
        <v>22.628836945581046</v>
      </c>
      <c r="J72" s="92">
        <v>2.0702562519949033</v>
      </c>
      <c r="K72" s="75"/>
      <c r="M72" s="289"/>
      <c r="N72" s="290"/>
      <c r="P72" s="291"/>
      <c r="AA72" s="280"/>
    </row>
    <row r="73" spans="2:27" ht="20.25" customHeight="1">
      <c r="B73" s="88" t="s">
        <v>119</v>
      </c>
      <c r="C73" s="67">
        <v>3</v>
      </c>
      <c r="D73" s="89">
        <v>2.3357370202327341E-2</v>
      </c>
      <c r="E73" s="89">
        <v>0.34961693636478758</v>
      </c>
      <c r="F73" s="89">
        <v>0.23357539975050362</v>
      </c>
      <c r="G73" s="90">
        <v>12.382142857142856</v>
      </c>
      <c r="H73" s="91">
        <v>0.36003436763923702</v>
      </c>
      <c r="I73" s="91">
        <v>28.109165962675327</v>
      </c>
      <c r="J73" s="92">
        <v>2.0151905779484518</v>
      </c>
      <c r="K73" s="75"/>
      <c r="M73" s="289"/>
      <c r="N73" s="290"/>
      <c r="P73" s="291"/>
      <c r="AA73" s="280"/>
    </row>
    <row r="74" spans="2:27" ht="20.25" customHeight="1">
      <c r="B74" s="88" t="s">
        <v>119</v>
      </c>
      <c r="C74" s="67">
        <v>4</v>
      </c>
      <c r="D74" s="89">
        <v>1.9211746303372461E-2</v>
      </c>
      <c r="E74" s="89">
        <v>0.35221392302349003</v>
      </c>
      <c r="F74" s="89">
        <v>0.23457273727291114</v>
      </c>
      <c r="G74" s="90">
        <v>12.748571428571427</v>
      </c>
      <c r="H74" s="91">
        <v>0.27157984314209799</v>
      </c>
      <c r="I74" s="91">
        <v>29.287535872694232</v>
      </c>
      <c r="J74" s="92">
        <v>1.9658494249347571</v>
      </c>
      <c r="K74" s="75"/>
      <c r="M74" s="289"/>
      <c r="N74" s="290"/>
      <c r="P74" s="291"/>
      <c r="AA74" s="280"/>
    </row>
    <row r="75" spans="2:27" ht="20.25" customHeight="1">
      <c r="B75" s="88" t="s">
        <v>119</v>
      </c>
      <c r="C75" s="67">
        <v>5</v>
      </c>
      <c r="D75" s="89">
        <v>2.1352111549672727E-2</v>
      </c>
      <c r="E75" s="89">
        <v>0.35378685928873521</v>
      </c>
      <c r="F75" s="89">
        <v>0.22707378232929074</v>
      </c>
      <c r="G75" s="90">
        <v>13.629857142857142</v>
      </c>
      <c r="H75" s="91">
        <v>0.37953478846848854</v>
      </c>
      <c r="I75" s="91">
        <v>29.336616466819422</v>
      </c>
      <c r="J75" s="92">
        <v>1.9063043733396532</v>
      </c>
      <c r="K75" s="75"/>
      <c r="M75" s="289"/>
      <c r="N75" s="290"/>
      <c r="P75" s="291"/>
      <c r="AA75" s="280"/>
    </row>
    <row r="76" spans="2:27" ht="20.25" customHeight="1">
      <c r="B76" s="88" t="s">
        <v>119</v>
      </c>
      <c r="C76" s="67">
        <v>6</v>
      </c>
      <c r="D76" s="89">
        <v>2.2573705482934581E-2</v>
      </c>
      <c r="E76" s="89">
        <v>0.34935834574832414</v>
      </c>
      <c r="F76" s="89">
        <v>0.21181381580894013</v>
      </c>
      <c r="G76" s="90">
        <v>14.789428571428571</v>
      </c>
      <c r="H76" s="91">
        <v>0.25957286937070695</v>
      </c>
      <c r="I76" s="91">
        <v>30.951563119860825</v>
      </c>
      <c r="J76" s="92">
        <v>1.8406781174138296</v>
      </c>
      <c r="K76" s="75"/>
      <c r="M76" s="289"/>
      <c r="N76" s="290"/>
      <c r="P76" s="291"/>
      <c r="AA76" s="280"/>
    </row>
    <row r="77" spans="2:27" ht="20.25" customHeight="1">
      <c r="B77" s="88" t="s">
        <v>119</v>
      </c>
      <c r="C77" s="67">
        <v>7</v>
      </c>
      <c r="D77" s="89">
        <v>2.3953478760518669E-2</v>
      </c>
      <c r="E77" s="89">
        <v>0.35228109401639579</v>
      </c>
      <c r="F77" s="89">
        <v>0.2097849286412331</v>
      </c>
      <c r="G77" s="90">
        <v>15.336761904761902</v>
      </c>
      <c r="H77" s="91">
        <v>0.21225046433808969</v>
      </c>
      <c r="I77" s="91">
        <v>30.406486974494516</v>
      </c>
      <c r="J77" s="92">
        <v>1.7881011191855867</v>
      </c>
      <c r="K77" s="75" t="s">
        <v>69</v>
      </c>
      <c r="M77" s="289"/>
      <c r="N77" s="290"/>
      <c r="P77" s="291"/>
      <c r="AA77" s="280"/>
    </row>
    <row r="78" spans="2:27" ht="20.25" customHeight="1">
      <c r="B78" s="88" t="s">
        <v>121</v>
      </c>
      <c r="C78" s="67">
        <v>1</v>
      </c>
      <c r="D78" s="89">
        <v>0.12489239437115324</v>
      </c>
      <c r="E78" s="89">
        <v>0.3633102409372489</v>
      </c>
      <c r="F78" s="89">
        <v>0.23092237504769222</v>
      </c>
      <c r="G78" s="90">
        <v>15.646900000000002</v>
      </c>
      <c r="H78" s="91">
        <v>2.4715972944141633</v>
      </c>
      <c r="I78" s="91">
        <v>46.963014826117664</v>
      </c>
      <c r="J78" s="92">
        <v>1.9214813878233379</v>
      </c>
      <c r="K78" s="75"/>
      <c r="M78" s="289"/>
      <c r="N78" s="290"/>
      <c r="P78" s="291"/>
      <c r="AA78" s="280"/>
    </row>
    <row r="79" spans="2:27" ht="20.25" customHeight="1">
      <c r="B79" s="88" t="s">
        <v>121</v>
      </c>
      <c r="C79" s="67">
        <v>2</v>
      </c>
      <c r="D79" s="89">
        <v>6.5014961335639276E-2</v>
      </c>
      <c r="E79" s="89">
        <v>0.33786971388809361</v>
      </c>
      <c r="F79" s="89">
        <v>0.2045672311048162</v>
      </c>
      <c r="G79" s="90">
        <v>11.382400000000001</v>
      </c>
      <c r="H79" s="91">
        <v>0.20926035161183898</v>
      </c>
      <c r="I79" s="91">
        <v>21.310017748122128</v>
      </c>
      <c r="J79" s="92">
        <v>2.3103331319381373</v>
      </c>
      <c r="K79" s="75"/>
      <c r="M79" s="289"/>
      <c r="N79" s="290"/>
      <c r="P79" s="291"/>
      <c r="AA79" s="280"/>
    </row>
    <row r="80" spans="2:27" ht="20.25" customHeight="1">
      <c r="B80" s="88" t="s">
        <v>121</v>
      </c>
      <c r="C80" s="67">
        <v>3</v>
      </c>
      <c r="D80" s="89">
        <v>3.0555419659352882E-2</v>
      </c>
      <c r="E80" s="89">
        <v>0.35254764376967296</v>
      </c>
      <c r="F80" s="89">
        <v>0.22501540186223096</v>
      </c>
      <c r="G80" s="90">
        <v>11.7357</v>
      </c>
      <c r="H80" s="91">
        <v>0.29269324903767763</v>
      </c>
      <c r="I80" s="91">
        <v>25.636045950152102</v>
      </c>
      <c r="J80" s="92">
        <v>2.2065422407544619</v>
      </c>
      <c r="K80" s="75"/>
    </row>
    <row r="81" spans="2:11" ht="20.25" customHeight="1">
      <c r="B81" s="88" t="s">
        <v>121</v>
      </c>
      <c r="C81" s="67">
        <v>4</v>
      </c>
      <c r="D81" s="89">
        <v>2.1912642685146849E-2</v>
      </c>
      <c r="E81" s="89">
        <v>0.3520892175984468</v>
      </c>
      <c r="F81" s="89">
        <v>0.22538175941208644</v>
      </c>
      <c r="G81" s="90">
        <v>11.566300000000002</v>
      </c>
      <c r="H81" s="91">
        <v>0.21121599493945531</v>
      </c>
      <c r="I81" s="91">
        <v>22.992369734837848</v>
      </c>
      <c r="J81" s="92">
        <v>2.186056769965655</v>
      </c>
      <c r="K81" s="75"/>
    </row>
    <row r="82" spans="2:11" ht="20.25" customHeight="1">
      <c r="B82" s="88" t="s">
        <v>121</v>
      </c>
      <c r="C82" s="67">
        <v>5</v>
      </c>
      <c r="D82" s="89">
        <v>2.4726105017579533E-2</v>
      </c>
      <c r="E82" s="89">
        <v>0.35013507608368144</v>
      </c>
      <c r="F82" s="89">
        <v>0.21797372578992955</v>
      </c>
      <c r="G82" s="90">
        <v>12.234300000000001</v>
      </c>
      <c r="H82" s="91">
        <v>0.20777954201006091</v>
      </c>
      <c r="I82" s="91">
        <v>22.688552020895479</v>
      </c>
      <c r="J82" s="92">
        <v>2.1134438121348054</v>
      </c>
      <c r="K82" s="75"/>
    </row>
    <row r="83" spans="2:11" ht="20.25" customHeight="1">
      <c r="B83" s="88" t="s">
        <v>121</v>
      </c>
      <c r="C83" s="67">
        <v>6</v>
      </c>
      <c r="D83" s="89">
        <v>2.7900742026059633E-2</v>
      </c>
      <c r="E83" s="89">
        <v>0.34990390800525617</v>
      </c>
      <c r="F83" s="89">
        <v>0.2076794982136678</v>
      </c>
      <c r="G83" s="90">
        <v>13.757900000000001</v>
      </c>
      <c r="H83" s="91">
        <v>0.18053218221514708</v>
      </c>
      <c r="I83" s="91">
        <v>26.080995071791996</v>
      </c>
      <c r="J83" s="92">
        <v>1.9712048272711686</v>
      </c>
      <c r="K83" s="75"/>
    </row>
    <row r="84" spans="2:11" ht="20.25" customHeight="1">
      <c r="B84" s="88" t="s">
        <v>121</v>
      </c>
      <c r="C84" s="67">
        <v>7</v>
      </c>
      <c r="D84" s="89">
        <v>3.2722998239752561E-2</v>
      </c>
      <c r="E84" s="89">
        <v>0.3539056803793651</v>
      </c>
      <c r="F84" s="89">
        <v>0.2009886671585607</v>
      </c>
      <c r="G84" s="90">
        <v>14.972777777777781</v>
      </c>
      <c r="H84" s="91">
        <v>0.15418125055105134</v>
      </c>
      <c r="I84" s="91">
        <v>24.814801922928446</v>
      </c>
      <c r="J84" s="92">
        <v>1.8824013952792289</v>
      </c>
      <c r="K84" s="75" t="s">
        <v>70</v>
      </c>
    </row>
    <row r="85" spans="2:11" ht="20.25" customHeight="1">
      <c r="B85" s="88" t="s">
        <v>120</v>
      </c>
      <c r="C85" s="67">
        <v>1</v>
      </c>
      <c r="D85" s="89">
        <v>9.2651818776886191E-2</v>
      </c>
      <c r="E85" s="89">
        <v>0.34731242211629942</v>
      </c>
      <c r="F85" s="89">
        <v>0.22594144747208184</v>
      </c>
      <c r="G85" s="90">
        <v>13.108000000000001</v>
      </c>
      <c r="H85" s="91">
        <v>1.9067653915520517</v>
      </c>
      <c r="I85" s="91">
        <v>23.807230256170509</v>
      </c>
      <c r="J85" s="92">
        <v>2.095480636891311</v>
      </c>
      <c r="K85" s="75"/>
    </row>
    <row r="86" spans="2:11" ht="20.25" customHeight="1">
      <c r="B86" s="88" t="s">
        <v>120</v>
      </c>
      <c r="C86" s="67">
        <v>2</v>
      </c>
      <c r="D86" s="89">
        <v>5.1182615908160839E-2</v>
      </c>
      <c r="E86" s="89">
        <v>0.3065718363076389</v>
      </c>
      <c r="F86" s="89">
        <v>0.18641436662286892</v>
      </c>
      <c r="G86" s="90">
        <v>9.4733333333333345</v>
      </c>
      <c r="H86" s="91">
        <v>0.50577541331786136</v>
      </c>
      <c r="I86" s="91">
        <v>7.5823809862106284</v>
      </c>
      <c r="J86" s="92">
        <v>2.4960688466105965</v>
      </c>
      <c r="K86" s="75"/>
    </row>
    <row r="87" spans="2:11" ht="20.25" customHeight="1">
      <c r="B87" s="88" t="s">
        <v>120</v>
      </c>
      <c r="C87" s="67">
        <v>3</v>
      </c>
      <c r="D87" s="89">
        <v>1.739194854073552E-2</v>
      </c>
      <c r="E87" s="89">
        <v>0.31331749936828085</v>
      </c>
      <c r="F87" s="89">
        <v>0.18597717162283359</v>
      </c>
      <c r="G87" s="90">
        <v>8.697111111111111</v>
      </c>
      <c r="H87" s="91">
        <v>0.55579384622915784</v>
      </c>
      <c r="I87" s="91">
        <v>5.8953847260735674</v>
      </c>
      <c r="J87" s="92">
        <v>2.5332222471621795</v>
      </c>
      <c r="K87" s="75"/>
    </row>
    <row r="88" spans="2:11" ht="20.25" customHeight="1">
      <c r="B88" s="88" t="s">
        <v>120</v>
      </c>
      <c r="C88" s="67">
        <v>4</v>
      </c>
      <c r="D88" s="89">
        <v>1.6912199062385547E-2</v>
      </c>
      <c r="E88" s="89">
        <v>0.31418109629613761</v>
      </c>
      <c r="F88" s="89">
        <v>0.19586983634257035</v>
      </c>
      <c r="G88" s="90">
        <v>9.011444444444443</v>
      </c>
      <c r="H88" s="91">
        <v>0.69285029963964084</v>
      </c>
      <c r="I88" s="91">
        <v>7.5836163516112318</v>
      </c>
      <c r="J88" s="92">
        <v>2.464440880253155</v>
      </c>
      <c r="K88" s="75"/>
    </row>
    <row r="89" spans="2:11" ht="20.25" customHeight="1">
      <c r="B89" s="88" t="s">
        <v>120</v>
      </c>
      <c r="C89" s="67">
        <v>5</v>
      </c>
      <c r="D89" s="89">
        <v>1.8903345010359784E-2</v>
      </c>
      <c r="E89" s="89">
        <v>0.31719861932347942</v>
      </c>
      <c r="F89" s="89">
        <v>0.19787192096487988</v>
      </c>
      <c r="G89" s="90">
        <v>10.197444444444443</v>
      </c>
      <c r="H89" s="91">
        <v>1.4780320683086574</v>
      </c>
      <c r="I89" s="91">
        <v>9.9578254581653827</v>
      </c>
      <c r="J89" s="92">
        <v>2.3323460288842068</v>
      </c>
      <c r="K89" s="75"/>
    </row>
    <row r="90" spans="2:11" ht="20.25" customHeight="1">
      <c r="B90" s="88" t="s">
        <v>120</v>
      </c>
      <c r="C90" s="67">
        <v>6</v>
      </c>
      <c r="D90" s="89">
        <v>2.213416848979273E-2</v>
      </c>
      <c r="E90" s="89">
        <v>0.32974448693024749</v>
      </c>
      <c r="F90" s="89">
        <v>0.18766090462913831</v>
      </c>
      <c r="G90" s="90">
        <v>11.897444444444444</v>
      </c>
      <c r="H90" s="91">
        <v>1.3689449010562911</v>
      </c>
      <c r="I90" s="91">
        <v>15.328884229418277</v>
      </c>
      <c r="J90" s="92">
        <v>2.093141796009367</v>
      </c>
      <c r="K90" s="75"/>
    </row>
    <row r="91" spans="2:11" ht="20.25" customHeight="1">
      <c r="B91" s="88" t="s">
        <v>120</v>
      </c>
      <c r="C91" s="67">
        <v>7</v>
      </c>
      <c r="D91" s="89">
        <v>2.544557191376311E-2</v>
      </c>
      <c r="E91" s="89">
        <v>0.35771422327150021</v>
      </c>
      <c r="F91" s="89">
        <v>0.17836741753565072</v>
      </c>
      <c r="G91" s="90">
        <v>14.083500000000001</v>
      </c>
      <c r="H91" s="91">
        <v>0.14223876996463375</v>
      </c>
      <c r="I91" s="91">
        <v>22.388382392433353</v>
      </c>
      <c r="J91" s="92">
        <v>1.742421489899409</v>
      </c>
      <c r="K91" s="75" t="s">
        <v>70</v>
      </c>
    </row>
    <row r="92" spans="2:11" ht="20.25" customHeight="1">
      <c r="B92" s="86" t="s">
        <v>125</v>
      </c>
      <c r="C92" s="85"/>
      <c r="D92" s="86"/>
      <c r="E92" s="86"/>
      <c r="F92" s="86"/>
      <c r="G92" s="86"/>
      <c r="H92" s="86"/>
      <c r="I92" s="86"/>
      <c r="J92" s="86"/>
      <c r="K92" s="85"/>
    </row>
    <row r="93" spans="2:11" ht="20.25" customHeight="1">
      <c r="B93" s="235" t="str">
        <f>C60</f>
        <v>30</v>
      </c>
      <c r="C93" s="55"/>
      <c r="D93" s="68">
        <f t="shared" ref="D93:J95" si="2">(SUMIFS(D$71:D$91,$B$71:$B$91,$B93,$C$71:$C$91,MAX($C$71:$C$91))/SUMIFS(D$71:D$91,$B$71:$B$91,$B93,$C$71:$C$91,MAX($C$71:$C$91)-1))-1</f>
        <v>6.1123030006180468E-2</v>
      </c>
      <c r="E93" s="68">
        <f t="shared" si="2"/>
        <v>8.3660467930459781E-3</v>
      </c>
      <c r="F93" s="68">
        <f t="shared" si="2"/>
        <v>-9.5786347078374856E-3</v>
      </c>
      <c r="G93" s="68">
        <f t="shared" si="2"/>
        <v>3.7008416565242674E-2</v>
      </c>
      <c r="H93" s="68">
        <f t="shared" si="2"/>
        <v>-0.18230874878157677</v>
      </c>
      <c r="I93" s="68">
        <f t="shared" si="2"/>
        <v>-1.7610617701454556E-2</v>
      </c>
      <c r="J93" s="87">
        <f t="shared" si="2"/>
        <v>-2.8563928549394713E-2</v>
      </c>
      <c r="K93" s="56"/>
    </row>
    <row r="94" spans="2:11" ht="20.25" customHeight="1">
      <c r="B94" s="42" t="str">
        <f>D60</f>
        <v>급행97</v>
      </c>
      <c r="C94" s="55"/>
      <c r="D94" s="68">
        <f t="shared" si="2"/>
        <v>0.17283612776996682</v>
      </c>
      <c r="E94" s="68">
        <f t="shared" si="2"/>
        <v>1.1436775304746849E-2</v>
      </c>
      <c r="F94" s="68">
        <f t="shared" si="2"/>
        <v>-3.221709948578233E-2</v>
      </c>
      <c r="G94" s="68">
        <f t="shared" si="2"/>
        <v>8.8304012805572096E-2</v>
      </c>
      <c r="H94" s="68">
        <f t="shared" si="2"/>
        <v>-0.1459625167145675</v>
      </c>
      <c r="I94" s="68">
        <f t="shared" si="2"/>
        <v>-4.8548498451771338E-2</v>
      </c>
      <c r="J94" s="87">
        <f t="shared" si="2"/>
        <v>-4.5050332042294361E-2</v>
      </c>
      <c r="K94" s="56"/>
    </row>
    <row r="95" spans="2:11" ht="20.25" customHeight="1">
      <c r="B95" s="42" t="str">
        <f>E60</f>
        <v>78</v>
      </c>
      <c r="C95" s="55"/>
      <c r="D95" s="68">
        <f t="shared" si="2"/>
        <v>0.149605955403179</v>
      </c>
      <c r="E95" s="68">
        <f t="shared" si="2"/>
        <v>8.482245329296223E-2</v>
      </c>
      <c r="F95" s="68">
        <f t="shared" si="2"/>
        <v>-4.9522766139562746E-2</v>
      </c>
      <c r="G95" s="68">
        <f t="shared" si="2"/>
        <v>0.18374160650746663</v>
      </c>
      <c r="H95" s="68">
        <f t="shared" si="2"/>
        <v>-0.89609605919501878</v>
      </c>
      <c r="I95" s="68">
        <f t="shared" si="2"/>
        <v>0.46053568266024936</v>
      </c>
      <c r="J95" s="87">
        <f t="shared" si="2"/>
        <v>-0.16755687874496417</v>
      </c>
      <c r="K95" s="56"/>
    </row>
    <row r="96" spans="2:11" ht="20.25" customHeight="1" thickBot="1"/>
    <row r="97" spans="2:9" ht="17.25" thickTop="1">
      <c r="B97" s="26" t="s">
        <v>51</v>
      </c>
      <c r="C97" s="26"/>
      <c r="D97" s="26"/>
      <c r="E97" s="26"/>
      <c r="F97" s="174" t="s">
        <v>77</v>
      </c>
      <c r="G97" s="43"/>
      <c r="H97" s="26"/>
      <c r="I97" s="26"/>
    </row>
    <row r="98" spans="2:9">
      <c r="B98" s="27" t="s">
        <v>33</v>
      </c>
      <c r="C98" s="27" t="s">
        <v>52</v>
      </c>
      <c r="D98" s="27"/>
      <c r="E98" s="27"/>
      <c r="F98" s="93" t="s">
        <v>78</v>
      </c>
      <c r="G98" s="44"/>
      <c r="H98" s="46" t="s">
        <v>81</v>
      </c>
      <c r="I98" s="46"/>
    </row>
    <row r="99" spans="2:9">
      <c r="B99" s="27" t="s">
        <v>34</v>
      </c>
      <c r="C99" s="27" t="s">
        <v>53</v>
      </c>
      <c r="D99" s="27"/>
      <c r="E99" s="27"/>
      <c r="F99" s="93" t="s">
        <v>79</v>
      </c>
      <c r="G99" s="44"/>
      <c r="H99" s="46" t="s">
        <v>82</v>
      </c>
      <c r="I99" s="46"/>
    </row>
    <row r="100" spans="2:9">
      <c r="B100" s="27" t="s">
        <v>4</v>
      </c>
      <c r="C100" s="27" t="s">
        <v>54</v>
      </c>
      <c r="D100" s="27"/>
      <c r="E100" s="27"/>
      <c r="F100" s="93" t="s">
        <v>80</v>
      </c>
      <c r="G100" s="44"/>
      <c r="H100" s="46" t="s">
        <v>83</v>
      </c>
      <c r="I100" s="46"/>
    </row>
    <row r="101" spans="2:9">
      <c r="B101" s="27" t="s">
        <v>5</v>
      </c>
      <c r="C101" s="27" t="s">
        <v>55</v>
      </c>
      <c r="D101" s="27"/>
      <c r="E101" s="27"/>
      <c r="F101" s="93" t="s">
        <v>87</v>
      </c>
      <c r="G101" s="44"/>
      <c r="H101" s="46" t="s">
        <v>84</v>
      </c>
      <c r="I101" s="46"/>
    </row>
    <row r="102" spans="2:9">
      <c r="B102" s="27" t="s">
        <v>56</v>
      </c>
      <c r="C102" s="27" t="s">
        <v>57</v>
      </c>
      <c r="D102" s="27"/>
      <c r="E102" s="27"/>
      <c r="F102" s="93" t="s">
        <v>88</v>
      </c>
      <c r="G102" s="44"/>
      <c r="H102" s="46" t="s">
        <v>85</v>
      </c>
      <c r="I102" s="46"/>
    </row>
    <row r="103" spans="2:9" ht="17.25" thickBot="1">
      <c r="B103" s="28" t="s">
        <v>58</v>
      </c>
      <c r="C103" s="28" t="s">
        <v>59</v>
      </c>
      <c r="D103" s="28"/>
      <c r="E103" s="28"/>
      <c r="F103" s="94" t="s">
        <v>89</v>
      </c>
      <c r="G103" s="45"/>
      <c r="H103" s="47" t="s">
        <v>86</v>
      </c>
      <c r="I103" s="47"/>
    </row>
    <row r="104" spans="2:9" ht="17.25" thickTop="1"/>
    <row r="105" spans="2: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91">
    <cfRule type="expression" dxfId="38" priority="1">
      <formula>$B71&lt;&gt;$B72</formula>
    </cfRule>
  </conditionalFormatting>
  <conditionalFormatting sqref="C61:K61">
    <cfRule type="containsText" dxfId="37" priority="2" operator="containsText" text="F">
      <formula>NOT(ISERROR(SEARCH("F",C61)))</formula>
    </cfRule>
    <cfRule type="containsText" dxfId="36" priority="3" operator="containsText" text="D">
      <formula>NOT(ISERROR(SEARCH("D",C61)))</formula>
    </cfRule>
    <cfRule type="containsText" dxfId="35" priority="4" operator="containsText" text="S">
      <formula>NOT(ISERROR(SEARCH("S",C61)))</formula>
    </cfRule>
    <cfRule type="containsText" dxfId="34" priority="5" operator="containsText" text="A">
      <formula>NOT(ISERROR(SEARCH("A",C61)))</formula>
    </cfRule>
  </conditionalFormatting>
  <conditionalFormatting sqref="D48:K48 D50:K51 D52:D57 D58:K59 D68:K68 D92:K92 K93:K95">
    <cfRule type="containsText" dxfId="33" priority="60" operator="containsText" text="악화">
      <formula>NOT(ISERROR(SEARCH("악화",D48)))</formula>
    </cfRule>
  </conditionalFormatting>
  <conditionalFormatting sqref="D48:K48 D50:K51 D58:K59 D68:K68 D92:K92 K93:K95 D52:D57">
    <cfRule type="containsText" dxfId="32" priority="59" operator="containsText" text="개선">
      <formula>NOT(ISERROR(SEARCH("개선",D48)))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8 J19 K21:K25 K27:K60 K62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D93:J95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4.7109375" customWidth="1"/>
    <col min="2" max="2" width="10" customWidth="1"/>
    <col min="3" max="3" width="9.140625" style="3"/>
    <col min="5" max="5" width="5.42578125" style="107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5.28515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5"/>
      <c r="F1" s="110"/>
      <c r="G1" s="22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9"/>
    </row>
    <row r="2" spans="1:66" ht="50.25" customHeight="1">
      <c r="A2" s="10" t="s">
        <v>47</v>
      </c>
      <c r="B2" s="10"/>
      <c r="C2" s="10"/>
      <c r="D2" s="10"/>
      <c r="E2" s="10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154</v>
      </c>
      <c r="B3" s="41"/>
      <c r="C3" s="19"/>
      <c r="D3" s="19"/>
      <c r="E3" s="106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140</v>
      </c>
      <c r="C4" s="138" t="s">
        <v>1</v>
      </c>
      <c r="D4" s="138" t="s">
        <v>10</v>
      </c>
      <c r="E4" s="139" t="s">
        <v>139</v>
      </c>
      <c r="F4" s="126" t="s">
        <v>45</v>
      </c>
      <c r="G4" s="149" t="s">
        <v>144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36" t="s">
        <v>6</v>
      </c>
      <c r="O4" s="236" t="s">
        <v>7</v>
      </c>
      <c r="P4" s="236" t="s">
        <v>26</v>
      </c>
      <c r="Q4" s="236" t="s">
        <v>14</v>
      </c>
      <c r="R4" s="23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0" t="s">
        <v>39</v>
      </c>
      <c r="AQ4" s="100" t="s">
        <v>27</v>
      </c>
      <c r="AR4" s="100" t="s">
        <v>40</v>
      </c>
      <c r="AS4" s="100" t="s">
        <v>41</v>
      </c>
      <c r="AT4" s="100" t="s">
        <v>6</v>
      </c>
      <c r="AU4" s="100" t="s">
        <v>7</v>
      </c>
      <c r="AV4" s="100" t="s">
        <v>28</v>
      </c>
      <c r="AW4" s="100" t="s">
        <v>18</v>
      </c>
      <c r="AX4" s="101" t="s">
        <v>60</v>
      </c>
      <c r="AY4" s="100" t="s">
        <v>90</v>
      </c>
      <c r="AZ4" s="100" t="s">
        <v>65</v>
      </c>
      <c r="BA4" s="100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3" t="str">
        <f>W5</f>
        <v>인천제물포교통</v>
      </c>
      <c r="B5" s="143" t="str">
        <f>V5</f>
        <v>30</v>
      </c>
      <c r="C5" s="144" t="str">
        <f>Y5</f>
        <v>70바2602</v>
      </c>
      <c r="D5" s="132" t="str">
        <f>Z5</f>
        <v>대형</v>
      </c>
      <c r="E5" s="128" t="str">
        <f>AZ5</f>
        <v>B</v>
      </c>
      <c r="F5" s="151">
        <f>G5/H5</f>
        <v>0.8409523809523809</v>
      </c>
      <c r="G5" s="152">
        <f>AE5</f>
        <v>1.766</v>
      </c>
      <c r="H5" s="153">
        <f>AF5</f>
        <v>2.1</v>
      </c>
      <c r="I5" s="154">
        <f>AC5</f>
        <v>7031.9009999999998</v>
      </c>
      <c r="J5" s="155">
        <f>AI5/AH5</f>
        <v>2.6540874501814412E-2</v>
      </c>
      <c r="K5" s="155">
        <f>AJ5/AH5</f>
        <v>0.36017650616648123</v>
      </c>
      <c r="L5" s="155">
        <f>AK5/AC5</f>
        <v>0.23180076056247095</v>
      </c>
      <c r="M5" s="156">
        <f>AG5</f>
        <v>17.169</v>
      </c>
      <c r="N5" s="157">
        <f>IF(AW5=0,AT5,"속도계이상")</f>
        <v>0.156</v>
      </c>
      <c r="O5" s="157">
        <f>IF(AW5=0,AU5,"속도계이상")</f>
        <v>36.334000000000003</v>
      </c>
      <c r="P5" s="158">
        <f>AQ5/60</f>
        <v>0</v>
      </c>
      <c r="Q5" s="159">
        <f>AN5</f>
        <v>75</v>
      </c>
      <c r="R5" s="160">
        <f>AC5/(AH5-AI5-AJ5)</f>
        <v>27.890774508599637</v>
      </c>
      <c r="S5" s="145">
        <f>IF(AW5=0,AL5,"속도계이상")</f>
        <v>11</v>
      </c>
      <c r="T5" s="145">
        <f>IF(AW5=0,AM5,"속도계이상")</f>
        <v>2555</v>
      </c>
      <c r="U5" t="s">
        <v>118</v>
      </c>
      <c r="V5" s="5" t="s">
        <v>119</v>
      </c>
      <c r="W5" t="s">
        <v>118</v>
      </c>
      <c r="X5" s="5" t="s">
        <v>119</v>
      </c>
      <c r="Y5" t="s">
        <v>198</v>
      </c>
      <c r="Z5" t="s">
        <v>192</v>
      </c>
      <c r="AA5" t="s">
        <v>48</v>
      </c>
      <c r="AB5">
        <v>530</v>
      </c>
      <c r="AC5" s="1">
        <v>7031.9009999999998</v>
      </c>
      <c r="AD5" s="1">
        <v>3982.9070000000002</v>
      </c>
      <c r="AE5" s="29">
        <v>1.766</v>
      </c>
      <c r="AF5">
        <v>2.1</v>
      </c>
      <c r="AG5">
        <v>17.169</v>
      </c>
      <c r="AH5">
        <v>411.10382399999997</v>
      </c>
      <c r="AI5">
        <v>10.911054999999999</v>
      </c>
      <c r="AJ5">
        <v>148.06993900000001</v>
      </c>
      <c r="AK5">
        <v>1630</v>
      </c>
      <c r="AL5">
        <v>11</v>
      </c>
      <c r="AM5">
        <v>2555</v>
      </c>
      <c r="AN5">
        <v>75</v>
      </c>
      <c r="AO5">
        <v>17.104927</v>
      </c>
      <c r="AP5">
        <v>8131.5</v>
      </c>
      <c r="AQ5">
        <v>0</v>
      </c>
      <c r="AR5">
        <v>87</v>
      </c>
      <c r="AS5">
        <v>30319</v>
      </c>
      <c r="AT5">
        <v>0.156</v>
      </c>
      <c r="AU5">
        <v>36.334000000000003</v>
      </c>
      <c r="AV5">
        <v>45323</v>
      </c>
      <c r="AW5">
        <v>0</v>
      </c>
      <c r="AX5" s="30">
        <v>0.51</v>
      </c>
      <c r="AY5">
        <v>0.90772727272727272</v>
      </c>
      <c r="AZ5" t="s">
        <v>68</v>
      </c>
      <c r="BA5" t="s">
        <v>414</v>
      </c>
      <c r="BB5">
        <v>1</v>
      </c>
      <c r="BC5" t="s">
        <v>415</v>
      </c>
      <c r="BD5">
        <v>10</v>
      </c>
      <c r="BE5">
        <v>67214.745999999999</v>
      </c>
      <c r="BF5">
        <v>7.6964346484326526E-2</v>
      </c>
      <c r="BG5">
        <v>6.9862636331454578E-2</v>
      </c>
      <c r="BH5">
        <v>299348.842</v>
      </c>
      <c r="BI5">
        <v>1.7281306202614272E-2</v>
      </c>
      <c r="BJ5">
        <v>1.5686712948463955E-2</v>
      </c>
      <c r="BK5">
        <v>1</v>
      </c>
      <c r="BL5" t="s">
        <v>66</v>
      </c>
      <c r="BM5">
        <v>-1</v>
      </c>
      <c r="BN5" t="s">
        <v>416</v>
      </c>
    </row>
    <row r="6" spans="1:66">
      <c r="A6" s="140" t="str">
        <f t="shared" ref="A6:A7" si="0">W6</f>
        <v>인천제물포교통</v>
      </c>
      <c r="B6" s="140" t="str">
        <f t="shared" ref="B6:B7" si="1">V6</f>
        <v>30</v>
      </c>
      <c r="C6" s="141" t="str">
        <f t="shared" ref="C6:C7" si="2">Y6</f>
        <v>70바2641</v>
      </c>
      <c r="D6" s="116" t="str">
        <f t="shared" ref="D6:D7" si="3">Z6</f>
        <v>대형</v>
      </c>
      <c r="E6" s="112" t="str">
        <f>AZ6</f>
        <v>D</v>
      </c>
      <c r="F6" s="161">
        <f>G6/H6</f>
        <v>0.8219047619047618</v>
      </c>
      <c r="G6" s="162">
        <f>AE6</f>
        <v>1.726</v>
      </c>
      <c r="H6" s="163">
        <f>AF6</f>
        <v>2.1</v>
      </c>
      <c r="I6" s="164">
        <f t="shared" ref="I6:I7" si="4">AC6</f>
        <v>6104.3239999999996</v>
      </c>
      <c r="J6" s="165">
        <f t="shared" ref="J6:J7" si="5">AI6/AH6</f>
        <v>2.2990276297543185E-2</v>
      </c>
      <c r="K6" s="165">
        <f t="shared" ref="K6:K7" si="6">AJ6/AH6</f>
        <v>0.35142074870496176</v>
      </c>
      <c r="L6" s="165">
        <f t="shared" ref="L6:L7" si="7">AK6/AC6</f>
        <v>0.22279289238251443</v>
      </c>
      <c r="M6" s="166">
        <f t="shared" ref="M6:M7" si="8">AG6</f>
        <v>17.094000000000001</v>
      </c>
      <c r="N6" s="167">
        <f t="shared" ref="N6:N7" si="9">IF(AW6=0,AT6,"속도계이상")</f>
        <v>6.6000000000000003E-2</v>
      </c>
      <c r="O6" s="167">
        <f t="shared" ref="O6:O7" si="10">IF(AW6=0,AU6,"속도계이상")</f>
        <v>27.751000000000001</v>
      </c>
      <c r="P6" s="168">
        <f t="shared" ref="P6:P7" si="11">AQ6/60</f>
        <v>0</v>
      </c>
      <c r="Q6" s="169">
        <f t="shared" ref="Q6:Q7" si="12">AN6</f>
        <v>81</v>
      </c>
      <c r="R6" s="170">
        <f t="shared" ref="R6:R7" si="13">AC6/(AH6-AI6-AJ6)</f>
        <v>28.291278475915156</v>
      </c>
      <c r="S6" s="142">
        <f t="shared" ref="S6:S7" si="14">IF(AW6=0,AL6,"속도계이상")</f>
        <v>4</v>
      </c>
      <c r="T6" s="142">
        <f t="shared" ref="T6:T7" si="15">IF(AW6=0,AM6,"속도계이상")</f>
        <v>1694</v>
      </c>
      <c r="U6" t="s">
        <v>118</v>
      </c>
      <c r="V6" s="5" t="s">
        <v>119</v>
      </c>
      <c r="W6" t="s">
        <v>118</v>
      </c>
      <c r="X6" s="5" t="s">
        <v>119</v>
      </c>
      <c r="Y6" t="s">
        <v>200</v>
      </c>
      <c r="Z6" t="s">
        <v>192</v>
      </c>
      <c r="AA6" t="s">
        <v>48</v>
      </c>
      <c r="AB6">
        <v>530</v>
      </c>
      <c r="AC6" s="1">
        <v>6104.3239999999996</v>
      </c>
      <c r="AD6" s="1">
        <v>3536.846</v>
      </c>
      <c r="AE6" s="29">
        <v>1.726</v>
      </c>
      <c r="AF6">
        <v>2.1</v>
      </c>
      <c r="AG6">
        <v>17.094000000000001</v>
      </c>
      <c r="AH6">
        <v>344.90216199999998</v>
      </c>
      <c r="AI6">
        <v>7.9293959999999997</v>
      </c>
      <c r="AJ6">
        <v>121.205776</v>
      </c>
      <c r="AK6">
        <v>1360</v>
      </c>
      <c r="AL6">
        <v>4</v>
      </c>
      <c r="AM6">
        <v>1694</v>
      </c>
      <c r="AN6">
        <v>81</v>
      </c>
      <c r="AO6">
        <v>17.698710999999999</v>
      </c>
      <c r="AP6">
        <v>4958.8</v>
      </c>
      <c r="AQ6">
        <v>0</v>
      </c>
      <c r="AR6">
        <v>61</v>
      </c>
      <c r="AS6">
        <v>14038</v>
      </c>
      <c r="AT6">
        <v>6.6000000000000003E-2</v>
      </c>
      <c r="AU6">
        <v>27.751000000000001</v>
      </c>
      <c r="AV6">
        <v>50807</v>
      </c>
      <c r="AW6">
        <v>0</v>
      </c>
      <c r="AX6" s="30">
        <v>0.49</v>
      </c>
      <c r="AY6">
        <v>0.83272727272727265</v>
      </c>
      <c r="AZ6" t="s">
        <v>67</v>
      </c>
      <c r="BA6" t="s">
        <v>414</v>
      </c>
      <c r="BB6">
        <v>3</v>
      </c>
      <c r="BC6" t="s">
        <v>417</v>
      </c>
      <c r="BD6">
        <v>11</v>
      </c>
      <c r="BE6">
        <v>67214.745999999999</v>
      </c>
      <c r="BF6">
        <v>8.6263734448985344E-2</v>
      </c>
      <c r="BG6">
        <v>7.1834164322973237E-2</v>
      </c>
      <c r="BH6">
        <v>299348.842</v>
      </c>
      <c r="BI6">
        <v>1.936935837553699E-2</v>
      </c>
      <c r="BJ6">
        <v>1.6129392974538075E-2</v>
      </c>
      <c r="BK6">
        <v>1</v>
      </c>
      <c r="BL6" t="s">
        <v>68</v>
      </c>
      <c r="BM6">
        <v>-2</v>
      </c>
      <c r="BN6" t="s">
        <v>416</v>
      </c>
    </row>
    <row r="7" spans="1:66">
      <c r="A7" s="143" t="str">
        <f t="shared" si="0"/>
        <v>인천제물포교통</v>
      </c>
      <c r="B7" s="143" t="str">
        <f t="shared" si="1"/>
        <v>30</v>
      </c>
      <c r="C7" s="144" t="str">
        <f t="shared" si="2"/>
        <v>70바2688</v>
      </c>
      <c r="D7" s="132" t="str">
        <f t="shared" si="3"/>
        <v>대형</v>
      </c>
      <c r="E7" s="128" t="str">
        <f t="shared" ref="E7:E37" si="16">AZ7</f>
        <v>D</v>
      </c>
      <c r="F7" s="151">
        <f t="shared" ref="F7:F37" si="17">G7/H7</f>
        <v>0.8180952380952381</v>
      </c>
      <c r="G7" s="152">
        <f t="shared" ref="G7:G37" si="18">AE7</f>
        <v>1.718</v>
      </c>
      <c r="H7" s="153">
        <f t="shared" ref="H7:H37" si="19">AF7</f>
        <v>2.1</v>
      </c>
      <c r="I7" s="154">
        <f t="shared" si="4"/>
        <v>4831.1989999999996</v>
      </c>
      <c r="J7" s="155">
        <f t="shared" si="5"/>
        <v>2.0135634639737922E-2</v>
      </c>
      <c r="K7" s="155">
        <f t="shared" si="6"/>
        <v>0.34383831954493294</v>
      </c>
      <c r="L7" s="155">
        <f t="shared" si="7"/>
        <v>0.20346915951920011</v>
      </c>
      <c r="M7" s="156">
        <f t="shared" si="8"/>
        <v>14.366</v>
      </c>
      <c r="N7" s="157">
        <f t="shared" si="9"/>
        <v>0</v>
      </c>
      <c r="O7" s="157">
        <f t="shared" si="10"/>
        <v>24.135000000000002</v>
      </c>
      <c r="P7" s="158">
        <f t="shared" si="11"/>
        <v>0</v>
      </c>
      <c r="Q7" s="159">
        <f t="shared" si="12"/>
        <v>77</v>
      </c>
      <c r="R7" s="160">
        <f t="shared" si="13"/>
        <v>27.813281444519617</v>
      </c>
      <c r="S7" s="145">
        <f t="shared" si="14"/>
        <v>0</v>
      </c>
      <c r="T7" s="145">
        <f t="shared" si="15"/>
        <v>1166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201</v>
      </c>
      <c r="Z7" s="4" t="s">
        <v>192</v>
      </c>
      <c r="AA7" s="4" t="s">
        <v>48</v>
      </c>
      <c r="AB7" s="4">
        <v>530</v>
      </c>
      <c r="AC7" s="4">
        <v>4831.1989999999996</v>
      </c>
      <c r="AD7" s="4">
        <v>2811.4119999999998</v>
      </c>
      <c r="AE7" s="4">
        <v>1.718</v>
      </c>
      <c r="AF7" s="4">
        <v>2.1</v>
      </c>
      <c r="AG7" s="4">
        <v>14.366</v>
      </c>
      <c r="AH7" s="4">
        <v>273.10383300000001</v>
      </c>
      <c r="AI7" s="4">
        <v>5.4991190000000003</v>
      </c>
      <c r="AJ7" s="4">
        <v>93.903563000000005</v>
      </c>
      <c r="AK7" s="4">
        <v>983</v>
      </c>
      <c r="AL7" s="4">
        <v>0</v>
      </c>
      <c r="AM7" s="4">
        <v>1166</v>
      </c>
      <c r="AN7" s="4">
        <v>77</v>
      </c>
      <c r="AO7" s="4">
        <v>17.689971</v>
      </c>
      <c r="AP7" s="4">
        <v>2797.6</v>
      </c>
      <c r="AQ7" s="4">
        <v>0</v>
      </c>
      <c r="AR7" s="4">
        <v>51</v>
      </c>
      <c r="AS7" s="4">
        <v>10293</v>
      </c>
      <c r="AT7" s="4">
        <v>0</v>
      </c>
      <c r="AU7" s="4">
        <v>24.135000000000002</v>
      </c>
      <c r="AV7" s="4">
        <v>43133</v>
      </c>
      <c r="AW7" s="4">
        <v>0</v>
      </c>
      <c r="AX7" s="31">
        <v>0.44</v>
      </c>
      <c r="AY7">
        <v>0.82363636363636361</v>
      </c>
      <c r="AZ7" t="s">
        <v>67</v>
      </c>
      <c r="BA7" t="s">
        <v>414</v>
      </c>
      <c r="BB7">
        <v>4</v>
      </c>
      <c r="BC7" t="s">
        <v>418</v>
      </c>
      <c r="BD7">
        <v>15</v>
      </c>
      <c r="BE7">
        <v>67214.745999999999</v>
      </c>
      <c r="BF7">
        <v>8.5745485075551728E-2</v>
      </c>
      <c r="BG7">
        <v>7.0623099525863514E-2</v>
      </c>
      <c r="BH7">
        <v>299348.842</v>
      </c>
      <c r="BI7">
        <v>1.9252992466895862E-2</v>
      </c>
      <c r="BJ7">
        <v>1.5857464704552411E-2</v>
      </c>
      <c r="BK7">
        <v>1</v>
      </c>
      <c r="BL7" t="s">
        <v>69</v>
      </c>
      <c r="BM7">
        <v>-1</v>
      </c>
      <c r="BN7" t="s">
        <v>416</v>
      </c>
    </row>
    <row r="8" spans="1:66">
      <c r="A8" s="140" t="str">
        <f t="shared" ref="A8:A37" si="20">W8</f>
        <v>인천제물포교통</v>
      </c>
      <c r="B8" s="140" t="str">
        <f t="shared" ref="B8:B37" si="21">V8</f>
        <v>30</v>
      </c>
      <c r="C8" s="141" t="str">
        <f t="shared" ref="C8:C37" si="22">Y8</f>
        <v>70바2698</v>
      </c>
      <c r="D8" s="116" t="str">
        <f t="shared" ref="D8:D37" si="23">Z8</f>
        <v>대형</v>
      </c>
      <c r="E8" s="112" t="str">
        <f t="shared" si="16"/>
        <v>C</v>
      </c>
      <c r="F8" s="161">
        <f t="shared" si="17"/>
        <v>0.95666666666666655</v>
      </c>
      <c r="G8" s="162">
        <f t="shared" si="18"/>
        <v>2.0089999999999999</v>
      </c>
      <c r="H8" s="163">
        <f t="shared" si="19"/>
        <v>2.1</v>
      </c>
      <c r="I8" s="164">
        <f t="shared" ref="I8:I37" si="24">AC8</f>
        <v>4534.0659999999998</v>
      </c>
      <c r="J8" s="165">
        <f t="shared" ref="J8:J37" si="25">AI8/AH8</f>
        <v>2.1609308187277007E-2</v>
      </c>
      <c r="K8" s="165">
        <f t="shared" ref="K8:K37" si="26">AJ8/AH8</f>
        <v>0.36167635823750388</v>
      </c>
      <c r="L8" s="165">
        <f t="shared" ref="L8:L37" si="27">AK8/AC8</f>
        <v>0.22187590564407311</v>
      </c>
      <c r="M8" s="166">
        <f t="shared" ref="M8:M37" si="28">AG8</f>
        <v>16.376000000000001</v>
      </c>
      <c r="N8" s="167">
        <f t="shared" ref="N8:N37" si="29">IF(AW8=0,AT8,"속도계이상")</f>
        <v>0.11</v>
      </c>
      <c r="O8" s="167">
        <f t="shared" ref="O8:O37" si="30">IF(AW8=0,AU8,"속도계이상")</f>
        <v>35.662999999999997</v>
      </c>
      <c r="P8" s="168">
        <f t="shared" ref="P8:P37" si="31">AQ8/60</f>
        <v>0</v>
      </c>
      <c r="Q8" s="169">
        <f t="shared" ref="Q8:Q37" si="32">AN8</f>
        <v>78</v>
      </c>
      <c r="R8" s="170">
        <f t="shared" ref="R8:R37" si="33">AC8/(AH8-AI8-AJ8)</f>
        <v>28.456126720128673</v>
      </c>
      <c r="S8" s="142">
        <f t="shared" ref="S8:S37" si="34">IF(AW8=0,AL8,"속도계이상")</f>
        <v>5</v>
      </c>
      <c r="T8" s="142">
        <f t="shared" ref="T8:T37" si="35">IF(AW8=0,AM8,"속도계이상")</f>
        <v>1617</v>
      </c>
      <c r="U8" t="s">
        <v>118</v>
      </c>
      <c r="V8" s="5" t="s">
        <v>119</v>
      </c>
      <c r="W8" t="s">
        <v>118</v>
      </c>
      <c r="X8" s="5" t="s">
        <v>119</v>
      </c>
      <c r="Y8" t="s">
        <v>202</v>
      </c>
      <c r="Z8" t="s">
        <v>192</v>
      </c>
      <c r="AA8" t="s">
        <v>48</v>
      </c>
      <c r="AB8">
        <v>530</v>
      </c>
      <c r="AC8" s="1">
        <v>4534.0659999999998</v>
      </c>
      <c r="AD8" s="1">
        <v>2256.902</v>
      </c>
      <c r="AE8" s="29">
        <v>2.0089999999999999</v>
      </c>
      <c r="AF8">
        <v>2.1</v>
      </c>
      <c r="AG8">
        <v>16.376000000000001</v>
      </c>
      <c r="AH8">
        <v>258.361626</v>
      </c>
      <c r="AI8">
        <v>5.5830159999999998</v>
      </c>
      <c r="AJ8">
        <v>93.443292</v>
      </c>
      <c r="AK8">
        <v>1006</v>
      </c>
      <c r="AL8">
        <v>5</v>
      </c>
      <c r="AM8">
        <v>1617</v>
      </c>
      <c r="AN8">
        <v>78</v>
      </c>
      <c r="AO8">
        <v>17.549301</v>
      </c>
      <c r="AP8">
        <v>4767.2</v>
      </c>
      <c r="AQ8">
        <v>0</v>
      </c>
      <c r="AR8">
        <v>56</v>
      </c>
      <c r="AS8">
        <v>17406</v>
      </c>
      <c r="AT8">
        <v>0.11</v>
      </c>
      <c r="AU8">
        <v>35.662999999999997</v>
      </c>
      <c r="AV8">
        <v>39815</v>
      </c>
      <c r="AW8">
        <v>0</v>
      </c>
      <c r="AX8" s="30">
        <v>0.55000000000000004</v>
      </c>
      <c r="AY8">
        <v>0.89349999999999996</v>
      </c>
      <c r="AZ8" t="s">
        <v>69</v>
      </c>
      <c r="BA8" t="s">
        <v>419</v>
      </c>
      <c r="BB8">
        <v>2</v>
      </c>
      <c r="BC8" t="s">
        <v>420</v>
      </c>
      <c r="BD8">
        <v>10</v>
      </c>
      <c r="BE8">
        <v>65860.301999999996</v>
      </c>
      <c r="BF8">
        <v>3.7075870074206464E-2</v>
      </c>
      <c r="BG8">
        <v>3.3127289911303474E-2</v>
      </c>
      <c r="BH8">
        <v>299348.842</v>
      </c>
      <c r="BI8">
        <v>8.1571319390639236E-3</v>
      </c>
      <c r="BJ8">
        <v>7.2883973875536153E-3</v>
      </c>
      <c r="BK8">
        <v>1</v>
      </c>
      <c r="BL8" t="s">
        <v>68</v>
      </c>
      <c r="BM8">
        <v>-1</v>
      </c>
      <c r="BN8" t="s">
        <v>416</v>
      </c>
    </row>
    <row r="9" spans="1:66">
      <c r="A9" s="143" t="str">
        <f t="shared" si="20"/>
        <v>인천제물포교통</v>
      </c>
      <c r="B9" s="143" t="str">
        <f t="shared" si="21"/>
        <v>30</v>
      </c>
      <c r="C9" s="144" t="str">
        <f t="shared" si="22"/>
        <v>70바2711</v>
      </c>
      <c r="D9" s="132" t="str">
        <f t="shared" si="23"/>
        <v>대형</v>
      </c>
      <c r="E9" s="128" t="str">
        <f t="shared" si="16"/>
        <v>A</v>
      </c>
      <c r="F9" s="151">
        <f t="shared" si="17"/>
        <v>0.7985714285714286</v>
      </c>
      <c r="G9" s="152">
        <f t="shared" si="18"/>
        <v>1.677</v>
      </c>
      <c r="H9" s="153">
        <f t="shared" si="19"/>
        <v>2.1</v>
      </c>
      <c r="I9" s="154">
        <f t="shared" si="24"/>
        <v>2049.0459999999998</v>
      </c>
      <c r="J9" s="155">
        <f t="shared" si="25"/>
        <v>5.5247346851077656E-2</v>
      </c>
      <c r="K9" s="155">
        <f t="shared" si="26"/>
        <v>0.34763976623627629</v>
      </c>
      <c r="L9" s="155">
        <f t="shared" si="27"/>
        <v>0.19862902052955378</v>
      </c>
      <c r="M9" s="156">
        <f t="shared" si="28"/>
        <v>16.035</v>
      </c>
      <c r="N9" s="157">
        <f t="shared" si="29"/>
        <v>2.294</v>
      </c>
      <c r="O9" s="157">
        <f t="shared" si="30"/>
        <v>56.124000000000002</v>
      </c>
      <c r="P9" s="158">
        <f t="shared" si="31"/>
        <v>0</v>
      </c>
      <c r="Q9" s="159">
        <f t="shared" si="32"/>
        <v>75</v>
      </c>
      <c r="R9" s="160">
        <f t="shared" si="33"/>
        <v>28.600089033749331</v>
      </c>
      <c r="S9" s="145">
        <f t="shared" si="34"/>
        <v>47</v>
      </c>
      <c r="T9" s="145">
        <f t="shared" si="35"/>
        <v>1150</v>
      </c>
      <c r="U9" t="s">
        <v>118</v>
      </c>
      <c r="V9" s="5" t="s">
        <v>119</v>
      </c>
      <c r="W9" t="s">
        <v>118</v>
      </c>
      <c r="X9" s="5" t="s">
        <v>119</v>
      </c>
      <c r="Y9" t="s">
        <v>204</v>
      </c>
      <c r="Z9" t="s">
        <v>192</v>
      </c>
      <c r="AA9" t="s">
        <v>48</v>
      </c>
      <c r="AB9">
        <v>530</v>
      </c>
      <c r="AC9" s="1">
        <v>2049.0459999999998</v>
      </c>
      <c r="AD9" s="1">
        <v>1222.1669999999999</v>
      </c>
      <c r="AE9" s="29">
        <v>1.677</v>
      </c>
      <c r="AF9">
        <v>2.1</v>
      </c>
      <c r="AG9">
        <v>16.035</v>
      </c>
      <c r="AH9">
        <v>119.985255</v>
      </c>
      <c r="AI9">
        <v>6.6288669999999996</v>
      </c>
      <c r="AJ9">
        <v>41.711646000000002</v>
      </c>
      <c r="AK9">
        <v>407</v>
      </c>
      <c r="AL9">
        <v>47</v>
      </c>
      <c r="AM9">
        <v>1150</v>
      </c>
      <c r="AN9">
        <v>75</v>
      </c>
      <c r="AO9">
        <v>17.077480999999999</v>
      </c>
      <c r="AP9">
        <v>2847.3</v>
      </c>
      <c r="AQ9">
        <v>0</v>
      </c>
      <c r="AR9">
        <v>28</v>
      </c>
      <c r="AS9">
        <v>5559</v>
      </c>
      <c r="AT9">
        <v>2.294</v>
      </c>
      <c r="AU9">
        <v>56.124000000000002</v>
      </c>
      <c r="AV9">
        <v>9802</v>
      </c>
      <c r="AW9">
        <v>0</v>
      </c>
      <c r="AX9" s="30">
        <v>0.45</v>
      </c>
      <c r="AY9">
        <v>0.995</v>
      </c>
      <c r="AZ9" t="s">
        <v>66</v>
      </c>
      <c r="BA9" t="s">
        <v>419</v>
      </c>
      <c r="BB9">
        <v>1</v>
      </c>
      <c r="BC9" t="s">
        <v>421</v>
      </c>
      <c r="BD9">
        <v>16</v>
      </c>
      <c r="BE9">
        <v>65860.301999999996</v>
      </c>
      <c r="BF9">
        <v>9.8753661955573793E-2</v>
      </c>
      <c r="BG9">
        <v>9.8259893645795918E-2</v>
      </c>
      <c r="BH9">
        <v>299348.842</v>
      </c>
      <c r="BI9">
        <v>2.1726978987277993E-2</v>
      </c>
      <c r="BJ9">
        <v>2.1618344092341604E-2</v>
      </c>
      <c r="BK9">
        <v>1</v>
      </c>
      <c r="BL9" t="s">
        <v>71</v>
      </c>
      <c r="BM9">
        <v>-1</v>
      </c>
      <c r="BN9" t="s">
        <v>416</v>
      </c>
    </row>
    <row r="10" spans="1:66">
      <c r="A10" s="140" t="str">
        <f t="shared" si="20"/>
        <v>인천제물포교통</v>
      </c>
      <c r="B10" s="140" t="str">
        <f t="shared" si="21"/>
        <v>30</v>
      </c>
      <c r="C10" s="141" t="str">
        <f t="shared" si="22"/>
        <v>70바2712</v>
      </c>
      <c r="D10" s="116" t="str">
        <f t="shared" si="23"/>
        <v>대형</v>
      </c>
      <c r="E10" s="112" t="str">
        <f t="shared" si="16"/>
        <v>A</v>
      </c>
      <c r="F10" s="161">
        <f t="shared" si="17"/>
        <v>0.82619047619047625</v>
      </c>
      <c r="G10" s="162">
        <f t="shared" si="18"/>
        <v>1.7350000000000001</v>
      </c>
      <c r="H10" s="163">
        <f t="shared" si="19"/>
        <v>2.1</v>
      </c>
      <c r="I10" s="164">
        <f t="shared" si="24"/>
        <v>4821.8869999999997</v>
      </c>
      <c r="J10" s="165">
        <f t="shared" si="25"/>
        <v>2.6233608624888008E-2</v>
      </c>
      <c r="K10" s="165">
        <f t="shared" si="26"/>
        <v>0.35060904515351177</v>
      </c>
      <c r="L10" s="165">
        <f t="shared" si="27"/>
        <v>0.21817184849002061</v>
      </c>
      <c r="M10" s="166">
        <f t="shared" si="28"/>
        <v>14.183999999999999</v>
      </c>
      <c r="N10" s="167">
        <f t="shared" si="29"/>
        <v>0</v>
      </c>
      <c r="O10" s="167">
        <f t="shared" si="30"/>
        <v>21.588999999999999</v>
      </c>
      <c r="P10" s="168">
        <f t="shared" si="31"/>
        <v>0</v>
      </c>
      <c r="Q10" s="169">
        <f t="shared" si="32"/>
        <v>74</v>
      </c>
      <c r="R10" s="170">
        <f t="shared" si="33"/>
        <v>27.854863931086623</v>
      </c>
      <c r="S10" s="142">
        <f t="shared" si="34"/>
        <v>0</v>
      </c>
      <c r="T10" s="142">
        <f t="shared" si="35"/>
        <v>1041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206</v>
      </c>
      <c r="Z10" s="4" t="s">
        <v>192</v>
      </c>
      <c r="AA10" s="4" t="s">
        <v>48</v>
      </c>
      <c r="AB10" s="4">
        <v>530</v>
      </c>
      <c r="AC10" s="4">
        <v>4821.8869999999997</v>
      </c>
      <c r="AD10" s="4">
        <v>2778.4050000000002</v>
      </c>
      <c r="AE10" s="4">
        <v>1.7350000000000001</v>
      </c>
      <c r="AF10" s="4">
        <v>2.1</v>
      </c>
      <c r="AG10" s="4">
        <v>14.183999999999999</v>
      </c>
      <c r="AH10" s="4">
        <v>277.79106200000001</v>
      </c>
      <c r="AI10" s="4">
        <v>7.2874619999999997</v>
      </c>
      <c r="AJ10" s="4">
        <v>97.396058999999994</v>
      </c>
      <c r="AK10" s="4">
        <v>1052</v>
      </c>
      <c r="AL10" s="4">
        <v>0</v>
      </c>
      <c r="AM10" s="4">
        <v>1041</v>
      </c>
      <c r="AN10" s="4">
        <v>74</v>
      </c>
      <c r="AO10" s="4">
        <v>17.357963000000002</v>
      </c>
      <c r="AP10" s="4">
        <v>5098.5</v>
      </c>
      <c r="AQ10" s="4">
        <v>0</v>
      </c>
      <c r="AR10" s="4">
        <v>49</v>
      </c>
      <c r="AS10" s="4">
        <v>12110</v>
      </c>
      <c r="AT10" s="4">
        <v>0</v>
      </c>
      <c r="AU10" s="4">
        <v>21.588999999999999</v>
      </c>
      <c r="AV10" s="4">
        <v>41015</v>
      </c>
      <c r="AW10" s="4">
        <v>0</v>
      </c>
      <c r="AX10" s="31">
        <v>0.44</v>
      </c>
      <c r="AY10">
        <v>0.96299999999999997</v>
      </c>
      <c r="AZ10" t="s">
        <v>66</v>
      </c>
      <c r="BA10" t="s">
        <v>419</v>
      </c>
      <c r="BB10">
        <v>4</v>
      </c>
      <c r="BC10" t="s">
        <v>422</v>
      </c>
      <c r="BD10">
        <v>13</v>
      </c>
      <c r="BE10">
        <v>65860.301999999996</v>
      </c>
      <c r="BF10">
        <v>9.7818166700784345E-2</v>
      </c>
      <c r="BG10">
        <v>9.4198894532855321E-2</v>
      </c>
      <c r="BH10">
        <v>299348.842</v>
      </c>
      <c r="BI10">
        <v>2.1521158915991396E-2</v>
      </c>
      <c r="BJ10">
        <v>2.0724876036099713E-2</v>
      </c>
      <c r="BK10">
        <v>1</v>
      </c>
      <c r="BL10" t="s">
        <v>66</v>
      </c>
      <c r="BM10">
        <v>0</v>
      </c>
      <c r="BN10" t="s">
        <v>423</v>
      </c>
    </row>
    <row r="11" spans="1:66">
      <c r="A11" s="143" t="str">
        <f t="shared" si="20"/>
        <v>인천제물포교통</v>
      </c>
      <c r="B11" s="143" t="str">
        <f t="shared" si="21"/>
        <v>30</v>
      </c>
      <c r="C11" s="144" t="str">
        <f t="shared" si="22"/>
        <v>70바2713</v>
      </c>
      <c r="D11" s="132" t="str">
        <f t="shared" si="23"/>
        <v>대형</v>
      </c>
      <c r="E11" s="128" t="str">
        <f t="shared" si="16"/>
        <v>B</v>
      </c>
      <c r="F11" s="151">
        <f t="shared" si="17"/>
        <v>0.84285714285714286</v>
      </c>
      <c r="G11" s="152">
        <f t="shared" si="18"/>
        <v>1.77</v>
      </c>
      <c r="H11" s="153">
        <f t="shared" si="19"/>
        <v>2.1</v>
      </c>
      <c r="I11" s="154">
        <f t="shared" si="24"/>
        <v>6010.5569999999998</v>
      </c>
      <c r="J11" s="155">
        <f t="shared" si="25"/>
        <v>2.0055554011863298E-2</v>
      </c>
      <c r="K11" s="155">
        <f t="shared" si="26"/>
        <v>0.3452303554630321</v>
      </c>
      <c r="L11" s="155">
        <f t="shared" si="27"/>
        <v>0.2171179809125843</v>
      </c>
      <c r="M11" s="156">
        <f t="shared" si="28"/>
        <v>14.212999999999999</v>
      </c>
      <c r="N11" s="157">
        <f t="shared" si="29"/>
        <v>3.3000000000000002E-2</v>
      </c>
      <c r="O11" s="157">
        <f t="shared" si="30"/>
        <v>23.425000000000001</v>
      </c>
      <c r="P11" s="158">
        <f t="shared" si="31"/>
        <v>0</v>
      </c>
      <c r="Q11" s="159">
        <f t="shared" si="32"/>
        <v>79</v>
      </c>
      <c r="R11" s="160">
        <f t="shared" si="33"/>
        <v>27.213741243788434</v>
      </c>
      <c r="S11" s="145">
        <f t="shared" si="34"/>
        <v>2</v>
      </c>
      <c r="T11" s="145">
        <f t="shared" si="35"/>
        <v>1408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207</v>
      </c>
      <c r="Z11" t="s">
        <v>192</v>
      </c>
      <c r="AA11" t="s">
        <v>48</v>
      </c>
      <c r="AB11">
        <v>530</v>
      </c>
      <c r="AC11" s="1">
        <v>6010.5569999999998</v>
      </c>
      <c r="AD11" s="1">
        <v>3395.306</v>
      </c>
      <c r="AE11" s="29">
        <v>1.77</v>
      </c>
      <c r="AF11">
        <v>2.1</v>
      </c>
      <c r="AG11">
        <v>14.212999999999999</v>
      </c>
      <c r="AH11">
        <v>347.97522900000001</v>
      </c>
      <c r="AI11">
        <v>6.9788360000000003</v>
      </c>
      <c r="AJ11">
        <v>120.131612</v>
      </c>
      <c r="AK11">
        <v>1305</v>
      </c>
      <c r="AL11">
        <v>2</v>
      </c>
      <c r="AM11">
        <v>1408</v>
      </c>
      <c r="AN11">
        <v>79</v>
      </c>
      <c r="AO11">
        <v>17.272945</v>
      </c>
      <c r="AP11">
        <v>3840.3</v>
      </c>
      <c r="AQ11">
        <v>0</v>
      </c>
      <c r="AR11">
        <v>74</v>
      </c>
      <c r="AS11">
        <v>20606</v>
      </c>
      <c r="AT11">
        <v>3.3000000000000002E-2</v>
      </c>
      <c r="AU11">
        <v>23.425000000000001</v>
      </c>
      <c r="AV11">
        <v>54825</v>
      </c>
      <c r="AW11">
        <v>0</v>
      </c>
      <c r="AX11" s="30">
        <v>0.46</v>
      </c>
      <c r="AY11">
        <v>0.90749999999999997</v>
      </c>
      <c r="AZ11" t="s">
        <v>68</v>
      </c>
      <c r="BA11" t="s">
        <v>419</v>
      </c>
      <c r="BB11">
        <v>4</v>
      </c>
      <c r="BC11" t="s">
        <v>424</v>
      </c>
      <c r="BD11">
        <v>11</v>
      </c>
      <c r="BE11">
        <v>65860.301999999996</v>
      </c>
      <c r="BF11">
        <v>7.8930248452246693E-2</v>
      </c>
      <c r="BG11">
        <v>7.1629200470413878E-2</v>
      </c>
      <c r="BH11">
        <v>299348.842</v>
      </c>
      <c r="BI11">
        <v>1.7365592481563701E-2</v>
      </c>
      <c r="BJ11">
        <v>1.5759275177019059E-2</v>
      </c>
      <c r="BK11">
        <v>1</v>
      </c>
      <c r="BL11" t="s">
        <v>66</v>
      </c>
      <c r="BM11">
        <v>-1</v>
      </c>
      <c r="BN11" t="s">
        <v>416</v>
      </c>
    </row>
    <row r="12" spans="1:66" s="2" customFormat="1">
      <c r="A12" s="140" t="str">
        <f t="shared" si="20"/>
        <v>인천제물포교통</v>
      </c>
      <c r="B12" s="140" t="str">
        <f t="shared" si="21"/>
        <v>30</v>
      </c>
      <c r="C12" s="141" t="str">
        <f t="shared" si="22"/>
        <v>70바2765</v>
      </c>
      <c r="D12" s="116" t="str">
        <f t="shared" si="23"/>
        <v>대형</v>
      </c>
      <c r="E12" s="112" t="str">
        <f t="shared" si="16"/>
        <v>B</v>
      </c>
      <c r="F12" s="161">
        <f t="shared" si="17"/>
        <v>0.81857142857142862</v>
      </c>
      <c r="G12" s="162">
        <f t="shared" si="18"/>
        <v>1.7190000000000001</v>
      </c>
      <c r="H12" s="163">
        <f t="shared" si="19"/>
        <v>2.1</v>
      </c>
      <c r="I12" s="164">
        <f t="shared" si="24"/>
        <v>5235.6289999999999</v>
      </c>
      <c r="J12" s="165">
        <f t="shared" si="25"/>
        <v>2.2316453231955958E-2</v>
      </c>
      <c r="K12" s="165">
        <f t="shared" si="26"/>
        <v>0.35121819032228946</v>
      </c>
      <c r="L12" s="165">
        <f t="shared" si="27"/>
        <v>0.1898530243453079</v>
      </c>
      <c r="M12" s="166">
        <f t="shared" si="28"/>
        <v>15.731</v>
      </c>
      <c r="N12" s="167">
        <f t="shared" si="29"/>
        <v>3.7999999999999999E-2</v>
      </c>
      <c r="O12" s="167">
        <f t="shared" si="30"/>
        <v>31.266999999999999</v>
      </c>
      <c r="P12" s="168">
        <f t="shared" si="31"/>
        <v>0</v>
      </c>
      <c r="Q12" s="169">
        <f t="shared" si="32"/>
        <v>75</v>
      </c>
      <c r="R12" s="170">
        <f t="shared" si="33"/>
        <v>28.312593024557867</v>
      </c>
      <c r="S12" s="142">
        <f t="shared" si="34"/>
        <v>2</v>
      </c>
      <c r="T12" s="142">
        <f t="shared" si="35"/>
        <v>1637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208</v>
      </c>
      <c r="Z12" t="s">
        <v>192</v>
      </c>
      <c r="AA12" t="s">
        <v>48</v>
      </c>
      <c r="AB12">
        <v>530</v>
      </c>
      <c r="AC12" s="1">
        <v>5235.6289999999999</v>
      </c>
      <c r="AD12" s="1">
        <v>3046.1750000000002</v>
      </c>
      <c r="AE12" s="29">
        <v>1.7190000000000001</v>
      </c>
      <c r="AF12">
        <v>2.1</v>
      </c>
      <c r="AG12">
        <v>15.731</v>
      </c>
      <c r="AH12">
        <v>295.18355500000001</v>
      </c>
      <c r="AI12">
        <v>6.5874499999999996</v>
      </c>
      <c r="AJ12">
        <v>103.673834</v>
      </c>
      <c r="AK12">
        <v>994</v>
      </c>
      <c r="AL12">
        <v>2</v>
      </c>
      <c r="AM12">
        <v>1637</v>
      </c>
      <c r="AN12">
        <v>75</v>
      </c>
      <c r="AO12">
        <v>17.736858000000002</v>
      </c>
      <c r="AP12">
        <v>4605.2</v>
      </c>
      <c r="AQ12">
        <v>0</v>
      </c>
      <c r="AR12">
        <v>71</v>
      </c>
      <c r="AS12">
        <v>25511</v>
      </c>
      <c r="AT12">
        <v>3.7999999999999999E-2</v>
      </c>
      <c r="AU12">
        <v>31.266999999999999</v>
      </c>
      <c r="AV12">
        <v>42667</v>
      </c>
      <c r="AW12">
        <v>0</v>
      </c>
      <c r="AX12" s="30">
        <v>0.46</v>
      </c>
      <c r="AY12" s="2">
        <v>0.93100000000000005</v>
      </c>
      <c r="AZ12" s="2" t="s">
        <v>68</v>
      </c>
      <c r="BA12" s="2" t="s">
        <v>419</v>
      </c>
      <c r="BB12" s="2">
        <v>1</v>
      </c>
      <c r="BC12" s="2" t="s">
        <v>425</v>
      </c>
      <c r="BD12" s="2">
        <v>10</v>
      </c>
      <c r="BE12" s="2">
        <v>65860.301999999996</v>
      </c>
      <c r="BF12" s="2">
        <v>8.3622452870015684E-2</v>
      </c>
      <c r="BG12" s="2">
        <v>7.7852503621984606E-2</v>
      </c>
      <c r="BH12" s="2">
        <v>299348.842</v>
      </c>
      <c r="BI12" s="2">
        <v>1.8397933204632205E-2</v>
      </c>
      <c r="BJ12" s="2">
        <v>1.7128475813512584E-2</v>
      </c>
      <c r="BK12" s="2">
        <v>1</v>
      </c>
      <c r="BL12" s="2" t="s">
        <v>68</v>
      </c>
      <c r="BM12" s="2">
        <v>0</v>
      </c>
      <c r="BN12" s="2" t="s">
        <v>423</v>
      </c>
    </row>
    <row r="13" spans="1:66">
      <c r="A13" s="143" t="str">
        <f t="shared" si="20"/>
        <v>인천제물포교통</v>
      </c>
      <c r="B13" s="143" t="str">
        <f t="shared" si="21"/>
        <v>30</v>
      </c>
      <c r="C13" s="144" t="str">
        <f t="shared" si="22"/>
        <v>70바2783</v>
      </c>
      <c r="D13" s="132" t="str">
        <f t="shared" si="23"/>
        <v>대형</v>
      </c>
      <c r="E13" s="128" t="str">
        <f t="shared" si="16"/>
        <v>C</v>
      </c>
      <c r="F13" s="151">
        <f t="shared" si="17"/>
        <v>0.94350000000000001</v>
      </c>
      <c r="G13" s="152">
        <f t="shared" si="18"/>
        <v>1.887</v>
      </c>
      <c r="H13" s="153">
        <f t="shared" si="19"/>
        <v>2</v>
      </c>
      <c r="I13" s="154">
        <f t="shared" si="24"/>
        <v>6302.366</v>
      </c>
      <c r="J13" s="155">
        <f t="shared" si="25"/>
        <v>1.9849597146761443E-2</v>
      </c>
      <c r="K13" s="155">
        <f t="shared" si="26"/>
        <v>0.32996592208351866</v>
      </c>
      <c r="L13" s="155">
        <f t="shared" si="27"/>
        <v>0.21880671481154856</v>
      </c>
      <c r="M13" s="156">
        <f t="shared" si="28"/>
        <v>13.954000000000001</v>
      </c>
      <c r="N13" s="157">
        <f t="shared" si="29"/>
        <v>0</v>
      </c>
      <c r="O13" s="157">
        <f t="shared" si="30"/>
        <v>22.213999999999999</v>
      </c>
      <c r="P13" s="158">
        <f t="shared" si="31"/>
        <v>0</v>
      </c>
      <c r="Q13" s="159">
        <f t="shared" si="32"/>
        <v>72</v>
      </c>
      <c r="R13" s="160">
        <f t="shared" si="33"/>
        <v>26.900767895491562</v>
      </c>
      <c r="S13" s="145">
        <f t="shared" si="34"/>
        <v>0</v>
      </c>
      <c r="T13" s="145">
        <f t="shared" si="35"/>
        <v>1400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209</v>
      </c>
      <c r="Z13" s="4" t="s">
        <v>192</v>
      </c>
      <c r="AA13" s="4" t="s">
        <v>48</v>
      </c>
      <c r="AB13" s="4">
        <v>530</v>
      </c>
      <c r="AC13" s="4">
        <v>6302.366</v>
      </c>
      <c r="AD13" s="4">
        <v>3339.5340000000001</v>
      </c>
      <c r="AE13" s="4">
        <v>1.887</v>
      </c>
      <c r="AF13" s="4">
        <v>2</v>
      </c>
      <c r="AG13" s="4">
        <v>13.954000000000001</v>
      </c>
      <c r="AH13" s="4">
        <v>360.33159499999999</v>
      </c>
      <c r="AI13" s="4">
        <v>7.1524369999999999</v>
      </c>
      <c r="AJ13" s="4">
        <v>118.897147</v>
      </c>
      <c r="AK13" s="4">
        <v>1379</v>
      </c>
      <c r="AL13" s="4">
        <v>0</v>
      </c>
      <c r="AM13" s="4">
        <v>1400</v>
      </c>
      <c r="AN13" s="4">
        <v>72</v>
      </c>
      <c r="AO13" s="4">
        <v>17.490461</v>
      </c>
      <c r="AP13" s="4">
        <v>3497.1</v>
      </c>
      <c r="AQ13" s="4">
        <v>0</v>
      </c>
      <c r="AR13" s="4">
        <v>40</v>
      </c>
      <c r="AS13" s="4">
        <v>22086</v>
      </c>
      <c r="AT13" s="4">
        <v>0</v>
      </c>
      <c r="AU13" s="4">
        <v>22.213999999999999</v>
      </c>
      <c r="AV13" s="4">
        <v>49241</v>
      </c>
      <c r="AW13" s="4">
        <v>0</v>
      </c>
      <c r="AX13" s="31">
        <v>0.49</v>
      </c>
      <c r="AY13">
        <v>0.89649999999999996</v>
      </c>
      <c r="AZ13" t="s">
        <v>69</v>
      </c>
      <c r="BA13" t="s">
        <v>419</v>
      </c>
      <c r="BB13">
        <v>1</v>
      </c>
      <c r="BC13" t="s">
        <v>426</v>
      </c>
      <c r="BD13">
        <v>13</v>
      </c>
      <c r="BE13">
        <v>65860.301999999996</v>
      </c>
      <c r="BF13">
        <v>6.9398102668888462E-2</v>
      </c>
      <c r="BG13">
        <v>6.2215399042658506E-2</v>
      </c>
      <c r="BH13">
        <v>299348.842</v>
      </c>
      <c r="BI13">
        <v>1.5268407151546622E-2</v>
      </c>
      <c r="BJ13">
        <v>1.3688127011361547E-2</v>
      </c>
      <c r="BK13">
        <v>1</v>
      </c>
      <c r="BL13" t="s">
        <v>68</v>
      </c>
      <c r="BM13">
        <v>-1</v>
      </c>
      <c r="BN13" t="s">
        <v>416</v>
      </c>
    </row>
    <row r="14" spans="1:66">
      <c r="A14" s="140" t="str">
        <f t="shared" si="20"/>
        <v>인천제물포교통</v>
      </c>
      <c r="B14" s="140" t="str">
        <f t="shared" si="21"/>
        <v>30</v>
      </c>
      <c r="C14" s="141" t="str">
        <f t="shared" si="22"/>
        <v>70바2788</v>
      </c>
      <c r="D14" s="116" t="str">
        <f t="shared" si="23"/>
        <v>대형</v>
      </c>
      <c r="E14" s="112" t="str">
        <f t="shared" si="16"/>
        <v>B</v>
      </c>
      <c r="F14" s="161">
        <f t="shared" si="17"/>
        <v>0.8504761904761905</v>
      </c>
      <c r="G14" s="162">
        <f t="shared" si="18"/>
        <v>1.786</v>
      </c>
      <c r="H14" s="163">
        <f t="shared" si="19"/>
        <v>2.1</v>
      </c>
      <c r="I14" s="164">
        <f t="shared" si="24"/>
        <v>4574.2209999999995</v>
      </c>
      <c r="J14" s="165">
        <f t="shared" si="25"/>
        <v>2.1917243977847844E-2</v>
      </c>
      <c r="K14" s="165">
        <f t="shared" si="26"/>
        <v>0.37038768703428276</v>
      </c>
      <c r="L14" s="165">
        <f t="shared" si="27"/>
        <v>0.24353873588530159</v>
      </c>
      <c r="M14" s="166">
        <f t="shared" si="28"/>
        <v>16.969000000000001</v>
      </c>
      <c r="N14" s="167">
        <f t="shared" si="29"/>
        <v>4.3999999999999997E-2</v>
      </c>
      <c r="O14" s="167">
        <f t="shared" si="30"/>
        <v>31.414999999999999</v>
      </c>
      <c r="P14" s="168">
        <f t="shared" si="31"/>
        <v>0</v>
      </c>
      <c r="Q14" s="169">
        <f t="shared" si="32"/>
        <v>77</v>
      </c>
      <c r="R14" s="170">
        <f t="shared" si="33"/>
        <v>28.538387389367383</v>
      </c>
      <c r="S14" s="142">
        <f t="shared" si="34"/>
        <v>2</v>
      </c>
      <c r="T14" s="142">
        <f t="shared" si="35"/>
        <v>1437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210</v>
      </c>
      <c r="Z14" t="s">
        <v>192</v>
      </c>
      <c r="AA14" t="s">
        <v>48</v>
      </c>
      <c r="AB14">
        <v>530</v>
      </c>
      <c r="AC14" s="1">
        <v>4574.2209999999995</v>
      </c>
      <c r="AD14" s="1">
        <v>2561.223</v>
      </c>
      <c r="AE14" s="29">
        <v>1.786</v>
      </c>
      <c r="AF14">
        <v>2.1</v>
      </c>
      <c r="AG14">
        <v>16.969000000000001</v>
      </c>
      <c r="AH14">
        <v>263.75578999999999</v>
      </c>
      <c r="AI14">
        <v>5.7808000000000002</v>
      </c>
      <c r="AJ14">
        <v>97.691896999999997</v>
      </c>
      <c r="AK14">
        <v>1114</v>
      </c>
      <c r="AL14">
        <v>2</v>
      </c>
      <c r="AM14">
        <v>1437</v>
      </c>
      <c r="AN14">
        <v>77</v>
      </c>
      <c r="AO14">
        <v>17.342637</v>
      </c>
      <c r="AP14">
        <v>5233.1000000000004</v>
      </c>
      <c r="AQ14">
        <v>0</v>
      </c>
      <c r="AR14">
        <v>40</v>
      </c>
      <c r="AS14">
        <v>9295</v>
      </c>
      <c r="AT14">
        <v>4.3999999999999997E-2</v>
      </c>
      <c r="AU14">
        <v>31.414999999999999</v>
      </c>
      <c r="AV14">
        <v>41991</v>
      </c>
      <c r="AW14">
        <v>0</v>
      </c>
      <c r="AX14" s="30">
        <v>0.5</v>
      </c>
      <c r="AY14">
        <v>0.92700000000000005</v>
      </c>
      <c r="AZ14" t="s">
        <v>68</v>
      </c>
      <c r="BA14" t="s">
        <v>419</v>
      </c>
      <c r="BB14">
        <v>2</v>
      </c>
      <c r="BC14" t="s">
        <v>427</v>
      </c>
      <c r="BD14">
        <v>13</v>
      </c>
      <c r="BE14">
        <v>65860.301999999996</v>
      </c>
      <c r="BF14">
        <v>7.5793670062430027E-2</v>
      </c>
      <c r="BG14">
        <v>7.0260732147872637E-2</v>
      </c>
      <c r="BH14">
        <v>299348.842</v>
      </c>
      <c r="BI14">
        <v>1.6675507968058216E-2</v>
      </c>
      <c r="BJ14">
        <v>1.5458195886389968E-2</v>
      </c>
      <c r="BK14">
        <v>1</v>
      </c>
      <c r="BL14" t="s">
        <v>66</v>
      </c>
      <c r="BM14">
        <v>-1</v>
      </c>
      <c r="BN14" t="s">
        <v>416</v>
      </c>
    </row>
    <row r="15" spans="1:66">
      <c r="A15" s="143" t="str">
        <f t="shared" si="20"/>
        <v>인천제물포교통</v>
      </c>
      <c r="B15" s="143" t="str">
        <f t="shared" si="21"/>
        <v>30</v>
      </c>
      <c r="C15" s="144" t="str">
        <f t="shared" si="22"/>
        <v>70바2789</v>
      </c>
      <c r="D15" s="132" t="str">
        <f t="shared" si="23"/>
        <v>대형</v>
      </c>
      <c r="E15" s="128" t="str">
        <f t="shared" si="16"/>
        <v>S</v>
      </c>
      <c r="F15" s="151">
        <f t="shared" si="17"/>
        <v>0.80333333333333334</v>
      </c>
      <c r="G15" s="152">
        <f t="shared" si="18"/>
        <v>1.6870000000000001</v>
      </c>
      <c r="H15" s="153">
        <f t="shared" si="19"/>
        <v>2.1</v>
      </c>
      <c r="I15" s="154">
        <f t="shared" si="24"/>
        <v>3919.1419999999998</v>
      </c>
      <c r="J15" s="155">
        <f t="shared" si="25"/>
        <v>1.4843986860187466E-2</v>
      </c>
      <c r="K15" s="155">
        <f t="shared" si="26"/>
        <v>0.34672580113816881</v>
      </c>
      <c r="L15" s="155">
        <f t="shared" si="27"/>
        <v>0.22122188989324706</v>
      </c>
      <c r="M15" s="156">
        <f t="shared" si="28"/>
        <v>15.602</v>
      </c>
      <c r="N15" s="157">
        <f t="shared" si="29"/>
        <v>5.0999999999999997E-2</v>
      </c>
      <c r="O15" s="157">
        <f t="shared" si="30"/>
        <v>25.030999999999999</v>
      </c>
      <c r="P15" s="158">
        <f t="shared" si="31"/>
        <v>0</v>
      </c>
      <c r="Q15" s="159">
        <f t="shared" si="32"/>
        <v>77</v>
      </c>
      <c r="R15" s="160">
        <f t="shared" si="33"/>
        <v>27.039698040645721</v>
      </c>
      <c r="S15" s="145">
        <f t="shared" si="34"/>
        <v>2</v>
      </c>
      <c r="T15" s="145">
        <f t="shared" si="35"/>
        <v>981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211</v>
      </c>
      <c r="Z15" t="s">
        <v>192</v>
      </c>
      <c r="AA15" t="s">
        <v>48</v>
      </c>
      <c r="AB15">
        <v>530</v>
      </c>
      <c r="AC15" s="1">
        <v>3919.1419999999998</v>
      </c>
      <c r="AD15" s="1">
        <v>2323.1689999999999</v>
      </c>
      <c r="AE15" s="29">
        <v>1.6870000000000001</v>
      </c>
      <c r="AF15">
        <v>2.1</v>
      </c>
      <c r="AG15">
        <v>15.602</v>
      </c>
      <c r="AH15">
        <v>227.02607</v>
      </c>
      <c r="AI15">
        <v>3.3699720000000002</v>
      </c>
      <c r="AJ15">
        <v>78.715795999999997</v>
      </c>
      <c r="AK15">
        <v>867</v>
      </c>
      <c r="AL15">
        <v>2</v>
      </c>
      <c r="AM15">
        <v>981</v>
      </c>
      <c r="AN15">
        <v>77</v>
      </c>
      <c r="AO15">
        <v>17.26296</v>
      </c>
      <c r="AP15">
        <v>3689.7</v>
      </c>
      <c r="AQ15">
        <v>0</v>
      </c>
      <c r="AR15">
        <v>25</v>
      </c>
      <c r="AS15">
        <v>5494</v>
      </c>
      <c r="AT15">
        <v>5.0999999999999997E-2</v>
      </c>
      <c r="AU15">
        <v>25.030999999999999</v>
      </c>
      <c r="AV15">
        <v>34539</v>
      </c>
      <c r="AW15">
        <v>0</v>
      </c>
      <c r="AX15" s="30">
        <v>0.47</v>
      </c>
      <c r="AY15">
        <v>1.0385</v>
      </c>
      <c r="AZ15" t="s">
        <v>71</v>
      </c>
      <c r="BA15" t="s">
        <v>419</v>
      </c>
      <c r="BB15">
        <v>2</v>
      </c>
      <c r="BC15" t="s">
        <v>428</v>
      </c>
      <c r="BD15">
        <v>11</v>
      </c>
      <c r="BE15">
        <v>65860.301999999996</v>
      </c>
      <c r="BF15">
        <v>0.10404355570674426</v>
      </c>
      <c r="BG15">
        <v>0.10804923260145391</v>
      </c>
      <c r="BH15">
        <v>299348.842</v>
      </c>
      <c r="BI15">
        <v>2.2890818465233949E-2</v>
      </c>
      <c r="BJ15">
        <v>2.3772114976145457E-2</v>
      </c>
      <c r="BK15">
        <v>1</v>
      </c>
      <c r="BL15" t="s">
        <v>71</v>
      </c>
      <c r="BM15">
        <v>0</v>
      </c>
      <c r="BN15" t="s">
        <v>423</v>
      </c>
    </row>
    <row r="16" spans="1:66">
      <c r="A16" s="140" t="str">
        <f t="shared" si="20"/>
        <v>인천제물포교통</v>
      </c>
      <c r="B16" s="140" t="str">
        <f t="shared" si="21"/>
        <v>30</v>
      </c>
      <c r="C16" s="141" t="str">
        <f t="shared" si="22"/>
        <v>70바2793</v>
      </c>
      <c r="D16" s="116" t="str">
        <f t="shared" si="23"/>
        <v>대형</v>
      </c>
      <c r="E16" s="112" t="str">
        <f t="shared" si="16"/>
        <v>A</v>
      </c>
      <c r="F16" s="161">
        <f t="shared" si="17"/>
        <v>0.80809523809523809</v>
      </c>
      <c r="G16" s="162">
        <f t="shared" si="18"/>
        <v>1.6970000000000001</v>
      </c>
      <c r="H16" s="163">
        <f t="shared" si="19"/>
        <v>2.1</v>
      </c>
      <c r="I16" s="164">
        <f t="shared" si="24"/>
        <v>3254.924</v>
      </c>
      <c r="J16" s="165">
        <f t="shared" si="25"/>
        <v>2.5815935921011741E-2</v>
      </c>
      <c r="K16" s="165">
        <f t="shared" si="26"/>
        <v>0.34322348195900115</v>
      </c>
      <c r="L16" s="165">
        <f t="shared" si="27"/>
        <v>0.2482392830063006</v>
      </c>
      <c r="M16" s="166">
        <f t="shared" si="28"/>
        <v>13.754</v>
      </c>
      <c r="N16" s="167">
        <f t="shared" si="29"/>
        <v>0.123</v>
      </c>
      <c r="O16" s="167">
        <f t="shared" si="30"/>
        <v>34.286999999999999</v>
      </c>
      <c r="P16" s="168">
        <f t="shared" si="31"/>
        <v>0</v>
      </c>
      <c r="Q16" s="169">
        <f t="shared" si="32"/>
        <v>74</v>
      </c>
      <c r="R16" s="170">
        <f t="shared" si="33"/>
        <v>27.942453238478894</v>
      </c>
      <c r="S16" s="142">
        <f t="shared" si="34"/>
        <v>4</v>
      </c>
      <c r="T16" s="142">
        <f t="shared" si="35"/>
        <v>1116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214</v>
      </c>
      <c r="Z16" s="4" t="s">
        <v>192</v>
      </c>
      <c r="AA16" s="4" t="s">
        <v>48</v>
      </c>
      <c r="AB16" s="4">
        <v>530</v>
      </c>
      <c r="AC16" s="4">
        <v>3254.924</v>
      </c>
      <c r="AD16" s="4">
        <v>1918.5809999999999</v>
      </c>
      <c r="AE16" s="4">
        <v>1.6970000000000001</v>
      </c>
      <c r="AF16" s="4">
        <v>2.1</v>
      </c>
      <c r="AG16" s="4">
        <v>13.754</v>
      </c>
      <c r="AH16" s="4">
        <v>184.618021</v>
      </c>
      <c r="AI16" s="4">
        <v>4.7660869999999997</v>
      </c>
      <c r="AJ16" s="4">
        <v>63.36524</v>
      </c>
      <c r="AK16" s="4">
        <v>808</v>
      </c>
      <c r="AL16" s="4">
        <v>4</v>
      </c>
      <c r="AM16" s="4">
        <v>1116</v>
      </c>
      <c r="AN16" s="4">
        <v>74</v>
      </c>
      <c r="AO16" s="4">
        <v>17.630586000000001</v>
      </c>
      <c r="AP16" s="4">
        <v>2020.6</v>
      </c>
      <c r="AQ16" s="4">
        <v>0</v>
      </c>
      <c r="AR16" s="4">
        <v>27</v>
      </c>
      <c r="AS16" s="4">
        <v>3974</v>
      </c>
      <c r="AT16" s="4">
        <v>0.123</v>
      </c>
      <c r="AU16" s="4">
        <v>34.286999999999999</v>
      </c>
      <c r="AV16" s="4">
        <v>25765</v>
      </c>
      <c r="AW16" s="4">
        <v>0</v>
      </c>
      <c r="AX16" s="31">
        <v>0.42</v>
      </c>
      <c r="AY16">
        <v>0.96899999999999997</v>
      </c>
      <c r="AZ16" t="s">
        <v>66</v>
      </c>
      <c r="BA16" t="s">
        <v>419</v>
      </c>
      <c r="BB16">
        <v>3</v>
      </c>
      <c r="BC16" t="s">
        <v>429</v>
      </c>
      <c r="BD16">
        <v>11</v>
      </c>
      <c r="BE16">
        <v>65860.301999999996</v>
      </c>
      <c r="BF16">
        <v>9.2245447037275968E-2</v>
      </c>
      <c r="BG16">
        <v>8.9385838179120408E-2</v>
      </c>
      <c r="BH16">
        <v>299348.842</v>
      </c>
      <c r="BI16">
        <v>2.029509437688087E-2</v>
      </c>
      <c r="BJ16">
        <v>1.9665946451197562E-2</v>
      </c>
      <c r="BK16">
        <v>1</v>
      </c>
      <c r="BL16" t="s">
        <v>66</v>
      </c>
      <c r="BM16">
        <v>0</v>
      </c>
      <c r="BN16" t="s">
        <v>423</v>
      </c>
    </row>
    <row r="17" spans="1:66">
      <c r="A17" s="143" t="str">
        <f t="shared" si="20"/>
        <v>인천제물포교통</v>
      </c>
      <c r="B17" s="143" t="str">
        <f t="shared" si="21"/>
        <v>30</v>
      </c>
      <c r="C17" s="144" t="str">
        <f t="shared" si="22"/>
        <v>70바2795</v>
      </c>
      <c r="D17" s="132" t="str">
        <f t="shared" si="23"/>
        <v>대형</v>
      </c>
      <c r="E17" s="128" t="str">
        <f t="shared" si="16"/>
        <v>A</v>
      </c>
      <c r="F17" s="151">
        <f t="shared" si="17"/>
        <v>0.79761904761904756</v>
      </c>
      <c r="G17" s="152">
        <f t="shared" si="18"/>
        <v>1.675</v>
      </c>
      <c r="H17" s="153">
        <f t="shared" si="19"/>
        <v>2.1</v>
      </c>
      <c r="I17" s="154">
        <f t="shared" si="24"/>
        <v>1422.681</v>
      </c>
      <c r="J17" s="155">
        <f t="shared" si="25"/>
        <v>2.6740731223305083E-2</v>
      </c>
      <c r="K17" s="155">
        <f t="shared" si="26"/>
        <v>0.32246203065919193</v>
      </c>
      <c r="L17" s="155">
        <f t="shared" si="27"/>
        <v>0.20524629203595182</v>
      </c>
      <c r="M17" s="156">
        <f t="shared" si="28"/>
        <v>11.58</v>
      </c>
      <c r="N17" s="157">
        <f t="shared" si="29"/>
        <v>0.49199999999999999</v>
      </c>
      <c r="O17" s="157">
        <f t="shared" si="30"/>
        <v>24.952999999999999</v>
      </c>
      <c r="P17" s="158">
        <f t="shared" si="31"/>
        <v>0</v>
      </c>
      <c r="Q17" s="159">
        <f t="shared" si="32"/>
        <v>78</v>
      </c>
      <c r="R17" s="160">
        <f t="shared" si="33"/>
        <v>27.298726099360206</v>
      </c>
      <c r="S17" s="145">
        <f t="shared" si="34"/>
        <v>7</v>
      </c>
      <c r="T17" s="145">
        <f t="shared" si="35"/>
        <v>355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215</v>
      </c>
      <c r="Z17" t="s">
        <v>192</v>
      </c>
      <c r="AA17" t="s">
        <v>48</v>
      </c>
      <c r="AB17">
        <v>530</v>
      </c>
      <c r="AC17" s="1">
        <v>1422.681</v>
      </c>
      <c r="AD17" s="1">
        <v>849.47199999999998</v>
      </c>
      <c r="AE17" s="29">
        <v>1.675</v>
      </c>
      <c r="AF17">
        <v>2.1</v>
      </c>
      <c r="AG17">
        <v>11.58</v>
      </c>
      <c r="AH17">
        <v>80.079149000000001</v>
      </c>
      <c r="AI17">
        <v>2.141375</v>
      </c>
      <c r="AJ17">
        <v>25.822485</v>
      </c>
      <c r="AK17">
        <v>292</v>
      </c>
      <c r="AL17">
        <v>7</v>
      </c>
      <c r="AM17">
        <v>355</v>
      </c>
      <c r="AN17">
        <v>78</v>
      </c>
      <c r="AO17">
        <v>17.765934999999999</v>
      </c>
      <c r="AP17">
        <v>987.3</v>
      </c>
      <c r="AQ17">
        <v>0</v>
      </c>
      <c r="AR17">
        <v>20</v>
      </c>
      <c r="AS17">
        <v>6241</v>
      </c>
      <c r="AT17">
        <v>0.49199999999999999</v>
      </c>
      <c r="AU17">
        <v>24.952999999999999</v>
      </c>
      <c r="AV17">
        <v>22</v>
      </c>
      <c r="AW17">
        <v>0</v>
      </c>
      <c r="AX17" s="30">
        <v>0.38</v>
      </c>
      <c r="AY17">
        <v>0.98550000000000004</v>
      </c>
      <c r="AZ17" t="s">
        <v>66</v>
      </c>
      <c r="BA17" t="s">
        <v>419</v>
      </c>
      <c r="BB17">
        <v>2</v>
      </c>
      <c r="BC17" t="s">
        <v>430</v>
      </c>
      <c r="BD17">
        <v>11</v>
      </c>
      <c r="BE17">
        <v>65860.301999999996</v>
      </c>
      <c r="BF17">
        <v>9.5806287071079646E-2</v>
      </c>
      <c r="BG17">
        <v>9.4417095908548992E-2</v>
      </c>
      <c r="BH17">
        <v>299348.842</v>
      </c>
      <c r="BI17">
        <v>2.107852149299445E-2</v>
      </c>
      <c r="BJ17">
        <v>2.0772882931346031E-2</v>
      </c>
      <c r="BK17">
        <v>1</v>
      </c>
      <c r="BL17" t="s">
        <v>66</v>
      </c>
      <c r="BM17">
        <v>0</v>
      </c>
      <c r="BN17" t="s">
        <v>423</v>
      </c>
    </row>
    <row r="18" spans="1:66">
      <c r="A18" s="140" t="str">
        <f t="shared" si="20"/>
        <v>인천제물포교통</v>
      </c>
      <c r="B18" s="140" t="str">
        <f t="shared" si="21"/>
        <v>30</v>
      </c>
      <c r="C18" s="141" t="str">
        <f t="shared" si="22"/>
        <v>70바2796</v>
      </c>
      <c r="D18" s="116" t="str">
        <f t="shared" si="23"/>
        <v>대형</v>
      </c>
      <c r="E18" s="112" t="str">
        <f t="shared" si="16"/>
        <v>S</v>
      </c>
      <c r="F18" s="161">
        <f t="shared" si="17"/>
        <v>0.84</v>
      </c>
      <c r="G18" s="162">
        <f t="shared" si="18"/>
        <v>1.764</v>
      </c>
      <c r="H18" s="163">
        <f t="shared" si="19"/>
        <v>2.1</v>
      </c>
      <c r="I18" s="164">
        <f t="shared" si="24"/>
        <v>4706.5590000000002</v>
      </c>
      <c r="J18" s="165">
        <f t="shared" si="25"/>
        <v>3.0243606135752134E-2</v>
      </c>
      <c r="K18" s="165">
        <f t="shared" si="26"/>
        <v>0.3532988414177195</v>
      </c>
      <c r="L18" s="165">
        <f t="shared" si="27"/>
        <v>0.2228804525769251</v>
      </c>
      <c r="M18" s="166">
        <f t="shared" si="28"/>
        <v>15.359</v>
      </c>
      <c r="N18" s="167">
        <f t="shared" si="29"/>
        <v>0.127</v>
      </c>
      <c r="O18" s="167">
        <f t="shared" si="30"/>
        <v>39.094000000000001</v>
      </c>
      <c r="P18" s="168">
        <f t="shared" si="31"/>
        <v>0</v>
      </c>
      <c r="Q18" s="169">
        <f t="shared" si="32"/>
        <v>76</v>
      </c>
      <c r="R18" s="170">
        <f t="shared" si="33"/>
        <v>28.581467246222203</v>
      </c>
      <c r="S18" s="142">
        <f t="shared" si="34"/>
        <v>6</v>
      </c>
      <c r="T18" s="142">
        <f t="shared" si="35"/>
        <v>1840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216</v>
      </c>
      <c r="Z18" t="s">
        <v>192</v>
      </c>
      <c r="AA18" t="s">
        <v>48</v>
      </c>
      <c r="AB18">
        <v>530</v>
      </c>
      <c r="AC18" s="1">
        <v>4706.5590000000002</v>
      </c>
      <c r="AD18" s="1">
        <v>2667.8609999999999</v>
      </c>
      <c r="AE18" s="29">
        <v>1.764</v>
      </c>
      <c r="AF18">
        <v>2.1</v>
      </c>
      <c r="AG18">
        <v>15.359</v>
      </c>
      <c r="AH18">
        <v>267.12578400000001</v>
      </c>
      <c r="AI18">
        <v>8.0788469999999997</v>
      </c>
      <c r="AJ18">
        <v>94.375230000000002</v>
      </c>
      <c r="AK18">
        <v>1049</v>
      </c>
      <c r="AL18">
        <v>6</v>
      </c>
      <c r="AM18">
        <v>1840</v>
      </c>
      <c r="AN18">
        <v>76</v>
      </c>
      <c r="AO18">
        <v>17.619261000000002</v>
      </c>
      <c r="AP18">
        <v>7136.9</v>
      </c>
      <c r="AQ18">
        <v>0</v>
      </c>
      <c r="AR18">
        <v>53</v>
      </c>
      <c r="AS18">
        <v>18146</v>
      </c>
      <c r="AT18">
        <v>0.127</v>
      </c>
      <c r="AU18">
        <v>39.094000000000001</v>
      </c>
      <c r="AV18">
        <v>41237</v>
      </c>
      <c r="AW18">
        <v>0</v>
      </c>
      <c r="AX18" s="30">
        <v>0.46</v>
      </c>
      <c r="AY18">
        <v>1.1005</v>
      </c>
      <c r="AZ18" t="s">
        <v>71</v>
      </c>
      <c r="BA18" t="s">
        <v>419</v>
      </c>
      <c r="BB18">
        <v>1</v>
      </c>
      <c r="BC18" t="s">
        <v>431</v>
      </c>
      <c r="BD18">
        <v>12</v>
      </c>
      <c r="BE18">
        <v>65860.301999999996</v>
      </c>
      <c r="BF18">
        <v>9.0891186621039191E-2</v>
      </c>
      <c r="BG18">
        <v>0.10002575087645363</v>
      </c>
      <c r="BH18">
        <v>299348.842</v>
      </c>
      <c r="BI18">
        <v>1.9997140994452219E-2</v>
      </c>
      <c r="BJ18">
        <v>2.2006853664394668E-2</v>
      </c>
      <c r="BK18">
        <v>1</v>
      </c>
      <c r="BL18" t="s">
        <v>71</v>
      </c>
      <c r="BM18">
        <v>0</v>
      </c>
      <c r="BN18" t="s">
        <v>423</v>
      </c>
    </row>
    <row r="19" spans="1:66">
      <c r="A19" s="143" t="str">
        <f t="shared" si="20"/>
        <v>인천제물포교통</v>
      </c>
      <c r="B19" s="143" t="str">
        <f t="shared" si="21"/>
        <v>30</v>
      </c>
      <c r="C19" s="144" t="str">
        <f t="shared" si="22"/>
        <v>70바2797</v>
      </c>
      <c r="D19" s="132" t="str">
        <f t="shared" si="23"/>
        <v>대형</v>
      </c>
      <c r="E19" s="128" t="str">
        <f t="shared" si="16"/>
        <v>B</v>
      </c>
      <c r="F19" s="151">
        <f t="shared" si="17"/>
        <v>0.81666666666666665</v>
      </c>
      <c r="G19" s="152">
        <f t="shared" si="18"/>
        <v>1.7150000000000001</v>
      </c>
      <c r="H19" s="153">
        <f t="shared" si="19"/>
        <v>2.1</v>
      </c>
      <c r="I19" s="154">
        <f t="shared" si="24"/>
        <v>5126.2650000000003</v>
      </c>
      <c r="J19" s="155">
        <f t="shared" si="25"/>
        <v>2.8500076464109961E-2</v>
      </c>
      <c r="K19" s="155">
        <f t="shared" si="26"/>
        <v>0.34768119708284001</v>
      </c>
      <c r="L19" s="155">
        <f t="shared" si="27"/>
        <v>0.1939033584881</v>
      </c>
      <c r="M19" s="156">
        <f t="shared" si="28"/>
        <v>15.266999999999999</v>
      </c>
      <c r="N19" s="157">
        <f t="shared" si="29"/>
        <v>0.17599999999999999</v>
      </c>
      <c r="O19" s="157">
        <f t="shared" si="30"/>
        <v>47.988</v>
      </c>
      <c r="P19" s="158">
        <f t="shared" si="31"/>
        <v>0</v>
      </c>
      <c r="Q19" s="159">
        <f t="shared" si="32"/>
        <v>81</v>
      </c>
      <c r="R19" s="160">
        <f t="shared" si="33"/>
        <v>27.663470395073674</v>
      </c>
      <c r="S19" s="145">
        <f t="shared" si="34"/>
        <v>9</v>
      </c>
      <c r="T19" s="145">
        <f t="shared" si="35"/>
        <v>2460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217</v>
      </c>
      <c r="Z19" s="4" t="s">
        <v>192</v>
      </c>
      <c r="AA19" s="4" t="s">
        <v>48</v>
      </c>
      <c r="AB19" s="4">
        <v>530</v>
      </c>
      <c r="AC19" s="4">
        <v>5126.2650000000003</v>
      </c>
      <c r="AD19" s="4">
        <v>2989.6619999999998</v>
      </c>
      <c r="AE19" s="4">
        <v>1.7150000000000001</v>
      </c>
      <c r="AF19" s="4">
        <v>2.1</v>
      </c>
      <c r="AG19" s="4">
        <v>15.266999999999999</v>
      </c>
      <c r="AH19" s="4">
        <v>297.054396</v>
      </c>
      <c r="AI19" s="4">
        <v>8.4660729999999997</v>
      </c>
      <c r="AJ19" s="4">
        <v>103.28022799999999</v>
      </c>
      <c r="AK19" s="4">
        <v>994</v>
      </c>
      <c r="AL19" s="4">
        <v>9</v>
      </c>
      <c r="AM19" s="4">
        <v>2460</v>
      </c>
      <c r="AN19" s="4">
        <v>81</v>
      </c>
      <c r="AO19" s="4">
        <v>17.256989999999998</v>
      </c>
      <c r="AP19" s="4">
        <v>4906.8999999999996</v>
      </c>
      <c r="AQ19" s="4">
        <v>0</v>
      </c>
      <c r="AR19" s="4">
        <v>47</v>
      </c>
      <c r="AS19" s="4">
        <v>11846</v>
      </c>
      <c r="AT19" s="4">
        <v>0.17599999999999999</v>
      </c>
      <c r="AU19" s="4">
        <v>47.988</v>
      </c>
      <c r="AV19" s="4">
        <v>26113</v>
      </c>
      <c r="AW19" s="4">
        <v>0</v>
      </c>
      <c r="AX19" s="31">
        <v>0.46</v>
      </c>
      <c r="AY19">
        <v>0.91700000000000004</v>
      </c>
      <c r="AZ19" t="s">
        <v>68</v>
      </c>
      <c r="BA19" t="s">
        <v>419</v>
      </c>
      <c r="BB19">
        <v>3</v>
      </c>
      <c r="BC19" t="s">
        <v>432</v>
      </c>
      <c r="BD19">
        <v>14</v>
      </c>
      <c r="BE19">
        <v>65860.301999999996</v>
      </c>
      <c r="BF19">
        <v>7.5621350779715532E-2</v>
      </c>
      <c r="BG19">
        <v>6.9344778664999149E-2</v>
      </c>
      <c r="BH19">
        <v>299348.842</v>
      </c>
      <c r="BI19">
        <v>1.6637595678422566E-2</v>
      </c>
      <c r="BJ19">
        <v>1.5256675237113495E-2</v>
      </c>
      <c r="BK19">
        <v>1</v>
      </c>
      <c r="BL19" t="s">
        <v>68</v>
      </c>
      <c r="BM19">
        <v>0</v>
      </c>
      <c r="BN19" t="s">
        <v>423</v>
      </c>
    </row>
    <row r="20" spans="1:66">
      <c r="A20" s="140" t="str">
        <f t="shared" si="20"/>
        <v>인천제물포교통</v>
      </c>
      <c r="B20" s="140" t="str">
        <f t="shared" si="21"/>
        <v>30</v>
      </c>
      <c r="C20" s="141" t="str">
        <f t="shared" si="22"/>
        <v>70바2801</v>
      </c>
      <c r="D20" s="116" t="str">
        <f t="shared" si="23"/>
        <v>대형</v>
      </c>
      <c r="E20" s="112" t="str">
        <f t="shared" si="16"/>
        <v>A</v>
      </c>
      <c r="F20" s="161">
        <f t="shared" si="17"/>
        <v>0.88476190476190475</v>
      </c>
      <c r="G20" s="162">
        <f t="shared" si="18"/>
        <v>1.8580000000000001</v>
      </c>
      <c r="H20" s="163">
        <f t="shared" si="19"/>
        <v>2.1</v>
      </c>
      <c r="I20" s="164">
        <f t="shared" si="24"/>
        <v>4491.7610000000004</v>
      </c>
      <c r="J20" s="165">
        <f t="shared" si="25"/>
        <v>2.0128305297523973E-2</v>
      </c>
      <c r="K20" s="165">
        <f t="shared" si="26"/>
        <v>0.34822184713192478</v>
      </c>
      <c r="L20" s="165">
        <f t="shared" si="27"/>
        <v>0.19190691579538624</v>
      </c>
      <c r="M20" s="166">
        <f t="shared" si="28"/>
        <v>13.664999999999999</v>
      </c>
      <c r="N20" s="167">
        <f t="shared" si="29"/>
        <v>4.4999999999999998E-2</v>
      </c>
      <c r="O20" s="167">
        <f t="shared" si="30"/>
        <v>20.437000000000001</v>
      </c>
      <c r="P20" s="168">
        <f t="shared" si="31"/>
        <v>0</v>
      </c>
      <c r="Q20" s="169">
        <f t="shared" si="32"/>
        <v>85</v>
      </c>
      <c r="R20" s="170">
        <f t="shared" si="33"/>
        <v>27.230948370660577</v>
      </c>
      <c r="S20" s="142">
        <f t="shared" si="34"/>
        <v>2</v>
      </c>
      <c r="T20" s="142">
        <f t="shared" si="35"/>
        <v>918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219</v>
      </c>
      <c r="Z20" t="s">
        <v>192</v>
      </c>
      <c r="AA20" t="s">
        <v>48</v>
      </c>
      <c r="AB20">
        <v>530</v>
      </c>
      <c r="AC20" s="1">
        <v>4491.7610000000004</v>
      </c>
      <c r="AD20" s="1">
        <v>2417.4960000000001</v>
      </c>
      <c r="AE20" s="29">
        <v>1.8580000000000001</v>
      </c>
      <c r="AF20">
        <v>2.1</v>
      </c>
      <c r="AG20">
        <v>13.664999999999999</v>
      </c>
      <c r="AH20">
        <v>261.14245199999999</v>
      </c>
      <c r="AI20">
        <v>5.2563550000000001</v>
      </c>
      <c r="AJ20">
        <v>90.935507000000001</v>
      </c>
      <c r="AK20">
        <v>862</v>
      </c>
      <c r="AL20">
        <v>2</v>
      </c>
      <c r="AM20">
        <v>918</v>
      </c>
      <c r="AN20">
        <v>85</v>
      </c>
      <c r="AO20">
        <v>17.200424000000002</v>
      </c>
      <c r="AP20">
        <v>2533</v>
      </c>
      <c r="AQ20">
        <v>0</v>
      </c>
      <c r="AR20">
        <v>34</v>
      </c>
      <c r="AS20">
        <v>7459</v>
      </c>
      <c r="AT20">
        <v>4.4999999999999998E-2</v>
      </c>
      <c r="AU20">
        <v>20.437000000000001</v>
      </c>
      <c r="AV20">
        <v>39581</v>
      </c>
      <c r="AW20">
        <v>0</v>
      </c>
      <c r="AX20" s="30">
        <v>0.47</v>
      </c>
      <c r="AY20">
        <v>0.97333333333333327</v>
      </c>
      <c r="AZ20" t="s">
        <v>66</v>
      </c>
      <c r="BA20" t="s">
        <v>433</v>
      </c>
      <c r="BB20">
        <v>2</v>
      </c>
      <c r="BC20" t="s">
        <v>434</v>
      </c>
      <c r="BD20">
        <v>11</v>
      </c>
      <c r="BE20">
        <v>13773.71</v>
      </c>
      <c r="BF20">
        <v>0.14477341253736287</v>
      </c>
      <c r="BG20">
        <v>0.14091278820303318</v>
      </c>
      <c r="BH20">
        <v>299348.842</v>
      </c>
      <c r="BI20">
        <v>6.6613486348479009E-3</v>
      </c>
      <c r="BJ20">
        <v>6.4837126712519568E-3</v>
      </c>
      <c r="BK20">
        <v>1</v>
      </c>
      <c r="BL20" t="s">
        <v>68</v>
      </c>
      <c r="BM20">
        <v>1</v>
      </c>
      <c r="BN20" t="s">
        <v>435</v>
      </c>
    </row>
    <row r="21" spans="1:66">
      <c r="A21" s="143" t="str">
        <f t="shared" si="20"/>
        <v>인천제물포교통</v>
      </c>
      <c r="B21" s="143" t="str">
        <f t="shared" si="21"/>
        <v>30</v>
      </c>
      <c r="C21" s="144" t="str">
        <f t="shared" si="22"/>
        <v>70바2802</v>
      </c>
      <c r="D21" s="132" t="str">
        <f t="shared" si="23"/>
        <v>대형</v>
      </c>
      <c r="E21" s="128" t="str">
        <f t="shared" si="16"/>
        <v>S</v>
      </c>
      <c r="F21" s="151">
        <f t="shared" si="17"/>
        <v>0.89849999999999997</v>
      </c>
      <c r="G21" s="152">
        <f t="shared" si="18"/>
        <v>1.7969999999999999</v>
      </c>
      <c r="H21" s="153">
        <f t="shared" si="19"/>
        <v>2</v>
      </c>
      <c r="I21" s="154">
        <f t="shared" si="24"/>
        <v>1103.1600000000001</v>
      </c>
      <c r="J21" s="155">
        <f t="shared" si="25"/>
        <v>1.4213086111284636E-2</v>
      </c>
      <c r="K21" s="155">
        <f t="shared" si="26"/>
        <v>0.36932367059261068</v>
      </c>
      <c r="L21" s="155">
        <f t="shared" si="27"/>
        <v>0.18854925849378149</v>
      </c>
      <c r="M21" s="156">
        <f t="shared" si="28"/>
        <v>17.209</v>
      </c>
      <c r="N21" s="157">
        <f t="shared" si="29"/>
        <v>0</v>
      </c>
      <c r="O21" s="157">
        <f t="shared" si="30"/>
        <v>22.661999999999999</v>
      </c>
      <c r="P21" s="158">
        <f t="shared" si="31"/>
        <v>0</v>
      </c>
      <c r="Q21" s="159">
        <f t="shared" si="32"/>
        <v>71</v>
      </c>
      <c r="R21" s="160">
        <f t="shared" si="33"/>
        <v>27.365388513800131</v>
      </c>
      <c r="S21" s="145">
        <f t="shared" si="34"/>
        <v>0</v>
      </c>
      <c r="T21" s="145">
        <f t="shared" si="35"/>
        <v>250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220</v>
      </c>
      <c r="Z21" t="s">
        <v>192</v>
      </c>
      <c r="AA21" t="s">
        <v>48</v>
      </c>
      <c r="AB21">
        <v>530</v>
      </c>
      <c r="AC21" s="1">
        <v>1103.1600000000001</v>
      </c>
      <c r="AD21" s="1">
        <v>613.82500000000005</v>
      </c>
      <c r="AE21" s="29">
        <v>1.7969999999999999</v>
      </c>
      <c r="AF21">
        <v>2</v>
      </c>
      <c r="AG21">
        <v>17.209</v>
      </c>
      <c r="AH21">
        <v>65.392764999999997</v>
      </c>
      <c r="AI21">
        <v>0.92943299999999995</v>
      </c>
      <c r="AJ21">
        <v>24.151095999999999</v>
      </c>
      <c r="AK21">
        <v>208</v>
      </c>
      <c r="AL21">
        <v>0</v>
      </c>
      <c r="AM21">
        <v>250</v>
      </c>
      <c r="AN21">
        <v>71</v>
      </c>
      <c r="AO21">
        <v>16.869755999999999</v>
      </c>
      <c r="AP21">
        <v>879.6</v>
      </c>
      <c r="AQ21">
        <v>0</v>
      </c>
      <c r="AR21">
        <v>19</v>
      </c>
      <c r="AS21">
        <v>7536</v>
      </c>
      <c r="AT21">
        <v>0</v>
      </c>
      <c r="AU21">
        <v>22.661999999999999</v>
      </c>
      <c r="AV21">
        <v>10386</v>
      </c>
      <c r="AW21">
        <v>0</v>
      </c>
      <c r="AX21" s="30">
        <v>0.53</v>
      </c>
      <c r="AY21">
        <v>1.0266666666666666</v>
      </c>
      <c r="AZ21" t="s">
        <v>71</v>
      </c>
      <c r="BA21" t="s">
        <v>433</v>
      </c>
      <c r="BB21">
        <v>1</v>
      </c>
      <c r="BC21" t="s">
        <v>436</v>
      </c>
      <c r="BD21">
        <v>7</v>
      </c>
      <c r="BE21">
        <v>13773.71</v>
      </c>
      <c r="BF21">
        <v>0.1563805249275613</v>
      </c>
      <c r="BG21">
        <v>0.16055067225896291</v>
      </c>
      <c r="BH21">
        <v>299348.842</v>
      </c>
      <c r="BI21">
        <v>7.1954178463132321E-3</v>
      </c>
      <c r="BJ21">
        <v>7.3872956555482514E-3</v>
      </c>
      <c r="BK21">
        <v>1</v>
      </c>
      <c r="BL21" t="s">
        <v>66</v>
      </c>
      <c r="BM21">
        <v>1</v>
      </c>
      <c r="BN21" t="s">
        <v>435</v>
      </c>
    </row>
    <row r="22" spans="1:66">
      <c r="A22" s="140" t="str">
        <f t="shared" si="20"/>
        <v>인천제물포교통</v>
      </c>
      <c r="B22" s="140" t="str">
        <f t="shared" si="21"/>
        <v>30</v>
      </c>
      <c r="C22" s="141" t="str">
        <f t="shared" si="22"/>
        <v>70바2804</v>
      </c>
      <c r="D22" s="116" t="str">
        <f t="shared" si="23"/>
        <v>대형</v>
      </c>
      <c r="E22" s="112" t="str">
        <f t="shared" si="16"/>
        <v>A</v>
      </c>
      <c r="F22" s="161">
        <f t="shared" si="17"/>
        <v>1.2923809523809524</v>
      </c>
      <c r="G22" s="162">
        <f t="shared" si="18"/>
        <v>2.714</v>
      </c>
      <c r="H22" s="163">
        <f t="shared" si="19"/>
        <v>2.1</v>
      </c>
      <c r="I22" s="164">
        <f t="shared" si="24"/>
        <v>5090.8440000000001</v>
      </c>
      <c r="J22" s="165">
        <f t="shared" si="25"/>
        <v>1.6617317219404792E-2</v>
      </c>
      <c r="K22" s="165">
        <f t="shared" si="26"/>
        <v>0.2436419770233218</v>
      </c>
      <c r="L22" s="165">
        <f t="shared" si="27"/>
        <v>0.16834143807981544</v>
      </c>
      <c r="M22" s="166">
        <f t="shared" si="28"/>
        <v>11.382999999999999</v>
      </c>
      <c r="N22" s="167">
        <f t="shared" si="29"/>
        <v>0</v>
      </c>
      <c r="O22" s="167">
        <f t="shared" si="30"/>
        <v>5.2050000000000001</v>
      </c>
      <c r="P22" s="168">
        <f t="shared" si="31"/>
        <v>0</v>
      </c>
      <c r="Q22" s="169">
        <f t="shared" si="32"/>
        <v>79</v>
      </c>
      <c r="R22" s="170">
        <f t="shared" si="33"/>
        <v>35.381265248213225</v>
      </c>
      <c r="S22" s="142">
        <f t="shared" si="34"/>
        <v>0</v>
      </c>
      <c r="T22" s="142">
        <f t="shared" si="35"/>
        <v>265</v>
      </c>
      <c r="U22" t="s">
        <v>118</v>
      </c>
      <c r="V22" t="s">
        <v>119</v>
      </c>
      <c r="W22" s="4" t="s">
        <v>118</v>
      </c>
      <c r="X22" s="4" t="s">
        <v>119</v>
      </c>
      <c r="Y22" s="4" t="s">
        <v>221</v>
      </c>
      <c r="Z22" s="4" t="s">
        <v>192</v>
      </c>
      <c r="AA22" s="4" t="s">
        <v>48</v>
      </c>
      <c r="AB22" s="4">
        <v>530</v>
      </c>
      <c r="AC22" s="4">
        <v>5090.8440000000001</v>
      </c>
      <c r="AD22" s="4">
        <v>1875.941</v>
      </c>
      <c r="AE22" s="4">
        <v>2.714</v>
      </c>
      <c r="AF22" s="4">
        <v>2.1</v>
      </c>
      <c r="AG22" s="4">
        <v>11.382999999999999</v>
      </c>
      <c r="AH22" s="4">
        <v>194.50775100000001</v>
      </c>
      <c r="AI22" s="4">
        <v>3.2321970000000002</v>
      </c>
      <c r="AJ22" s="4">
        <v>47.390253000000001</v>
      </c>
      <c r="AK22" s="4">
        <v>857</v>
      </c>
      <c r="AL22" s="4">
        <v>0</v>
      </c>
      <c r="AM22" s="4">
        <v>265</v>
      </c>
      <c r="AN22" s="4">
        <v>79</v>
      </c>
      <c r="AO22" s="4">
        <v>26.172961999999998</v>
      </c>
      <c r="AP22" s="4">
        <v>12795.9</v>
      </c>
      <c r="AQ22" s="4">
        <v>0</v>
      </c>
      <c r="AR22" s="4">
        <v>28</v>
      </c>
      <c r="AS22" s="4">
        <v>11791</v>
      </c>
      <c r="AT22" s="4">
        <v>0</v>
      </c>
      <c r="AU22" s="4">
        <v>5.2050000000000001</v>
      </c>
      <c r="AV22" s="4">
        <v>30402</v>
      </c>
      <c r="AW22" s="4">
        <v>0</v>
      </c>
      <c r="AX22" s="31">
        <v>0.47</v>
      </c>
      <c r="AY22">
        <v>0.98722222222222211</v>
      </c>
      <c r="AZ22" t="s">
        <v>66</v>
      </c>
      <c r="BA22" t="s">
        <v>433</v>
      </c>
      <c r="BB22">
        <v>1</v>
      </c>
      <c r="BC22" t="s">
        <v>437</v>
      </c>
      <c r="BD22">
        <v>8</v>
      </c>
      <c r="BE22">
        <v>13773.71</v>
      </c>
      <c r="BF22">
        <v>0.13749345673750937</v>
      </c>
      <c r="BG22">
        <v>0.13573659590141895</v>
      </c>
      <c r="BH22">
        <v>299348.842</v>
      </c>
      <c r="BI22">
        <v>6.3263815799227312E-3</v>
      </c>
      <c r="BJ22">
        <v>6.2455444819570511E-3</v>
      </c>
      <c r="BK22">
        <v>1</v>
      </c>
      <c r="BL22" t="s">
        <v>66</v>
      </c>
      <c r="BM22">
        <v>0</v>
      </c>
      <c r="BN22" t="s">
        <v>423</v>
      </c>
    </row>
    <row r="23" spans="1:66">
      <c r="A23" s="143" t="str">
        <f t="shared" si="20"/>
        <v>인천제물포교통</v>
      </c>
      <c r="B23" s="143" t="str">
        <f t="shared" si="21"/>
        <v>30</v>
      </c>
      <c r="C23" s="144" t="str">
        <f t="shared" si="22"/>
        <v>70바2808</v>
      </c>
      <c r="D23" s="132" t="str">
        <f t="shared" si="23"/>
        <v>대형</v>
      </c>
      <c r="E23" s="128" t="str">
        <f t="shared" si="16"/>
        <v>S</v>
      </c>
      <c r="F23" s="151">
        <f t="shared" si="17"/>
        <v>0.82714285714285718</v>
      </c>
      <c r="G23" s="152">
        <f t="shared" si="18"/>
        <v>1.7370000000000001</v>
      </c>
      <c r="H23" s="153">
        <f t="shared" si="19"/>
        <v>2.1</v>
      </c>
      <c r="I23" s="154">
        <f t="shared" si="24"/>
        <v>3551.4830000000002</v>
      </c>
      <c r="J23" s="155">
        <f t="shared" si="25"/>
        <v>3.4381262883327719E-2</v>
      </c>
      <c r="K23" s="155">
        <f t="shared" si="26"/>
        <v>0.36238760411278387</v>
      </c>
      <c r="L23" s="155">
        <f t="shared" si="27"/>
        <v>0.19231402768927797</v>
      </c>
      <c r="M23" s="156">
        <f t="shared" si="28"/>
        <v>16.116</v>
      </c>
      <c r="N23" s="157">
        <f t="shared" si="29"/>
        <v>0.42199999999999999</v>
      </c>
      <c r="O23" s="157">
        <f t="shared" si="30"/>
        <v>35.167999999999999</v>
      </c>
      <c r="P23" s="158">
        <f t="shared" si="31"/>
        <v>0</v>
      </c>
      <c r="Q23" s="159">
        <f t="shared" si="32"/>
        <v>75</v>
      </c>
      <c r="R23" s="160">
        <f t="shared" si="33"/>
        <v>27.882342843069999</v>
      </c>
      <c r="S23" s="145">
        <f t="shared" si="34"/>
        <v>15</v>
      </c>
      <c r="T23" s="145">
        <f t="shared" si="35"/>
        <v>1249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222</v>
      </c>
      <c r="Z23" t="s">
        <v>192</v>
      </c>
      <c r="AA23" t="s">
        <v>48</v>
      </c>
      <c r="AB23">
        <v>530</v>
      </c>
      <c r="AC23" s="1">
        <v>3551.4830000000002</v>
      </c>
      <c r="AD23" s="1">
        <v>2044.5640000000001</v>
      </c>
      <c r="AE23" s="29">
        <v>1.7370000000000001</v>
      </c>
      <c r="AF23">
        <v>2.1</v>
      </c>
      <c r="AG23">
        <v>16.116</v>
      </c>
      <c r="AH23">
        <v>211.15274400000001</v>
      </c>
      <c r="AI23">
        <v>7.2596980000000002</v>
      </c>
      <c r="AJ23">
        <v>76.519137000000001</v>
      </c>
      <c r="AK23">
        <v>683</v>
      </c>
      <c r="AL23">
        <v>15</v>
      </c>
      <c r="AM23">
        <v>1249</v>
      </c>
      <c r="AN23">
        <v>75</v>
      </c>
      <c r="AO23">
        <v>16.819496999999998</v>
      </c>
      <c r="AP23">
        <v>2840.2</v>
      </c>
      <c r="AQ23">
        <v>0</v>
      </c>
      <c r="AR23">
        <v>54</v>
      </c>
      <c r="AS23">
        <v>30239</v>
      </c>
      <c r="AT23">
        <v>0.42199999999999999</v>
      </c>
      <c r="AU23">
        <v>35.167999999999999</v>
      </c>
      <c r="AV23">
        <v>4672</v>
      </c>
      <c r="AW23">
        <v>0</v>
      </c>
      <c r="AX23" s="30">
        <v>0.48</v>
      </c>
      <c r="AY23">
        <v>1.0105555555555554</v>
      </c>
      <c r="AZ23" t="s">
        <v>71</v>
      </c>
      <c r="BA23" t="s">
        <v>433</v>
      </c>
      <c r="BB23">
        <v>2</v>
      </c>
      <c r="BC23" t="s">
        <v>438</v>
      </c>
      <c r="BD23">
        <v>11</v>
      </c>
      <c r="BE23">
        <v>13773.71</v>
      </c>
      <c r="BF23">
        <v>0.21706402995271429</v>
      </c>
      <c r="BG23">
        <v>0.21935526137999292</v>
      </c>
      <c r="BH23">
        <v>299348.842</v>
      </c>
      <c r="BI23">
        <v>9.9876016891356466E-3</v>
      </c>
      <c r="BJ23">
        <v>1.0093026373632076E-2</v>
      </c>
      <c r="BK23">
        <v>1</v>
      </c>
      <c r="BL23" t="s">
        <v>71</v>
      </c>
      <c r="BM23">
        <v>0</v>
      </c>
      <c r="BN23" t="s">
        <v>423</v>
      </c>
    </row>
    <row r="24" spans="1:66">
      <c r="A24" s="140" t="str">
        <f t="shared" si="20"/>
        <v>인천제물포교통</v>
      </c>
      <c r="B24" s="140" t="str">
        <f t="shared" si="21"/>
        <v>30</v>
      </c>
      <c r="C24" s="141" t="str">
        <f t="shared" si="22"/>
        <v>70바2819</v>
      </c>
      <c r="D24" s="116" t="str">
        <f t="shared" si="23"/>
        <v>대형</v>
      </c>
      <c r="E24" s="112" t="str">
        <f t="shared" si="16"/>
        <v>S</v>
      </c>
      <c r="F24" s="161">
        <f t="shared" si="17"/>
        <v>1.0576190476190477</v>
      </c>
      <c r="G24" s="162">
        <f t="shared" si="18"/>
        <v>2.2210000000000001</v>
      </c>
      <c r="H24" s="163">
        <f t="shared" si="19"/>
        <v>2.1</v>
      </c>
      <c r="I24" s="164">
        <f t="shared" si="24"/>
        <v>6488.866</v>
      </c>
      <c r="J24" s="165">
        <f t="shared" si="25"/>
        <v>2.2090765178876245E-2</v>
      </c>
      <c r="K24" s="165">
        <f t="shared" si="26"/>
        <v>0.34908745510694184</v>
      </c>
      <c r="L24" s="165">
        <f t="shared" si="27"/>
        <v>0.16705538379125104</v>
      </c>
      <c r="M24" s="166">
        <f t="shared" si="28"/>
        <v>14.430999999999999</v>
      </c>
      <c r="N24" s="167">
        <f t="shared" si="29"/>
        <v>0.49299999999999999</v>
      </c>
      <c r="O24" s="167">
        <f t="shared" si="30"/>
        <v>19.324999999999999</v>
      </c>
      <c r="P24" s="168">
        <f t="shared" si="31"/>
        <v>0</v>
      </c>
      <c r="Q24" s="169">
        <f t="shared" si="32"/>
        <v>74</v>
      </c>
      <c r="R24" s="170">
        <f t="shared" si="33"/>
        <v>33.761735716842814</v>
      </c>
      <c r="S24" s="142">
        <f t="shared" si="34"/>
        <v>32</v>
      </c>
      <c r="T24" s="142">
        <f t="shared" si="35"/>
        <v>1254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223</v>
      </c>
      <c r="Z24" t="s">
        <v>192</v>
      </c>
      <c r="AA24" t="s">
        <v>48</v>
      </c>
      <c r="AB24">
        <v>530</v>
      </c>
      <c r="AC24" s="1">
        <v>6488.866</v>
      </c>
      <c r="AD24" s="1">
        <v>2921.1930000000002</v>
      </c>
      <c r="AE24" s="29">
        <v>2.2210000000000001</v>
      </c>
      <c r="AF24">
        <v>2.1</v>
      </c>
      <c r="AG24">
        <v>14.430999999999999</v>
      </c>
      <c r="AH24">
        <v>305.64441499999998</v>
      </c>
      <c r="AI24">
        <v>6.751919</v>
      </c>
      <c r="AJ24">
        <v>106.696631</v>
      </c>
      <c r="AK24">
        <v>1084</v>
      </c>
      <c r="AL24">
        <v>32</v>
      </c>
      <c r="AM24">
        <v>1254</v>
      </c>
      <c r="AN24">
        <v>74</v>
      </c>
      <c r="AO24">
        <v>21.230114</v>
      </c>
      <c r="AP24">
        <v>6718.8</v>
      </c>
      <c r="AQ24">
        <v>0</v>
      </c>
      <c r="AR24">
        <v>83</v>
      </c>
      <c r="AS24">
        <v>88020</v>
      </c>
      <c r="AT24">
        <v>0.49299999999999999</v>
      </c>
      <c r="AU24">
        <v>19.324999999999999</v>
      </c>
      <c r="AV24">
        <v>0</v>
      </c>
      <c r="AW24">
        <v>0</v>
      </c>
      <c r="AX24" s="30">
        <v>0.47</v>
      </c>
      <c r="AY24">
        <v>1.0055555555555555</v>
      </c>
      <c r="AZ24" t="s">
        <v>71</v>
      </c>
      <c r="BA24" t="s">
        <v>433</v>
      </c>
      <c r="BB24">
        <v>3</v>
      </c>
      <c r="BC24" t="s">
        <v>439</v>
      </c>
      <c r="BD24">
        <v>10</v>
      </c>
      <c r="BE24">
        <v>13773.71</v>
      </c>
      <c r="BF24">
        <v>0.176896565994202</v>
      </c>
      <c r="BG24">
        <v>0.17787932469416978</v>
      </c>
      <c r="BH24">
        <v>299348.842</v>
      </c>
      <c r="BI24">
        <v>8.1394067995091829E-3</v>
      </c>
      <c r="BJ24">
        <v>8.1846257261731226E-3</v>
      </c>
      <c r="BK24">
        <v>1</v>
      </c>
      <c r="BL24" t="s">
        <v>66</v>
      </c>
      <c r="BM24">
        <v>1</v>
      </c>
      <c r="BN24" t="s">
        <v>435</v>
      </c>
    </row>
    <row r="25" spans="1:66">
      <c r="A25" s="143" t="str">
        <f t="shared" si="20"/>
        <v>인천제물포교통</v>
      </c>
      <c r="B25" s="143" t="str">
        <f t="shared" si="21"/>
        <v>30</v>
      </c>
      <c r="C25" s="144" t="str">
        <f t="shared" si="22"/>
        <v>70바2829</v>
      </c>
      <c r="D25" s="132" t="str">
        <f t="shared" si="23"/>
        <v>대형</v>
      </c>
      <c r="E25" s="128" t="str">
        <f t="shared" si="16"/>
        <v>A</v>
      </c>
      <c r="F25" s="151">
        <f t="shared" si="17"/>
        <v>0.79809523809523808</v>
      </c>
      <c r="G25" s="152">
        <f t="shared" si="18"/>
        <v>1.6759999999999999</v>
      </c>
      <c r="H25" s="153">
        <f t="shared" si="19"/>
        <v>2.1</v>
      </c>
      <c r="I25" s="154">
        <f t="shared" si="24"/>
        <v>4336.5129999999999</v>
      </c>
      <c r="J25" s="155">
        <f t="shared" si="25"/>
        <v>2.4149162078980969E-2</v>
      </c>
      <c r="K25" s="155">
        <f t="shared" si="26"/>
        <v>0.38355737166196369</v>
      </c>
      <c r="L25" s="155">
        <f t="shared" si="27"/>
        <v>0.19739362017362799</v>
      </c>
      <c r="M25" s="156">
        <f t="shared" si="28"/>
        <v>16.183</v>
      </c>
      <c r="N25" s="157">
        <f t="shared" si="29"/>
        <v>0.78400000000000003</v>
      </c>
      <c r="O25" s="157">
        <f t="shared" si="30"/>
        <v>33.045000000000002</v>
      </c>
      <c r="P25" s="158">
        <f t="shared" si="31"/>
        <v>0.51500000000000001</v>
      </c>
      <c r="Q25" s="159">
        <f t="shared" si="32"/>
        <v>85</v>
      </c>
      <c r="R25" s="160">
        <f t="shared" si="33"/>
        <v>28.776962901512913</v>
      </c>
      <c r="S25" s="145">
        <f t="shared" si="34"/>
        <v>34</v>
      </c>
      <c r="T25" s="145">
        <f t="shared" si="35"/>
        <v>1433</v>
      </c>
      <c r="U25" t="s">
        <v>118</v>
      </c>
      <c r="V25" t="s">
        <v>119</v>
      </c>
      <c r="W25" s="4" t="s">
        <v>118</v>
      </c>
      <c r="X25" s="4" t="s">
        <v>119</v>
      </c>
      <c r="Y25" s="4" t="s">
        <v>224</v>
      </c>
      <c r="Z25" s="4" t="s">
        <v>192</v>
      </c>
      <c r="AA25" s="4" t="s">
        <v>48</v>
      </c>
      <c r="AB25" s="4">
        <v>530</v>
      </c>
      <c r="AC25" s="4">
        <v>4336.5129999999999</v>
      </c>
      <c r="AD25" s="4">
        <v>2587.4960000000001</v>
      </c>
      <c r="AE25" s="4">
        <v>1.6759999999999999</v>
      </c>
      <c r="AF25" s="4">
        <v>2.1</v>
      </c>
      <c r="AG25" s="4">
        <v>16.183</v>
      </c>
      <c r="AH25" s="4">
        <v>254.424397</v>
      </c>
      <c r="AI25" s="4">
        <v>6.1441359999999996</v>
      </c>
      <c r="AJ25" s="4">
        <v>97.586353000000003</v>
      </c>
      <c r="AK25" s="4">
        <v>856</v>
      </c>
      <c r="AL25" s="4">
        <v>34</v>
      </c>
      <c r="AM25" s="4">
        <v>1433</v>
      </c>
      <c r="AN25" s="4">
        <v>85</v>
      </c>
      <c r="AO25" s="4">
        <v>17.044407</v>
      </c>
      <c r="AP25" s="4">
        <v>8496.7000000000007</v>
      </c>
      <c r="AQ25" s="4">
        <v>30.9</v>
      </c>
      <c r="AR25" s="4">
        <v>74</v>
      </c>
      <c r="AS25" s="4">
        <v>39606</v>
      </c>
      <c r="AT25" s="4">
        <v>0.78400000000000003</v>
      </c>
      <c r="AU25" s="4">
        <v>33.045000000000002</v>
      </c>
      <c r="AV25" s="4">
        <v>15024</v>
      </c>
      <c r="AW25" s="4">
        <v>0</v>
      </c>
      <c r="AX25" s="31">
        <v>0.45</v>
      </c>
      <c r="AY25">
        <v>0.96722222222222221</v>
      </c>
      <c r="AZ25" t="s">
        <v>66</v>
      </c>
      <c r="BA25" t="s">
        <v>433</v>
      </c>
      <c r="BB25">
        <v>3</v>
      </c>
      <c r="BC25" t="s">
        <v>440</v>
      </c>
      <c r="BD25">
        <v>12</v>
      </c>
      <c r="BE25">
        <v>13773.71</v>
      </c>
      <c r="BF25">
        <v>0.16739200985065025</v>
      </c>
      <c r="BG25">
        <v>0.16190527174999006</v>
      </c>
      <c r="BH25">
        <v>299348.842</v>
      </c>
      <c r="BI25">
        <v>7.70208090532717E-3</v>
      </c>
      <c r="BJ25">
        <v>7.4496238089858903E-3</v>
      </c>
      <c r="BK25">
        <v>1</v>
      </c>
      <c r="BL25" t="s">
        <v>66</v>
      </c>
      <c r="BM25">
        <v>0</v>
      </c>
      <c r="BN25" t="s">
        <v>423</v>
      </c>
    </row>
    <row r="26" spans="1:66">
      <c r="A26" s="140" t="str">
        <f t="shared" si="20"/>
        <v>인천제물포교통</v>
      </c>
      <c r="B26" s="140" t="str">
        <f t="shared" si="21"/>
        <v>30</v>
      </c>
      <c r="C26" s="141" t="str">
        <f t="shared" si="22"/>
        <v>70바2837</v>
      </c>
      <c r="D26" s="116" t="str">
        <f t="shared" si="23"/>
        <v>대형</v>
      </c>
      <c r="E26" s="112" t="str">
        <f t="shared" si="16"/>
        <v>B</v>
      </c>
      <c r="F26" s="161">
        <f t="shared" si="17"/>
        <v>0.84666666666666668</v>
      </c>
      <c r="G26" s="162">
        <f t="shared" si="18"/>
        <v>1.778</v>
      </c>
      <c r="H26" s="163">
        <f t="shared" si="19"/>
        <v>2.1</v>
      </c>
      <c r="I26" s="164">
        <f t="shared" si="24"/>
        <v>3389.4650000000001</v>
      </c>
      <c r="J26" s="165">
        <f t="shared" si="25"/>
        <v>1.7762556923734095E-2</v>
      </c>
      <c r="K26" s="165">
        <f t="shared" si="26"/>
        <v>0.35866371029360872</v>
      </c>
      <c r="L26" s="165">
        <f t="shared" si="27"/>
        <v>0.18793526411985373</v>
      </c>
      <c r="M26" s="166">
        <f t="shared" si="28"/>
        <v>16.815000000000001</v>
      </c>
      <c r="N26" s="167">
        <f t="shared" si="29"/>
        <v>0.41299999999999998</v>
      </c>
      <c r="O26" s="167">
        <f t="shared" si="30"/>
        <v>41.421999999999997</v>
      </c>
      <c r="P26" s="168">
        <f t="shared" si="31"/>
        <v>0</v>
      </c>
      <c r="Q26" s="169">
        <f t="shared" si="32"/>
        <v>74</v>
      </c>
      <c r="R26" s="170">
        <f t="shared" si="33"/>
        <v>28.226519109775612</v>
      </c>
      <c r="S26" s="142">
        <f t="shared" si="34"/>
        <v>14</v>
      </c>
      <c r="T26" s="142">
        <f t="shared" si="35"/>
        <v>1404</v>
      </c>
      <c r="U26" t="s">
        <v>118</v>
      </c>
      <c r="V26" s="5" t="s">
        <v>119</v>
      </c>
      <c r="W26" t="s">
        <v>118</v>
      </c>
      <c r="X26" s="5" t="s">
        <v>119</v>
      </c>
      <c r="Y26" t="s">
        <v>225</v>
      </c>
      <c r="Z26" t="s">
        <v>192</v>
      </c>
      <c r="AA26" t="s">
        <v>48</v>
      </c>
      <c r="AB26">
        <v>530</v>
      </c>
      <c r="AC26" s="1">
        <v>3389.4650000000001</v>
      </c>
      <c r="AD26" s="1">
        <v>1906.24</v>
      </c>
      <c r="AE26" s="29">
        <v>1.778</v>
      </c>
      <c r="AF26">
        <v>2.1</v>
      </c>
      <c r="AG26">
        <v>16.815000000000001</v>
      </c>
      <c r="AH26">
        <v>192.56884099999999</v>
      </c>
      <c r="AI26">
        <v>3.420515</v>
      </c>
      <c r="AJ26">
        <v>69.067454999999995</v>
      </c>
      <c r="AK26">
        <v>637</v>
      </c>
      <c r="AL26">
        <v>14</v>
      </c>
      <c r="AM26">
        <v>1404</v>
      </c>
      <c r="AN26">
        <v>74</v>
      </c>
      <c r="AO26">
        <v>17.601315</v>
      </c>
      <c r="AP26">
        <v>4785.8999999999996</v>
      </c>
      <c r="AQ26">
        <v>0</v>
      </c>
      <c r="AR26">
        <v>39</v>
      </c>
      <c r="AS26">
        <v>11651</v>
      </c>
      <c r="AT26">
        <v>0.41299999999999998</v>
      </c>
      <c r="AU26">
        <v>41.421999999999997</v>
      </c>
      <c r="AV26">
        <v>28072</v>
      </c>
      <c r="AW26">
        <v>0</v>
      </c>
      <c r="AX26" s="30">
        <v>0.5</v>
      </c>
      <c r="AY26">
        <v>0.90700000000000003</v>
      </c>
      <c r="AZ26" t="s">
        <v>68</v>
      </c>
      <c r="BA26" t="s">
        <v>441</v>
      </c>
      <c r="BB26">
        <v>10</v>
      </c>
      <c r="BC26" t="s">
        <v>442</v>
      </c>
      <c r="BD26">
        <v>21</v>
      </c>
      <c r="BE26">
        <v>7522.3879999999999</v>
      </c>
      <c r="BF26">
        <v>0.2629528016901016</v>
      </c>
      <c r="BG26">
        <v>0.23849819113292217</v>
      </c>
      <c r="BH26">
        <v>299348.842</v>
      </c>
      <c r="BI26">
        <v>6.6077857084210802E-3</v>
      </c>
      <c r="BJ26">
        <v>5.9932616375379198E-3</v>
      </c>
      <c r="BK26">
        <v>1</v>
      </c>
      <c r="BL26" t="s">
        <v>68</v>
      </c>
      <c r="BM26">
        <v>0</v>
      </c>
      <c r="BN26" t="s">
        <v>423</v>
      </c>
    </row>
    <row r="27" spans="1:66">
      <c r="A27" s="143" t="str">
        <f t="shared" si="20"/>
        <v>인천제물포교통</v>
      </c>
      <c r="B27" s="143" t="str">
        <f t="shared" si="21"/>
        <v>78</v>
      </c>
      <c r="C27" s="144" t="str">
        <f t="shared" si="22"/>
        <v>70바2608</v>
      </c>
      <c r="D27" s="132" t="str">
        <f t="shared" si="23"/>
        <v>대형</v>
      </c>
      <c r="E27" s="128" t="str">
        <f t="shared" si="16"/>
        <v>B</v>
      </c>
      <c r="F27" s="151">
        <f t="shared" si="17"/>
        <v>0.68879999999999997</v>
      </c>
      <c r="G27" s="152">
        <f t="shared" si="18"/>
        <v>1.722</v>
      </c>
      <c r="H27" s="153">
        <f t="shared" si="19"/>
        <v>2.5</v>
      </c>
      <c r="I27" s="154">
        <f t="shared" si="24"/>
        <v>6016.0389999999998</v>
      </c>
      <c r="J27" s="155">
        <f t="shared" si="25"/>
        <v>2.4945993541698762E-2</v>
      </c>
      <c r="K27" s="155">
        <f t="shared" si="26"/>
        <v>0.35938452114234826</v>
      </c>
      <c r="L27" s="155">
        <f t="shared" si="27"/>
        <v>0.17536455465132458</v>
      </c>
      <c r="M27" s="156">
        <f t="shared" si="28"/>
        <v>13.289</v>
      </c>
      <c r="N27" s="157">
        <f t="shared" si="29"/>
        <v>0.1</v>
      </c>
      <c r="O27" s="157">
        <f t="shared" si="30"/>
        <v>21.492999999999999</v>
      </c>
      <c r="P27" s="158">
        <f t="shared" si="31"/>
        <v>0</v>
      </c>
      <c r="Q27" s="159">
        <f t="shared" si="32"/>
        <v>72</v>
      </c>
      <c r="R27" s="160">
        <f t="shared" si="33"/>
        <v>27.091435709208774</v>
      </c>
      <c r="S27" s="145">
        <f t="shared" si="34"/>
        <v>6</v>
      </c>
      <c r="T27" s="145">
        <f t="shared" si="35"/>
        <v>1293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226</v>
      </c>
      <c r="Z27" s="4" t="s">
        <v>192</v>
      </c>
      <c r="AA27" s="4" t="s">
        <v>48</v>
      </c>
      <c r="AB27" s="4">
        <v>530</v>
      </c>
      <c r="AC27" s="4">
        <v>6016.0389999999998</v>
      </c>
      <c r="AD27" s="4">
        <v>3492.788</v>
      </c>
      <c r="AE27" s="4">
        <v>1.722</v>
      </c>
      <c r="AF27" s="4">
        <v>2.5</v>
      </c>
      <c r="AG27" s="4">
        <v>13.289</v>
      </c>
      <c r="AH27" s="4">
        <v>360.68741799999998</v>
      </c>
      <c r="AI27" s="4">
        <v>8.9977060000000009</v>
      </c>
      <c r="AJ27" s="4">
        <v>129.62547499999999</v>
      </c>
      <c r="AK27" s="4">
        <v>1055</v>
      </c>
      <c r="AL27" s="4">
        <v>6</v>
      </c>
      <c r="AM27" s="4">
        <v>1293</v>
      </c>
      <c r="AN27" s="4">
        <v>72</v>
      </c>
      <c r="AO27" s="4">
        <v>16.679369999999999</v>
      </c>
      <c r="AP27" s="4">
        <v>2455.6</v>
      </c>
      <c r="AQ27" s="4">
        <v>0</v>
      </c>
      <c r="AR27" s="4">
        <v>71</v>
      </c>
      <c r="AS27" s="4">
        <v>19523</v>
      </c>
      <c r="AT27" s="4">
        <v>0.1</v>
      </c>
      <c r="AU27" s="4">
        <v>21.492999999999999</v>
      </c>
      <c r="AV27" s="4">
        <v>41268</v>
      </c>
      <c r="AW27" s="4">
        <v>0</v>
      </c>
      <c r="AX27" s="31">
        <v>0.43</v>
      </c>
      <c r="AY27">
        <v>0.92400000000000004</v>
      </c>
      <c r="AZ27" t="s">
        <v>68</v>
      </c>
      <c r="BA27" t="s">
        <v>441</v>
      </c>
      <c r="BB27">
        <v>6</v>
      </c>
      <c r="BC27" t="s">
        <v>443</v>
      </c>
      <c r="BD27">
        <v>20</v>
      </c>
      <c r="BE27">
        <v>7522.3879999999999</v>
      </c>
      <c r="BF27">
        <v>0.23642226378112907</v>
      </c>
      <c r="BG27">
        <v>0.21845417173376327</v>
      </c>
      <c r="BH27">
        <v>299348.842</v>
      </c>
      <c r="BI27">
        <v>5.9410953057904264E-3</v>
      </c>
      <c r="BJ27">
        <v>5.4895720625503545E-3</v>
      </c>
      <c r="BK27">
        <v>1</v>
      </c>
      <c r="BL27" t="s">
        <v>66</v>
      </c>
      <c r="BM27">
        <v>-1</v>
      </c>
      <c r="BN27" t="s">
        <v>416</v>
      </c>
    </row>
    <row r="28" spans="1:66">
      <c r="A28" s="140" t="str">
        <f t="shared" si="20"/>
        <v>인천제물포교통</v>
      </c>
      <c r="B28" s="140" t="str">
        <f t="shared" si="21"/>
        <v>78</v>
      </c>
      <c r="C28" s="141" t="str">
        <f t="shared" si="22"/>
        <v>70바2770</v>
      </c>
      <c r="D28" s="116" t="str">
        <f t="shared" si="23"/>
        <v>중형</v>
      </c>
      <c r="E28" s="112" t="str">
        <f t="shared" si="16"/>
        <v>B</v>
      </c>
      <c r="F28" s="161">
        <f t="shared" si="17"/>
        <v>0.71961538461538455</v>
      </c>
      <c r="G28" s="162">
        <f t="shared" si="18"/>
        <v>1.871</v>
      </c>
      <c r="H28" s="163">
        <f t="shared" si="19"/>
        <v>2.6</v>
      </c>
      <c r="I28" s="164">
        <f t="shared" si="24"/>
        <v>1014.393</v>
      </c>
      <c r="J28" s="165">
        <f t="shared" si="25"/>
        <v>2.8666156032034686E-2</v>
      </c>
      <c r="K28" s="165">
        <f t="shared" si="26"/>
        <v>0.34694647371219139</v>
      </c>
      <c r="L28" s="165">
        <f t="shared" si="27"/>
        <v>0.1961764326055089</v>
      </c>
      <c r="M28" s="166">
        <f t="shared" si="28"/>
        <v>14.878</v>
      </c>
      <c r="N28" s="167">
        <f t="shared" si="29"/>
        <v>0.39400000000000002</v>
      </c>
      <c r="O28" s="167">
        <f t="shared" si="30"/>
        <v>27.701000000000001</v>
      </c>
      <c r="P28" s="168">
        <f t="shared" si="31"/>
        <v>0</v>
      </c>
      <c r="Q28" s="169">
        <f t="shared" si="32"/>
        <v>76</v>
      </c>
      <c r="R28" s="170">
        <f t="shared" si="33"/>
        <v>29.037027732842848</v>
      </c>
      <c r="S28" s="142">
        <f t="shared" si="34"/>
        <v>4</v>
      </c>
      <c r="T28" s="142">
        <f t="shared" si="35"/>
        <v>281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227</v>
      </c>
      <c r="Z28" s="4" t="s">
        <v>228</v>
      </c>
      <c r="AA28" s="4" t="s">
        <v>48</v>
      </c>
      <c r="AB28" s="4">
        <v>530</v>
      </c>
      <c r="AC28" s="4">
        <v>1014.393</v>
      </c>
      <c r="AD28" s="4">
        <v>542.07500000000005</v>
      </c>
      <c r="AE28" s="4">
        <v>1.871</v>
      </c>
      <c r="AF28" s="4">
        <v>2.6</v>
      </c>
      <c r="AG28" s="4">
        <v>14.878</v>
      </c>
      <c r="AH28" s="4">
        <v>55.949984999999998</v>
      </c>
      <c r="AI28" s="4">
        <v>1.603871</v>
      </c>
      <c r="AJ28" s="4">
        <v>19.411650000000002</v>
      </c>
      <c r="AK28" s="4">
        <v>199</v>
      </c>
      <c r="AL28" s="4">
        <v>4</v>
      </c>
      <c r="AM28" s="4">
        <v>281</v>
      </c>
      <c r="AN28" s="4">
        <v>76</v>
      </c>
      <c r="AO28" s="4">
        <v>18.130352999999999</v>
      </c>
      <c r="AP28" s="4">
        <v>1703.4</v>
      </c>
      <c r="AQ28" s="4">
        <v>0</v>
      </c>
      <c r="AR28" s="4">
        <v>9</v>
      </c>
      <c r="AS28" s="4">
        <v>2880</v>
      </c>
      <c r="AT28" s="4">
        <v>0.39400000000000002</v>
      </c>
      <c r="AU28" s="4">
        <v>27.701000000000001</v>
      </c>
      <c r="AV28" s="4">
        <v>2516</v>
      </c>
      <c r="AW28" s="4">
        <v>0</v>
      </c>
      <c r="AX28" s="31">
        <v>0.47</v>
      </c>
      <c r="AY28">
        <v>0.91549999999999998</v>
      </c>
      <c r="AZ28" t="s">
        <v>68</v>
      </c>
      <c r="BA28" t="s">
        <v>441</v>
      </c>
      <c r="BB28">
        <v>9</v>
      </c>
      <c r="BC28" t="s">
        <v>444</v>
      </c>
      <c r="BD28">
        <v>8</v>
      </c>
      <c r="BE28">
        <v>7522.3879999999999</v>
      </c>
      <c r="BF28">
        <v>0.22995968833301339</v>
      </c>
      <c r="BG28">
        <v>0.21052809466887376</v>
      </c>
      <c r="BH28">
        <v>299348.842</v>
      </c>
      <c r="BI28">
        <v>5.7786961474198721E-3</v>
      </c>
      <c r="BJ28">
        <v>5.2903963229628927E-3</v>
      </c>
      <c r="BK28">
        <v>1</v>
      </c>
      <c r="BL28" t="s">
        <v>68</v>
      </c>
      <c r="BM28">
        <v>0</v>
      </c>
      <c r="BN28" t="s">
        <v>423</v>
      </c>
    </row>
    <row r="29" spans="1:66">
      <c r="A29" s="143" t="str">
        <f t="shared" si="20"/>
        <v>인천제물포교통</v>
      </c>
      <c r="B29" s="143" t="str">
        <f t="shared" si="21"/>
        <v>급행97</v>
      </c>
      <c r="C29" s="144" t="str">
        <f t="shared" si="22"/>
        <v>70바2445</v>
      </c>
      <c r="D29" s="132" t="str">
        <f t="shared" si="23"/>
        <v>대형</v>
      </c>
      <c r="E29" s="128" t="str">
        <f t="shared" si="16"/>
        <v>B</v>
      </c>
      <c r="F29" s="151">
        <f t="shared" si="17"/>
        <v>0.82166666666666666</v>
      </c>
      <c r="G29" s="152">
        <f t="shared" si="18"/>
        <v>1.972</v>
      </c>
      <c r="H29" s="153">
        <f t="shared" si="19"/>
        <v>2.4</v>
      </c>
      <c r="I29" s="154">
        <f t="shared" si="24"/>
        <v>6939.5829999999996</v>
      </c>
      <c r="J29" s="155">
        <f t="shared" si="25"/>
        <v>3.9431956519866265E-2</v>
      </c>
      <c r="K29" s="155">
        <f t="shared" si="26"/>
        <v>0.36236122924051511</v>
      </c>
      <c r="L29" s="155">
        <f t="shared" si="27"/>
        <v>0.20159712766602836</v>
      </c>
      <c r="M29" s="156">
        <f t="shared" si="28"/>
        <v>15.166</v>
      </c>
      <c r="N29" s="157">
        <f t="shared" si="29"/>
        <v>0.115</v>
      </c>
      <c r="O29" s="157">
        <f t="shared" si="30"/>
        <v>11.903</v>
      </c>
      <c r="P29" s="158">
        <f t="shared" si="31"/>
        <v>0</v>
      </c>
      <c r="Q29" s="159">
        <f t="shared" si="32"/>
        <v>77</v>
      </c>
      <c r="R29" s="160">
        <f t="shared" si="33"/>
        <v>26.989279287987184</v>
      </c>
      <c r="S29" s="145">
        <f t="shared" si="34"/>
        <v>8</v>
      </c>
      <c r="T29" s="145">
        <f t="shared" si="35"/>
        <v>826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229</v>
      </c>
      <c r="Z29" t="s">
        <v>192</v>
      </c>
      <c r="AA29" t="s">
        <v>48</v>
      </c>
      <c r="AB29">
        <v>530</v>
      </c>
      <c r="AC29" s="1">
        <v>6939.5829999999996</v>
      </c>
      <c r="AD29" s="1">
        <v>3518.5230000000001</v>
      </c>
      <c r="AE29" s="29">
        <v>1.972</v>
      </c>
      <c r="AF29">
        <v>2.4</v>
      </c>
      <c r="AG29">
        <v>15.166</v>
      </c>
      <c r="AH29">
        <v>429.82406900000001</v>
      </c>
      <c r="AI29">
        <v>16.948803999999999</v>
      </c>
      <c r="AJ29">
        <v>155.75157799999999</v>
      </c>
      <c r="AK29">
        <v>1399</v>
      </c>
      <c r="AL29">
        <v>8</v>
      </c>
      <c r="AM29">
        <v>826</v>
      </c>
      <c r="AN29">
        <v>77</v>
      </c>
      <c r="AO29">
        <v>16.14517</v>
      </c>
      <c r="AP29">
        <v>2537.3000000000002</v>
      </c>
      <c r="AQ29">
        <v>0</v>
      </c>
      <c r="AR29">
        <v>82</v>
      </c>
      <c r="AS29">
        <v>24909</v>
      </c>
      <c r="AT29">
        <v>0.115</v>
      </c>
      <c r="AU29">
        <v>11.903</v>
      </c>
      <c r="AV29">
        <v>36989</v>
      </c>
      <c r="AW29">
        <v>0</v>
      </c>
      <c r="AX29" s="30">
        <v>0.54</v>
      </c>
      <c r="AY29">
        <v>0.92800000000000005</v>
      </c>
      <c r="AZ29" t="s">
        <v>68</v>
      </c>
      <c r="BA29" t="s">
        <v>441</v>
      </c>
      <c r="BB29">
        <v>5</v>
      </c>
      <c r="BC29" t="s">
        <v>445</v>
      </c>
      <c r="BD29">
        <v>23</v>
      </c>
      <c r="BE29">
        <v>7522.3879999999999</v>
      </c>
      <c r="BF29">
        <v>0.27066524619575594</v>
      </c>
      <c r="BG29">
        <v>0.2511773484696615</v>
      </c>
      <c r="BH29">
        <v>299348.842</v>
      </c>
      <c r="BI29">
        <v>6.8015930390671097E-3</v>
      </c>
      <c r="BJ29">
        <v>6.3118783402542778E-3</v>
      </c>
      <c r="BK29">
        <v>1</v>
      </c>
      <c r="BL29" t="s">
        <v>68</v>
      </c>
      <c r="BM29">
        <v>0</v>
      </c>
      <c r="BN29" t="s">
        <v>423</v>
      </c>
    </row>
    <row r="30" spans="1:66">
      <c r="A30" s="140" t="str">
        <f t="shared" si="20"/>
        <v>인천제물포교통</v>
      </c>
      <c r="B30" s="140" t="str">
        <f t="shared" si="21"/>
        <v>급행97</v>
      </c>
      <c r="C30" s="141" t="str">
        <f t="shared" si="22"/>
        <v>70바2831</v>
      </c>
      <c r="D30" s="116" t="str">
        <f t="shared" si="23"/>
        <v>대형</v>
      </c>
      <c r="E30" s="112" t="str">
        <f t="shared" si="16"/>
        <v>C</v>
      </c>
      <c r="F30" s="161">
        <f t="shared" si="17"/>
        <v>0.81217391304347841</v>
      </c>
      <c r="G30" s="162">
        <f t="shared" si="18"/>
        <v>1.8680000000000001</v>
      </c>
      <c r="H30" s="163">
        <f t="shared" si="19"/>
        <v>2.2999999999999998</v>
      </c>
      <c r="I30" s="164">
        <f t="shared" si="24"/>
        <v>6639.4809999999998</v>
      </c>
      <c r="J30" s="165">
        <f t="shared" si="25"/>
        <v>4.1858948332237092E-2</v>
      </c>
      <c r="K30" s="165">
        <f t="shared" si="26"/>
        <v>0.3377554632451748</v>
      </c>
      <c r="L30" s="165">
        <f t="shared" si="27"/>
        <v>0.17410999444083056</v>
      </c>
      <c r="M30" s="166">
        <f t="shared" si="28"/>
        <v>14.154</v>
      </c>
      <c r="N30" s="167">
        <f t="shared" si="29"/>
        <v>1.4999999999999999E-2</v>
      </c>
      <c r="O30" s="167">
        <f t="shared" si="30"/>
        <v>8.9619999999999997</v>
      </c>
      <c r="P30" s="168">
        <f t="shared" si="31"/>
        <v>0</v>
      </c>
      <c r="Q30" s="169">
        <f t="shared" si="32"/>
        <v>73</v>
      </c>
      <c r="R30" s="170">
        <f t="shared" si="33"/>
        <v>25.82580940951657</v>
      </c>
      <c r="S30" s="142">
        <f t="shared" si="34"/>
        <v>1</v>
      </c>
      <c r="T30" s="142">
        <f t="shared" si="35"/>
        <v>595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230</v>
      </c>
      <c r="Z30" s="4" t="s">
        <v>192</v>
      </c>
      <c r="AA30" s="4" t="s">
        <v>48</v>
      </c>
      <c r="AB30" s="4">
        <v>530</v>
      </c>
      <c r="AC30" s="4">
        <v>6639.4809999999998</v>
      </c>
      <c r="AD30" s="4">
        <v>3554.6190000000001</v>
      </c>
      <c r="AE30" s="4">
        <v>1.8680000000000001</v>
      </c>
      <c r="AF30" s="4">
        <v>2.2999999999999998</v>
      </c>
      <c r="AG30" s="4">
        <v>14.154</v>
      </c>
      <c r="AH30" s="4">
        <v>414.39880099999999</v>
      </c>
      <c r="AI30" s="4">
        <v>17.346298000000001</v>
      </c>
      <c r="AJ30" s="4">
        <v>139.96545900000001</v>
      </c>
      <c r="AK30" s="4">
        <v>1156</v>
      </c>
      <c r="AL30" s="4">
        <v>1</v>
      </c>
      <c r="AM30" s="4">
        <v>595</v>
      </c>
      <c r="AN30" s="4">
        <v>73</v>
      </c>
      <c r="AO30" s="4">
        <v>16.021958999999999</v>
      </c>
      <c r="AP30" s="4">
        <v>1548.5</v>
      </c>
      <c r="AQ30" s="4">
        <v>0</v>
      </c>
      <c r="AR30" s="4">
        <v>79</v>
      </c>
      <c r="AS30" s="4">
        <v>23119</v>
      </c>
      <c r="AT30" s="4">
        <v>1.4999999999999999E-2</v>
      </c>
      <c r="AU30" s="4">
        <v>8.9619999999999997</v>
      </c>
      <c r="AV30" s="4">
        <v>57110</v>
      </c>
      <c r="AW30" s="4">
        <v>0</v>
      </c>
      <c r="AX30" s="31">
        <v>0.51</v>
      </c>
      <c r="AY30">
        <v>0.87714285714285711</v>
      </c>
      <c r="AZ30" t="s">
        <v>69</v>
      </c>
      <c r="BA30" t="s">
        <v>199</v>
      </c>
      <c r="BB30">
        <v>2</v>
      </c>
      <c r="BC30" t="s">
        <v>218</v>
      </c>
      <c r="BD30">
        <v>17</v>
      </c>
      <c r="BE30">
        <v>169966.90899999999</v>
      </c>
      <c r="BF30">
        <v>4.2182252075902614E-2</v>
      </c>
      <c r="BG30">
        <v>3.6999861106577436E-2</v>
      </c>
      <c r="BH30">
        <v>259551.43799999999</v>
      </c>
      <c r="BI30">
        <v>2.7622990861641848E-2</v>
      </c>
      <c r="BJ30">
        <v>2.4229309127211562E-2</v>
      </c>
      <c r="BK30">
        <v>1</v>
      </c>
      <c r="BL30" t="s">
        <v>67</v>
      </c>
      <c r="BM30">
        <v>1</v>
      </c>
      <c r="BN30" t="s">
        <v>435</v>
      </c>
    </row>
    <row r="31" spans="1:66">
      <c r="A31" s="143" t="str">
        <f t="shared" si="20"/>
        <v>인천제물포교통</v>
      </c>
      <c r="B31" s="143" t="str">
        <f t="shared" si="21"/>
        <v>급행97</v>
      </c>
      <c r="C31" s="144" t="str">
        <f t="shared" si="22"/>
        <v>70바2832</v>
      </c>
      <c r="D31" s="132" t="str">
        <f t="shared" si="23"/>
        <v>대형</v>
      </c>
      <c r="E31" s="128" t="str">
        <f t="shared" si="16"/>
        <v>C</v>
      </c>
      <c r="F31" s="151">
        <f t="shared" si="17"/>
        <v>0.85304347826086957</v>
      </c>
      <c r="G31" s="152">
        <f t="shared" si="18"/>
        <v>1.962</v>
      </c>
      <c r="H31" s="153">
        <f t="shared" si="19"/>
        <v>2.2999999999999998</v>
      </c>
      <c r="I31" s="154">
        <f t="shared" si="24"/>
        <v>7170.4480000000003</v>
      </c>
      <c r="J31" s="155">
        <f t="shared" si="25"/>
        <v>2.8609612452921939E-2</v>
      </c>
      <c r="K31" s="155">
        <f t="shared" si="26"/>
        <v>0.35092048135802811</v>
      </c>
      <c r="L31" s="155">
        <f t="shared" si="27"/>
        <v>0.20654218536972863</v>
      </c>
      <c r="M31" s="156">
        <f t="shared" si="28"/>
        <v>13.938000000000001</v>
      </c>
      <c r="N31" s="157">
        <f t="shared" si="29"/>
        <v>7.0000000000000007E-2</v>
      </c>
      <c r="O31" s="157">
        <f t="shared" si="30"/>
        <v>19.218</v>
      </c>
      <c r="P31" s="158">
        <f t="shared" si="31"/>
        <v>0</v>
      </c>
      <c r="Q31" s="159">
        <f t="shared" si="32"/>
        <v>72</v>
      </c>
      <c r="R31" s="160">
        <f t="shared" si="33"/>
        <v>27.393957462332981</v>
      </c>
      <c r="S31" s="145">
        <f t="shared" si="34"/>
        <v>5</v>
      </c>
      <c r="T31" s="145">
        <f t="shared" si="35"/>
        <v>1378</v>
      </c>
      <c r="U31" t="s">
        <v>118</v>
      </c>
      <c r="V31" t="s">
        <v>121</v>
      </c>
      <c r="W31" s="4" t="s">
        <v>118</v>
      </c>
      <c r="X31" s="4" t="s">
        <v>121</v>
      </c>
      <c r="Y31" s="4" t="s">
        <v>231</v>
      </c>
      <c r="Z31" s="4" t="s">
        <v>192</v>
      </c>
      <c r="AA31" s="4" t="s">
        <v>48</v>
      </c>
      <c r="AB31" s="4">
        <v>530</v>
      </c>
      <c r="AC31" s="4">
        <v>7170.4480000000003</v>
      </c>
      <c r="AD31" s="4">
        <v>3653.7739999999999</v>
      </c>
      <c r="AE31" s="4">
        <v>1.962</v>
      </c>
      <c r="AF31" s="4">
        <v>2.2999999999999998</v>
      </c>
      <c r="AG31" s="4">
        <v>13.938000000000001</v>
      </c>
      <c r="AH31" s="4">
        <v>421.86237299999999</v>
      </c>
      <c r="AI31" s="4">
        <v>12.069319</v>
      </c>
      <c r="AJ31" s="4">
        <v>148.04014699999999</v>
      </c>
      <c r="AK31" s="4">
        <v>1481</v>
      </c>
      <c r="AL31" s="4">
        <v>5</v>
      </c>
      <c r="AM31" s="4">
        <v>1378</v>
      </c>
      <c r="AN31" s="4">
        <v>72</v>
      </c>
      <c r="AO31" s="4">
        <v>16.997126000000002</v>
      </c>
      <c r="AP31" s="4">
        <v>1421.8</v>
      </c>
      <c r="AQ31" s="4">
        <v>0</v>
      </c>
      <c r="AR31" s="4">
        <v>22</v>
      </c>
      <c r="AS31" s="4">
        <v>3983</v>
      </c>
      <c r="AT31" s="4">
        <v>7.0000000000000007E-2</v>
      </c>
      <c r="AU31" s="4">
        <v>19.218</v>
      </c>
      <c r="AV31" s="4">
        <v>64492</v>
      </c>
      <c r="AW31" s="4">
        <v>0</v>
      </c>
      <c r="AX31" s="4">
        <v>0.5</v>
      </c>
      <c r="AY31">
        <v>0.86</v>
      </c>
      <c r="AZ31" t="s">
        <v>69</v>
      </c>
      <c r="BA31" t="s">
        <v>199</v>
      </c>
      <c r="BB31">
        <v>6</v>
      </c>
      <c r="BC31" t="s">
        <v>212</v>
      </c>
      <c r="BD31">
        <v>11</v>
      </c>
      <c r="BE31">
        <v>169966.90899999999</v>
      </c>
      <c r="BF31">
        <v>3.7738757724893386E-2</v>
      </c>
      <c r="BG31">
        <v>3.245533164340831E-2</v>
      </c>
      <c r="BH31">
        <v>259551.43799999999</v>
      </c>
      <c r="BI31">
        <v>2.4713174580832029E-2</v>
      </c>
      <c r="BJ31">
        <v>2.1253330139515546E-2</v>
      </c>
      <c r="BK31">
        <v>2</v>
      </c>
      <c r="BL31" t="s">
        <v>69</v>
      </c>
      <c r="BM31">
        <v>0</v>
      </c>
      <c r="BN31" t="s">
        <v>423</v>
      </c>
    </row>
    <row r="32" spans="1:66">
      <c r="A32" s="140" t="str">
        <f t="shared" si="20"/>
        <v>인천제물포교통</v>
      </c>
      <c r="B32" s="140" t="str">
        <f t="shared" si="21"/>
        <v>급행97</v>
      </c>
      <c r="C32" s="141" t="str">
        <f t="shared" si="22"/>
        <v>70바2834</v>
      </c>
      <c r="D32" s="116" t="str">
        <f t="shared" si="23"/>
        <v>대형</v>
      </c>
      <c r="E32" s="112" t="str">
        <f t="shared" si="16"/>
        <v>F</v>
      </c>
      <c r="F32" s="161">
        <f t="shared" si="17"/>
        <v>0.76</v>
      </c>
      <c r="G32" s="162">
        <f t="shared" si="18"/>
        <v>1.8240000000000001</v>
      </c>
      <c r="H32" s="163">
        <f t="shared" si="19"/>
        <v>2.4</v>
      </c>
      <c r="I32" s="164">
        <f t="shared" si="24"/>
        <v>6982.527</v>
      </c>
      <c r="J32" s="165">
        <f t="shared" si="25"/>
        <v>4.6247441162064376E-2</v>
      </c>
      <c r="K32" s="165">
        <f t="shared" si="26"/>
        <v>0.34901379178387409</v>
      </c>
      <c r="L32" s="165">
        <f t="shared" si="27"/>
        <v>0.21539479904624786</v>
      </c>
      <c r="M32" s="166">
        <f t="shared" si="28"/>
        <v>14.837</v>
      </c>
      <c r="N32" s="167">
        <f t="shared" si="29"/>
        <v>5.7000000000000002E-2</v>
      </c>
      <c r="O32" s="167">
        <f t="shared" si="30"/>
        <v>15.195</v>
      </c>
      <c r="P32" s="168">
        <f t="shared" si="31"/>
        <v>0</v>
      </c>
      <c r="Q32" s="169">
        <f t="shared" si="32"/>
        <v>76</v>
      </c>
      <c r="R32" s="170">
        <f t="shared" si="33"/>
        <v>27.103149495286385</v>
      </c>
      <c r="S32" s="142">
        <f t="shared" si="34"/>
        <v>4</v>
      </c>
      <c r="T32" s="142">
        <f t="shared" si="35"/>
        <v>1061</v>
      </c>
      <c r="U32" t="s">
        <v>118</v>
      </c>
      <c r="V32" s="5" t="s">
        <v>121</v>
      </c>
      <c r="W32" t="s">
        <v>118</v>
      </c>
      <c r="X32" s="5" t="s">
        <v>121</v>
      </c>
      <c r="Y32" t="s">
        <v>232</v>
      </c>
      <c r="Z32" t="s">
        <v>192</v>
      </c>
      <c r="AA32" t="s">
        <v>48</v>
      </c>
      <c r="AB32">
        <v>530</v>
      </c>
      <c r="AC32" s="1">
        <v>6982.527</v>
      </c>
      <c r="AD32" s="1">
        <v>3827.1</v>
      </c>
      <c r="AE32" s="29">
        <v>1.8240000000000001</v>
      </c>
      <c r="AF32">
        <v>2.4</v>
      </c>
      <c r="AG32">
        <v>14.837</v>
      </c>
      <c r="AH32">
        <v>426.01515899999998</v>
      </c>
      <c r="AI32">
        <v>19.702110999999999</v>
      </c>
      <c r="AJ32">
        <v>148.68516600000001</v>
      </c>
      <c r="AK32">
        <v>1504</v>
      </c>
      <c r="AL32">
        <v>4</v>
      </c>
      <c r="AM32">
        <v>1061</v>
      </c>
      <c r="AN32">
        <v>76</v>
      </c>
      <c r="AO32">
        <v>16.390325000000001</v>
      </c>
      <c r="AP32">
        <v>2806.4</v>
      </c>
      <c r="AQ32">
        <v>0</v>
      </c>
      <c r="AR32">
        <v>65</v>
      </c>
      <c r="AS32">
        <v>20796</v>
      </c>
      <c r="AT32">
        <v>5.7000000000000002E-2</v>
      </c>
      <c r="AU32">
        <v>15.195</v>
      </c>
      <c r="AV32">
        <v>64359</v>
      </c>
      <c r="AW32">
        <v>0</v>
      </c>
      <c r="AX32">
        <v>0.49</v>
      </c>
      <c r="AY32">
        <v>0.78523809523809518</v>
      </c>
      <c r="AZ32" t="s">
        <v>70</v>
      </c>
      <c r="BA32" t="s">
        <v>199</v>
      </c>
      <c r="BB32">
        <v>1</v>
      </c>
      <c r="BC32" t="s">
        <v>213</v>
      </c>
      <c r="BD32">
        <v>6</v>
      </c>
      <c r="BE32">
        <v>169966.90899999999</v>
      </c>
      <c r="BF32">
        <v>6.7237499741787986E-3</v>
      </c>
      <c r="BG32">
        <v>5.2797446225813513E-3</v>
      </c>
      <c r="BH32">
        <v>259551.43799999999</v>
      </c>
      <c r="BI32">
        <v>4.4030385992313405E-3</v>
      </c>
      <c r="BJ32">
        <v>3.4574336429202285E-3</v>
      </c>
      <c r="BK32">
        <v>1</v>
      </c>
      <c r="BL32" t="s">
        <v>70</v>
      </c>
      <c r="BM32">
        <v>0</v>
      </c>
      <c r="BN32" t="s">
        <v>423</v>
      </c>
    </row>
    <row r="33" spans="1:66">
      <c r="A33" s="143" t="str">
        <f t="shared" si="20"/>
        <v>인천제물포교통</v>
      </c>
      <c r="B33" s="143" t="str">
        <f t="shared" si="21"/>
        <v>급행97</v>
      </c>
      <c r="C33" s="144" t="str">
        <f t="shared" si="22"/>
        <v>70바2835</v>
      </c>
      <c r="D33" s="132" t="str">
        <f t="shared" si="23"/>
        <v>대형</v>
      </c>
      <c r="E33" s="128" t="str">
        <f t="shared" si="16"/>
        <v>C</v>
      </c>
      <c r="F33" s="151">
        <f t="shared" si="17"/>
        <v>0.76869565217391311</v>
      </c>
      <c r="G33" s="152">
        <f t="shared" si="18"/>
        <v>1.768</v>
      </c>
      <c r="H33" s="153">
        <f t="shared" si="19"/>
        <v>2.2999999999999998</v>
      </c>
      <c r="I33" s="154">
        <f t="shared" si="24"/>
        <v>6327.0360000000001</v>
      </c>
      <c r="J33" s="155">
        <f t="shared" si="25"/>
        <v>2.4757229698864455E-2</v>
      </c>
      <c r="K33" s="155">
        <f t="shared" si="26"/>
        <v>0.3544599326735316</v>
      </c>
      <c r="L33" s="155">
        <f t="shared" si="27"/>
        <v>0.18413045223703484</v>
      </c>
      <c r="M33" s="156">
        <f t="shared" si="28"/>
        <v>17.373000000000001</v>
      </c>
      <c r="N33" s="157">
        <f t="shared" si="29"/>
        <v>4.7E-2</v>
      </c>
      <c r="O33" s="157">
        <f t="shared" si="30"/>
        <v>49.075000000000003</v>
      </c>
      <c r="P33" s="158">
        <f t="shared" si="31"/>
        <v>0</v>
      </c>
      <c r="Q33" s="159">
        <f t="shared" si="32"/>
        <v>78</v>
      </c>
      <c r="R33" s="160">
        <f t="shared" si="33"/>
        <v>28.167857948364006</v>
      </c>
      <c r="S33" s="145">
        <f t="shared" si="34"/>
        <v>3</v>
      </c>
      <c r="T33" s="145">
        <f t="shared" si="35"/>
        <v>3105</v>
      </c>
      <c r="U33" t="s">
        <v>118</v>
      </c>
      <c r="V33" t="s">
        <v>121</v>
      </c>
      <c r="W33" t="s">
        <v>118</v>
      </c>
      <c r="X33" s="4" t="s">
        <v>121</v>
      </c>
      <c r="Y33" s="4" t="s">
        <v>233</v>
      </c>
      <c r="Z33" s="4" t="s">
        <v>192</v>
      </c>
      <c r="AA33" s="4" t="s">
        <v>48</v>
      </c>
      <c r="AB33" s="4">
        <v>530</v>
      </c>
      <c r="AC33" s="4">
        <v>6327.0360000000001</v>
      </c>
      <c r="AD33" s="4">
        <v>3578.3009999999999</v>
      </c>
      <c r="AE33" s="4">
        <v>1.768</v>
      </c>
      <c r="AF33" s="4">
        <v>2.2999999999999998</v>
      </c>
      <c r="AG33" s="4">
        <v>17.373000000000001</v>
      </c>
      <c r="AH33" s="4">
        <v>361.831841</v>
      </c>
      <c r="AI33" s="4">
        <v>8.9579540000000009</v>
      </c>
      <c r="AJ33" s="4">
        <v>128.25488999999999</v>
      </c>
      <c r="AK33" s="4">
        <v>1165</v>
      </c>
      <c r="AL33" s="4">
        <v>3</v>
      </c>
      <c r="AM33" s="4">
        <v>3105</v>
      </c>
      <c r="AN33" s="4">
        <v>78</v>
      </c>
      <c r="AO33" s="4">
        <v>17.486122000000002</v>
      </c>
      <c r="AP33" s="4">
        <v>5821.2</v>
      </c>
      <c r="AQ33" s="4">
        <v>0</v>
      </c>
      <c r="AR33" s="4">
        <v>34</v>
      </c>
      <c r="AS33" s="4">
        <v>9526</v>
      </c>
      <c r="AT33" s="4">
        <v>4.7E-2</v>
      </c>
      <c r="AU33" s="4">
        <v>49.075000000000003</v>
      </c>
      <c r="AV33" s="4">
        <v>59422</v>
      </c>
      <c r="AW33" s="4">
        <v>0</v>
      </c>
      <c r="AX33" s="4">
        <v>0.51</v>
      </c>
      <c r="AY33">
        <v>0.8509523809523809</v>
      </c>
      <c r="AZ33" t="s">
        <v>69</v>
      </c>
      <c r="BA33" t="s">
        <v>199</v>
      </c>
      <c r="BB33">
        <v>13</v>
      </c>
      <c r="BC33" t="s">
        <v>446</v>
      </c>
      <c r="BD33">
        <v>9</v>
      </c>
      <c r="BE33">
        <v>169966.90899999999</v>
      </c>
      <c r="BF33">
        <v>2.2430336719249277E-2</v>
      </c>
      <c r="BG33">
        <v>1.9087148436808789E-2</v>
      </c>
      <c r="BH33">
        <v>259551.43799999999</v>
      </c>
      <c r="BI33">
        <v>1.4688475738670345E-2</v>
      </c>
      <c r="BJ33">
        <v>1.2499193402382812E-2</v>
      </c>
      <c r="BK33">
        <v>2</v>
      </c>
      <c r="BL33" t="s">
        <v>67</v>
      </c>
      <c r="BM33">
        <v>1</v>
      </c>
      <c r="BN33" t="s">
        <v>435</v>
      </c>
    </row>
    <row r="34" spans="1:66">
      <c r="A34" s="140" t="str">
        <f t="shared" si="20"/>
        <v>인천제물포교통</v>
      </c>
      <c r="B34" s="140" t="str">
        <f t="shared" si="21"/>
        <v>급행97</v>
      </c>
      <c r="C34" s="141" t="str">
        <f t="shared" si="22"/>
        <v>70바2854</v>
      </c>
      <c r="D34" s="116" t="str">
        <f t="shared" si="23"/>
        <v>대형</v>
      </c>
      <c r="E34" s="112" t="str">
        <f t="shared" si="16"/>
        <v>D</v>
      </c>
      <c r="F34" s="161">
        <f t="shared" si="17"/>
        <v>0.80260869565217396</v>
      </c>
      <c r="G34" s="162">
        <f t="shared" si="18"/>
        <v>1.8460000000000001</v>
      </c>
      <c r="H34" s="163">
        <f t="shared" si="19"/>
        <v>2.2999999999999998</v>
      </c>
      <c r="I34" s="164">
        <f t="shared" si="24"/>
        <v>4743.165</v>
      </c>
      <c r="J34" s="165">
        <f t="shared" si="25"/>
        <v>2.2557872712820583E-2</v>
      </c>
      <c r="K34" s="165">
        <f t="shared" si="26"/>
        <v>0.3449349841139755</v>
      </c>
      <c r="L34" s="165">
        <f t="shared" si="27"/>
        <v>0.14083423199488104</v>
      </c>
      <c r="M34" s="166">
        <f t="shared" si="28"/>
        <v>15.941000000000001</v>
      </c>
      <c r="N34" s="167">
        <f t="shared" si="29"/>
        <v>1.117</v>
      </c>
      <c r="O34" s="167">
        <f t="shared" si="30"/>
        <v>40.058</v>
      </c>
      <c r="P34" s="168">
        <f t="shared" si="31"/>
        <v>0</v>
      </c>
      <c r="Q34" s="169">
        <f t="shared" si="32"/>
        <v>79</v>
      </c>
      <c r="R34" s="170">
        <f t="shared" si="33"/>
        <v>28.808765985697207</v>
      </c>
      <c r="S34" s="142">
        <f t="shared" si="34"/>
        <v>53</v>
      </c>
      <c r="T34" s="142">
        <f t="shared" si="35"/>
        <v>1900</v>
      </c>
      <c r="U34" t="s">
        <v>118</v>
      </c>
      <c r="V34" t="s">
        <v>121</v>
      </c>
      <c r="W34" s="4" t="s">
        <v>118</v>
      </c>
      <c r="X34" s="4" t="s">
        <v>121</v>
      </c>
      <c r="Y34" s="4" t="s">
        <v>234</v>
      </c>
      <c r="Z34" s="4" t="s">
        <v>192</v>
      </c>
      <c r="AA34" s="4" t="s">
        <v>48</v>
      </c>
      <c r="AB34" s="4">
        <v>530</v>
      </c>
      <c r="AC34" s="4">
        <v>4743.165</v>
      </c>
      <c r="AD34" s="4">
        <v>2569.2170000000001</v>
      </c>
      <c r="AE34" s="4">
        <v>1.8460000000000001</v>
      </c>
      <c r="AF34" s="4">
        <v>2.2999999999999998</v>
      </c>
      <c r="AG34" s="4">
        <v>15.941000000000001</v>
      </c>
      <c r="AH34" s="4">
        <v>260.30238200000002</v>
      </c>
      <c r="AI34" s="4">
        <v>5.8718680000000001</v>
      </c>
      <c r="AJ34" s="4">
        <v>89.787397999999996</v>
      </c>
      <c r="AK34" s="4">
        <v>668</v>
      </c>
      <c r="AL34" s="4">
        <v>53</v>
      </c>
      <c r="AM34" s="4">
        <v>1900</v>
      </c>
      <c r="AN34" s="4">
        <v>79</v>
      </c>
      <c r="AO34" s="4">
        <v>18.22175</v>
      </c>
      <c r="AP34" s="4">
        <v>3286</v>
      </c>
      <c r="AQ34" s="4">
        <v>0</v>
      </c>
      <c r="AR34" s="4">
        <v>22</v>
      </c>
      <c r="AS34" s="4">
        <v>7993</v>
      </c>
      <c r="AT34" s="4">
        <v>1.117</v>
      </c>
      <c r="AU34" s="4">
        <v>40.058</v>
      </c>
      <c r="AV34" s="4">
        <v>43390</v>
      </c>
      <c r="AW34" s="4">
        <v>0</v>
      </c>
      <c r="AX34" s="4">
        <v>0.49</v>
      </c>
      <c r="AY34">
        <v>0.84857142857142853</v>
      </c>
      <c r="AZ34" t="s">
        <v>67</v>
      </c>
      <c r="BA34" t="s">
        <v>199</v>
      </c>
      <c r="BB34">
        <v>1</v>
      </c>
      <c r="BC34" t="s">
        <v>205</v>
      </c>
      <c r="BD34">
        <v>14</v>
      </c>
      <c r="BE34">
        <v>169966.90899999999</v>
      </c>
      <c r="BF34">
        <v>3.6243625516540985E-2</v>
      </c>
      <c r="BG34">
        <v>3.0755305081179064E-2</v>
      </c>
      <c r="BH34">
        <v>259551.43799999999</v>
      </c>
      <c r="BI34">
        <v>2.3734089271352832E-2</v>
      </c>
      <c r="BJ34">
        <v>2.0140070038833689E-2</v>
      </c>
      <c r="BK34">
        <v>1</v>
      </c>
      <c r="BL34" t="s">
        <v>69</v>
      </c>
      <c r="BM34">
        <v>-1</v>
      </c>
      <c r="BN34" t="s">
        <v>416</v>
      </c>
    </row>
    <row r="35" spans="1:66">
      <c r="A35" s="143" t="str">
        <f t="shared" si="20"/>
        <v>인천제물포교통</v>
      </c>
      <c r="B35" s="143" t="str">
        <f t="shared" si="21"/>
        <v>급행97</v>
      </c>
      <c r="C35" s="144" t="str">
        <f t="shared" si="22"/>
        <v>70바2858</v>
      </c>
      <c r="D35" s="132" t="str">
        <f t="shared" si="23"/>
        <v>대형</v>
      </c>
      <c r="E35" s="128" t="str">
        <f t="shared" si="16"/>
        <v>A</v>
      </c>
      <c r="F35" s="151">
        <f t="shared" si="17"/>
        <v>0.79739130434782624</v>
      </c>
      <c r="G35" s="152">
        <f t="shared" si="18"/>
        <v>1.8340000000000001</v>
      </c>
      <c r="H35" s="153">
        <f t="shared" si="19"/>
        <v>2.2999999999999998</v>
      </c>
      <c r="I35" s="154">
        <f t="shared" si="24"/>
        <v>7222.4250000000002</v>
      </c>
      <c r="J35" s="155">
        <f t="shared" si="25"/>
        <v>3.1058013383448806E-2</v>
      </c>
      <c r="K35" s="155">
        <f t="shared" si="26"/>
        <v>0.36577798617942925</v>
      </c>
      <c r="L35" s="155">
        <f t="shared" si="27"/>
        <v>0.22776283588960772</v>
      </c>
      <c r="M35" s="156">
        <f t="shared" si="28"/>
        <v>16.260000000000002</v>
      </c>
      <c r="N35" s="157">
        <f t="shared" si="29"/>
        <v>8.3000000000000004E-2</v>
      </c>
      <c r="O35" s="157">
        <f t="shared" si="30"/>
        <v>40.25</v>
      </c>
      <c r="P35" s="158">
        <f t="shared" si="31"/>
        <v>0</v>
      </c>
      <c r="Q35" s="159">
        <f t="shared" si="32"/>
        <v>79</v>
      </c>
      <c r="R35" s="160">
        <f t="shared" si="33"/>
        <v>28.436226472735139</v>
      </c>
      <c r="S35" s="145">
        <f t="shared" si="34"/>
        <v>6</v>
      </c>
      <c r="T35" s="145">
        <f t="shared" si="35"/>
        <v>2907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235</v>
      </c>
      <c r="Z35" s="4" t="s">
        <v>192</v>
      </c>
      <c r="AA35" s="4" t="s">
        <v>48</v>
      </c>
      <c r="AB35" s="4">
        <v>530</v>
      </c>
      <c r="AC35" s="4">
        <v>7222.4250000000002</v>
      </c>
      <c r="AD35" s="4">
        <v>3938.5459999999998</v>
      </c>
      <c r="AE35" s="4">
        <v>1.8340000000000001</v>
      </c>
      <c r="AF35" s="4">
        <v>2.2999999999999998</v>
      </c>
      <c r="AG35" s="4">
        <v>16.260000000000002</v>
      </c>
      <c r="AH35" s="4">
        <v>421.09071299999999</v>
      </c>
      <c r="AI35" s="4">
        <v>13.078241</v>
      </c>
      <c r="AJ35" s="4">
        <v>154.025713</v>
      </c>
      <c r="AK35" s="4">
        <v>1645</v>
      </c>
      <c r="AL35" s="4">
        <v>6</v>
      </c>
      <c r="AM35" s="4">
        <v>2907</v>
      </c>
      <c r="AN35" s="4">
        <v>79</v>
      </c>
      <c r="AO35" s="4">
        <v>17.151707999999999</v>
      </c>
      <c r="AP35" s="4">
        <v>5366.5</v>
      </c>
      <c r="AQ35" s="4">
        <v>0</v>
      </c>
      <c r="AR35" s="4">
        <v>72</v>
      </c>
      <c r="AS35" s="4">
        <v>27259</v>
      </c>
      <c r="AT35" s="4">
        <v>8.3000000000000004E-2</v>
      </c>
      <c r="AU35" s="4">
        <v>40.25</v>
      </c>
      <c r="AV35" s="4">
        <v>61897</v>
      </c>
      <c r="AW35" s="4">
        <v>0</v>
      </c>
      <c r="AX35" s="4">
        <v>0.5</v>
      </c>
      <c r="AY35">
        <v>0.97619047619047605</v>
      </c>
      <c r="AZ35" t="s">
        <v>66</v>
      </c>
      <c r="BA35" t="s">
        <v>199</v>
      </c>
      <c r="BB35">
        <v>1</v>
      </c>
      <c r="BC35" t="s">
        <v>203</v>
      </c>
      <c r="BD35">
        <v>12</v>
      </c>
      <c r="BE35">
        <v>169966.90899999999</v>
      </c>
      <c r="BF35">
        <v>4.8084253859085012E-2</v>
      </c>
      <c r="BG35">
        <v>4.6939390671963933E-2</v>
      </c>
      <c r="BH35">
        <v>259551.43799999999</v>
      </c>
      <c r="BI35">
        <v>3.1487908766662277E-2</v>
      </c>
      <c r="BJ35">
        <v>3.0738196653170315E-2</v>
      </c>
      <c r="BK35">
        <v>1</v>
      </c>
      <c r="BL35" t="s">
        <v>71</v>
      </c>
      <c r="BM35">
        <v>-1</v>
      </c>
      <c r="BN35" t="s">
        <v>416</v>
      </c>
    </row>
    <row r="36" spans="1:66">
      <c r="A36" s="140" t="str">
        <f t="shared" si="20"/>
        <v>인천제물포교통</v>
      </c>
      <c r="B36" s="140" t="str">
        <f t="shared" si="21"/>
        <v>급행97</v>
      </c>
      <c r="C36" s="141" t="str">
        <f t="shared" si="22"/>
        <v>70바2859</v>
      </c>
      <c r="D36" s="116" t="str">
        <f t="shared" si="23"/>
        <v>대형</v>
      </c>
      <c r="E36" s="112" t="str">
        <f t="shared" si="16"/>
        <v>B</v>
      </c>
      <c r="F36" s="161">
        <f t="shared" si="17"/>
        <v>0.78384615384615375</v>
      </c>
      <c r="G36" s="162">
        <f t="shared" si="18"/>
        <v>2.0379999999999998</v>
      </c>
      <c r="H36" s="163">
        <f t="shared" si="19"/>
        <v>2.6</v>
      </c>
      <c r="I36" s="164">
        <f t="shared" si="24"/>
        <v>7079.6189999999997</v>
      </c>
      <c r="J36" s="165">
        <f t="shared" si="25"/>
        <v>3.0304670445956278E-2</v>
      </c>
      <c r="K36" s="165">
        <f t="shared" si="26"/>
        <v>0.35311528597445757</v>
      </c>
      <c r="L36" s="165">
        <f t="shared" si="27"/>
        <v>0.19534949550251221</v>
      </c>
      <c r="M36" s="166">
        <f t="shared" si="28"/>
        <v>12.313000000000001</v>
      </c>
      <c r="N36" s="167">
        <f t="shared" si="29"/>
        <v>8.5000000000000006E-2</v>
      </c>
      <c r="O36" s="167">
        <f t="shared" si="30"/>
        <v>20.919</v>
      </c>
      <c r="P36" s="168">
        <f t="shared" si="31"/>
        <v>0</v>
      </c>
      <c r="Q36" s="169">
        <f t="shared" si="32"/>
        <v>73</v>
      </c>
      <c r="R36" s="170">
        <f t="shared" si="33"/>
        <v>27.913408011606037</v>
      </c>
      <c r="S36" s="142">
        <f t="shared" si="34"/>
        <v>6</v>
      </c>
      <c r="T36" s="142">
        <f t="shared" si="35"/>
        <v>1481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236</v>
      </c>
      <c r="Z36" t="s">
        <v>192</v>
      </c>
      <c r="AA36" t="s">
        <v>48</v>
      </c>
      <c r="AB36">
        <v>530</v>
      </c>
      <c r="AC36" s="1">
        <v>7079.6189999999997</v>
      </c>
      <c r="AD36" s="1">
        <v>3474.07</v>
      </c>
      <c r="AE36" s="29">
        <v>2.0379999999999998</v>
      </c>
      <c r="AF36">
        <v>2.6</v>
      </c>
      <c r="AG36">
        <v>12.313000000000001</v>
      </c>
      <c r="AH36">
        <v>411.34626500000002</v>
      </c>
      <c r="AI36">
        <v>12.465712999999999</v>
      </c>
      <c r="AJ36">
        <v>145.25265400000001</v>
      </c>
      <c r="AK36">
        <v>1383</v>
      </c>
      <c r="AL36">
        <v>6</v>
      </c>
      <c r="AM36">
        <v>1481</v>
      </c>
      <c r="AN36">
        <v>73</v>
      </c>
      <c r="AO36">
        <v>17.210850000000001</v>
      </c>
      <c r="AP36">
        <v>2600.1999999999998</v>
      </c>
      <c r="AQ36">
        <v>0</v>
      </c>
      <c r="AR36">
        <v>37</v>
      </c>
      <c r="AS36">
        <v>13558</v>
      </c>
      <c r="AT36">
        <v>8.5000000000000006E-2</v>
      </c>
      <c r="AU36">
        <v>20.919</v>
      </c>
      <c r="AV36">
        <v>62617</v>
      </c>
      <c r="AW36">
        <v>0</v>
      </c>
      <c r="AX36">
        <v>0.47</v>
      </c>
      <c r="AY36">
        <v>0.90095238095238084</v>
      </c>
      <c r="AZ36" t="s">
        <v>68</v>
      </c>
      <c r="BA36" t="s">
        <v>199</v>
      </c>
      <c r="BB36">
        <v>5</v>
      </c>
      <c r="BC36" t="s">
        <v>447</v>
      </c>
      <c r="BD36">
        <v>4</v>
      </c>
      <c r="BE36">
        <v>169966.90899999999</v>
      </c>
      <c r="BF36">
        <v>3.0241533662296585E-3</v>
      </c>
      <c r="BG36">
        <v>2.7246181756697681E-3</v>
      </c>
      <c r="BH36">
        <v>259551.43799999999</v>
      </c>
      <c r="BI36">
        <v>1.9803627518334148E-3</v>
      </c>
      <c r="BJ36">
        <v>1.7842125364137241E-3</v>
      </c>
      <c r="BK36">
        <v>1</v>
      </c>
      <c r="BL36" t="s">
        <v>67</v>
      </c>
      <c r="BM36">
        <v>2</v>
      </c>
      <c r="BN36" t="s">
        <v>435</v>
      </c>
    </row>
    <row r="37" spans="1:66">
      <c r="A37" s="143" t="str">
        <f t="shared" si="20"/>
        <v>인천제물포교통</v>
      </c>
      <c r="B37" s="143" t="str">
        <f t="shared" si="21"/>
        <v>급행97</v>
      </c>
      <c r="C37" s="144" t="str">
        <f t="shared" si="22"/>
        <v>70바2860</v>
      </c>
      <c r="D37" s="132" t="str">
        <f t="shared" si="23"/>
        <v>대형</v>
      </c>
      <c r="E37" s="128" t="str">
        <f t="shared" si="16"/>
        <v>C</v>
      </c>
      <c r="F37" s="151">
        <f t="shared" si="17"/>
        <v>0.79652173913043489</v>
      </c>
      <c r="G37" s="152">
        <f t="shared" si="18"/>
        <v>1.8320000000000001</v>
      </c>
      <c r="H37" s="153">
        <f t="shared" si="19"/>
        <v>2.2999999999999998</v>
      </c>
      <c r="I37" s="154">
        <f t="shared" si="24"/>
        <v>6565.7470000000003</v>
      </c>
      <c r="J37" s="155">
        <f t="shared" si="25"/>
        <v>2.3755016587574503E-2</v>
      </c>
      <c r="K37" s="155">
        <f t="shared" si="26"/>
        <v>0.36388151591458812</v>
      </c>
      <c r="L37" s="155">
        <f t="shared" si="27"/>
        <v>0.24247050640239412</v>
      </c>
      <c r="M37" s="156">
        <f t="shared" si="28"/>
        <v>14.773</v>
      </c>
      <c r="N37" s="157">
        <f t="shared" si="29"/>
        <v>9.0999999999999998E-2</v>
      </c>
      <c r="O37" s="157">
        <f t="shared" si="30"/>
        <v>23.667999999999999</v>
      </c>
      <c r="P37" s="158">
        <f t="shared" si="31"/>
        <v>0</v>
      </c>
      <c r="Q37" s="159">
        <f t="shared" si="32"/>
        <v>74</v>
      </c>
      <c r="R37" s="160">
        <f t="shared" si="33"/>
        <v>27.6960318712873</v>
      </c>
      <c r="S37" s="145">
        <f t="shared" si="34"/>
        <v>6</v>
      </c>
      <c r="T37" s="145">
        <f t="shared" si="35"/>
        <v>1554</v>
      </c>
      <c r="U37" t="s">
        <v>118</v>
      </c>
      <c r="V37" t="s">
        <v>121</v>
      </c>
      <c r="W37" s="4" t="s">
        <v>118</v>
      </c>
      <c r="X37" s="4" t="s">
        <v>121</v>
      </c>
      <c r="Y37" s="4" t="s">
        <v>237</v>
      </c>
      <c r="Z37" s="4" t="s">
        <v>192</v>
      </c>
      <c r="AA37" s="4" t="s">
        <v>48</v>
      </c>
      <c r="AB37" s="4">
        <v>530</v>
      </c>
      <c r="AC37" s="4">
        <v>6565.7470000000003</v>
      </c>
      <c r="AD37" s="4">
        <v>3584.7379999999998</v>
      </c>
      <c r="AE37" s="4">
        <v>1.8320000000000001</v>
      </c>
      <c r="AF37" s="4">
        <v>2.2999999999999998</v>
      </c>
      <c r="AG37" s="4">
        <v>14.773</v>
      </c>
      <c r="AH37" s="4">
        <v>387.13043900000002</v>
      </c>
      <c r="AI37" s="4">
        <v>9.1962899999999994</v>
      </c>
      <c r="AJ37" s="4">
        <v>140.86961099999999</v>
      </c>
      <c r="AK37" s="4">
        <v>1592</v>
      </c>
      <c r="AL37" s="4">
        <v>6</v>
      </c>
      <c r="AM37" s="4">
        <v>1554</v>
      </c>
      <c r="AN37" s="4">
        <v>74</v>
      </c>
      <c r="AO37" s="4">
        <v>16.960038000000001</v>
      </c>
      <c r="AP37" s="4">
        <v>2765.3</v>
      </c>
      <c r="AQ37" s="4">
        <v>0</v>
      </c>
      <c r="AR37" s="4">
        <v>29</v>
      </c>
      <c r="AS37" s="4">
        <v>9760</v>
      </c>
      <c r="AT37" s="4">
        <v>9.0999999999999998E-2</v>
      </c>
      <c r="AU37" s="4">
        <v>23.667999999999999</v>
      </c>
      <c r="AV37" s="4">
        <v>53591</v>
      </c>
      <c r="AW37" s="4">
        <v>0</v>
      </c>
      <c r="AX37" s="4">
        <v>0.48</v>
      </c>
      <c r="AY37">
        <v>0.85333333333333328</v>
      </c>
      <c r="AZ37" t="s">
        <v>69</v>
      </c>
      <c r="BA37" t="s">
        <v>199</v>
      </c>
      <c r="BB37">
        <v>11</v>
      </c>
      <c r="BC37" t="s">
        <v>448</v>
      </c>
      <c r="BD37">
        <v>10</v>
      </c>
      <c r="BE37">
        <v>169966.90899999999</v>
      </c>
      <c r="BF37">
        <v>3.5604818817997097E-2</v>
      </c>
      <c r="BG37">
        <v>3.0382778724690855E-2</v>
      </c>
      <c r="BH37">
        <v>259551.43799999999</v>
      </c>
      <c r="BI37">
        <v>2.3315767566658596E-2</v>
      </c>
      <c r="BJ37">
        <v>1.9896121656881999E-2</v>
      </c>
      <c r="BK37">
        <v>1</v>
      </c>
      <c r="BL37" t="s">
        <v>69</v>
      </c>
      <c r="BM37">
        <v>0</v>
      </c>
      <c r="BN37" t="s">
        <v>423</v>
      </c>
    </row>
  </sheetData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5703125" style="3" customWidth="1"/>
    <col min="2" max="2" width="11" style="37" customWidth="1"/>
    <col min="3" max="3" width="5.5703125" style="104" customWidth="1"/>
    <col min="4" max="4" width="10.140625" style="10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6"/>
      <c r="R1" s="226"/>
    </row>
    <row r="2" spans="1:68" ht="45" customHeight="1">
      <c r="A2" s="10" t="s">
        <v>32</v>
      </c>
      <c r="B2" s="35"/>
      <c r="C2" s="102"/>
      <c r="D2" s="109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155</v>
      </c>
      <c r="B3" s="36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139</v>
      </c>
      <c r="D4" s="124" t="s">
        <v>156</v>
      </c>
      <c r="E4" s="125" t="s">
        <v>145</v>
      </c>
      <c r="F4" s="123" t="s">
        <v>149</v>
      </c>
      <c r="G4" s="125" t="s">
        <v>147</v>
      </c>
      <c r="H4" s="125" t="s">
        <v>151</v>
      </c>
      <c r="I4" s="126" t="s">
        <v>153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180</v>
      </c>
      <c r="Q4" s="229" t="s">
        <v>43</v>
      </c>
      <c r="R4" s="229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188</v>
      </c>
      <c r="AN4" s="13" t="s">
        <v>189</v>
      </c>
      <c r="AO4" t="s">
        <v>190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74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</row>
    <row r="5" spans="1:68" ht="16.5">
      <c r="A5" s="275" t="str">
        <f>BF5</f>
        <v>인천제물포교통</v>
      </c>
      <c r="B5" s="127" t="str">
        <f>BH5</f>
        <v>고창국</v>
      </c>
      <c r="C5" s="128" t="str">
        <f>BN5</f>
        <v>D</v>
      </c>
      <c r="D5" s="129">
        <f>BM5</f>
        <v>0.84579046121030155</v>
      </c>
      <c r="E5" s="130">
        <f>U5</f>
        <v>412</v>
      </c>
      <c r="F5" s="131" t="str">
        <f>BG5</f>
        <v>급행97</v>
      </c>
      <c r="G5" s="132" t="str">
        <f>BK5</f>
        <v>70바2835</v>
      </c>
      <c r="H5" s="133">
        <f>BJ5</f>
        <v>8</v>
      </c>
      <c r="I5" s="134">
        <f>BP5</f>
        <v>1032.5309999999999</v>
      </c>
      <c r="J5" s="135">
        <f>AB5/AA5</f>
        <v>2.1649828947088532E-2</v>
      </c>
      <c r="K5" s="135">
        <f>AC5/AA5</f>
        <v>0.3496047259435518</v>
      </c>
      <c r="L5" s="135">
        <f>AD5/I5</f>
        <v>0.17336041242345268</v>
      </c>
      <c r="M5" s="136">
        <f>Z5</f>
        <v>15.206</v>
      </c>
      <c r="N5" s="137">
        <f>AE5*100/W5</f>
        <v>0</v>
      </c>
      <c r="O5" s="137">
        <f>AF5*100/W5</f>
        <v>38.933455750965351</v>
      </c>
      <c r="P5" s="230">
        <f>AK5</f>
        <v>12</v>
      </c>
      <c r="Q5" s="231">
        <f>AE5</f>
        <v>0</v>
      </c>
      <c r="R5" s="231">
        <f>AF5</f>
        <v>402</v>
      </c>
      <c r="T5">
        <v>530</v>
      </c>
      <c r="U5">
        <v>412</v>
      </c>
      <c r="V5" t="s">
        <v>238</v>
      </c>
      <c r="W5">
        <v>1032.5309999999999</v>
      </c>
      <c r="X5">
        <v>574.68799999999999</v>
      </c>
      <c r="Y5">
        <v>1.7969999999999999</v>
      </c>
      <c r="Z5">
        <v>15.206</v>
      </c>
      <c r="AA5">
        <v>59.186656999999997</v>
      </c>
      <c r="AB5">
        <v>1.2813810000000001</v>
      </c>
      <c r="AC5">
        <v>20.691935000000001</v>
      </c>
      <c r="AD5" s="1">
        <v>179</v>
      </c>
      <c r="AE5">
        <v>0</v>
      </c>
      <c r="AF5">
        <v>402</v>
      </c>
      <c r="AG5">
        <v>73</v>
      </c>
      <c r="AH5">
        <v>17.445333999999999</v>
      </c>
      <c r="AI5">
        <v>935.2</v>
      </c>
      <c r="AJ5">
        <v>0</v>
      </c>
      <c r="AK5">
        <v>12</v>
      </c>
      <c r="AL5">
        <v>2578</v>
      </c>
      <c r="AM5" t="s">
        <v>239</v>
      </c>
      <c r="AN5" t="s">
        <v>449</v>
      </c>
      <c r="AO5">
        <v>149.273</v>
      </c>
      <c r="AR5" t="s">
        <v>118</v>
      </c>
      <c r="AS5" t="s">
        <v>121</v>
      </c>
      <c r="AT5" t="s">
        <v>233</v>
      </c>
      <c r="AU5" t="s">
        <v>238</v>
      </c>
      <c r="AV5" t="s">
        <v>48</v>
      </c>
      <c r="AW5">
        <v>8</v>
      </c>
      <c r="BB5">
        <v>0.84579046121030155</v>
      </c>
      <c r="BC5" t="s">
        <v>67</v>
      </c>
      <c r="BF5" t="s">
        <v>118</v>
      </c>
      <c r="BG5" t="s">
        <v>121</v>
      </c>
      <c r="BH5" t="s">
        <v>238</v>
      </c>
      <c r="BI5">
        <v>412</v>
      </c>
      <c r="BJ5">
        <v>8</v>
      </c>
      <c r="BK5" t="s">
        <v>233</v>
      </c>
      <c r="BL5" t="s">
        <v>221</v>
      </c>
      <c r="BM5">
        <v>0.84579046121030155</v>
      </c>
      <c r="BN5" t="s">
        <v>67</v>
      </c>
      <c r="BO5" t="s">
        <v>178</v>
      </c>
      <c r="BP5">
        <v>1032.5309999999999</v>
      </c>
    </row>
    <row r="6" spans="1:68" ht="16.5">
      <c r="A6" s="276" t="str">
        <f t="shared" ref="A6:A7" si="0">BF6</f>
        <v>인천제물포교통</v>
      </c>
      <c r="B6" s="111" t="str">
        <f t="shared" ref="B6:B7" si="1">BH6</f>
        <v>고현성</v>
      </c>
      <c r="C6" s="112" t="str">
        <f t="shared" ref="C6:C7" si="2">BN6</f>
        <v>B</v>
      </c>
      <c r="D6" s="113">
        <f t="shared" ref="D6:D7" si="3">BM6</f>
        <v>0.93799999999999994</v>
      </c>
      <c r="E6" s="114">
        <f t="shared" ref="E6:E7" si="4">U6</f>
        <v>907</v>
      </c>
      <c r="F6" s="115" t="str">
        <f t="shared" ref="F6:F7" si="5">BG6</f>
        <v>30</v>
      </c>
      <c r="G6" s="116" t="str">
        <f t="shared" ref="G6:G7" si="6">BK6</f>
        <v>70바2783</v>
      </c>
      <c r="H6" s="117">
        <f t="shared" ref="H6:H7" si="7">BJ6</f>
        <v>1</v>
      </c>
      <c r="I6" s="118">
        <f t="shared" ref="I6:I7" si="8">BP6</f>
        <v>709.96100000000001</v>
      </c>
      <c r="J6" s="119">
        <f t="shared" ref="J6:J7" si="9">AB6/AA6</f>
        <v>4.8460897819310365E-2</v>
      </c>
      <c r="K6" s="119">
        <f t="shared" ref="K6:K7" si="10">AC6/AA6</f>
        <v>0.31382545207485046</v>
      </c>
      <c r="L6" s="119">
        <f t="shared" ref="L6:L7" si="11">AD6/I6</f>
        <v>0.15775514429665854</v>
      </c>
      <c r="M6" s="120">
        <f t="shared" ref="M6:M7" si="12">Z6</f>
        <v>13.035</v>
      </c>
      <c r="N6" s="121">
        <f t="shared" ref="N6:N7" si="13">AE6*100/W6</f>
        <v>0</v>
      </c>
      <c r="O6" s="121">
        <f t="shared" ref="O6" si="14">AF6*100/W6</f>
        <v>20.846215496344165</v>
      </c>
      <c r="P6" s="232">
        <f t="shared" ref="P6:P7" si="15">AK6</f>
        <v>7</v>
      </c>
      <c r="Q6" s="233">
        <f t="shared" ref="Q6:Q7" si="16">AE6</f>
        <v>0</v>
      </c>
      <c r="R6" s="233">
        <f t="shared" ref="R6:R7" si="17">AF6</f>
        <v>148</v>
      </c>
      <c r="T6">
        <v>530</v>
      </c>
      <c r="U6">
        <v>907</v>
      </c>
      <c r="V6" t="s">
        <v>240</v>
      </c>
      <c r="W6">
        <v>709.96100000000001</v>
      </c>
      <c r="X6">
        <v>378.43099999999998</v>
      </c>
      <c r="Y6">
        <v>1.8759999999999999</v>
      </c>
      <c r="Z6">
        <v>13.035</v>
      </c>
      <c r="AA6">
        <v>43.534438999999999</v>
      </c>
      <c r="AB6">
        <v>2.109718</v>
      </c>
      <c r="AC6">
        <v>13.662215</v>
      </c>
      <c r="AD6" s="1">
        <v>112</v>
      </c>
      <c r="AE6">
        <v>0</v>
      </c>
      <c r="AF6">
        <v>148</v>
      </c>
      <c r="AG6">
        <v>70</v>
      </c>
      <c r="AH6">
        <v>16.308031</v>
      </c>
      <c r="AI6">
        <v>195.2</v>
      </c>
      <c r="AJ6">
        <v>0</v>
      </c>
      <c r="AK6">
        <v>7</v>
      </c>
      <c r="AL6">
        <v>1380</v>
      </c>
      <c r="AM6" t="s">
        <v>241</v>
      </c>
      <c r="AN6" t="s">
        <v>450</v>
      </c>
      <c r="AO6">
        <v>709.96100000000001</v>
      </c>
      <c r="AR6" t="s">
        <v>118</v>
      </c>
      <c r="AS6" t="s">
        <v>119</v>
      </c>
      <c r="AT6" t="s">
        <v>209</v>
      </c>
      <c r="AU6" t="s">
        <v>240</v>
      </c>
      <c r="AV6" t="s">
        <v>48</v>
      </c>
      <c r="AW6">
        <v>1</v>
      </c>
      <c r="BB6">
        <v>0.93799999999999994</v>
      </c>
      <c r="BC6" t="s">
        <v>68</v>
      </c>
      <c r="BF6" t="s">
        <v>118</v>
      </c>
      <c r="BG6" t="s">
        <v>119</v>
      </c>
      <c r="BH6" t="s">
        <v>240</v>
      </c>
      <c r="BI6">
        <v>907</v>
      </c>
      <c r="BJ6">
        <v>1</v>
      </c>
      <c r="BK6" t="s">
        <v>209</v>
      </c>
      <c r="BL6" t="s">
        <v>173</v>
      </c>
      <c r="BM6">
        <v>0.93799999999999994</v>
      </c>
      <c r="BN6" t="s">
        <v>68</v>
      </c>
      <c r="BO6" t="s">
        <v>174</v>
      </c>
      <c r="BP6">
        <v>709.96100000000001</v>
      </c>
    </row>
    <row r="7" spans="1:68" ht="16.5">
      <c r="A7" s="275" t="str">
        <f t="shared" si="0"/>
        <v>인천제물포교통</v>
      </c>
      <c r="B7" s="127" t="str">
        <f t="shared" si="1"/>
        <v>권병운</v>
      </c>
      <c r="C7" s="128" t="str">
        <f t="shared" si="2"/>
        <v>D</v>
      </c>
      <c r="D7" s="129">
        <f t="shared" si="3"/>
        <v>0.81047619047619046</v>
      </c>
      <c r="E7" s="130">
        <f t="shared" si="4"/>
        <v>9959</v>
      </c>
      <c r="F7" s="131" t="str">
        <f t="shared" si="5"/>
        <v>30</v>
      </c>
      <c r="G7" s="132" t="str">
        <f t="shared" si="6"/>
        <v>70바2796</v>
      </c>
      <c r="H7" s="133">
        <f t="shared" si="7"/>
        <v>1</v>
      </c>
      <c r="I7" s="134">
        <f t="shared" si="8"/>
        <v>1272.922</v>
      </c>
      <c r="J7" s="135">
        <f t="shared" si="9"/>
        <v>1.5892531460984117E-2</v>
      </c>
      <c r="K7" s="135">
        <f t="shared" si="10"/>
        <v>0.36400433769272666</v>
      </c>
      <c r="L7" s="135">
        <f t="shared" si="11"/>
        <v>0.20896802789173255</v>
      </c>
      <c r="M7" s="136">
        <f t="shared" si="12"/>
        <v>16.242000000000001</v>
      </c>
      <c r="N7" s="137">
        <f t="shared" si="13"/>
        <v>0.23567822694556304</v>
      </c>
      <c r="O7" s="137">
        <v>70</v>
      </c>
      <c r="P7" s="230">
        <f t="shared" si="15"/>
        <v>13</v>
      </c>
      <c r="Q7" s="231">
        <f t="shared" si="16"/>
        <v>3</v>
      </c>
      <c r="R7" s="231">
        <f t="shared" si="17"/>
        <v>438</v>
      </c>
      <c r="T7">
        <v>530</v>
      </c>
      <c r="U7">
        <v>9959</v>
      </c>
      <c r="V7" t="s">
        <v>242</v>
      </c>
      <c r="W7">
        <v>1272.922</v>
      </c>
      <c r="X7">
        <v>747.94899999999996</v>
      </c>
      <c r="Y7">
        <v>1.702</v>
      </c>
      <c r="Z7">
        <v>16.242000000000001</v>
      </c>
      <c r="AA7">
        <v>71.626097000000001</v>
      </c>
      <c r="AB7">
        <v>1.13832</v>
      </c>
      <c r="AC7">
        <v>26.072209999999998</v>
      </c>
      <c r="AD7" s="1">
        <v>266</v>
      </c>
      <c r="AE7">
        <v>3</v>
      </c>
      <c r="AF7">
        <v>438</v>
      </c>
      <c r="AG7">
        <v>74</v>
      </c>
      <c r="AH7">
        <v>17.771761999999999</v>
      </c>
      <c r="AI7">
        <v>1780</v>
      </c>
      <c r="AJ7">
        <v>0</v>
      </c>
      <c r="AK7">
        <v>13</v>
      </c>
      <c r="AL7">
        <v>4400</v>
      </c>
      <c r="AM7" t="s">
        <v>243</v>
      </c>
      <c r="AN7" t="s">
        <v>451</v>
      </c>
      <c r="AO7">
        <v>1272.922</v>
      </c>
      <c r="AR7" t="s">
        <v>118</v>
      </c>
      <c r="AS7" t="s">
        <v>119</v>
      </c>
      <c r="AT7" t="s">
        <v>216</v>
      </c>
      <c r="AU7" t="s">
        <v>242</v>
      </c>
      <c r="AV7" t="s">
        <v>48</v>
      </c>
      <c r="AW7">
        <v>1</v>
      </c>
      <c r="BB7">
        <v>0.81047619047619046</v>
      </c>
      <c r="BC7" t="s">
        <v>67</v>
      </c>
      <c r="BF7" t="s">
        <v>118</v>
      </c>
      <c r="BG7" t="s">
        <v>119</v>
      </c>
      <c r="BH7" t="s">
        <v>242</v>
      </c>
      <c r="BI7">
        <v>9959</v>
      </c>
      <c r="BJ7">
        <v>1</v>
      </c>
      <c r="BK7" t="s">
        <v>216</v>
      </c>
      <c r="BL7" t="s">
        <v>173</v>
      </c>
      <c r="BM7">
        <v>0.81047619047619046</v>
      </c>
      <c r="BN7" t="s">
        <v>67</v>
      </c>
      <c r="BO7" t="s">
        <v>178</v>
      </c>
      <c r="BP7">
        <v>1272.922</v>
      </c>
    </row>
    <row r="8" spans="1:68" ht="16.5">
      <c r="A8" s="276" t="str">
        <f t="shared" ref="A8:A71" si="18">BF8</f>
        <v>인천제물포교통</v>
      </c>
      <c r="B8" s="111" t="str">
        <f t="shared" ref="B8:B71" si="19">BH8</f>
        <v>권오완</v>
      </c>
      <c r="C8" s="112" t="str">
        <f t="shared" ref="C8:C71" si="20">BN8</f>
        <v>F</v>
      </c>
      <c r="D8" s="113">
        <f t="shared" ref="D8:D71" si="21">BM8</f>
        <v>0.66799999999999993</v>
      </c>
      <c r="E8" s="114">
        <f t="shared" ref="E8:E71" si="22">U8</f>
        <v>6235</v>
      </c>
      <c r="F8" s="115" t="str">
        <f t="shared" ref="F8:F71" si="23">BG8</f>
        <v>78</v>
      </c>
      <c r="G8" s="116" t="str">
        <f t="shared" ref="G8:G71" si="24">BK8</f>
        <v>70바2608</v>
      </c>
      <c r="H8" s="117">
        <f t="shared" ref="H8:H71" si="25">BJ8</f>
        <v>1</v>
      </c>
      <c r="I8" s="118">
        <f t="shared" ref="I8:I71" si="26">BP8</f>
        <v>1778.3579999999999</v>
      </c>
      <c r="J8" s="119">
        <f t="shared" ref="J8:J71" si="27">AB8/AA8</f>
        <v>1.0085026337266887E-2</v>
      </c>
      <c r="K8" s="119">
        <f t="shared" ref="K8:K71" si="28">AC8/AA8</f>
        <v>0.37453938280839305</v>
      </c>
      <c r="L8" s="119">
        <f t="shared" ref="L8:L71" si="29">AD8/I8</f>
        <v>0.1833151705112244</v>
      </c>
      <c r="M8" s="120">
        <f t="shared" ref="M8:M71" si="30">Z8</f>
        <v>14.154999999999999</v>
      </c>
      <c r="N8" s="121">
        <f t="shared" ref="N8:N71" si="31">AE8*100/W8</f>
        <v>0.11246329479216222</v>
      </c>
      <c r="O8" s="121">
        <f t="shared" ref="O8:O71" si="32">AF8*100/W8</f>
        <v>25.304241328236497</v>
      </c>
      <c r="P8" s="232">
        <f t="shared" ref="P8:P71" si="33">AK8</f>
        <v>29</v>
      </c>
      <c r="Q8" s="233">
        <f t="shared" ref="Q8:Q71" si="34">AE8</f>
        <v>2</v>
      </c>
      <c r="R8" s="233">
        <f t="shared" ref="R8:R71" si="35">AF8</f>
        <v>450</v>
      </c>
      <c r="T8">
        <v>530</v>
      </c>
      <c r="U8">
        <v>6235</v>
      </c>
      <c r="V8" t="s">
        <v>244</v>
      </c>
      <c r="W8">
        <v>1778.3579999999999</v>
      </c>
      <c r="X8">
        <v>1064.7460000000001</v>
      </c>
      <c r="Y8">
        <v>1.67</v>
      </c>
      <c r="Z8">
        <v>14.154999999999999</v>
      </c>
      <c r="AA8">
        <v>105.490255</v>
      </c>
      <c r="AB8">
        <v>1.0638719999999999</v>
      </c>
      <c r="AC8">
        <v>39.510255000000001</v>
      </c>
      <c r="AD8" s="1">
        <v>326</v>
      </c>
      <c r="AE8">
        <v>2</v>
      </c>
      <c r="AF8">
        <v>450</v>
      </c>
      <c r="AG8">
        <v>72</v>
      </c>
      <c r="AH8">
        <v>16.858031</v>
      </c>
      <c r="AI8">
        <v>466</v>
      </c>
      <c r="AJ8">
        <v>0</v>
      </c>
      <c r="AK8">
        <v>29</v>
      </c>
      <c r="AL8">
        <v>8952</v>
      </c>
      <c r="AM8" t="s">
        <v>245</v>
      </c>
      <c r="AN8" t="s">
        <v>452</v>
      </c>
      <c r="AO8">
        <v>1778.3579999999999</v>
      </c>
      <c r="AR8" t="s">
        <v>118</v>
      </c>
      <c r="AS8" t="s">
        <v>120</v>
      </c>
      <c r="AT8" t="s">
        <v>226</v>
      </c>
      <c r="AU8" t="s">
        <v>244</v>
      </c>
      <c r="AV8" t="s">
        <v>48</v>
      </c>
      <c r="AW8">
        <v>1</v>
      </c>
      <c r="BB8">
        <v>0.66799999999999993</v>
      </c>
      <c r="BC8" t="s">
        <v>70</v>
      </c>
      <c r="BF8" t="s">
        <v>118</v>
      </c>
      <c r="BG8" t="s">
        <v>120</v>
      </c>
      <c r="BH8" t="s">
        <v>244</v>
      </c>
      <c r="BI8">
        <v>6235</v>
      </c>
      <c r="BJ8">
        <v>1</v>
      </c>
      <c r="BK8" t="s">
        <v>226</v>
      </c>
      <c r="BL8" t="s">
        <v>173</v>
      </c>
      <c r="BM8">
        <v>0.66799999999999993</v>
      </c>
      <c r="BN8" t="s">
        <v>70</v>
      </c>
      <c r="BO8" t="s">
        <v>187</v>
      </c>
      <c r="BP8">
        <v>1778.3579999999999</v>
      </c>
    </row>
    <row r="9" spans="1:68" ht="16.5">
      <c r="A9" s="275" t="str">
        <f t="shared" si="18"/>
        <v>인천제물포교통</v>
      </c>
      <c r="B9" s="127" t="str">
        <f t="shared" si="19"/>
        <v>권인호</v>
      </c>
      <c r="C9" s="128" t="str">
        <f t="shared" si="20"/>
        <v>F</v>
      </c>
      <c r="D9" s="129">
        <f t="shared" si="21"/>
        <v>0.78608695652173921</v>
      </c>
      <c r="E9" s="130">
        <f t="shared" si="22"/>
        <v>2218</v>
      </c>
      <c r="F9" s="131" t="str">
        <f t="shared" si="23"/>
        <v>급행97</v>
      </c>
      <c r="G9" s="132" t="str">
        <f t="shared" si="24"/>
        <v>70바2858</v>
      </c>
      <c r="H9" s="133">
        <f t="shared" si="25"/>
        <v>1</v>
      </c>
      <c r="I9" s="134">
        <f t="shared" si="26"/>
        <v>2483.4639999999999</v>
      </c>
      <c r="J9" s="135">
        <f t="shared" si="27"/>
        <v>3.1825762837756552E-2</v>
      </c>
      <c r="K9" s="135">
        <f t="shared" si="28"/>
        <v>0.35367645599970238</v>
      </c>
      <c r="L9" s="135">
        <f t="shared" si="29"/>
        <v>0.23475274858020895</v>
      </c>
      <c r="M9" s="136">
        <f t="shared" si="30"/>
        <v>16.707000000000001</v>
      </c>
      <c r="N9" s="137">
        <f t="shared" si="31"/>
        <v>4.0266337663843729E-2</v>
      </c>
      <c r="O9" s="137">
        <f t="shared" si="32"/>
        <v>55.124616261802068</v>
      </c>
      <c r="P9" s="230">
        <f t="shared" si="33"/>
        <v>5</v>
      </c>
      <c r="Q9" s="231">
        <f t="shared" si="34"/>
        <v>1</v>
      </c>
      <c r="R9" s="231">
        <f t="shared" si="35"/>
        <v>1369</v>
      </c>
      <c r="T9">
        <v>530</v>
      </c>
      <c r="U9">
        <v>2218</v>
      </c>
      <c r="V9" t="s">
        <v>246</v>
      </c>
      <c r="W9">
        <v>2483.4639999999999</v>
      </c>
      <c r="X9">
        <v>1373.6890000000001</v>
      </c>
      <c r="Y9">
        <v>1.8080000000000001</v>
      </c>
      <c r="Z9">
        <v>16.707000000000001</v>
      </c>
      <c r="AA9">
        <v>141.42856599999999</v>
      </c>
      <c r="AB9">
        <v>4.5010719999999997</v>
      </c>
      <c r="AC9">
        <v>50.019953999999998</v>
      </c>
      <c r="AD9" s="1">
        <v>583</v>
      </c>
      <c r="AE9">
        <v>1</v>
      </c>
      <c r="AF9">
        <v>1369</v>
      </c>
      <c r="AG9">
        <v>73</v>
      </c>
      <c r="AH9">
        <v>17.559847000000001</v>
      </c>
      <c r="AI9">
        <v>777.4</v>
      </c>
      <c r="AJ9">
        <v>0</v>
      </c>
      <c r="AK9">
        <v>5</v>
      </c>
      <c r="AL9">
        <v>1780</v>
      </c>
      <c r="AM9" t="s">
        <v>247</v>
      </c>
      <c r="AN9" t="s">
        <v>453</v>
      </c>
      <c r="AO9">
        <v>2483.4639999999999</v>
      </c>
      <c r="AR9" t="s">
        <v>118</v>
      </c>
      <c r="AS9" t="s">
        <v>121</v>
      </c>
      <c r="AT9" t="s">
        <v>235</v>
      </c>
      <c r="AU9" t="s">
        <v>246</v>
      </c>
      <c r="AV9" t="s">
        <v>48</v>
      </c>
      <c r="AW9">
        <v>1</v>
      </c>
      <c r="BB9">
        <v>0.78608695652173921</v>
      </c>
      <c r="BC9" t="s">
        <v>70</v>
      </c>
      <c r="BF9" t="s">
        <v>118</v>
      </c>
      <c r="BG9" t="s">
        <v>121</v>
      </c>
      <c r="BH9" t="s">
        <v>246</v>
      </c>
      <c r="BI9">
        <v>2218</v>
      </c>
      <c r="BJ9">
        <v>1</v>
      </c>
      <c r="BK9" t="s">
        <v>235</v>
      </c>
      <c r="BL9" t="s">
        <v>173</v>
      </c>
      <c r="BM9">
        <v>0.78608695652173921</v>
      </c>
      <c r="BN9" t="s">
        <v>70</v>
      </c>
      <c r="BO9" t="s">
        <v>187</v>
      </c>
      <c r="BP9">
        <v>2483.4639999999999</v>
      </c>
    </row>
    <row r="10" spans="1:68" ht="16.5">
      <c r="A10" s="276" t="str">
        <f t="shared" si="18"/>
        <v>인천제물포교통</v>
      </c>
      <c r="B10" s="111" t="str">
        <f t="shared" si="19"/>
        <v>김강석</v>
      </c>
      <c r="C10" s="112" t="str">
        <f t="shared" si="20"/>
        <v>F</v>
      </c>
      <c r="D10" s="113">
        <f t="shared" si="21"/>
        <v>0.79951482839905885</v>
      </c>
      <c r="E10" s="114">
        <f t="shared" si="22"/>
        <v>6345</v>
      </c>
      <c r="F10" s="115" t="str">
        <f t="shared" si="23"/>
        <v>30</v>
      </c>
      <c r="G10" s="116" t="str">
        <f t="shared" si="24"/>
        <v>70바2765</v>
      </c>
      <c r="H10" s="117">
        <f t="shared" si="25"/>
        <v>2</v>
      </c>
      <c r="I10" s="118">
        <f t="shared" si="26"/>
        <v>997.96600000000001</v>
      </c>
      <c r="J10" s="119">
        <f t="shared" si="27"/>
        <v>1.9392755985115379E-2</v>
      </c>
      <c r="K10" s="119">
        <f t="shared" si="28"/>
        <v>0.32443269504846389</v>
      </c>
      <c r="L10" s="119">
        <f t="shared" si="29"/>
        <v>0.22746265904850466</v>
      </c>
      <c r="M10" s="120">
        <f t="shared" si="30"/>
        <v>16.702999999999999</v>
      </c>
      <c r="N10" s="121">
        <f t="shared" si="31"/>
        <v>0.10020381455881262</v>
      </c>
      <c r="O10" s="121">
        <f t="shared" si="32"/>
        <v>26.153195599850093</v>
      </c>
      <c r="P10" s="232">
        <f t="shared" si="33"/>
        <v>9</v>
      </c>
      <c r="Q10" s="233">
        <f t="shared" si="34"/>
        <v>1</v>
      </c>
      <c r="R10" s="233">
        <f t="shared" si="35"/>
        <v>261</v>
      </c>
      <c r="T10">
        <v>530</v>
      </c>
      <c r="U10">
        <v>6345</v>
      </c>
      <c r="V10" t="s">
        <v>248</v>
      </c>
      <c r="W10">
        <v>997.96600000000001</v>
      </c>
      <c r="X10">
        <v>594.553</v>
      </c>
      <c r="Y10">
        <v>1.679</v>
      </c>
      <c r="Z10">
        <v>16.702999999999999</v>
      </c>
      <c r="AA10">
        <v>53.097765000000003</v>
      </c>
      <c r="AB10">
        <v>1.029712</v>
      </c>
      <c r="AC10">
        <v>17.226651</v>
      </c>
      <c r="AD10" s="1">
        <v>227</v>
      </c>
      <c r="AE10">
        <v>1</v>
      </c>
      <c r="AF10">
        <v>261</v>
      </c>
      <c r="AG10">
        <v>75</v>
      </c>
      <c r="AH10">
        <v>18.794877</v>
      </c>
      <c r="AI10">
        <v>1499.1</v>
      </c>
      <c r="AJ10">
        <v>0</v>
      </c>
      <c r="AK10">
        <v>9</v>
      </c>
      <c r="AL10">
        <v>2405</v>
      </c>
      <c r="AM10" t="s">
        <v>249</v>
      </c>
      <c r="AN10" t="s">
        <v>454</v>
      </c>
      <c r="AO10">
        <v>922.64800000000002</v>
      </c>
      <c r="AR10" t="s">
        <v>118</v>
      </c>
      <c r="AS10" t="s">
        <v>119</v>
      </c>
      <c r="AT10" t="s">
        <v>208</v>
      </c>
      <c r="AU10" t="s">
        <v>248</v>
      </c>
      <c r="AV10" t="s">
        <v>48</v>
      </c>
      <c r="AW10">
        <v>2</v>
      </c>
      <c r="BB10">
        <v>0.79951482839905885</v>
      </c>
      <c r="BC10" t="s">
        <v>70</v>
      </c>
      <c r="BF10" t="s">
        <v>118</v>
      </c>
      <c r="BG10" t="s">
        <v>119</v>
      </c>
      <c r="BH10" t="s">
        <v>248</v>
      </c>
      <c r="BI10">
        <v>6345</v>
      </c>
      <c r="BJ10">
        <v>2</v>
      </c>
      <c r="BK10" t="s">
        <v>208</v>
      </c>
      <c r="BL10" t="s">
        <v>225</v>
      </c>
      <c r="BM10">
        <v>0.79951482839905885</v>
      </c>
      <c r="BN10" t="s">
        <v>70</v>
      </c>
      <c r="BO10" t="s">
        <v>187</v>
      </c>
      <c r="BP10">
        <v>997.96600000000001</v>
      </c>
    </row>
    <row r="11" spans="1:68" ht="16.5">
      <c r="A11" s="275" t="str">
        <f t="shared" si="18"/>
        <v>인천제물포교통</v>
      </c>
      <c r="B11" s="127" t="str">
        <f t="shared" si="19"/>
        <v>김경남</v>
      </c>
      <c r="C11" s="128" t="str">
        <f t="shared" si="20"/>
        <v>F</v>
      </c>
      <c r="D11" s="129">
        <f t="shared" si="21"/>
        <v>0.75395581699311509</v>
      </c>
      <c r="E11" s="130">
        <f t="shared" si="22"/>
        <v>5149</v>
      </c>
      <c r="F11" s="131" t="str">
        <f t="shared" si="23"/>
        <v>30</v>
      </c>
      <c r="G11" s="132" t="str">
        <f t="shared" si="24"/>
        <v>70바2793</v>
      </c>
      <c r="H11" s="133">
        <f t="shared" si="25"/>
        <v>2</v>
      </c>
      <c r="I11" s="134">
        <f t="shared" si="26"/>
        <v>642.01800000000003</v>
      </c>
      <c r="J11" s="135">
        <f t="shared" si="27"/>
        <v>3.120575437564517E-2</v>
      </c>
      <c r="K11" s="135">
        <f t="shared" si="28"/>
        <v>0.35149944842808095</v>
      </c>
      <c r="L11" s="135">
        <f t="shared" si="29"/>
        <v>0.23363830920628392</v>
      </c>
      <c r="M11" s="136">
        <f t="shared" si="30"/>
        <v>16.093</v>
      </c>
      <c r="N11" s="137">
        <f t="shared" si="31"/>
        <v>0</v>
      </c>
      <c r="O11" s="137">
        <f t="shared" si="32"/>
        <v>38.783959328243128</v>
      </c>
      <c r="P11" s="230">
        <f t="shared" si="33"/>
        <v>4</v>
      </c>
      <c r="Q11" s="231">
        <f t="shared" si="34"/>
        <v>0</v>
      </c>
      <c r="R11" s="231">
        <f t="shared" si="35"/>
        <v>249</v>
      </c>
      <c r="T11">
        <v>530</v>
      </c>
      <c r="U11">
        <v>5149</v>
      </c>
      <c r="V11" t="s">
        <v>250</v>
      </c>
      <c r="W11">
        <v>642.01800000000003</v>
      </c>
      <c r="X11">
        <v>405.49</v>
      </c>
      <c r="Y11">
        <v>1.583</v>
      </c>
      <c r="Z11">
        <v>16.093</v>
      </c>
      <c r="AA11">
        <v>36.122216000000002</v>
      </c>
      <c r="AB11">
        <v>1.127221</v>
      </c>
      <c r="AC11">
        <v>12.696939</v>
      </c>
      <c r="AD11" s="1">
        <v>150</v>
      </c>
      <c r="AE11">
        <v>0</v>
      </c>
      <c r="AF11">
        <v>249</v>
      </c>
      <c r="AG11">
        <v>72</v>
      </c>
      <c r="AH11">
        <v>17.773493999999999</v>
      </c>
      <c r="AI11">
        <v>756.1</v>
      </c>
      <c r="AJ11">
        <v>0</v>
      </c>
      <c r="AK11">
        <v>4</v>
      </c>
      <c r="AL11">
        <v>711</v>
      </c>
      <c r="AM11" t="s">
        <v>251</v>
      </c>
      <c r="AN11" t="s">
        <v>455</v>
      </c>
      <c r="AO11">
        <v>569.98400000000004</v>
      </c>
      <c r="AR11" t="s">
        <v>118</v>
      </c>
      <c r="AS11" t="s">
        <v>119</v>
      </c>
      <c r="AT11" t="s">
        <v>214</v>
      </c>
      <c r="AU11" t="s">
        <v>250</v>
      </c>
      <c r="AV11" t="s">
        <v>48</v>
      </c>
      <c r="AW11">
        <v>2</v>
      </c>
      <c r="BB11">
        <v>0.75395581699311509</v>
      </c>
      <c r="BC11" t="s">
        <v>70</v>
      </c>
      <c r="BF11" t="s">
        <v>118</v>
      </c>
      <c r="BG11" t="s">
        <v>119</v>
      </c>
      <c r="BH11" t="s">
        <v>250</v>
      </c>
      <c r="BI11">
        <v>5149</v>
      </c>
      <c r="BJ11">
        <v>2</v>
      </c>
      <c r="BK11" t="s">
        <v>214</v>
      </c>
      <c r="BL11" t="s">
        <v>224</v>
      </c>
      <c r="BM11">
        <v>0.75395581699311509</v>
      </c>
      <c r="BN11" t="s">
        <v>70</v>
      </c>
      <c r="BO11" t="s">
        <v>187</v>
      </c>
      <c r="BP11">
        <v>642.01800000000003</v>
      </c>
    </row>
    <row r="12" spans="1:68" ht="16.5">
      <c r="A12" s="276" t="str">
        <f t="shared" si="18"/>
        <v>인천제물포교통</v>
      </c>
      <c r="B12" s="111" t="str">
        <f t="shared" si="19"/>
        <v>김광하</v>
      </c>
      <c r="C12" s="112" t="str">
        <f t="shared" si="20"/>
        <v>D</v>
      </c>
      <c r="D12" s="113">
        <f t="shared" si="21"/>
        <v>0.81180388626589817</v>
      </c>
      <c r="E12" s="114">
        <f t="shared" si="22"/>
        <v>2316</v>
      </c>
      <c r="F12" s="115" t="str">
        <f t="shared" si="23"/>
        <v>30</v>
      </c>
      <c r="G12" s="116" t="str">
        <f t="shared" si="24"/>
        <v>70바2796</v>
      </c>
      <c r="H12" s="117">
        <f t="shared" si="25"/>
        <v>12</v>
      </c>
      <c r="I12" s="118">
        <f t="shared" si="26"/>
        <v>2054.4919999999997</v>
      </c>
      <c r="J12" s="119">
        <f t="shared" si="27"/>
        <v>2.3341119824678614E-2</v>
      </c>
      <c r="K12" s="119">
        <f t="shared" si="28"/>
        <v>0.34331346767264204</v>
      </c>
      <c r="L12" s="119">
        <f t="shared" si="29"/>
        <v>0.2088107425095839</v>
      </c>
      <c r="M12" s="120">
        <f t="shared" si="30"/>
        <v>15.086</v>
      </c>
      <c r="N12" s="121">
        <f t="shared" si="31"/>
        <v>4.7531792827927778E-2</v>
      </c>
      <c r="O12" s="121">
        <f t="shared" si="32"/>
        <v>41.400191553125097</v>
      </c>
      <c r="P12" s="232">
        <f t="shared" si="33"/>
        <v>24</v>
      </c>
      <c r="Q12" s="233">
        <f t="shared" si="34"/>
        <v>1</v>
      </c>
      <c r="R12" s="233">
        <f t="shared" si="35"/>
        <v>871</v>
      </c>
      <c r="T12">
        <v>530</v>
      </c>
      <c r="U12">
        <v>2316</v>
      </c>
      <c r="V12" t="s">
        <v>252</v>
      </c>
      <c r="W12">
        <v>2103.855</v>
      </c>
      <c r="X12">
        <v>1191.472</v>
      </c>
      <c r="Y12">
        <v>1.766</v>
      </c>
      <c r="Z12">
        <v>15.086</v>
      </c>
      <c r="AA12">
        <v>122.315254</v>
      </c>
      <c r="AB12">
        <v>2.854975</v>
      </c>
      <c r="AC12">
        <v>41.992474000000001</v>
      </c>
      <c r="AD12" s="1">
        <v>429</v>
      </c>
      <c r="AE12">
        <v>1</v>
      </c>
      <c r="AF12">
        <v>871</v>
      </c>
      <c r="AG12">
        <v>74</v>
      </c>
      <c r="AH12">
        <v>17.200265999999999</v>
      </c>
      <c r="AI12">
        <v>2897.2</v>
      </c>
      <c r="AJ12">
        <v>0</v>
      </c>
      <c r="AK12">
        <v>24</v>
      </c>
      <c r="AL12">
        <v>5808</v>
      </c>
      <c r="AM12" t="s">
        <v>253</v>
      </c>
      <c r="AN12" t="s">
        <v>456</v>
      </c>
      <c r="AO12">
        <v>295.72899999999998</v>
      </c>
      <c r="AR12" t="s">
        <v>118</v>
      </c>
      <c r="AS12" t="s">
        <v>119</v>
      </c>
      <c r="AT12" t="s">
        <v>216</v>
      </c>
      <c r="AU12" t="s">
        <v>252</v>
      </c>
      <c r="AV12" t="s">
        <v>48</v>
      </c>
      <c r="AW12">
        <v>12</v>
      </c>
      <c r="BB12">
        <v>0.81180388626589817</v>
      </c>
      <c r="BC12" t="s">
        <v>67</v>
      </c>
      <c r="BF12" t="s">
        <v>118</v>
      </c>
      <c r="BG12" t="s">
        <v>119</v>
      </c>
      <c r="BH12" t="s">
        <v>252</v>
      </c>
      <c r="BI12">
        <v>2316</v>
      </c>
      <c r="BJ12">
        <v>12</v>
      </c>
      <c r="BK12" t="s">
        <v>216</v>
      </c>
      <c r="BL12" t="s">
        <v>229</v>
      </c>
      <c r="BM12">
        <v>0.81180388626589817</v>
      </c>
      <c r="BN12" t="s">
        <v>67</v>
      </c>
      <c r="BO12" t="s">
        <v>178</v>
      </c>
      <c r="BP12">
        <v>2054.4919999999997</v>
      </c>
    </row>
    <row r="13" spans="1:68" ht="16.5">
      <c r="A13" s="275" t="str">
        <f t="shared" si="18"/>
        <v>인천제물포교통</v>
      </c>
      <c r="B13" s="127" t="str">
        <f t="shared" si="19"/>
        <v>김권기</v>
      </c>
      <c r="C13" s="128" t="str">
        <f t="shared" si="20"/>
        <v>C</v>
      </c>
      <c r="D13" s="129">
        <f t="shared" si="21"/>
        <v>0.87294836279380084</v>
      </c>
      <c r="E13" s="130">
        <f t="shared" si="22"/>
        <v>3852</v>
      </c>
      <c r="F13" s="131" t="str">
        <f t="shared" si="23"/>
        <v>30</v>
      </c>
      <c r="G13" s="132" t="str">
        <f t="shared" si="24"/>
        <v>70바2801</v>
      </c>
      <c r="H13" s="133">
        <f t="shared" si="25"/>
        <v>2</v>
      </c>
      <c r="I13" s="134">
        <f t="shared" si="26"/>
        <v>2748.7359999999999</v>
      </c>
      <c r="J13" s="135">
        <f t="shared" si="27"/>
        <v>2.213991800930824E-2</v>
      </c>
      <c r="K13" s="135">
        <f t="shared" si="28"/>
        <v>0.35378921878808745</v>
      </c>
      <c r="L13" s="135">
        <f t="shared" si="29"/>
        <v>0.16334780786514239</v>
      </c>
      <c r="M13" s="136">
        <f t="shared" si="30"/>
        <v>14.13</v>
      </c>
      <c r="N13" s="137">
        <f t="shared" si="31"/>
        <v>3.6380358099140843E-2</v>
      </c>
      <c r="O13" s="137">
        <f t="shared" si="32"/>
        <v>10.332021700156</v>
      </c>
      <c r="P13" s="230">
        <f t="shared" si="33"/>
        <v>18</v>
      </c>
      <c r="Q13" s="231">
        <f t="shared" si="34"/>
        <v>1</v>
      </c>
      <c r="R13" s="231">
        <f t="shared" si="35"/>
        <v>284</v>
      </c>
      <c r="T13">
        <v>530</v>
      </c>
      <c r="U13">
        <v>3852</v>
      </c>
      <c r="V13" t="s">
        <v>254</v>
      </c>
      <c r="W13">
        <v>2748.7359999999999</v>
      </c>
      <c r="X13">
        <v>1501.758</v>
      </c>
      <c r="Y13">
        <v>1.83</v>
      </c>
      <c r="Z13">
        <v>14.13</v>
      </c>
      <c r="AA13">
        <v>161.81080700000001</v>
      </c>
      <c r="AB13">
        <v>3.5824780000000001</v>
      </c>
      <c r="AC13">
        <v>57.246918999999998</v>
      </c>
      <c r="AD13" s="1">
        <v>449</v>
      </c>
      <c r="AE13">
        <v>1</v>
      </c>
      <c r="AF13">
        <v>284</v>
      </c>
      <c r="AG13">
        <v>77</v>
      </c>
      <c r="AH13">
        <v>16.987344</v>
      </c>
      <c r="AI13">
        <v>663.7</v>
      </c>
      <c r="AJ13">
        <v>0</v>
      </c>
      <c r="AK13">
        <v>18</v>
      </c>
      <c r="AL13">
        <v>3049</v>
      </c>
      <c r="AM13" t="s">
        <v>255</v>
      </c>
      <c r="AN13" t="s">
        <v>457</v>
      </c>
      <c r="AO13">
        <v>2304.491</v>
      </c>
      <c r="AR13" t="s">
        <v>118</v>
      </c>
      <c r="AS13" t="s">
        <v>119</v>
      </c>
      <c r="AT13" t="s">
        <v>219</v>
      </c>
      <c r="AU13" t="s">
        <v>254</v>
      </c>
      <c r="AV13" t="s">
        <v>48</v>
      </c>
      <c r="AW13">
        <v>2</v>
      </c>
      <c r="BB13">
        <v>0.87294836279380084</v>
      </c>
      <c r="BC13" t="s">
        <v>69</v>
      </c>
      <c r="BF13" t="s">
        <v>118</v>
      </c>
      <c r="BG13" t="s">
        <v>119</v>
      </c>
      <c r="BH13" t="s">
        <v>254</v>
      </c>
      <c r="BI13">
        <v>3852</v>
      </c>
      <c r="BJ13">
        <v>2</v>
      </c>
      <c r="BK13" t="s">
        <v>219</v>
      </c>
      <c r="BL13" t="s">
        <v>200</v>
      </c>
      <c r="BM13">
        <v>0.87294836279380084</v>
      </c>
      <c r="BN13" t="s">
        <v>69</v>
      </c>
      <c r="BO13" t="s">
        <v>176</v>
      </c>
      <c r="BP13">
        <v>2748.7359999999999</v>
      </c>
    </row>
    <row r="14" spans="1:68" ht="16.5">
      <c r="A14" s="276" t="str">
        <f t="shared" si="18"/>
        <v>인천제물포교통</v>
      </c>
      <c r="B14" s="111" t="str">
        <f t="shared" si="19"/>
        <v>김길수</v>
      </c>
      <c r="C14" s="112" t="str">
        <f t="shared" si="20"/>
        <v>D</v>
      </c>
      <c r="D14" s="113">
        <f t="shared" si="21"/>
        <v>0.82619047619047625</v>
      </c>
      <c r="E14" s="114">
        <f t="shared" si="22"/>
        <v>9920</v>
      </c>
      <c r="F14" s="115" t="str">
        <f t="shared" si="23"/>
        <v>30</v>
      </c>
      <c r="G14" s="116" t="str">
        <f t="shared" si="24"/>
        <v>70바2712</v>
      </c>
      <c r="H14" s="117">
        <f t="shared" si="25"/>
        <v>1</v>
      </c>
      <c r="I14" s="118">
        <f t="shared" si="26"/>
        <v>1741.374</v>
      </c>
      <c r="J14" s="119">
        <f t="shared" si="27"/>
        <v>3.7399512522046242E-2</v>
      </c>
      <c r="K14" s="119">
        <f t="shared" si="28"/>
        <v>0.34959409339092623</v>
      </c>
      <c r="L14" s="119">
        <f t="shared" si="29"/>
        <v>0.2342977441951011</v>
      </c>
      <c r="M14" s="120">
        <f t="shared" si="30"/>
        <v>14.042999999999999</v>
      </c>
      <c r="N14" s="121">
        <f t="shared" si="31"/>
        <v>0</v>
      </c>
      <c r="O14" s="121">
        <f t="shared" si="32"/>
        <v>15.217868189142596</v>
      </c>
      <c r="P14" s="232">
        <f t="shared" si="33"/>
        <v>24</v>
      </c>
      <c r="Q14" s="233">
        <f t="shared" si="34"/>
        <v>0</v>
      </c>
      <c r="R14" s="233">
        <f t="shared" si="35"/>
        <v>265</v>
      </c>
      <c r="T14">
        <v>530</v>
      </c>
      <c r="U14">
        <v>9920</v>
      </c>
      <c r="V14" t="s">
        <v>256</v>
      </c>
      <c r="W14">
        <v>1741.374</v>
      </c>
      <c r="X14">
        <v>1003.771</v>
      </c>
      <c r="Y14">
        <v>1.7350000000000001</v>
      </c>
      <c r="Z14">
        <v>14.042999999999999</v>
      </c>
      <c r="AA14">
        <v>102.711927</v>
      </c>
      <c r="AB14">
        <v>3.8413759999999999</v>
      </c>
      <c r="AC14">
        <v>35.907482999999999</v>
      </c>
      <c r="AD14" s="1">
        <v>408</v>
      </c>
      <c r="AE14">
        <v>0</v>
      </c>
      <c r="AF14">
        <v>265</v>
      </c>
      <c r="AG14">
        <v>74</v>
      </c>
      <c r="AH14">
        <v>16.953959999999999</v>
      </c>
      <c r="AI14">
        <v>2246.4</v>
      </c>
      <c r="AJ14">
        <v>0</v>
      </c>
      <c r="AK14">
        <v>24</v>
      </c>
      <c r="AL14">
        <v>4426</v>
      </c>
      <c r="AM14" t="s">
        <v>257</v>
      </c>
      <c r="AN14" t="s">
        <v>458</v>
      </c>
      <c r="AO14">
        <v>1741.374</v>
      </c>
      <c r="AR14" t="s">
        <v>118</v>
      </c>
      <c r="AS14" t="s">
        <v>119</v>
      </c>
      <c r="AT14" t="s">
        <v>206</v>
      </c>
      <c r="AU14" t="s">
        <v>256</v>
      </c>
      <c r="AV14" t="s">
        <v>48</v>
      </c>
      <c r="AW14">
        <v>1</v>
      </c>
      <c r="BB14">
        <v>0.82619047619047625</v>
      </c>
      <c r="BC14" t="s">
        <v>67</v>
      </c>
      <c r="BF14" t="s">
        <v>118</v>
      </c>
      <c r="BG14" t="s">
        <v>119</v>
      </c>
      <c r="BH14" t="s">
        <v>256</v>
      </c>
      <c r="BI14">
        <v>9920</v>
      </c>
      <c r="BJ14">
        <v>1</v>
      </c>
      <c r="BK14" t="s">
        <v>206</v>
      </c>
      <c r="BL14" t="s">
        <v>173</v>
      </c>
      <c r="BM14">
        <v>0.82619047619047625</v>
      </c>
      <c r="BN14" t="s">
        <v>67</v>
      </c>
      <c r="BO14" t="s">
        <v>178</v>
      </c>
      <c r="BP14">
        <v>1741.374</v>
      </c>
    </row>
    <row r="15" spans="1:68" ht="16.5">
      <c r="A15" s="275" t="str">
        <f t="shared" si="18"/>
        <v>인천제물포교통</v>
      </c>
      <c r="B15" s="127" t="str">
        <f t="shared" si="19"/>
        <v>김석수</v>
      </c>
      <c r="C15" s="128" t="str">
        <f t="shared" si="20"/>
        <v>D</v>
      </c>
      <c r="D15" s="129">
        <f t="shared" si="21"/>
        <v>0.80806721986831997</v>
      </c>
      <c r="E15" s="130">
        <f t="shared" si="22"/>
        <v>1954</v>
      </c>
      <c r="F15" s="131" t="str">
        <f t="shared" si="23"/>
        <v>30</v>
      </c>
      <c r="G15" s="132" t="str">
        <f t="shared" si="24"/>
        <v>70바2713</v>
      </c>
      <c r="H15" s="133">
        <f t="shared" si="25"/>
        <v>9</v>
      </c>
      <c r="I15" s="134">
        <f t="shared" si="26"/>
        <v>1386.991</v>
      </c>
      <c r="J15" s="135">
        <f t="shared" si="27"/>
        <v>1.4098558079648544E-2</v>
      </c>
      <c r="K15" s="135">
        <f t="shared" si="28"/>
        <v>0.34679997297854775</v>
      </c>
      <c r="L15" s="135">
        <f t="shared" si="29"/>
        <v>0.17664137690871823</v>
      </c>
      <c r="M15" s="136">
        <f t="shared" si="30"/>
        <v>14.055</v>
      </c>
      <c r="N15" s="137">
        <f t="shared" si="31"/>
        <v>0</v>
      </c>
      <c r="O15" s="137">
        <f t="shared" si="32"/>
        <v>25.739172063841799</v>
      </c>
      <c r="P15" s="230">
        <f t="shared" si="33"/>
        <v>7</v>
      </c>
      <c r="Q15" s="231">
        <f t="shared" si="34"/>
        <v>0</v>
      </c>
      <c r="R15" s="231">
        <f t="shared" si="35"/>
        <v>357</v>
      </c>
      <c r="T15">
        <v>530</v>
      </c>
      <c r="U15">
        <v>1954</v>
      </c>
      <c r="V15" t="s">
        <v>258</v>
      </c>
      <c r="W15">
        <v>1386.991</v>
      </c>
      <c r="X15">
        <v>791.96799999999996</v>
      </c>
      <c r="Y15">
        <v>1.7509999999999999</v>
      </c>
      <c r="Z15">
        <v>14.055</v>
      </c>
      <c r="AA15">
        <v>83.222765999999993</v>
      </c>
      <c r="AB15">
        <v>1.1733210000000001</v>
      </c>
      <c r="AC15">
        <v>28.861653</v>
      </c>
      <c r="AD15" s="1">
        <v>245</v>
      </c>
      <c r="AE15">
        <v>0</v>
      </c>
      <c r="AF15">
        <v>357</v>
      </c>
      <c r="AG15">
        <v>69</v>
      </c>
      <c r="AH15">
        <v>16.666004000000001</v>
      </c>
      <c r="AI15">
        <v>131.4</v>
      </c>
      <c r="AJ15">
        <v>0</v>
      </c>
      <c r="AK15">
        <v>7</v>
      </c>
      <c r="AL15">
        <v>985</v>
      </c>
      <c r="AM15" t="s">
        <v>259</v>
      </c>
      <c r="AN15" t="s">
        <v>459</v>
      </c>
      <c r="AO15">
        <v>258.73899999999998</v>
      </c>
      <c r="AR15" t="s">
        <v>118</v>
      </c>
      <c r="AS15" t="s">
        <v>119</v>
      </c>
      <c r="AT15" t="s">
        <v>207</v>
      </c>
      <c r="AU15" t="s">
        <v>258</v>
      </c>
      <c r="AV15" t="s">
        <v>48</v>
      </c>
      <c r="AW15">
        <v>9</v>
      </c>
      <c r="BB15">
        <v>0.80806721986831997</v>
      </c>
      <c r="BC15" t="s">
        <v>67</v>
      </c>
      <c r="BF15" t="s">
        <v>118</v>
      </c>
      <c r="BG15" t="s">
        <v>119</v>
      </c>
      <c r="BH15" t="s">
        <v>258</v>
      </c>
      <c r="BI15">
        <v>1954</v>
      </c>
      <c r="BJ15">
        <v>9</v>
      </c>
      <c r="BK15" t="s">
        <v>207</v>
      </c>
      <c r="BL15" t="s">
        <v>226</v>
      </c>
      <c r="BM15">
        <v>0.80806721986831997</v>
      </c>
      <c r="BN15" t="s">
        <v>67</v>
      </c>
      <c r="BO15" t="s">
        <v>178</v>
      </c>
      <c r="BP15">
        <v>1386.991</v>
      </c>
    </row>
    <row r="16" spans="1:68" ht="16.5">
      <c r="A16" s="276" t="str">
        <f t="shared" si="18"/>
        <v>인천제물포교통</v>
      </c>
      <c r="B16" s="111" t="str">
        <f t="shared" si="19"/>
        <v>김선우</v>
      </c>
      <c r="C16" s="112" t="str">
        <f t="shared" si="20"/>
        <v>C</v>
      </c>
      <c r="D16" s="113">
        <f t="shared" si="21"/>
        <v>0.86079632539935846</v>
      </c>
      <c r="E16" s="114">
        <f t="shared" si="22"/>
        <v>7881</v>
      </c>
      <c r="F16" s="115" t="str">
        <f t="shared" si="23"/>
        <v>급행97</v>
      </c>
      <c r="G16" s="116" t="str">
        <f t="shared" si="24"/>
        <v>70바2834</v>
      </c>
      <c r="H16" s="117">
        <f t="shared" si="25"/>
        <v>6</v>
      </c>
      <c r="I16" s="118">
        <f t="shared" si="26"/>
        <v>728.899</v>
      </c>
      <c r="J16" s="119">
        <f t="shared" si="27"/>
        <v>1.3745892395520045E-2</v>
      </c>
      <c r="K16" s="119">
        <f t="shared" si="28"/>
        <v>0.35088202754335601</v>
      </c>
      <c r="L16" s="119">
        <f t="shared" si="29"/>
        <v>0.11935810036781502</v>
      </c>
      <c r="M16" s="120">
        <f t="shared" si="30"/>
        <v>14.558999999999999</v>
      </c>
      <c r="N16" s="121">
        <f t="shared" si="31"/>
        <v>0</v>
      </c>
      <c r="O16" s="121">
        <f t="shared" si="32"/>
        <v>23.048460760681522</v>
      </c>
      <c r="P16" s="232">
        <f t="shared" si="33"/>
        <v>7</v>
      </c>
      <c r="Q16" s="233">
        <f t="shared" si="34"/>
        <v>0</v>
      </c>
      <c r="R16" s="233">
        <f t="shared" si="35"/>
        <v>168</v>
      </c>
      <c r="T16">
        <v>530</v>
      </c>
      <c r="U16">
        <v>7881</v>
      </c>
      <c r="V16" t="s">
        <v>260</v>
      </c>
      <c r="W16">
        <v>728.899</v>
      </c>
      <c r="X16">
        <v>391.29599999999999</v>
      </c>
      <c r="Y16">
        <v>1.863</v>
      </c>
      <c r="Z16">
        <v>14.558999999999999</v>
      </c>
      <c r="AA16">
        <v>40.759157999999999</v>
      </c>
      <c r="AB16">
        <v>0.56027099999999996</v>
      </c>
      <c r="AC16">
        <v>14.301655999999999</v>
      </c>
      <c r="AD16" s="1">
        <v>87</v>
      </c>
      <c r="AE16">
        <v>0</v>
      </c>
      <c r="AF16">
        <v>168</v>
      </c>
      <c r="AG16">
        <v>70</v>
      </c>
      <c r="AH16">
        <v>17.883073</v>
      </c>
      <c r="AI16">
        <v>163.80000000000001</v>
      </c>
      <c r="AJ16">
        <v>0</v>
      </c>
      <c r="AK16">
        <v>7</v>
      </c>
      <c r="AL16">
        <v>1198</v>
      </c>
      <c r="AM16" t="s">
        <v>261</v>
      </c>
      <c r="AN16" t="s">
        <v>460</v>
      </c>
      <c r="AO16">
        <v>147.255</v>
      </c>
      <c r="AR16" t="s">
        <v>118</v>
      </c>
      <c r="AS16" t="s">
        <v>121</v>
      </c>
      <c r="AT16" t="s">
        <v>232</v>
      </c>
      <c r="AU16" t="s">
        <v>260</v>
      </c>
      <c r="AV16" t="s">
        <v>48</v>
      </c>
      <c r="AW16">
        <v>6</v>
      </c>
      <c r="BB16">
        <v>0.86079632539935846</v>
      </c>
      <c r="BC16" t="s">
        <v>69</v>
      </c>
      <c r="BF16" t="s">
        <v>118</v>
      </c>
      <c r="BG16" t="s">
        <v>121</v>
      </c>
      <c r="BH16" t="s">
        <v>260</v>
      </c>
      <c r="BI16">
        <v>7881</v>
      </c>
      <c r="BJ16">
        <v>6</v>
      </c>
      <c r="BK16" t="s">
        <v>232</v>
      </c>
      <c r="BL16" t="s">
        <v>206</v>
      </c>
      <c r="BM16">
        <v>0.86079632539935846</v>
      </c>
      <c r="BN16" t="s">
        <v>69</v>
      </c>
      <c r="BO16" t="s">
        <v>176</v>
      </c>
      <c r="BP16">
        <v>728.899</v>
      </c>
    </row>
    <row r="17" spans="1:68" ht="16.5">
      <c r="A17" s="275" t="str">
        <f t="shared" si="18"/>
        <v>인천제물포교통</v>
      </c>
      <c r="B17" s="127" t="str">
        <f t="shared" si="19"/>
        <v>김성현</v>
      </c>
      <c r="C17" s="128" t="str">
        <f t="shared" si="20"/>
        <v>D</v>
      </c>
      <c r="D17" s="129">
        <f t="shared" si="21"/>
        <v>0.81866914809402025</v>
      </c>
      <c r="E17" s="130">
        <f t="shared" si="22"/>
        <v>8296</v>
      </c>
      <c r="F17" s="131" t="str">
        <f t="shared" si="23"/>
        <v>30</v>
      </c>
      <c r="G17" s="132" t="str">
        <f t="shared" si="24"/>
        <v>70바2641</v>
      </c>
      <c r="H17" s="133">
        <f t="shared" si="25"/>
        <v>2</v>
      </c>
      <c r="I17" s="134">
        <f t="shared" si="26"/>
        <v>2627.52</v>
      </c>
      <c r="J17" s="135">
        <f t="shared" si="27"/>
        <v>2.673755668012668E-2</v>
      </c>
      <c r="K17" s="135">
        <f t="shared" si="28"/>
        <v>0.34684851748370038</v>
      </c>
      <c r="L17" s="135">
        <f t="shared" si="29"/>
        <v>0.27630617464377055</v>
      </c>
      <c r="M17" s="136">
        <f t="shared" si="30"/>
        <v>16.658999999999999</v>
      </c>
      <c r="N17" s="137">
        <f t="shared" si="31"/>
        <v>3.8058701741566191E-2</v>
      </c>
      <c r="O17" s="137">
        <f t="shared" si="32"/>
        <v>20.323346729996345</v>
      </c>
      <c r="P17" s="230">
        <f t="shared" si="33"/>
        <v>14</v>
      </c>
      <c r="Q17" s="231">
        <f t="shared" si="34"/>
        <v>1</v>
      </c>
      <c r="R17" s="231">
        <f t="shared" si="35"/>
        <v>534</v>
      </c>
      <c r="T17">
        <v>530</v>
      </c>
      <c r="U17">
        <v>8296</v>
      </c>
      <c r="V17" t="s">
        <v>262</v>
      </c>
      <c r="W17">
        <v>2627.52</v>
      </c>
      <c r="X17">
        <v>1529.2380000000001</v>
      </c>
      <c r="Y17">
        <v>1.718</v>
      </c>
      <c r="Z17">
        <v>16.658999999999999</v>
      </c>
      <c r="AA17">
        <v>148.28191100000001</v>
      </c>
      <c r="AB17">
        <v>3.964696</v>
      </c>
      <c r="AC17">
        <v>51.431361000000003</v>
      </c>
      <c r="AD17" s="1">
        <v>726</v>
      </c>
      <c r="AE17">
        <v>1</v>
      </c>
      <c r="AF17">
        <v>534</v>
      </c>
      <c r="AG17">
        <v>71</v>
      </c>
      <c r="AH17">
        <v>17.719760000000001</v>
      </c>
      <c r="AI17">
        <v>1761.6</v>
      </c>
      <c r="AJ17">
        <v>0</v>
      </c>
      <c r="AK17">
        <v>14</v>
      </c>
      <c r="AL17">
        <v>2282</v>
      </c>
      <c r="AM17" t="s">
        <v>263</v>
      </c>
      <c r="AN17" t="s">
        <v>461</v>
      </c>
      <c r="AO17">
        <v>1695.539</v>
      </c>
      <c r="AR17" t="s">
        <v>118</v>
      </c>
      <c r="AS17" t="s">
        <v>119</v>
      </c>
      <c r="AT17" t="s">
        <v>200</v>
      </c>
      <c r="AU17" t="s">
        <v>262</v>
      </c>
      <c r="AV17" t="s">
        <v>48</v>
      </c>
      <c r="AW17">
        <v>2</v>
      </c>
      <c r="BB17">
        <v>0.81866914809402025</v>
      </c>
      <c r="BC17" t="s">
        <v>67</v>
      </c>
      <c r="BF17" t="s">
        <v>118</v>
      </c>
      <c r="BG17" t="s">
        <v>119</v>
      </c>
      <c r="BH17" t="s">
        <v>262</v>
      </c>
      <c r="BI17">
        <v>8296</v>
      </c>
      <c r="BJ17">
        <v>2</v>
      </c>
      <c r="BK17" t="s">
        <v>200</v>
      </c>
      <c r="BL17" t="s">
        <v>208</v>
      </c>
      <c r="BM17">
        <v>0.81866914809402025</v>
      </c>
      <c r="BN17" t="s">
        <v>67</v>
      </c>
      <c r="BO17" t="s">
        <v>178</v>
      </c>
      <c r="BP17">
        <v>2627.52</v>
      </c>
    </row>
    <row r="18" spans="1:68" ht="16.5">
      <c r="A18" s="276" t="str">
        <f t="shared" si="18"/>
        <v>인천제물포교통</v>
      </c>
      <c r="B18" s="111" t="str">
        <f t="shared" si="19"/>
        <v>김승호</v>
      </c>
      <c r="C18" s="112" t="str">
        <f t="shared" si="20"/>
        <v>F</v>
      </c>
      <c r="D18" s="113">
        <f t="shared" si="21"/>
        <v>0.75041666666666662</v>
      </c>
      <c r="E18" s="114">
        <f t="shared" si="22"/>
        <v>6697</v>
      </c>
      <c r="F18" s="115" t="str">
        <f t="shared" si="23"/>
        <v>급행97</v>
      </c>
      <c r="G18" s="116" t="str">
        <f t="shared" si="24"/>
        <v>70바2834</v>
      </c>
      <c r="H18" s="117">
        <f t="shared" si="25"/>
        <v>1</v>
      </c>
      <c r="I18" s="118">
        <f t="shared" si="26"/>
        <v>2347.1379999999999</v>
      </c>
      <c r="J18" s="119">
        <f t="shared" si="27"/>
        <v>4.3342840563886209E-2</v>
      </c>
      <c r="K18" s="119">
        <f t="shared" si="28"/>
        <v>0.36391483559001031</v>
      </c>
      <c r="L18" s="119">
        <f t="shared" si="29"/>
        <v>0.21813800466781247</v>
      </c>
      <c r="M18" s="120">
        <f t="shared" si="30"/>
        <v>15.7</v>
      </c>
      <c r="N18" s="121">
        <f t="shared" si="31"/>
        <v>4.260507903668212E-2</v>
      </c>
      <c r="O18" s="121">
        <f t="shared" si="32"/>
        <v>16.4455605081593</v>
      </c>
      <c r="P18" s="232">
        <f t="shared" si="33"/>
        <v>33</v>
      </c>
      <c r="Q18" s="233">
        <f t="shared" si="34"/>
        <v>1</v>
      </c>
      <c r="R18" s="233">
        <f t="shared" si="35"/>
        <v>386</v>
      </c>
      <c r="T18">
        <v>530</v>
      </c>
      <c r="U18">
        <v>6697</v>
      </c>
      <c r="V18" t="s">
        <v>264</v>
      </c>
      <c r="W18">
        <v>2347.1379999999999</v>
      </c>
      <c r="X18">
        <v>1303.242</v>
      </c>
      <c r="Y18">
        <v>1.8009999999999999</v>
      </c>
      <c r="Z18">
        <v>15.7</v>
      </c>
      <c r="AA18">
        <v>142.37830099999999</v>
      </c>
      <c r="AB18">
        <v>6.1710799999999999</v>
      </c>
      <c r="AC18">
        <v>51.813575999999998</v>
      </c>
      <c r="AD18" s="1">
        <v>512</v>
      </c>
      <c r="AE18">
        <v>1</v>
      </c>
      <c r="AF18">
        <v>386</v>
      </c>
      <c r="AG18">
        <v>72</v>
      </c>
      <c r="AH18">
        <v>16.485222</v>
      </c>
      <c r="AI18">
        <v>913.1</v>
      </c>
      <c r="AJ18">
        <v>0</v>
      </c>
      <c r="AK18">
        <v>33</v>
      </c>
      <c r="AL18">
        <v>9325</v>
      </c>
      <c r="AM18" t="s">
        <v>265</v>
      </c>
      <c r="AN18" t="s">
        <v>462</v>
      </c>
      <c r="AO18">
        <v>2347.1379999999999</v>
      </c>
      <c r="AR18" t="s">
        <v>118</v>
      </c>
      <c r="AS18" t="s">
        <v>121</v>
      </c>
      <c r="AT18" t="s">
        <v>232</v>
      </c>
      <c r="AU18" t="s">
        <v>264</v>
      </c>
      <c r="AV18" t="s">
        <v>48</v>
      </c>
      <c r="AW18">
        <v>1</v>
      </c>
      <c r="BB18">
        <v>0.75041666666666662</v>
      </c>
      <c r="BC18" t="s">
        <v>70</v>
      </c>
      <c r="BF18" t="s">
        <v>118</v>
      </c>
      <c r="BG18" t="s">
        <v>121</v>
      </c>
      <c r="BH18" t="s">
        <v>264</v>
      </c>
      <c r="BI18">
        <v>6697</v>
      </c>
      <c r="BJ18">
        <v>1</v>
      </c>
      <c r="BK18" t="s">
        <v>232</v>
      </c>
      <c r="BL18" t="s">
        <v>173</v>
      </c>
      <c r="BM18">
        <v>0.75041666666666662</v>
      </c>
      <c r="BN18" t="s">
        <v>70</v>
      </c>
      <c r="BO18" t="s">
        <v>187</v>
      </c>
      <c r="BP18">
        <v>2347.1379999999999</v>
      </c>
    </row>
    <row r="19" spans="1:68" ht="16.5">
      <c r="A19" s="275" t="str">
        <f t="shared" si="18"/>
        <v>인천제물포교통</v>
      </c>
      <c r="B19" s="127" t="str">
        <f t="shared" si="19"/>
        <v>김영필</v>
      </c>
      <c r="C19" s="128" t="str">
        <f t="shared" si="20"/>
        <v>D</v>
      </c>
      <c r="D19" s="129">
        <f t="shared" si="21"/>
        <v>0.82841443266055248</v>
      </c>
      <c r="E19" s="130">
        <f t="shared" si="22"/>
        <v>4683</v>
      </c>
      <c r="F19" s="131" t="str">
        <f t="shared" si="23"/>
        <v>30</v>
      </c>
      <c r="G19" s="132" t="str">
        <f t="shared" si="24"/>
        <v>70바2641</v>
      </c>
      <c r="H19" s="133">
        <f t="shared" si="25"/>
        <v>3</v>
      </c>
      <c r="I19" s="134">
        <f t="shared" si="26"/>
        <v>2202.6839999999997</v>
      </c>
      <c r="J19" s="135">
        <f t="shared" si="27"/>
        <v>1.0685736074150872E-2</v>
      </c>
      <c r="K19" s="135">
        <f t="shared" si="28"/>
        <v>0.35641410062609447</v>
      </c>
      <c r="L19" s="135">
        <f t="shared" si="29"/>
        <v>0.16706890321081011</v>
      </c>
      <c r="M19" s="136">
        <f t="shared" si="30"/>
        <v>16.545000000000002</v>
      </c>
      <c r="N19" s="137">
        <f t="shared" si="31"/>
        <v>4.5399158481198389E-2</v>
      </c>
      <c r="O19" s="137">
        <f t="shared" si="32"/>
        <v>27.057898454794241</v>
      </c>
      <c r="P19" s="230">
        <f t="shared" si="33"/>
        <v>21</v>
      </c>
      <c r="Q19" s="231">
        <f t="shared" si="34"/>
        <v>1</v>
      </c>
      <c r="R19" s="231">
        <f t="shared" si="35"/>
        <v>596</v>
      </c>
      <c r="T19">
        <v>530</v>
      </c>
      <c r="U19">
        <v>4683</v>
      </c>
      <c r="V19" t="s">
        <v>266</v>
      </c>
      <c r="W19">
        <v>2202.6840000000002</v>
      </c>
      <c r="X19">
        <v>1265.921</v>
      </c>
      <c r="Y19">
        <v>1.74</v>
      </c>
      <c r="Z19">
        <v>16.545000000000002</v>
      </c>
      <c r="AA19">
        <v>124.333316</v>
      </c>
      <c r="AB19">
        <v>1.3285929999999999</v>
      </c>
      <c r="AC19">
        <v>44.314146999999998</v>
      </c>
      <c r="AD19" s="1">
        <v>368</v>
      </c>
      <c r="AE19">
        <v>1</v>
      </c>
      <c r="AF19">
        <v>596</v>
      </c>
      <c r="AG19">
        <v>81</v>
      </c>
      <c r="AH19">
        <v>17.715959000000002</v>
      </c>
      <c r="AI19">
        <v>1116</v>
      </c>
      <c r="AJ19">
        <v>0</v>
      </c>
      <c r="AK19">
        <v>21</v>
      </c>
      <c r="AL19">
        <v>4249</v>
      </c>
      <c r="AM19" t="s">
        <v>267</v>
      </c>
      <c r="AN19" t="s">
        <v>463</v>
      </c>
      <c r="AO19">
        <v>1945.836</v>
      </c>
      <c r="AR19" t="s">
        <v>118</v>
      </c>
      <c r="AS19" t="s">
        <v>119</v>
      </c>
      <c r="AT19" t="s">
        <v>200</v>
      </c>
      <c r="AU19" t="s">
        <v>266</v>
      </c>
      <c r="AV19" t="s">
        <v>48</v>
      </c>
      <c r="AW19">
        <v>3</v>
      </c>
      <c r="BB19">
        <v>0.82841443266055248</v>
      </c>
      <c r="BC19" t="s">
        <v>67</v>
      </c>
      <c r="BF19" t="s">
        <v>118</v>
      </c>
      <c r="BG19" t="s">
        <v>119</v>
      </c>
      <c r="BH19" t="s">
        <v>266</v>
      </c>
      <c r="BI19">
        <v>4683</v>
      </c>
      <c r="BJ19">
        <v>3</v>
      </c>
      <c r="BK19" t="s">
        <v>200</v>
      </c>
      <c r="BL19" t="s">
        <v>224</v>
      </c>
      <c r="BM19">
        <v>0.82841443266055248</v>
      </c>
      <c r="BN19" t="s">
        <v>67</v>
      </c>
      <c r="BO19" t="s">
        <v>178</v>
      </c>
      <c r="BP19">
        <v>2202.6839999999997</v>
      </c>
    </row>
    <row r="20" spans="1:68" ht="16.5">
      <c r="A20" s="276" t="str">
        <f t="shared" si="18"/>
        <v>인천제물포교통</v>
      </c>
      <c r="B20" s="111" t="str">
        <f t="shared" si="19"/>
        <v>김용철</v>
      </c>
      <c r="C20" s="112" t="str">
        <f t="shared" si="20"/>
        <v>D</v>
      </c>
      <c r="D20" s="113">
        <f t="shared" si="21"/>
        <v>0.81412393208323164</v>
      </c>
      <c r="E20" s="114">
        <f t="shared" si="22"/>
        <v>7725</v>
      </c>
      <c r="F20" s="115" t="str">
        <f t="shared" si="23"/>
        <v>30</v>
      </c>
      <c r="G20" s="116" t="str">
        <f t="shared" si="24"/>
        <v>70바2713</v>
      </c>
      <c r="H20" s="117">
        <f t="shared" si="25"/>
        <v>2</v>
      </c>
      <c r="I20" s="118">
        <f t="shared" si="26"/>
        <v>1694.7270000000001</v>
      </c>
      <c r="J20" s="119">
        <f t="shared" si="27"/>
        <v>2.4993154095183389E-2</v>
      </c>
      <c r="K20" s="119">
        <f t="shared" si="28"/>
        <v>0.34123730312484934</v>
      </c>
      <c r="L20" s="119">
        <f t="shared" si="29"/>
        <v>0.20888320065709698</v>
      </c>
      <c r="M20" s="120">
        <f t="shared" si="30"/>
        <v>14.644</v>
      </c>
      <c r="N20" s="121">
        <f t="shared" si="31"/>
        <v>0.11801310771587399</v>
      </c>
      <c r="O20" s="121">
        <f t="shared" si="32"/>
        <v>14.102566372046942</v>
      </c>
      <c r="P20" s="232">
        <f t="shared" si="33"/>
        <v>36</v>
      </c>
      <c r="Q20" s="233">
        <f t="shared" si="34"/>
        <v>2</v>
      </c>
      <c r="R20" s="233">
        <f t="shared" si="35"/>
        <v>239</v>
      </c>
      <c r="T20">
        <v>530</v>
      </c>
      <c r="U20">
        <v>7725</v>
      </c>
      <c r="V20" t="s">
        <v>268</v>
      </c>
      <c r="W20">
        <v>1694.7270000000001</v>
      </c>
      <c r="X20">
        <v>991.24699999999996</v>
      </c>
      <c r="Y20">
        <v>1.71</v>
      </c>
      <c r="Z20">
        <v>14.644</v>
      </c>
      <c r="AA20">
        <v>99.526653999999994</v>
      </c>
      <c r="AB20">
        <v>2.4874849999999999</v>
      </c>
      <c r="AC20">
        <v>33.962206999999999</v>
      </c>
      <c r="AD20" s="1">
        <v>354</v>
      </c>
      <c r="AE20">
        <v>2</v>
      </c>
      <c r="AF20">
        <v>239</v>
      </c>
      <c r="AG20">
        <v>70</v>
      </c>
      <c r="AH20">
        <v>17.02787</v>
      </c>
      <c r="AI20">
        <v>746.7</v>
      </c>
      <c r="AJ20">
        <v>0</v>
      </c>
      <c r="AK20">
        <v>36</v>
      </c>
      <c r="AL20">
        <v>11669</v>
      </c>
      <c r="AM20" t="s">
        <v>269</v>
      </c>
      <c r="AN20" t="s">
        <v>464</v>
      </c>
      <c r="AO20">
        <v>1550.4680000000001</v>
      </c>
      <c r="AR20" t="s">
        <v>118</v>
      </c>
      <c r="AS20" t="s">
        <v>119</v>
      </c>
      <c r="AT20" t="s">
        <v>207</v>
      </c>
      <c r="AU20" t="s">
        <v>268</v>
      </c>
      <c r="AV20" t="s">
        <v>48</v>
      </c>
      <c r="AW20">
        <v>2</v>
      </c>
      <c r="BB20">
        <v>0.81412393208323164</v>
      </c>
      <c r="BC20" t="s">
        <v>67</v>
      </c>
      <c r="BF20" t="s">
        <v>118</v>
      </c>
      <c r="BG20" t="s">
        <v>119</v>
      </c>
      <c r="BH20" t="s">
        <v>268</v>
      </c>
      <c r="BI20">
        <v>7725</v>
      </c>
      <c r="BJ20">
        <v>2</v>
      </c>
      <c r="BK20" t="s">
        <v>207</v>
      </c>
      <c r="BL20" t="s">
        <v>224</v>
      </c>
      <c r="BM20">
        <v>0.81412393208323164</v>
      </c>
      <c r="BN20" t="s">
        <v>67</v>
      </c>
      <c r="BO20" t="s">
        <v>178</v>
      </c>
      <c r="BP20">
        <v>1694.7270000000001</v>
      </c>
    </row>
    <row r="21" spans="1:68" ht="16.5">
      <c r="A21" s="275" t="str">
        <f t="shared" si="18"/>
        <v>인천제물포교통</v>
      </c>
      <c r="B21" s="127" t="str">
        <f t="shared" si="19"/>
        <v>김은범</v>
      </c>
      <c r="C21" s="128" t="str">
        <f t="shared" si="20"/>
        <v>C</v>
      </c>
      <c r="D21" s="129">
        <f t="shared" si="21"/>
        <v>0.85130434782608699</v>
      </c>
      <c r="E21" s="130">
        <f t="shared" si="22"/>
        <v>8373</v>
      </c>
      <c r="F21" s="131" t="str">
        <f t="shared" si="23"/>
        <v>급행97</v>
      </c>
      <c r="G21" s="132" t="str">
        <f t="shared" si="24"/>
        <v>70바2854</v>
      </c>
      <c r="H21" s="133">
        <f t="shared" si="25"/>
        <v>1</v>
      </c>
      <c r="I21" s="134">
        <f t="shared" si="26"/>
        <v>1649.4680000000001</v>
      </c>
      <c r="J21" s="135">
        <f t="shared" si="27"/>
        <v>2.2558675001715053E-3</v>
      </c>
      <c r="K21" s="135">
        <f t="shared" si="28"/>
        <v>0.33825845942836308</v>
      </c>
      <c r="L21" s="135">
        <f t="shared" si="29"/>
        <v>5.8200583460849192E-2</v>
      </c>
      <c r="M21" s="136">
        <f t="shared" si="30"/>
        <v>15.554</v>
      </c>
      <c r="N21" s="137">
        <f t="shared" si="31"/>
        <v>3.1397287998869698</v>
      </c>
      <c r="O21" s="137">
        <f t="shared" si="32"/>
        <v>40.997612598524086</v>
      </c>
      <c r="P21" s="230">
        <f t="shared" si="33"/>
        <v>2</v>
      </c>
      <c r="Q21" s="231">
        <f t="shared" si="34"/>
        <v>52</v>
      </c>
      <c r="R21" s="231">
        <f t="shared" si="35"/>
        <v>679</v>
      </c>
      <c r="T21">
        <v>530</v>
      </c>
      <c r="U21">
        <v>8373</v>
      </c>
      <c r="V21" t="s">
        <v>270</v>
      </c>
      <c r="W21">
        <v>1656.194</v>
      </c>
      <c r="X21">
        <v>845.77800000000002</v>
      </c>
      <c r="Y21">
        <v>1.958</v>
      </c>
      <c r="Z21">
        <v>15.554</v>
      </c>
      <c r="AA21">
        <v>83.597994999999997</v>
      </c>
      <c r="AB21">
        <v>0.188586</v>
      </c>
      <c r="AC21">
        <v>28.277729000000001</v>
      </c>
      <c r="AD21" s="1">
        <v>96</v>
      </c>
      <c r="AE21">
        <v>52</v>
      </c>
      <c r="AF21">
        <v>679</v>
      </c>
      <c r="AG21">
        <v>76</v>
      </c>
      <c r="AH21">
        <v>19.811408</v>
      </c>
      <c r="AI21">
        <v>696.2</v>
      </c>
      <c r="AJ21">
        <v>0</v>
      </c>
      <c r="AK21">
        <v>2</v>
      </c>
      <c r="AL21">
        <v>711</v>
      </c>
      <c r="AM21" t="s">
        <v>271</v>
      </c>
      <c r="AN21" t="s">
        <v>465</v>
      </c>
      <c r="AO21">
        <v>1649.4680000000001</v>
      </c>
      <c r="AR21" t="s">
        <v>118</v>
      </c>
      <c r="AS21" t="s">
        <v>121</v>
      </c>
      <c r="AT21" t="s">
        <v>234</v>
      </c>
      <c r="AU21" t="s">
        <v>270</v>
      </c>
      <c r="AV21" t="s">
        <v>48</v>
      </c>
      <c r="AW21">
        <v>1</v>
      </c>
      <c r="BB21">
        <v>0.85130434782608699</v>
      </c>
      <c r="BC21" t="s">
        <v>69</v>
      </c>
      <c r="BF21" t="s">
        <v>118</v>
      </c>
      <c r="BG21" t="s">
        <v>121</v>
      </c>
      <c r="BH21" t="s">
        <v>270</v>
      </c>
      <c r="BI21">
        <v>8373</v>
      </c>
      <c r="BJ21">
        <v>1</v>
      </c>
      <c r="BK21" t="s">
        <v>234</v>
      </c>
      <c r="BL21" t="s">
        <v>173</v>
      </c>
      <c r="BM21">
        <v>0.85130434782608699</v>
      </c>
      <c r="BN21" t="s">
        <v>69</v>
      </c>
      <c r="BO21" t="s">
        <v>176</v>
      </c>
      <c r="BP21">
        <v>1649.4680000000001</v>
      </c>
    </row>
    <row r="22" spans="1:68" ht="16.5">
      <c r="A22" s="276" t="str">
        <f t="shared" si="18"/>
        <v>인천제물포교통</v>
      </c>
      <c r="B22" s="111" t="str">
        <f t="shared" si="19"/>
        <v>김재홍</v>
      </c>
      <c r="C22" s="112" t="str">
        <f t="shared" si="20"/>
        <v>A</v>
      </c>
      <c r="D22" s="113">
        <f t="shared" si="21"/>
        <v>0.95474390264178988</v>
      </c>
      <c r="E22" s="114">
        <f t="shared" si="22"/>
        <v>7138</v>
      </c>
      <c r="F22" s="115" t="str">
        <f t="shared" si="23"/>
        <v>30</v>
      </c>
      <c r="G22" s="116" t="str">
        <f t="shared" si="24"/>
        <v>70바2804</v>
      </c>
      <c r="H22" s="117">
        <f t="shared" si="25"/>
        <v>3</v>
      </c>
      <c r="I22" s="118">
        <f t="shared" si="26"/>
        <v>1537.9669999999999</v>
      </c>
      <c r="J22" s="119">
        <f t="shared" si="27"/>
        <v>1.7964443751534574E-2</v>
      </c>
      <c r="K22" s="119">
        <f t="shared" si="28"/>
        <v>0.31988967247969136</v>
      </c>
      <c r="L22" s="119">
        <f t="shared" si="29"/>
        <v>0.19831374795427992</v>
      </c>
      <c r="M22" s="120">
        <f t="shared" si="30"/>
        <v>12.798</v>
      </c>
      <c r="N22" s="121">
        <f t="shared" si="31"/>
        <v>0</v>
      </c>
      <c r="O22" s="121">
        <f t="shared" si="32"/>
        <v>4.3564003648972962</v>
      </c>
      <c r="P22" s="232">
        <f t="shared" si="33"/>
        <v>14</v>
      </c>
      <c r="Q22" s="233">
        <f t="shared" si="34"/>
        <v>0</v>
      </c>
      <c r="R22" s="233">
        <f t="shared" si="35"/>
        <v>67</v>
      </c>
      <c r="T22">
        <v>530</v>
      </c>
      <c r="U22">
        <v>7138</v>
      </c>
      <c r="V22" t="s">
        <v>272</v>
      </c>
      <c r="W22">
        <v>1537.9670000000001</v>
      </c>
      <c r="X22">
        <v>770.10699999999997</v>
      </c>
      <c r="Y22">
        <v>1.9970000000000001</v>
      </c>
      <c r="Z22">
        <v>12.798</v>
      </c>
      <c r="AA22">
        <v>82.229709999999997</v>
      </c>
      <c r="AB22">
        <v>1.4772110000000001</v>
      </c>
      <c r="AC22">
        <v>26.304435000000002</v>
      </c>
      <c r="AD22" s="1">
        <v>305</v>
      </c>
      <c r="AE22">
        <v>0</v>
      </c>
      <c r="AF22">
        <v>67</v>
      </c>
      <c r="AG22">
        <v>71</v>
      </c>
      <c r="AH22">
        <v>18.703299999999999</v>
      </c>
      <c r="AI22">
        <v>850.8</v>
      </c>
      <c r="AJ22">
        <v>0</v>
      </c>
      <c r="AK22">
        <v>14</v>
      </c>
      <c r="AL22">
        <v>4962</v>
      </c>
      <c r="AM22" t="s">
        <v>273</v>
      </c>
      <c r="AN22" t="s">
        <v>466</v>
      </c>
      <c r="AO22">
        <v>1307.8109999999999</v>
      </c>
      <c r="AR22" t="s">
        <v>118</v>
      </c>
      <c r="AS22" t="s">
        <v>119</v>
      </c>
      <c r="AT22" t="s">
        <v>221</v>
      </c>
      <c r="AU22" t="s">
        <v>272</v>
      </c>
      <c r="AV22" t="s">
        <v>48</v>
      </c>
      <c r="AW22">
        <v>3</v>
      </c>
      <c r="BB22">
        <v>0.95474390264178988</v>
      </c>
      <c r="BC22" t="s">
        <v>66</v>
      </c>
      <c r="BF22" t="s">
        <v>118</v>
      </c>
      <c r="BG22" t="s">
        <v>119</v>
      </c>
      <c r="BH22" t="s">
        <v>272</v>
      </c>
      <c r="BI22">
        <v>7138</v>
      </c>
      <c r="BJ22">
        <v>3</v>
      </c>
      <c r="BK22" t="s">
        <v>221</v>
      </c>
      <c r="BL22" t="s">
        <v>207</v>
      </c>
      <c r="BM22">
        <v>0.95474390264178988</v>
      </c>
      <c r="BN22" t="s">
        <v>66</v>
      </c>
      <c r="BO22" t="s">
        <v>177</v>
      </c>
      <c r="BP22">
        <v>1537.9669999999999</v>
      </c>
    </row>
    <row r="23" spans="1:68" ht="16.5">
      <c r="A23" s="275" t="str">
        <f t="shared" si="18"/>
        <v>인천제물포교통</v>
      </c>
      <c r="B23" s="127" t="str">
        <f t="shared" si="19"/>
        <v>김정섭</v>
      </c>
      <c r="C23" s="128" t="str">
        <f t="shared" si="20"/>
        <v>F</v>
      </c>
      <c r="D23" s="129">
        <f t="shared" si="21"/>
        <v>0.79641796190666581</v>
      </c>
      <c r="E23" s="130">
        <f t="shared" si="22"/>
        <v>8696</v>
      </c>
      <c r="F23" s="131" t="str">
        <f t="shared" si="23"/>
        <v>30</v>
      </c>
      <c r="G23" s="132" t="str">
        <f t="shared" si="24"/>
        <v>70바2796</v>
      </c>
      <c r="H23" s="133">
        <f t="shared" si="25"/>
        <v>10</v>
      </c>
      <c r="I23" s="134">
        <f t="shared" si="26"/>
        <v>1386.0429999999999</v>
      </c>
      <c r="J23" s="135">
        <f t="shared" si="27"/>
        <v>1.9060621993553316E-2</v>
      </c>
      <c r="K23" s="135">
        <f t="shared" si="28"/>
        <v>0.33315866415944245</v>
      </c>
      <c r="L23" s="135">
        <f t="shared" si="29"/>
        <v>0.1890273245490941</v>
      </c>
      <c r="M23" s="136">
        <f t="shared" si="30"/>
        <v>15.590999999999999</v>
      </c>
      <c r="N23" s="137">
        <f t="shared" si="31"/>
        <v>0.28859133518945662</v>
      </c>
      <c r="O23" s="137">
        <f t="shared" si="32"/>
        <v>45.020248289555234</v>
      </c>
      <c r="P23" s="230">
        <f t="shared" si="33"/>
        <v>15</v>
      </c>
      <c r="Q23" s="231">
        <f t="shared" si="34"/>
        <v>4</v>
      </c>
      <c r="R23" s="231">
        <f t="shared" si="35"/>
        <v>624</v>
      </c>
      <c r="T23">
        <v>530</v>
      </c>
      <c r="U23">
        <v>8696</v>
      </c>
      <c r="V23" t="s">
        <v>274</v>
      </c>
      <c r="W23">
        <v>1386.0429999999999</v>
      </c>
      <c r="X23">
        <v>785.31100000000004</v>
      </c>
      <c r="Y23">
        <v>1.7649999999999999</v>
      </c>
      <c r="Z23">
        <v>15.590999999999999</v>
      </c>
      <c r="AA23">
        <v>75.853872999999993</v>
      </c>
      <c r="AB23">
        <v>1.4458219999999999</v>
      </c>
      <c r="AC23">
        <v>25.271374999999999</v>
      </c>
      <c r="AD23" s="1">
        <v>262</v>
      </c>
      <c r="AE23">
        <v>4</v>
      </c>
      <c r="AF23">
        <v>624</v>
      </c>
      <c r="AG23">
        <v>73</v>
      </c>
      <c r="AH23">
        <v>18.272539999999999</v>
      </c>
      <c r="AI23">
        <v>2739.9</v>
      </c>
      <c r="AJ23">
        <v>0</v>
      </c>
      <c r="AK23">
        <v>15</v>
      </c>
      <c r="AL23">
        <v>3057</v>
      </c>
      <c r="AM23" t="s">
        <v>275</v>
      </c>
      <c r="AN23" t="s">
        <v>467</v>
      </c>
      <c r="AO23">
        <v>282.03399999999999</v>
      </c>
      <c r="AR23" t="s">
        <v>118</v>
      </c>
      <c r="AS23" t="s">
        <v>119</v>
      </c>
      <c r="AT23" t="s">
        <v>216</v>
      </c>
      <c r="AU23" t="s">
        <v>274</v>
      </c>
      <c r="AV23" t="s">
        <v>48</v>
      </c>
      <c r="AW23">
        <v>10</v>
      </c>
      <c r="BB23">
        <v>0.79641796190666581</v>
      </c>
      <c r="BC23" t="s">
        <v>70</v>
      </c>
      <c r="BF23" t="s">
        <v>118</v>
      </c>
      <c r="BG23" t="s">
        <v>119</v>
      </c>
      <c r="BH23" t="s">
        <v>274</v>
      </c>
      <c r="BI23">
        <v>8696</v>
      </c>
      <c r="BJ23">
        <v>10</v>
      </c>
      <c r="BK23" t="s">
        <v>216</v>
      </c>
      <c r="BL23" t="s">
        <v>221</v>
      </c>
      <c r="BM23">
        <v>0.79641796190666581</v>
      </c>
      <c r="BN23" t="s">
        <v>70</v>
      </c>
      <c r="BO23" t="s">
        <v>187</v>
      </c>
      <c r="BP23">
        <v>1386.0429999999999</v>
      </c>
    </row>
    <row r="24" spans="1:68" ht="16.5">
      <c r="A24" s="276" t="str">
        <f t="shared" si="18"/>
        <v>인천제물포교통</v>
      </c>
      <c r="B24" s="111" t="str">
        <f t="shared" si="19"/>
        <v>김종섭</v>
      </c>
      <c r="C24" s="112" t="str">
        <f t="shared" si="20"/>
        <v>F</v>
      </c>
      <c r="D24" s="113">
        <f t="shared" si="21"/>
        <v>0.78666666666666663</v>
      </c>
      <c r="E24" s="114">
        <f t="shared" si="22"/>
        <v>4173</v>
      </c>
      <c r="F24" s="115" t="str">
        <f t="shared" si="23"/>
        <v>급행97</v>
      </c>
      <c r="G24" s="116" t="str">
        <f t="shared" si="24"/>
        <v>70바2834</v>
      </c>
      <c r="H24" s="117">
        <f t="shared" si="25"/>
        <v>1</v>
      </c>
      <c r="I24" s="118">
        <f t="shared" si="26"/>
        <v>2695.5990000000002</v>
      </c>
      <c r="J24" s="119">
        <f t="shared" si="27"/>
        <v>5.4555773760916464E-2</v>
      </c>
      <c r="K24" s="119">
        <f t="shared" si="28"/>
        <v>0.31954523579304572</v>
      </c>
      <c r="L24" s="119">
        <f t="shared" si="29"/>
        <v>0.21998821041260216</v>
      </c>
      <c r="M24" s="120">
        <f t="shared" si="30"/>
        <v>13.711</v>
      </c>
      <c r="N24" s="121">
        <f t="shared" si="31"/>
        <v>3.7097505971771021E-2</v>
      </c>
      <c r="O24" s="121">
        <f t="shared" si="32"/>
        <v>14.839002388708408</v>
      </c>
      <c r="P24" s="232">
        <f t="shared" si="33"/>
        <v>4</v>
      </c>
      <c r="Q24" s="233">
        <f t="shared" si="34"/>
        <v>1</v>
      </c>
      <c r="R24" s="233">
        <f t="shared" si="35"/>
        <v>400</v>
      </c>
      <c r="T24">
        <v>530</v>
      </c>
      <c r="U24">
        <v>4173</v>
      </c>
      <c r="V24" t="s">
        <v>276</v>
      </c>
      <c r="W24">
        <v>2695.5990000000002</v>
      </c>
      <c r="X24">
        <v>1427.605</v>
      </c>
      <c r="Y24">
        <v>1.8879999999999999</v>
      </c>
      <c r="Z24">
        <v>13.711</v>
      </c>
      <c r="AA24">
        <v>161.89743799999999</v>
      </c>
      <c r="AB24">
        <v>8.8324400000000001</v>
      </c>
      <c r="AC24">
        <v>51.733555000000003</v>
      </c>
      <c r="AD24" s="1">
        <v>593</v>
      </c>
      <c r="AE24">
        <v>1</v>
      </c>
      <c r="AF24">
        <v>400</v>
      </c>
      <c r="AG24">
        <v>76</v>
      </c>
      <c r="AH24">
        <v>16.650041000000002</v>
      </c>
      <c r="AI24">
        <v>993</v>
      </c>
      <c r="AJ24">
        <v>0</v>
      </c>
      <c r="AK24">
        <v>4</v>
      </c>
      <c r="AL24">
        <v>629</v>
      </c>
      <c r="AM24" t="s">
        <v>277</v>
      </c>
      <c r="AN24" t="s">
        <v>468</v>
      </c>
      <c r="AO24">
        <v>2695.5990000000002</v>
      </c>
      <c r="AR24" t="s">
        <v>118</v>
      </c>
      <c r="AS24" t="s">
        <v>121</v>
      </c>
      <c r="AT24" t="s">
        <v>232</v>
      </c>
      <c r="AU24" t="s">
        <v>276</v>
      </c>
      <c r="AV24" t="s">
        <v>48</v>
      </c>
      <c r="AW24">
        <v>1</v>
      </c>
      <c r="BB24">
        <v>0.78666666666666663</v>
      </c>
      <c r="BC24" t="s">
        <v>70</v>
      </c>
      <c r="BF24" t="s">
        <v>118</v>
      </c>
      <c r="BG24" t="s">
        <v>121</v>
      </c>
      <c r="BH24" t="s">
        <v>276</v>
      </c>
      <c r="BI24">
        <v>4173</v>
      </c>
      <c r="BJ24">
        <v>1</v>
      </c>
      <c r="BK24" t="s">
        <v>232</v>
      </c>
      <c r="BL24" t="s">
        <v>173</v>
      </c>
      <c r="BM24">
        <v>0.78666666666666663</v>
      </c>
      <c r="BN24" t="s">
        <v>70</v>
      </c>
      <c r="BO24" t="s">
        <v>187</v>
      </c>
      <c r="BP24">
        <v>2695.5990000000002</v>
      </c>
    </row>
    <row r="25" spans="1:68" ht="16.5">
      <c r="A25" s="275" t="str">
        <f t="shared" si="18"/>
        <v>인천제물포교통</v>
      </c>
      <c r="B25" s="127" t="str">
        <f t="shared" si="19"/>
        <v>김종윤</v>
      </c>
      <c r="C25" s="128" t="str">
        <f t="shared" si="20"/>
        <v>D</v>
      </c>
      <c r="D25" s="129">
        <f t="shared" si="21"/>
        <v>0.82936934475481117</v>
      </c>
      <c r="E25" s="130">
        <f t="shared" si="22"/>
        <v>2190</v>
      </c>
      <c r="F25" s="131" t="str">
        <f t="shared" si="23"/>
        <v>30</v>
      </c>
      <c r="G25" s="132" t="str">
        <f t="shared" si="24"/>
        <v>70바2783</v>
      </c>
      <c r="H25" s="133">
        <f t="shared" si="25"/>
        <v>9</v>
      </c>
      <c r="I25" s="134">
        <f t="shared" si="26"/>
        <v>1423.63</v>
      </c>
      <c r="J25" s="135">
        <f t="shared" si="27"/>
        <v>2.693879518213918E-2</v>
      </c>
      <c r="K25" s="135">
        <f t="shared" si="28"/>
        <v>0.35465035831260255</v>
      </c>
      <c r="L25" s="135">
        <f t="shared" si="29"/>
        <v>0.15242724584337222</v>
      </c>
      <c r="M25" s="136">
        <f t="shared" si="30"/>
        <v>15.303000000000001</v>
      </c>
      <c r="N25" s="137">
        <f t="shared" si="31"/>
        <v>0</v>
      </c>
      <c r="O25" s="137">
        <f t="shared" si="32"/>
        <v>43.269669787795983</v>
      </c>
      <c r="P25" s="230">
        <f t="shared" si="33"/>
        <v>23</v>
      </c>
      <c r="Q25" s="231">
        <f t="shared" si="34"/>
        <v>0</v>
      </c>
      <c r="R25" s="231">
        <f t="shared" si="35"/>
        <v>616</v>
      </c>
      <c r="T25">
        <v>530</v>
      </c>
      <c r="U25">
        <v>2190</v>
      </c>
      <c r="V25" t="s">
        <v>278</v>
      </c>
      <c r="W25">
        <v>1423.63</v>
      </c>
      <c r="X25">
        <v>806.221</v>
      </c>
      <c r="Y25">
        <v>1.766</v>
      </c>
      <c r="Z25">
        <v>15.303000000000001</v>
      </c>
      <c r="AA25">
        <v>85.068875000000006</v>
      </c>
      <c r="AB25">
        <v>2.2916530000000002</v>
      </c>
      <c r="AC25">
        <v>30.169706999999999</v>
      </c>
      <c r="AD25" s="1">
        <v>217</v>
      </c>
      <c r="AE25">
        <v>0</v>
      </c>
      <c r="AF25">
        <v>616</v>
      </c>
      <c r="AG25">
        <v>71</v>
      </c>
      <c r="AH25">
        <v>16.735026999999999</v>
      </c>
      <c r="AI25">
        <v>1264.7</v>
      </c>
      <c r="AJ25">
        <v>0</v>
      </c>
      <c r="AK25">
        <v>23</v>
      </c>
      <c r="AL25">
        <v>4017</v>
      </c>
      <c r="AM25" t="s">
        <v>279</v>
      </c>
      <c r="AN25" t="s">
        <v>469</v>
      </c>
      <c r="AO25">
        <v>293.649</v>
      </c>
      <c r="AR25" t="s">
        <v>118</v>
      </c>
      <c r="AS25" t="s">
        <v>119</v>
      </c>
      <c r="AT25" t="s">
        <v>209</v>
      </c>
      <c r="AU25" t="s">
        <v>278</v>
      </c>
      <c r="AV25" t="s">
        <v>48</v>
      </c>
      <c r="AW25">
        <v>9</v>
      </c>
      <c r="BB25">
        <v>0.82936934475481117</v>
      </c>
      <c r="BC25" t="s">
        <v>67</v>
      </c>
      <c r="BF25" t="s">
        <v>118</v>
      </c>
      <c r="BG25" t="s">
        <v>119</v>
      </c>
      <c r="BH25" t="s">
        <v>278</v>
      </c>
      <c r="BI25">
        <v>2190</v>
      </c>
      <c r="BJ25">
        <v>9</v>
      </c>
      <c r="BK25" t="s">
        <v>209</v>
      </c>
      <c r="BL25" t="s">
        <v>233</v>
      </c>
      <c r="BM25">
        <v>0.82936934475481117</v>
      </c>
      <c r="BN25" t="s">
        <v>67</v>
      </c>
      <c r="BO25" t="s">
        <v>178</v>
      </c>
      <c r="BP25">
        <v>1423.63</v>
      </c>
    </row>
    <row r="26" spans="1:68" ht="16.5">
      <c r="A26" s="276" t="str">
        <f t="shared" si="18"/>
        <v>인천제물포교통</v>
      </c>
      <c r="B26" s="111" t="str">
        <f t="shared" si="19"/>
        <v>김혁길</v>
      </c>
      <c r="C26" s="112" t="str">
        <f t="shared" si="20"/>
        <v>F</v>
      </c>
      <c r="D26" s="113">
        <f t="shared" si="21"/>
        <v>0.73650308356009719</v>
      </c>
      <c r="E26" s="114">
        <f t="shared" si="22"/>
        <v>5121</v>
      </c>
      <c r="F26" s="115" t="str">
        <f t="shared" si="23"/>
        <v>급행97</v>
      </c>
      <c r="G26" s="116" t="str">
        <f t="shared" si="24"/>
        <v>70바2831</v>
      </c>
      <c r="H26" s="117">
        <f t="shared" si="25"/>
        <v>2</v>
      </c>
      <c r="I26" s="118">
        <f t="shared" si="26"/>
        <v>2396.5100000000002</v>
      </c>
      <c r="J26" s="119">
        <f t="shared" si="27"/>
        <v>2.8534357875121388E-2</v>
      </c>
      <c r="K26" s="119">
        <f t="shared" si="28"/>
        <v>0.34898672653894697</v>
      </c>
      <c r="L26" s="119">
        <f t="shared" si="29"/>
        <v>0.18526941260416188</v>
      </c>
      <c r="M26" s="120">
        <f t="shared" si="30"/>
        <v>16.026</v>
      </c>
      <c r="N26" s="121">
        <f t="shared" si="31"/>
        <v>0</v>
      </c>
      <c r="O26" s="121">
        <f t="shared" si="32"/>
        <v>13.728296564587669</v>
      </c>
      <c r="P26" s="232">
        <f t="shared" si="33"/>
        <v>46</v>
      </c>
      <c r="Q26" s="233">
        <f t="shared" si="34"/>
        <v>0</v>
      </c>
      <c r="R26" s="233">
        <f t="shared" si="35"/>
        <v>329</v>
      </c>
      <c r="T26">
        <v>530</v>
      </c>
      <c r="U26">
        <v>5121</v>
      </c>
      <c r="V26" t="s">
        <v>280</v>
      </c>
      <c r="W26">
        <v>2396.5100000000002</v>
      </c>
      <c r="X26">
        <v>1415.0630000000001</v>
      </c>
      <c r="Y26">
        <v>1.694</v>
      </c>
      <c r="Z26">
        <v>16.026</v>
      </c>
      <c r="AA26">
        <v>150.918588</v>
      </c>
      <c r="AB26">
        <v>4.3063650000000004</v>
      </c>
      <c r="AC26">
        <v>52.668584000000003</v>
      </c>
      <c r="AD26" s="1">
        <v>444</v>
      </c>
      <c r="AE26">
        <v>0</v>
      </c>
      <c r="AF26">
        <v>329</v>
      </c>
      <c r="AG26">
        <v>73</v>
      </c>
      <c r="AH26">
        <v>15.879488</v>
      </c>
      <c r="AI26">
        <v>1778.9</v>
      </c>
      <c r="AJ26">
        <v>0</v>
      </c>
      <c r="AK26">
        <v>46</v>
      </c>
      <c r="AL26">
        <v>10650</v>
      </c>
      <c r="AM26" t="s">
        <v>281</v>
      </c>
      <c r="AN26" t="s">
        <v>470</v>
      </c>
      <c r="AO26">
        <v>2293.681</v>
      </c>
      <c r="AR26" t="s">
        <v>118</v>
      </c>
      <c r="AS26" t="s">
        <v>121</v>
      </c>
      <c r="AT26" t="s">
        <v>230</v>
      </c>
      <c r="AU26" t="s">
        <v>280</v>
      </c>
      <c r="AV26" t="s">
        <v>48</v>
      </c>
      <c r="AW26">
        <v>2</v>
      </c>
      <c r="BB26">
        <v>0.73650308356009719</v>
      </c>
      <c r="BC26" t="s">
        <v>70</v>
      </c>
      <c r="BF26" t="s">
        <v>118</v>
      </c>
      <c r="BG26" t="s">
        <v>121</v>
      </c>
      <c r="BH26" t="s">
        <v>280</v>
      </c>
      <c r="BI26">
        <v>5121</v>
      </c>
      <c r="BJ26">
        <v>2</v>
      </c>
      <c r="BK26" t="s">
        <v>230</v>
      </c>
      <c r="BL26" t="s">
        <v>235</v>
      </c>
      <c r="BM26">
        <v>0.73650308356009719</v>
      </c>
      <c r="BN26" t="s">
        <v>70</v>
      </c>
      <c r="BO26" t="s">
        <v>187</v>
      </c>
      <c r="BP26">
        <v>2396.5100000000002</v>
      </c>
    </row>
    <row r="27" spans="1:68" ht="16.5">
      <c r="A27" s="275" t="str">
        <f t="shared" si="18"/>
        <v>인천제물포교통</v>
      </c>
      <c r="B27" s="127" t="str">
        <f t="shared" si="19"/>
        <v>김현국</v>
      </c>
      <c r="C27" s="128" t="str">
        <f t="shared" si="20"/>
        <v>A</v>
      </c>
      <c r="D27" s="129">
        <f t="shared" si="21"/>
        <v>0.99229162757550893</v>
      </c>
      <c r="E27" s="130">
        <f t="shared" si="22"/>
        <v>1863</v>
      </c>
      <c r="F27" s="131" t="str">
        <f t="shared" si="23"/>
        <v>30</v>
      </c>
      <c r="G27" s="132" t="str">
        <f t="shared" si="24"/>
        <v>70바2819</v>
      </c>
      <c r="H27" s="133">
        <f t="shared" si="25"/>
        <v>9</v>
      </c>
      <c r="I27" s="134">
        <f t="shared" si="26"/>
        <v>8592.0589999999993</v>
      </c>
      <c r="J27" s="135">
        <f t="shared" si="27"/>
        <v>2.0705946881563683E-2</v>
      </c>
      <c r="K27" s="135">
        <f t="shared" si="28"/>
        <v>0.35379372595027925</v>
      </c>
      <c r="L27" s="135">
        <f t="shared" si="29"/>
        <v>0.17015711833449934</v>
      </c>
      <c r="M27" s="136">
        <f t="shared" si="30"/>
        <v>14.27</v>
      </c>
      <c r="N27" s="137">
        <f t="shared" si="31"/>
        <v>0.39571422868488221</v>
      </c>
      <c r="O27" s="137">
        <f t="shared" si="32"/>
        <v>19.296887975280431</v>
      </c>
      <c r="P27" s="230">
        <f t="shared" si="33"/>
        <v>96</v>
      </c>
      <c r="Q27" s="231">
        <f t="shared" si="34"/>
        <v>34</v>
      </c>
      <c r="R27" s="231">
        <f t="shared" si="35"/>
        <v>1658</v>
      </c>
      <c r="T27">
        <v>530</v>
      </c>
      <c r="U27">
        <v>1863</v>
      </c>
      <c r="V27" t="s">
        <v>282</v>
      </c>
      <c r="W27">
        <v>8592.0589999999993</v>
      </c>
      <c r="X27">
        <v>4119.7169999999996</v>
      </c>
      <c r="Y27">
        <v>2.0859999999999999</v>
      </c>
      <c r="Z27">
        <v>14.27</v>
      </c>
      <c r="AA27">
        <v>430.59049900000002</v>
      </c>
      <c r="AB27">
        <v>8.9157840000000004</v>
      </c>
      <c r="AC27">
        <v>152.340217</v>
      </c>
      <c r="AD27" s="1">
        <v>1462</v>
      </c>
      <c r="AE27">
        <v>34</v>
      </c>
      <c r="AF27">
        <v>1658</v>
      </c>
      <c r="AG27">
        <v>74</v>
      </c>
      <c r="AH27">
        <v>19.954129999999999</v>
      </c>
      <c r="AI27">
        <v>7473.6</v>
      </c>
      <c r="AJ27">
        <v>0</v>
      </c>
      <c r="AK27">
        <v>96</v>
      </c>
      <c r="AL27">
        <v>92001</v>
      </c>
      <c r="AM27" t="s">
        <v>283</v>
      </c>
      <c r="AN27" t="s">
        <v>471</v>
      </c>
      <c r="AO27">
        <v>6488.866</v>
      </c>
      <c r="AR27" t="s">
        <v>118</v>
      </c>
      <c r="AS27" t="s">
        <v>119</v>
      </c>
      <c r="AT27" t="s">
        <v>223</v>
      </c>
      <c r="AU27" t="s">
        <v>282</v>
      </c>
      <c r="AV27" t="s">
        <v>48</v>
      </c>
      <c r="AW27">
        <v>9</v>
      </c>
      <c r="BB27">
        <v>0.99229162757550893</v>
      </c>
      <c r="BC27" t="s">
        <v>66</v>
      </c>
      <c r="BF27" t="s">
        <v>118</v>
      </c>
      <c r="BG27" t="s">
        <v>119</v>
      </c>
      <c r="BH27" t="s">
        <v>282</v>
      </c>
      <c r="BI27">
        <v>1863</v>
      </c>
      <c r="BJ27">
        <v>9</v>
      </c>
      <c r="BK27" t="s">
        <v>223</v>
      </c>
      <c r="BL27" t="s">
        <v>211</v>
      </c>
      <c r="BM27">
        <v>0.99229162757550893</v>
      </c>
      <c r="BN27" t="s">
        <v>66</v>
      </c>
      <c r="BO27" t="s">
        <v>177</v>
      </c>
      <c r="BP27">
        <v>8592.0589999999993</v>
      </c>
    </row>
    <row r="28" spans="1:68" ht="16.5">
      <c r="A28" s="276" t="str">
        <f t="shared" si="18"/>
        <v>인천제물포교통</v>
      </c>
      <c r="B28" s="111" t="str">
        <f t="shared" si="19"/>
        <v>김현동</v>
      </c>
      <c r="C28" s="112" t="str">
        <f t="shared" si="20"/>
        <v>C</v>
      </c>
      <c r="D28" s="113">
        <f t="shared" si="21"/>
        <v>0.86761022998803938</v>
      </c>
      <c r="E28" s="114">
        <f t="shared" si="22"/>
        <v>4437</v>
      </c>
      <c r="F28" s="115" t="str">
        <f t="shared" si="23"/>
        <v>30</v>
      </c>
      <c r="G28" s="116" t="str">
        <f t="shared" si="24"/>
        <v>70바2788</v>
      </c>
      <c r="H28" s="117">
        <f t="shared" si="25"/>
        <v>2</v>
      </c>
      <c r="I28" s="118">
        <f t="shared" si="26"/>
        <v>1934.4359999999999</v>
      </c>
      <c r="J28" s="119">
        <f t="shared" si="27"/>
        <v>2.2064362433643167E-2</v>
      </c>
      <c r="K28" s="119">
        <f t="shared" si="28"/>
        <v>0.36798315203006499</v>
      </c>
      <c r="L28" s="119">
        <f t="shared" si="29"/>
        <v>0.23779540910115404</v>
      </c>
      <c r="M28" s="120">
        <f t="shared" si="30"/>
        <v>16.506</v>
      </c>
      <c r="N28" s="121">
        <f t="shared" si="31"/>
        <v>0</v>
      </c>
      <c r="O28" s="121">
        <f t="shared" si="32"/>
        <v>28.018502550614237</v>
      </c>
      <c r="P28" s="232">
        <f t="shared" si="33"/>
        <v>17</v>
      </c>
      <c r="Q28" s="233">
        <f t="shared" si="34"/>
        <v>0</v>
      </c>
      <c r="R28" s="233">
        <f t="shared" si="35"/>
        <v>542</v>
      </c>
      <c r="T28">
        <v>530</v>
      </c>
      <c r="U28">
        <v>4437</v>
      </c>
      <c r="V28" t="s">
        <v>284</v>
      </c>
      <c r="W28">
        <v>1934.4359999999999</v>
      </c>
      <c r="X28">
        <v>1061.6679999999999</v>
      </c>
      <c r="Y28">
        <v>1.8220000000000001</v>
      </c>
      <c r="Z28">
        <v>16.506</v>
      </c>
      <c r="AA28">
        <v>110.67303699999999</v>
      </c>
      <c r="AB28">
        <v>2.4419300000000002</v>
      </c>
      <c r="AC28">
        <v>40.725813000000002</v>
      </c>
      <c r="AD28" s="1">
        <v>460</v>
      </c>
      <c r="AE28">
        <v>0</v>
      </c>
      <c r="AF28">
        <v>542</v>
      </c>
      <c r="AG28">
        <v>72</v>
      </c>
      <c r="AH28">
        <v>17.478836999999999</v>
      </c>
      <c r="AI28">
        <v>1619.6</v>
      </c>
      <c r="AJ28">
        <v>0</v>
      </c>
      <c r="AK28">
        <v>17</v>
      </c>
      <c r="AL28">
        <v>4609</v>
      </c>
      <c r="AM28" t="s">
        <v>285</v>
      </c>
      <c r="AN28" t="s">
        <v>472</v>
      </c>
      <c r="AO28">
        <v>1858.548</v>
      </c>
      <c r="AR28" t="s">
        <v>118</v>
      </c>
      <c r="AS28" t="s">
        <v>119</v>
      </c>
      <c r="AT28" t="s">
        <v>210</v>
      </c>
      <c r="AU28" t="s">
        <v>284</v>
      </c>
      <c r="AV28" t="s">
        <v>48</v>
      </c>
      <c r="AW28">
        <v>2</v>
      </c>
      <c r="BB28">
        <v>0.86761022998803938</v>
      </c>
      <c r="BC28" t="s">
        <v>69</v>
      </c>
      <c r="BF28" t="s">
        <v>118</v>
      </c>
      <c r="BG28" t="s">
        <v>119</v>
      </c>
      <c r="BH28" t="s">
        <v>284</v>
      </c>
      <c r="BI28">
        <v>4437</v>
      </c>
      <c r="BJ28">
        <v>2</v>
      </c>
      <c r="BK28" t="s">
        <v>210</v>
      </c>
      <c r="BL28" t="s">
        <v>224</v>
      </c>
      <c r="BM28">
        <v>0.86761022998803938</v>
      </c>
      <c r="BN28" t="s">
        <v>69</v>
      </c>
      <c r="BO28" t="s">
        <v>176</v>
      </c>
      <c r="BP28">
        <v>1934.4359999999999</v>
      </c>
    </row>
    <row r="29" spans="1:68" ht="16.5">
      <c r="A29" s="275" t="str">
        <f t="shared" si="18"/>
        <v>인천제물포교통</v>
      </c>
      <c r="B29" s="127" t="str">
        <f t="shared" si="19"/>
        <v>김홍배</v>
      </c>
      <c r="C29" s="128" t="str">
        <f t="shared" si="20"/>
        <v>D</v>
      </c>
      <c r="D29" s="129">
        <f t="shared" si="21"/>
        <v>0.80243530147986419</v>
      </c>
      <c r="E29" s="130">
        <f t="shared" si="22"/>
        <v>662</v>
      </c>
      <c r="F29" s="131" t="str">
        <f t="shared" si="23"/>
        <v>30</v>
      </c>
      <c r="G29" s="132" t="str">
        <f t="shared" si="24"/>
        <v>70바2788</v>
      </c>
      <c r="H29" s="133">
        <f t="shared" si="25"/>
        <v>9</v>
      </c>
      <c r="I29" s="134">
        <f t="shared" si="26"/>
        <v>1285.431</v>
      </c>
      <c r="J29" s="135">
        <f t="shared" si="27"/>
        <v>3.8743850992912734E-2</v>
      </c>
      <c r="K29" s="135">
        <f t="shared" si="28"/>
        <v>0.36691767940887882</v>
      </c>
      <c r="L29" s="135">
        <f t="shared" si="29"/>
        <v>0.2310509082167771</v>
      </c>
      <c r="M29" s="136">
        <f t="shared" si="30"/>
        <v>15.526</v>
      </c>
      <c r="N29" s="137">
        <f t="shared" si="31"/>
        <v>0</v>
      </c>
      <c r="O29" s="137">
        <f t="shared" si="32"/>
        <v>15.014419288160935</v>
      </c>
      <c r="P29" s="230">
        <f t="shared" si="33"/>
        <v>16</v>
      </c>
      <c r="Q29" s="231">
        <f t="shared" si="34"/>
        <v>0</v>
      </c>
      <c r="R29" s="231">
        <f t="shared" si="35"/>
        <v>193</v>
      </c>
      <c r="T29">
        <v>530</v>
      </c>
      <c r="U29">
        <v>662</v>
      </c>
      <c r="V29" t="s">
        <v>286</v>
      </c>
      <c r="W29">
        <v>1285.431</v>
      </c>
      <c r="X29">
        <v>721.66300000000001</v>
      </c>
      <c r="Y29">
        <v>1.7809999999999999</v>
      </c>
      <c r="Z29">
        <v>15.526</v>
      </c>
      <c r="AA29">
        <v>78.872489999999999</v>
      </c>
      <c r="AB29">
        <v>3.0558239999999999</v>
      </c>
      <c r="AC29">
        <v>28.939710999999999</v>
      </c>
      <c r="AD29" s="1">
        <v>297</v>
      </c>
      <c r="AE29">
        <v>0</v>
      </c>
      <c r="AF29">
        <v>193</v>
      </c>
      <c r="AG29">
        <v>71</v>
      </c>
      <c r="AH29">
        <v>16.297582999999999</v>
      </c>
      <c r="AI29">
        <v>508.9</v>
      </c>
      <c r="AJ29">
        <v>0</v>
      </c>
      <c r="AK29">
        <v>16</v>
      </c>
      <c r="AL29">
        <v>4664</v>
      </c>
      <c r="AM29" t="s">
        <v>287</v>
      </c>
      <c r="AN29" t="s">
        <v>473</v>
      </c>
      <c r="AO29">
        <v>215.97900000000001</v>
      </c>
      <c r="AR29" t="s">
        <v>118</v>
      </c>
      <c r="AS29" t="s">
        <v>119</v>
      </c>
      <c r="AT29" t="s">
        <v>210</v>
      </c>
      <c r="AU29" t="s">
        <v>286</v>
      </c>
      <c r="AV29" t="s">
        <v>48</v>
      </c>
      <c r="AW29">
        <v>9</v>
      </c>
      <c r="BB29">
        <v>0.80243530147986419</v>
      </c>
      <c r="BC29" t="s">
        <v>67</v>
      </c>
      <c r="BF29" t="s">
        <v>118</v>
      </c>
      <c r="BG29" t="s">
        <v>119</v>
      </c>
      <c r="BH29" t="s">
        <v>286</v>
      </c>
      <c r="BI29">
        <v>662</v>
      </c>
      <c r="BJ29">
        <v>9</v>
      </c>
      <c r="BK29" t="s">
        <v>210</v>
      </c>
      <c r="BL29" t="s">
        <v>234</v>
      </c>
      <c r="BM29">
        <v>0.80243530147986419</v>
      </c>
      <c r="BN29" t="s">
        <v>67</v>
      </c>
      <c r="BO29" t="s">
        <v>178</v>
      </c>
      <c r="BP29">
        <v>1285.431</v>
      </c>
    </row>
    <row r="30" spans="1:68" ht="16.5">
      <c r="A30" s="276" t="str">
        <f t="shared" si="18"/>
        <v>인천제물포교통</v>
      </c>
      <c r="B30" s="111" t="str">
        <f t="shared" si="19"/>
        <v>남형우</v>
      </c>
      <c r="C30" s="112" t="str">
        <f t="shared" si="20"/>
        <v>D</v>
      </c>
      <c r="D30" s="113">
        <f t="shared" si="21"/>
        <v>0.82765272652439914</v>
      </c>
      <c r="E30" s="114">
        <f t="shared" si="22"/>
        <v>5409</v>
      </c>
      <c r="F30" s="115" t="str">
        <f t="shared" si="23"/>
        <v>30</v>
      </c>
      <c r="G30" s="116" t="str">
        <f t="shared" si="24"/>
        <v>70바2711</v>
      </c>
      <c r="H30" s="117">
        <f t="shared" si="25"/>
        <v>16</v>
      </c>
      <c r="I30" s="118">
        <f t="shared" si="26"/>
        <v>3435.6940000000004</v>
      </c>
      <c r="J30" s="119">
        <f t="shared" si="27"/>
        <v>2.9356630617911741E-2</v>
      </c>
      <c r="K30" s="119">
        <f t="shared" si="28"/>
        <v>0.34841117265754001</v>
      </c>
      <c r="L30" s="119">
        <f t="shared" si="29"/>
        <v>0.17638357781571931</v>
      </c>
      <c r="M30" s="120">
        <f t="shared" si="30"/>
        <v>13.137</v>
      </c>
      <c r="N30" s="121">
        <f t="shared" si="31"/>
        <v>0.63279269826258133</v>
      </c>
      <c r="O30" s="121">
        <f t="shared" si="32"/>
        <v>19.81791677740539</v>
      </c>
      <c r="P30" s="232">
        <f t="shared" si="33"/>
        <v>31</v>
      </c>
      <c r="Q30" s="233">
        <f t="shared" si="34"/>
        <v>22</v>
      </c>
      <c r="R30" s="233">
        <f t="shared" si="35"/>
        <v>689</v>
      </c>
      <c r="T30">
        <v>530</v>
      </c>
      <c r="U30">
        <v>5409</v>
      </c>
      <c r="V30" t="s">
        <v>288</v>
      </c>
      <c r="W30">
        <v>3476.652</v>
      </c>
      <c r="X30">
        <v>1892.0119999999999</v>
      </c>
      <c r="Y30">
        <v>1.8380000000000001</v>
      </c>
      <c r="Z30">
        <v>13.137</v>
      </c>
      <c r="AA30">
        <v>211.22301400000001</v>
      </c>
      <c r="AB30">
        <v>6.2007960000000004</v>
      </c>
      <c r="AC30">
        <v>73.592457999999993</v>
      </c>
      <c r="AD30" s="1">
        <v>606</v>
      </c>
      <c r="AE30">
        <v>22</v>
      </c>
      <c r="AF30">
        <v>689</v>
      </c>
      <c r="AG30">
        <v>73</v>
      </c>
      <c r="AH30">
        <v>16.459626</v>
      </c>
      <c r="AI30">
        <v>1609</v>
      </c>
      <c r="AJ30">
        <v>0</v>
      </c>
      <c r="AK30">
        <v>31</v>
      </c>
      <c r="AL30">
        <v>4838</v>
      </c>
      <c r="AM30" t="s">
        <v>289</v>
      </c>
      <c r="AN30" t="s">
        <v>474</v>
      </c>
      <c r="AO30">
        <v>920.56500000000005</v>
      </c>
      <c r="AR30" t="s">
        <v>118</v>
      </c>
      <c r="AS30" t="s">
        <v>119</v>
      </c>
      <c r="AT30" t="s">
        <v>204</v>
      </c>
      <c r="AU30" t="s">
        <v>288</v>
      </c>
      <c r="AV30" t="s">
        <v>48</v>
      </c>
      <c r="AW30">
        <v>16</v>
      </c>
      <c r="BB30">
        <v>0.82765272652439914</v>
      </c>
      <c r="BC30" t="s">
        <v>67</v>
      </c>
      <c r="BF30" t="s">
        <v>118</v>
      </c>
      <c r="BG30" t="s">
        <v>119</v>
      </c>
      <c r="BH30" t="s">
        <v>288</v>
      </c>
      <c r="BI30">
        <v>5409</v>
      </c>
      <c r="BJ30">
        <v>16</v>
      </c>
      <c r="BK30" t="s">
        <v>204</v>
      </c>
      <c r="BL30" t="s">
        <v>226</v>
      </c>
      <c r="BM30">
        <v>0.82765272652439914</v>
      </c>
      <c r="BN30" t="s">
        <v>67</v>
      </c>
      <c r="BO30" t="s">
        <v>178</v>
      </c>
      <c r="BP30">
        <v>3435.6940000000004</v>
      </c>
    </row>
    <row r="31" spans="1:68" ht="16.5">
      <c r="A31" s="275" t="str">
        <f t="shared" si="18"/>
        <v>인천제물포교통</v>
      </c>
      <c r="B31" s="127" t="str">
        <f t="shared" si="19"/>
        <v>류봉희</v>
      </c>
      <c r="C31" s="128" t="str">
        <f t="shared" si="20"/>
        <v>D</v>
      </c>
      <c r="D31" s="129">
        <f t="shared" si="21"/>
        <v>0.80347826086956531</v>
      </c>
      <c r="E31" s="130">
        <f t="shared" si="22"/>
        <v>6356</v>
      </c>
      <c r="F31" s="131" t="str">
        <f t="shared" si="23"/>
        <v>급행97</v>
      </c>
      <c r="G31" s="132" t="str">
        <f t="shared" si="24"/>
        <v>70바2860</v>
      </c>
      <c r="H31" s="133">
        <f t="shared" si="25"/>
        <v>1</v>
      </c>
      <c r="I31" s="134">
        <f t="shared" si="26"/>
        <v>2782.0230000000001</v>
      </c>
      <c r="J31" s="135">
        <f t="shared" si="27"/>
        <v>1.9152035856947736E-2</v>
      </c>
      <c r="K31" s="135">
        <f t="shared" si="28"/>
        <v>0.37864656294997251</v>
      </c>
      <c r="L31" s="135">
        <f t="shared" si="29"/>
        <v>0.23615908279694309</v>
      </c>
      <c r="M31" s="136">
        <f t="shared" si="30"/>
        <v>14.784000000000001</v>
      </c>
      <c r="N31" s="137">
        <f t="shared" si="31"/>
        <v>3.5945065874724971E-2</v>
      </c>
      <c r="O31" s="137">
        <f t="shared" si="32"/>
        <v>24.083194136065732</v>
      </c>
      <c r="P31" s="230">
        <f t="shared" si="33"/>
        <v>5</v>
      </c>
      <c r="Q31" s="231">
        <f t="shared" si="34"/>
        <v>1</v>
      </c>
      <c r="R31" s="231">
        <f t="shared" si="35"/>
        <v>670</v>
      </c>
      <c r="T31">
        <v>530</v>
      </c>
      <c r="U31">
        <v>6356</v>
      </c>
      <c r="V31" t="s">
        <v>290</v>
      </c>
      <c r="W31">
        <v>2782.0230000000001</v>
      </c>
      <c r="X31">
        <v>1505.7850000000001</v>
      </c>
      <c r="Y31">
        <v>1.8480000000000001</v>
      </c>
      <c r="Z31">
        <v>14.784000000000001</v>
      </c>
      <c r="AA31">
        <v>165.28300300000001</v>
      </c>
      <c r="AB31">
        <v>3.1655060000000002</v>
      </c>
      <c r="AC31">
        <v>62.583841</v>
      </c>
      <c r="AD31" s="1">
        <v>657</v>
      </c>
      <c r="AE31">
        <v>1</v>
      </c>
      <c r="AF31">
        <v>670</v>
      </c>
      <c r="AG31">
        <v>71</v>
      </c>
      <c r="AH31">
        <v>16.831875</v>
      </c>
      <c r="AI31">
        <v>846.6</v>
      </c>
      <c r="AJ31">
        <v>0</v>
      </c>
      <c r="AK31">
        <v>5</v>
      </c>
      <c r="AL31">
        <v>2668</v>
      </c>
      <c r="AM31" t="s">
        <v>291</v>
      </c>
      <c r="AN31" t="s">
        <v>475</v>
      </c>
      <c r="AO31">
        <v>2782.0230000000001</v>
      </c>
      <c r="AR31" t="s">
        <v>118</v>
      </c>
      <c r="AS31" t="s">
        <v>121</v>
      </c>
      <c r="AT31" t="s">
        <v>237</v>
      </c>
      <c r="AU31" t="s">
        <v>290</v>
      </c>
      <c r="AV31" t="s">
        <v>48</v>
      </c>
      <c r="AW31">
        <v>1</v>
      </c>
      <c r="BB31">
        <v>0.80347826086956531</v>
      </c>
      <c r="BC31" t="s">
        <v>67</v>
      </c>
      <c r="BF31" t="s">
        <v>118</v>
      </c>
      <c r="BG31" t="s">
        <v>121</v>
      </c>
      <c r="BH31" t="s">
        <v>290</v>
      </c>
      <c r="BI31">
        <v>6356</v>
      </c>
      <c r="BJ31">
        <v>1</v>
      </c>
      <c r="BK31" t="s">
        <v>237</v>
      </c>
      <c r="BL31" t="s">
        <v>173</v>
      </c>
      <c r="BM31">
        <v>0.80347826086956531</v>
      </c>
      <c r="BN31" t="s">
        <v>67</v>
      </c>
      <c r="BO31" t="s">
        <v>178</v>
      </c>
      <c r="BP31">
        <v>2782.0230000000001</v>
      </c>
    </row>
    <row r="32" spans="1:68" ht="16.5">
      <c r="A32" s="276" t="str">
        <f t="shared" si="18"/>
        <v>인천제물포교통</v>
      </c>
      <c r="B32" s="111" t="str">
        <f t="shared" si="19"/>
        <v>문정원</v>
      </c>
      <c r="C32" s="112" t="str">
        <f t="shared" si="20"/>
        <v>D</v>
      </c>
      <c r="D32" s="113">
        <f t="shared" si="21"/>
        <v>0.82687446933149489</v>
      </c>
      <c r="E32" s="114">
        <f t="shared" si="22"/>
        <v>3838</v>
      </c>
      <c r="F32" s="115" t="str">
        <f t="shared" si="23"/>
        <v>30</v>
      </c>
      <c r="G32" s="116" t="str">
        <f t="shared" si="24"/>
        <v>70바2837</v>
      </c>
      <c r="H32" s="117">
        <f t="shared" si="25"/>
        <v>2</v>
      </c>
      <c r="I32" s="118">
        <f t="shared" si="26"/>
        <v>1410.8440000000001</v>
      </c>
      <c r="J32" s="119">
        <f t="shared" si="27"/>
        <v>2.0336475537454723E-2</v>
      </c>
      <c r="K32" s="119">
        <f t="shared" si="28"/>
        <v>0.3526035100298604</v>
      </c>
      <c r="L32" s="119">
        <f t="shared" si="29"/>
        <v>0.16798455392658579</v>
      </c>
      <c r="M32" s="120">
        <f t="shared" si="30"/>
        <v>16.199000000000002</v>
      </c>
      <c r="N32" s="121">
        <f t="shared" si="31"/>
        <v>0.63791602756931309</v>
      </c>
      <c r="O32" s="121">
        <f t="shared" si="32"/>
        <v>45.504676633277668</v>
      </c>
      <c r="P32" s="232">
        <f t="shared" si="33"/>
        <v>22</v>
      </c>
      <c r="Q32" s="233">
        <f t="shared" si="34"/>
        <v>9</v>
      </c>
      <c r="R32" s="233">
        <f t="shared" si="35"/>
        <v>642</v>
      </c>
      <c r="T32">
        <v>530</v>
      </c>
      <c r="U32">
        <v>3838</v>
      </c>
      <c r="V32" t="s">
        <v>292</v>
      </c>
      <c r="W32">
        <v>1410.8440000000001</v>
      </c>
      <c r="X32">
        <v>812.72299999999996</v>
      </c>
      <c r="Y32">
        <v>1.736</v>
      </c>
      <c r="Z32">
        <v>16.199000000000002</v>
      </c>
      <c r="AA32">
        <v>80.410540999999995</v>
      </c>
      <c r="AB32">
        <v>1.635267</v>
      </c>
      <c r="AC32">
        <v>28.353038999999999</v>
      </c>
      <c r="AD32" s="1">
        <v>237</v>
      </c>
      <c r="AE32">
        <v>9</v>
      </c>
      <c r="AF32">
        <v>642</v>
      </c>
      <c r="AG32">
        <v>74</v>
      </c>
      <c r="AH32">
        <v>17.54551</v>
      </c>
      <c r="AI32">
        <v>1440.7</v>
      </c>
      <c r="AJ32">
        <v>0</v>
      </c>
      <c r="AK32">
        <v>22</v>
      </c>
      <c r="AL32">
        <v>7230</v>
      </c>
      <c r="AM32" t="s">
        <v>293</v>
      </c>
      <c r="AN32" t="s">
        <v>476</v>
      </c>
      <c r="AO32">
        <v>713.97299999999996</v>
      </c>
      <c r="AR32" t="s">
        <v>118</v>
      </c>
      <c r="AS32" t="s">
        <v>119</v>
      </c>
      <c r="AT32" t="s">
        <v>225</v>
      </c>
      <c r="AU32" t="s">
        <v>292</v>
      </c>
      <c r="AV32" t="s">
        <v>48</v>
      </c>
      <c r="AW32">
        <v>2</v>
      </c>
      <c r="BB32">
        <v>0.82687446933149489</v>
      </c>
      <c r="BC32" t="s">
        <v>67</v>
      </c>
      <c r="BF32" t="s">
        <v>118</v>
      </c>
      <c r="BG32" t="s">
        <v>119</v>
      </c>
      <c r="BH32" t="s">
        <v>292</v>
      </c>
      <c r="BI32">
        <v>3838</v>
      </c>
      <c r="BJ32">
        <v>2</v>
      </c>
      <c r="BK32" t="s">
        <v>225</v>
      </c>
      <c r="BL32" t="s">
        <v>217</v>
      </c>
      <c r="BM32">
        <v>0.82687446933149489</v>
      </c>
      <c r="BN32" t="s">
        <v>67</v>
      </c>
      <c r="BO32" t="s">
        <v>178</v>
      </c>
      <c r="BP32">
        <v>1410.8440000000001</v>
      </c>
    </row>
    <row r="33" spans="1:68" ht="16.5">
      <c r="A33" s="275" t="str">
        <f t="shared" si="18"/>
        <v>인천제물포교통</v>
      </c>
      <c r="B33" s="127" t="str">
        <f t="shared" si="19"/>
        <v>박광수</v>
      </c>
      <c r="C33" s="128" t="str">
        <f t="shared" si="20"/>
        <v>D</v>
      </c>
      <c r="D33" s="129">
        <f t="shared" si="21"/>
        <v>0.81523809523809521</v>
      </c>
      <c r="E33" s="130">
        <f t="shared" si="22"/>
        <v>8998</v>
      </c>
      <c r="F33" s="131" t="str">
        <f t="shared" si="23"/>
        <v>30</v>
      </c>
      <c r="G33" s="132" t="str">
        <f t="shared" si="24"/>
        <v>70바2712</v>
      </c>
      <c r="H33" s="133">
        <f t="shared" si="25"/>
        <v>1</v>
      </c>
      <c r="I33" s="134">
        <f t="shared" si="26"/>
        <v>1965.83</v>
      </c>
      <c r="J33" s="135">
        <f t="shared" si="27"/>
        <v>2.6098960322670835E-2</v>
      </c>
      <c r="K33" s="135">
        <f t="shared" si="28"/>
        <v>0.34944824056624918</v>
      </c>
      <c r="L33" s="135">
        <f t="shared" si="29"/>
        <v>0.21517628686102055</v>
      </c>
      <c r="M33" s="136">
        <f t="shared" si="30"/>
        <v>14.702</v>
      </c>
      <c r="N33" s="137">
        <f t="shared" si="31"/>
        <v>0</v>
      </c>
      <c r="O33" s="137">
        <f t="shared" si="32"/>
        <v>23.196308938209306</v>
      </c>
      <c r="P33" s="230">
        <f t="shared" si="33"/>
        <v>10</v>
      </c>
      <c r="Q33" s="231">
        <f t="shared" si="34"/>
        <v>0</v>
      </c>
      <c r="R33" s="231">
        <f t="shared" si="35"/>
        <v>456</v>
      </c>
      <c r="T33">
        <v>530</v>
      </c>
      <c r="U33">
        <v>8998</v>
      </c>
      <c r="V33" t="s">
        <v>294</v>
      </c>
      <c r="W33">
        <v>1965.83</v>
      </c>
      <c r="X33">
        <v>1148.2370000000001</v>
      </c>
      <c r="Y33">
        <v>1.712</v>
      </c>
      <c r="Z33">
        <v>14.702</v>
      </c>
      <c r="AA33">
        <v>111.817481</v>
      </c>
      <c r="AB33">
        <v>2.91832</v>
      </c>
      <c r="AC33">
        <v>39.074421999999998</v>
      </c>
      <c r="AD33" s="1">
        <v>423</v>
      </c>
      <c r="AE33">
        <v>0</v>
      </c>
      <c r="AF33">
        <v>456</v>
      </c>
      <c r="AG33">
        <v>73</v>
      </c>
      <c r="AH33">
        <v>17.580703</v>
      </c>
      <c r="AI33">
        <v>2067.1</v>
      </c>
      <c r="AJ33">
        <v>0</v>
      </c>
      <c r="AK33">
        <v>10</v>
      </c>
      <c r="AL33">
        <v>2716</v>
      </c>
      <c r="AM33" t="s">
        <v>295</v>
      </c>
      <c r="AN33" t="s">
        <v>477</v>
      </c>
      <c r="AO33">
        <v>1965.83</v>
      </c>
      <c r="AR33" t="s">
        <v>118</v>
      </c>
      <c r="AS33" t="s">
        <v>119</v>
      </c>
      <c r="AT33" t="s">
        <v>206</v>
      </c>
      <c r="AU33" t="s">
        <v>294</v>
      </c>
      <c r="AV33" t="s">
        <v>48</v>
      </c>
      <c r="AW33">
        <v>1</v>
      </c>
      <c r="BB33">
        <v>0.81523809523809521</v>
      </c>
      <c r="BC33" t="s">
        <v>67</v>
      </c>
      <c r="BF33" t="s">
        <v>118</v>
      </c>
      <c r="BG33" t="s">
        <v>119</v>
      </c>
      <c r="BH33" t="s">
        <v>294</v>
      </c>
      <c r="BI33">
        <v>8998</v>
      </c>
      <c r="BJ33">
        <v>1</v>
      </c>
      <c r="BK33" t="s">
        <v>206</v>
      </c>
      <c r="BL33" t="s">
        <v>173</v>
      </c>
      <c r="BM33">
        <v>0.81523809523809521</v>
      </c>
      <c r="BN33" t="s">
        <v>67</v>
      </c>
      <c r="BO33" t="s">
        <v>178</v>
      </c>
      <c r="BP33">
        <v>1965.83</v>
      </c>
    </row>
    <row r="34" spans="1:68" ht="16.5">
      <c r="A34" s="276" t="str">
        <f t="shared" si="18"/>
        <v>인천제물포교통</v>
      </c>
      <c r="B34" s="111" t="str">
        <f t="shared" si="19"/>
        <v>박성권</v>
      </c>
      <c r="C34" s="112" t="str">
        <f t="shared" si="20"/>
        <v>F</v>
      </c>
      <c r="D34" s="113">
        <f t="shared" si="21"/>
        <v>0.79307692307692301</v>
      </c>
      <c r="E34" s="114">
        <f t="shared" si="22"/>
        <v>3924</v>
      </c>
      <c r="F34" s="115" t="str">
        <f t="shared" si="23"/>
        <v>급행97</v>
      </c>
      <c r="G34" s="116" t="str">
        <f t="shared" si="24"/>
        <v>70바2859</v>
      </c>
      <c r="H34" s="117">
        <f t="shared" si="25"/>
        <v>1</v>
      </c>
      <c r="I34" s="118">
        <f t="shared" si="26"/>
        <v>2736.4690000000001</v>
      </c>
      <c r="J34" s="119">
        <f t="shared" si="27"/>
        <v>1.775382833387168E-2</v>
      </c>
      <c r="K34" s="119">
        <f t="shared" si="28"/>
        <v>0.35079636874965098</v>
      </c>
      <c r="L34" s="119">
        <f t="shared" si="29"/>
        <v>0.21451001272077264</v>
      </c>
      <c r="M34" s="120">
        <f t="shared" si="30"/>
        <v>11.768000000000001</v>
      </c>
      <c r="N34" s="121">
        <f t="shared" si="31"/>
        <v>0.10963033018097409</v>
      </c>
      <c r="O34" s="121">
        <f t="shared" si="32"/>
        <v>11.803532216151543</v>
      </c>
      <c r="P34" s="232">
        <f t="shared" si="33"/>
        <v>9</v>
      </c>
      <c r="Q34" s="233">
        <f t="shared" si="34"/>
        <v>3</v>
      </c>
      <c r="R34" s="233">
        <f t="shared" si="35"/>
        <v>323</v>
      </c>
      <c r="T34">
        <v>530</v>
      </c>
      <c r="U34">
        <v>3924</v>
      </c>
      <c r="V34" t="s">
        <v>296</v>
      </c>
      <c r="W34">
        <v>2736.4690000000001</v>
      </c>
      <c r="X34">
        <v>1326.8579999999999</v>
      </c>
      <c r="Y34">
        <v>2.0619999999999998</v>
      </c>
      <c r="Z34">
        <v>11.768000000000001</v>
      </c>
      <c r="AA34">
        <v>157.86606399999999</v>
      </c>
      <c r="AB34">
        <v>2.802727</v>
      </c>
      <c r="AC34">
        <v>55.378841999999999</v>
      </c>
      <c r="AD34" s="1">
        <v>587</v>
      </c>
      <c r="AE34">
        <v>3</v>
      </c>
      <c r="AF34">
        <v>323</v>
      </c>
      <c r="AG34">
        <v>70</v>
      </c>
      <c r="AH34">
        <v>17.334118</v>
      </c>
      <c r="AI34">
        <v>721.2</v>
      </c>
      <c r="AJ34">
        <v>0</v>
      </c>
      <c r="AK34">
        <v>9</v>
      </c>
      <c r="AL34">
        <v>2939</v>
      </c>
      <c r="AM34" t="s">
        <v>297</v>
      </c>
      <c r="AN34" t="s">
        <v>478</v>
      </c>
      <c r="AO34">
        <v>2736.4690000000001</v>
      </c>
      <c r="AR34" t="s">
        <v>118</v>
      </c>
      <c r="AS34" t="s">
        <v>121</v>
      </c>
      <c r="AT34" t="s">
        <v>236</v>
      </c>
      <c r="AU34" t="s">
        <v>296</v>
      </c>
      <c r="AV34" t="s">
        <v>48</v>
      </c>
      <c r="AW34">
        <v>1</v>
      </c>
      <c r="BB34">
        <v>0.79307692307692301</v>
      </c>
      <c r="BC34" t="s">
        <v>70</v>
      </c>
      <c r="BF34" t="s">
        <v>118</v>
      </c>
      <c r="BG34" t="s">
        <v>121</v>
      </c>
      <c r="BH34" t="s">
        <v>296</v>
      </c>
      <c r="BI34">
        <v>3924</v>
      </c>
      <c r="BJ34">
        <v>1</v>
      </c>
      <c r="BK34" t="s">
        <v>236</v>
      </c>
      <c r="BL34" t="s">
        <v>173</v>
      </c>
      <c r="BM34">
        <v>0.79307692307692301</v>
      </c>
      <c r="BN34" t="s">
        <v>70</v>
      </c>
      <c r="BO34" t="s">
        <v>187</v>
      </c>
      <c r="BP34">
        <v>2736.4690000000001</v>
      </c>
    </row>
    <row r="35" spans="1:68" ht="16.5">
      <c r="A35" s="275" t="str">
        <f t="shared" si="18"/>
        <v>인천제물포교통</v>
      </c>
      <c r="B35" s="127" t="str">
        <f t="shared" si="19"/>
        <v>박성수</v>
      </c>
      <c r="C35" s="128" t="str">
        <f t="shared" si="20"/>
        <v>F</v>
      </c>
      <c r="D35" s="129">
        <f t="shared" si="21"/>
        <v>0.73826086956521741</v>
      </c>
      <c r="E35" s="130">
        <f t="shared" si="22"/>
        <v>8543</v>
      </c>
      <c r="F35" s="131" t="str">
        <f t="shared" si="23"/>
        <v>급행97</v>
      </c>
      <c r="G35" s="132" t="str">
        <f t="shared" si="24"/>
        <v>70바2835</v>
      </c>
      <c r="H35" s="133">
        <f t="shared" si="25"/>
        <v>1</v>
      </c>
      <c r="I35" s="134">
        <f t="shared" si="26"/>
        <v>2570.56</v>
      </c>
      <c r="J35" s="135">
        <f t="shared" si="27"/>
        <v>3.0165603907219556E-2</v>
      </c>
      <c r="K35" s="135">
        <f t="shared" si="28"/>
        <v>0.34197363686660459</v>
      </c>
      <c r="L35" s="135">
        <f t="shared" si="29"/>
        <v>0.16455558321922073</v>
      </c>
      <c r="M35" s="136">
        <f t="shared" si="30"/>
        <v>18.96</v>
      </c>
      <c r="N35" s="137">
        <f t="shared" si="31"/>
        <v>7.6341443212081486E-2</v>
      </c>
      <c r="O35" s="137">
        <f t="shared" si="32"/>
        <v>64.394007349390733</v>
      </c>
      <c r="P35" s="230">
        <f t="shared" si="33"/>
        <v>10</v>
      </c>
      <c r="Q35" s="231">
        <f t="shared" si="34"/>
        <v>2</v>
      </c>
      <c r="R35" s="231">
        <f t="shared" si="35"/>
        <v>1687</v>
      </c>
      <c r="T35">
        <v>530</v>
      </c>
      <c r="U35">
        <v>8543</v>
      </c>
      <c r="V35" t="s">
        <v>298</v>
      </c>
      <c r="W35">
        <v>2619.8090000000002</v>
      </c>
      <c r="X35">
        <v>1537.106</v>
      </c>
      <c r="Y35">
        <v>1.704</v>
      </c>
      <c r="Z35">
        <v>18.96</v>
      </c>
      <c r="AA35">
        <v>144.37745100000001</v>
      </c>
      <c r="AB35">
        <v>4.3552330000000001</v>
      </c>
      <c r="AC35">
        <v>49.373282000000003</v>
      </c>
      <c r="AD35" s="1">
        <v>423</v>
      </c>
      <c r="AE35">
        <v>2</v>
      </c>
      <c r="AF35">
        <v>1687</v>
      </c>
      <c r="AG35">
        <v>74</v>
      </c>
      <c r="AH35">
        <v>18.145555000000002</v>
      </c>
      <c r="AI35">
        <v>2827.1</v>
      </c>
      <c r="AJ35">
        <v>0</v>
      </c>
      <c r="AK35">
        <v>10</v>
      </c>
      <c r="AL35">
        <v>2991</v>
      </c>
      <c r="AM35" t="s">
        <v>299</v>
      </c>
      <c r="AN35" t="s">
        <v>479</v>
      </c>
      <c r="AO35">
        <v>2570.56</v>
      </c>
      <c r="AR35" t="s">
        <v>118</v>
      </c>
      <c r="AS35" t="s">
        <v>121</v>
      </c>
      <c r="AT35" t="s">
        <v>233</v>
      </c>
      <c r="AU35" t="s">
        <v>298</v>
      </c>
      <c r="AV35" t="s">
        <v>48</v>
      </c>
      <c r="AW35">
        <v>1</v>
      </c>
      <c r="BB35">
        <v>0.73826086956521741</v>
      </c>
      <c r="BC35" t="s">
        <v>70</v>
      </c>
      <c r="BF35" t="s">
        <v>118</v>
      </c>
      <c r="BG35" t="s">
        <v>121</v>
      </c>
      <c r="BH35" t="s">
        <v>298</v>
      </c>
      <c r="BI35">
        <v>8543</v>
      </c>
      <c r="BJ35">
        <v>1</v>
      </c>
      <c r="BK35" t="s">
        <v>233</v>
      </c>
      <c r="BL35" t="s">
        <v>173</v>
      </c>
      <c r="BM35">
        <v>0.73826086956521741</v>
      </c>
      <c r="BN35" t="s">
        <v>70</v>
      </c>
      <c r="BO35" t="s">
        <v>187</v>
      </c>
      <c r="BP35">
        <v>2570.56</v>
      </c>
    </row>
    <row r="36" spans="1:68" ht="16.5">
      <c r="A36" s="276" t="str">
        <f t="shared" si="18"/>
        <v>인천제물포교통</v>
      </c>
      <c r="B36" s="111" t="str">
        <f t="shared" si="19"/>
        <v>박성식</v>
      </c>
      <c r="C36" s="112" t="str">
        <f t="shared" si="20"/>
        <v>C</v>
      </c>
      <c r="D36" s="113">
        <f t="shared" si="21"/>
        <v>0.89286497098041251</v>
      </c>
      <c r="E36" s="114">
        <f t="shared" si="22"/>
        <v>2074</v>
      </c>
      <c r="F36" s="115" t="str">
        <f t="shared" si="23"/>
        <v>급행97</v>
      </c>
      <c r="G36" s="116" t="str">
        <f t="shared" si="24"/>
        <v>70바2858</v>
      </c>
      <c r="H36" s="117">
        <f t="shared" si="25"/>
        <v>10</v>
      </c>
      <c r="I36" s="118">
        <f t="shared" si="26"/>
        <v>2455.1410000000005</v>
      </c>
      <c r="J36" s="119">
        <f t="shared" si="27"/>
        <v>2.7089699775969998E-2</v>
      </c>
      <c r="K36" s="119">
        <f t="shared" si="28"/>
        <v>0.32636456861015373</v>
      </c>
      <c r="L36" s="119">
        <f t="shared" si="29"/>
        <v>0.13400452356911474</v>
      </c>
      <c r="M36" s="120">
        <f t="shared" si="30"/>
        <v>12.417999999999999</v>
      </c>
      <c r="N36" s="121">
        <f t="shared" si="31"/>
        <v>0</v>
      </c>
      <c r="O36" s="121">
        <f t="shared" si="32"/>
        <v>8.9424441935592043</v>
      </c>
      <c r="P36" s="232">
        <f t="shared" si="33"/>
        <v>15</v>
      </c>
      <c r="Q36" s="233">
        <f t="shared" si="34"/>
        <v>0</v>
      </c>
      <c r="R36" s="233">
        <f t="shared" si="35"/>
        <v>224</v>
      </c>
      <c r="T36">
        <v>530</v>
      </c>
      <c r="U36">
        <v>2074</v>
      </c>
      <c r="V36" t="s">
        <v>300</v>
      </c>
      <c r="W36">
        <v>2504.9079999999999</v>
      </c>
      <c r="X36">
        <v>1217.817</v>
      </c>
      <c r="Y36">
        <v>2.0569999999999999</v>
      </c>
      <c r="Z36">
        <v>12.417999999999999</v>
      </c>
      <c r="AA36">
        <v>142.877737</v>
      </c>
      <c r="AB36">
        <v>3.8705150000000001</v>
      </c>
      <c r="AC36">
        <v>46.630231000000002</v>
      </c>
      <c r="AD36" s="1">
        <v>329</v>
      </c>
      <c r="AE36">
        <v>0</v>
      </c>
      <c r="AF36">
        <v>224</v>
      </c>
      <c r="AG36">
        <v>74</v>
      </c>
      <c r="AH36">
        <v>17.531828000000001</v>
      </c>
      <c r="AI36">
        <v>239</v>
      </c>
      <c r="AJ36">
        <v>0</v>
      </c>
      <c r="AK36">
        <v>15</v>
      </c>
      <c r="AL36">
        <v>2256</v>
      </c>
      <c r="AM36" t="s">
        <v>301</v>
      </c>
      <c r="AN36" t="s">
        <v>480</v>
      </c>
      <c r="AO36">
        <v>424.40600000000001</v>
      </c>
      <c r="AR36" t="s">
        <v>118</v>
      </c>
      <c r="AS36" t="s">
        <v>121</v>
      </c>
      <c r="AT36" t="s">
        <v>235</v>
      </c>
      <c r="AU36" t="s">
        <v>300</v>
      </c>
      <c r="AV36" t="s">
        <v>48</v>
      </c>
      <c r="AW36">
        <v>10</v>
      </c>
      <c r="BB36">
        <v>0.89286497098041251</v>
      </c>
      <c r="BC36" t="s">
        <v>69</v>
      </c>
      <c r="BF36" t="s">
        <v>118</v>
      </c>
      <c r="BG36" t="s">
        <v>121</v>
      </c>
      <c r="BH36" t="s">
        <v>300</v>
      </c>
      <c r="BI36">
        <v>2074</v>
      </c>
      <c r="BJ36">
        <v>10</v>
      </c>
      <c r="BK36" t="s">
        <v>235</v>
      </c>
      <c r="BL36" t="s">
        <v>234</v>
      </c>
      <c r="BM36">
        <v>0.89286497098041251</v>
      </c>
      <c r="BN36" t="s">
        <v>69</v>
      </c>
      <c r="BO36" t="s">
        <v>176</v>
      </c>
      <c r="BP36">
        <v>2455.1410000000005</v>
      </c>
    </row>
    <row r="37" spans="1:68" ht="16.5">
      <c r="A37" s="275" t="str">
        <f t="shared" si="18"/>
        <v>인천제물포교통</v>
      </c>
      <c r="B37" s="127" t="str">
        <f t="shared" si="19"/>
        <v>박우선</v>
      </c>
      <c r="C37" s="128" t="str">
        <f t="shared" si="20"/>
        <v>D</v>
      </c>
      <c r="D37" s="129">
        <f t="shared" si="21"/>
        <v>0.83138034048705811</v>
      </c>
      <c r="E37" s="130">
        <f t="shared" si="22"/>
        <v>411</v>
      </c>
      <c r="F37" s="131" t="str">
        <f t="shared" si="23"/>
        <v>30</v>
      </c>
      <c r="G37" s="132" t="str">
        <f t="shared" si="24"/>
        <v>70바2712</v>
      </c>
      <c r="H37" s="133">
        <f t="shared" si="25"/>
        <v>5</v>
      </c>
      <c r="I37" s="134">
        <f t="shared" si="26"/>
        <v>786.08399999999995</v>
      </c>
      <c r="J37" s="135">
        <f t="shared" si="27"/>
        <v>1.5016547053971794E-2</v>
      </c>
      <c r="K37" s="135">
        <f t="shared" si="28"/>
        <v>0.35790637525989555</v>
      </c>
      <c r="L37" s="135">
        <f t="shared" si="29"/>
        <v>0.23152741946153338</v>
      </c>
      <c r="M37" s="136">
        <f t="shared" si="30"/>
        <v>14.762</v>
      </c>
      <c r="N37" s="137">
        <f t="shared" si="31"/>
        <v>0</v>
      </c>
      <c r="O37" s="137">
        <f t="shared" si="32"/>
        <v>20.481271721597185</v>
      </c>
      <c r="P37" s="230">
        <f t="shared" si="33"/>
        <v>8</v>
      </c>
      <c r="Q37" s="231">
        <f t="shared" si="34"/>
        <v>0</v>
      </c>
      <c r="R37" s="231">
        <f t="shared" si="35"/>
        <v>161</v>
      </c>
      <c r="T37">
        <v>530</v>
      </c>
      <c r="U37">
        <v>411</v>
      </c>
      <c r="V37" t="s">
        <v>302</v>
      </c>
      <c r="W37">
        <v>786.08399999999995</v>
      </c>
      <c r="X37">
        <v>444.30200000000002</v>
      </c>
      <c r="Y37">
        <v>1.7689999999999999</v>
      </c>
      <c r="Z37">
        <v>14.762</v>
      </c>
      <c r="AA37">
        <v>46.429715000000002</v>
      </c>
      <c r="AB37">
        <v>0.697214</v>
      </c>
      <c r="AC37">
        <v>16.617491000000001</v>
      </c>
      <c r="AD37" s="1">
        <v>182</v>
      </c>
      <c r="AE37">
        <v>0</v>
      </c>
      <c r="AF37">
        <v>161</v>
      </c>
      <c r="AG37">
        <v>77</v>
      </c>
      <c r="AH37">
        <v>16.930622</v>
      </c>
      <c r="AI37">
        <v>723.6</v>
      </c>
      <c r="AJ37">
        <v>0</v>
      </c>
      <c r="AK37">
        <v>8</v>
      </c>
      <c r="AL37">
        <v>2776</v>
      </c>
      <c r="AM37" t="s">
        <v>303</v>
      </c>
      <c r="AN37" t="s">
        <v>481</v>
      </c>
      <c r="AO37">
        <v>274.41699999999997</v>
      </c>
      <c r="AR37" t="s">
        <v>118</v>
      </c>
      <c r="AS37" t="s">
        <v>119</v>
      </c>
      <c r="AT37" t="s">
        <v>206</v>
      </c>
      <c r="AU37" t="s">
        <v>302</v>
      </c>
      <c r="AV37" t="s">
        <v>48</v>
      </c>
      <c r="AW37">
        <v>5</v>
      </c>
      <c r="BB37">
        <v>0.83138034048705811</v>
      </c>
      <c r="BC37" t="s">
        <v>67</v>
      </c>
      <c r="BF37" t="s">
        <v>118</v>
      </c>
      <c r="BG37" t="s">
        <v>119</v>
      </c>
      <c r="BH37" t="s">
        <v>302</v>
      </c>
      <c r="BI37">
        <v>411</v>
      </c>
      <c r="BJ37">
        <v>5</v>
      </c>
      <c r="BK37" t="s">
        <v>206</v>
      </c>
      <c r="BL37" t="s">
        <v>224</v>
      </c>
      <c r="BM37">
        <v>0.83138034048705811</v>
      </c>
      <c r="BN37" t="s">
        <v>67</v>
      </c>
      <c r="BO37" t="s">
        <v>178</v>
      </c>
      <c r="BP37">
        <v>786.08399999999995</v>
      </c>
    </row>
    <row r="38" spans="1:68" ht="16.5">
      <c r="A38" s="276" t="str">
        <f t="shared" si="18"/>
        <v>인천제물포교통</v>
      </c>
      <c r="B38" s="111" t="str">
        <f t="shared" si="19"/>
        <v>박인훈</v>
      </c>
      <c r="C38" s="112" t="str">
        <f t="shared" si="20"/>
        <v>D</v>
      </c>
      <c r="D38" s="113">
        <f t="shared" si="21"/>
        <v>0.84380952380952379</v>
      </c>
      <c r="E38" s="114">
        <f t="shared" si="22"/>
        <v>8248</v>
      </c>
      <c r="F38" s="115" t="str">
        <f t="shared" si="23"/>
        <v>30</v>
      </c>
      <c r="G38" s="116" t="str">
        <f t="shared" si="24"/>
        <v>70바2801</v>
      </c>
      <c r="H38" s="117">
        <f t="shared" si="25"/>
        <v>1</v>
      </c>
      <c r="I38" s="118">
        <f t="shared" si="26"/>
        <v>558.48900000000003</v>
      </c>
      <c r="J38" s="119">
        <f t="shared" si="27"/>
        <v>1.8729687600351326E-2</v>
      </c>
      <c r="K38" s="119">
        <f t="shared" si="28"/>
        <v>0.33871554780265789</v>
      </c>
      <c r="L38" s="119">
        <f t="shared" si="29"/>
        <v>0.22202764960455801</v>
      </c>
      <c r="M38" s="120">
        <f t="shared" si="30"/>
        <v>16.805</v>
      </c>
      <c r="N38" s="121">
        <f t="shared" si="31"/>
        <v>0.17905455613270807</v>
      </c>
      <c r="O38" s="121">
        <f t="shared" si="32"/>
        <v>56.760294294068458</v>
      </c>
      <c r="P38" s="232">
        <f t="shared" si="33"/>
        <v>6</v>
      </c>
      <c r="Q38" s="233">
        <f t="shared" si="34"/>
        <v>1</v>
      </c>
      <c r="R38" s="233">
        <f t="shared" si="35"/>
        <v>317</v>
      </c>
      <c r="T38">
        <v>530</v>
      </c>
      <c r="U38">
        <v>8248</v>
      </c>
      <c r="V38" t="s">
        <v>304</v>
      </c>
      <c r="W38">
        <v>558.48900000000003</v>
      </c>
      <c r="X38">
        <v>315.137</v>
      </c>
      <c r="Y38">
        <v>1.772</v>
      </c>
      <c r="Z38">
        <v>16.805</v>
      </c>
      <c r="AA38">
        <v>29.038605</v>
      </c>
      <c r="AB38">
        <v>0.54388400000000003</v>
      </c>
      <c r="AC38">
        <v>9.8358270000000001</v>
      </c>
      <c r="AD38" s="1">
        <v>124</v>
      </c>
      <c r="AE38">
        <v>1</v>
      </c>
      <c r="AF38">
        <v>317</v>
      </c>
      <c r="AG38">
        <v>85</v>
      </c>
      <c r="AH38">
        <v>19.232638000000001</v>
      </c>
      <c r="AI38">
        <v>1303.0999999999999</v>
      </c>
      <c r="AJ38">
        <v>0</v>
      </c>
      <c r="AK38">
        <v>6</v>
      </c>
      <c r="AL38">
        <v>3024</v>
      </c>
      <c r="AM38" t="s">
        <v>305</v>
      </c>
      <c r="AN38" t="s">
        <v>482</v>
      </c>
      <c r="AO38">
        <v>558.48900000000003</v>
      </c>
      <c r="AR38" t="s">
        <v>118</v>
      </c>
      <c r="AS38" t="s">
        <v>119</v>
      </c>
      <c r="AT38" t="s">
        <v>219</v>
      </c>
      <c r="AU38" t="s">
        <v>304</v>
      </c>
      <c r="AV38" t="s">
        <v>48</v>
      </c>
      <c r="AW38">
        <v>1</v>
      </c>
      <c r="BB38">
        <v>0.84380952380952379</v>
      </c>
      <c r="BC38" t="s">
        <v>67</v>
      </c>
      <c r="BF38" t="s">
        <v>118</v>
      </c>
      <c r="BG38" t="s">
        <v>119</v>
      </c>
      <c r="BH38" t="s">
        <v>304</v>
      </c>
      <c r="BI38">
        <v>8248</v>
      </c>
      <c r="BJ38">
        <v>1</v>
      </c>
      <c r="BK38" t="s">
        <v>219</v>
      </c>
      <c r="BL38" t="s">
        <v>173</v>
      </c>
      <c r="BM38">
        <v>0.84380952380952379</v>
      </c>
      <c r="BN38" t="s">
        <v>67</v>
      </c>
      <c r="BO38" t="s">
        <v>178</v>
      </c>
      <c r="BP38">
        <v>558.48900000000003</v>
      </c>
    </row>
    <row r="39" spans="1:68" ht="16.5">
      <c r="A39" s="275" t="str">
        <f t="shared" si="18"/>
        <v>인천제물포교통</v>
      </c>
      <c r="B39" s="127" t="str">
        <f t="shared" si="19"/>
        <v>박재찬</v>
      </c>
      <c r="C39" s="128" t="str">
        <f t="shared" si="20"/>
        <v>F</v>
      </c>
      <c r="D39" s="129">
        <f t="shared" si="21"/>
        <v>0.77809523809523806</v>
      </c>
      <c r="E39" s="130">
        <f t="shared" si="22"/>
        <v>9940</v>
      </c>
      <c r="F39" s="131" t="str">
        <f t="shared" si="23"/>
        <v>30</v>
      </c>
      <c r="G39" s="132" t="str">
        <f t="shared" si="24"/>
        <v>70바2711</v>
      </c>
      <c r="H39" s="133">
        <f t="shared" si="25"/>
        <v>1</v>
      </c>
      <c r="I39" s="134">
        <f t="shared" si="26"/>
        <v>692.00300000000004</v>
      </c>
      <c r="J39" s="135">
        <f t="shared" si="27"/>
        <v>5.4449567448292657E-2</v>
      </c>
      <c r="K39" s="135">
        <f t="shared" si="28"/>
        <v>0.35458123238419692</v>
      </c>
      <c r="L39" s="135">
        <f t="shared" si="29"/>
        <v>0.20953666385839367</v>
      </c>
      <c r="M39" s="136">
        <f t="shared" si="30"/>
        <v>16.988</v>
      </c>
      <c r="N39" s="137">
        <f t="shared" si="31"/>
        <v>2.6011447927248867</v>
      </c>
      <c r="O39" s="137">
        <f t="shared" si="32"/>
        <v>78.612375957907688</v>
      </c>
      <c r="P39" s="230">
        <f t="shared" si="33"/>
        <v>9</v>
      </c>
      <c r="Q39" s="231">
        <f t="shared" si="34"/>
        <v>18</v>
      </c>
      <c r="R39" s="231">
        <f t="shared" si="35"/>
        <v>544</v>
      </c>
      <c r="T39">
        <v>530</v>
      </c>
      <c r="U39">
        <v>9940</v>
      </c>
      <c r="V39" t="s">
        <v>483</v>
      </c>
      <c r="W39">
        <v>692.00300000000004</v>
      </c>
      <c r="X39">
        <v>423.375</v>
      </c>
      <c r="Y39">
        <v>1.6339999999999999</v>
      </c>
      <c r="Z39">
        <v>16.988</v>
      </c>
      <c r="AA39">
        <v>40.317492000000001</v>
      </c>
      <c r="AB39">
        <v>2.1952699999999998</v>
      </c>
      <c r="AC39">
        <v>14.295826</v>
      </c>
      <c r="AD39" s="1">
        <v>145</v>
      </c>
      <c r="AE39">
        <v>18</v>
      </c>
      <c r="AF39">
        <v>544</v>
      </c>
      <c r="AG39">
        <v>75</v>
      </c>
      <c r="AH39">
        <v>17.16384</v>
      </c>
      <c r="AI39">
        <v>1265</v>
      </c>
      <c r="AJ39">
        <v>0</v>
      </c>
      <c r="AK39">
        <v>9</v>
      </c>
      <c r="AL39">
        <v>2442</v>
      </c>
      <c r="AM39" t="s">
        <v>484</v>
      </c>
      <c r="AN39" t="s">
        <v>485</v>
      </c>
      <c r="AO39">
        <v>692.00300000000004</v>
      </c>
      <c r="AR39" t="s">
        <v>118</v>
      </c>
      <c r="AS39" t="s">
        <v>119</v>
      </c>
      <c r="AT39" t="s">
        <v>204</v>
      </c>
      <c r="AU39" t="s">
        <v>483</v>
      </c>
      <c r="AV39" t="s">
        <v>48</v>
      </c>
      <c r="AW39">
        <v>1</v>
      </c>
      <c r="BB39">
        <v>0.77809523809523806</v>
      </c>
      <c r="BC39" t="s">
        <v>70</v>
      </c>
      <c r="BF39" t="s">
        <v>118</v>
      </c>
      <c r="BG39" t="s">
        <v>119</v>
      </c>
      <c r="BH39" t="s">
        <v>483</v>
      </c>
      <c r="BI39">
        <v>9940</v>
      </c>
      <c r="BJ39">
        <v>1</v>
      </c>
      <c r="BK39" t="s">
        <v>204</v>
      </c>
      <c r="BL39" t="s">
        <v>173</v>
      </c>
      <c r="BM39">
        <v>0.77809523809523806</v>
      </c>
      <c r="BN39" t="s">
        <v>70</v>
      </c>
      <c r="BO39" t="s">
        <v>187</v>
      </c>
      <c r="BP39">
        <v>692.00300000000004</v>
      </c>
    </row>
    <row r="40" spans="1:68" ht="16.5">
      <c r="A40" s="276" t="str">
        <f t="shared" si="18"/>
        <v>인천제물포교통</v>
      </c>
      <c r="B40" s="111" t="str">
        <f t="shared" si="19"/>
        <v>박종석</v>
      </c>
      <c r="C40" s="112" t="str">
        <f t="shared" si="20"/>
        <v>D</v>
      </c>
      <c r="D40" s="113">
        <f t="shared" si="21"/>
        <v>0.80701958394261353</v>
      </c>
      <c r="E40" s="114">
        <f t="shared" si="22"/>
        <v>1702</v>
      </c>
      <c r="F40" s="115" t="str">
        <f t="shared" si="23"/>
        <v>30</v>
      </c>
      <c r="G40" s="116" t="str">
        <f t="shared" si="24"/>
        <v>70바2783</v>
      </c>
      <c r="H40" s="117">
        <f t="shared" si="25"/>
        <v>2</v>
      </c>
      <c r="I40" s="118">
        <f t="shared" si="26"/>
        <v>454.96699999999998</v>
      </c>
      <c r="J40" s="119">
        <f t="shared" si="27"/>
        <v>1.9276267322473513E-2</v>
      </c>
      <c r="K40" s="119">
        <f t="shared" si="28"/>
        <v>0.30267699059223835</v>
      </c>
      <c r="L40" s="119">
        <f t="shared" si="29"/>
        <v>0.27694316291071663</v>
      </c>
      <c r="M40" s="120">
        <f t="shared" si="30"/>
        <v>18.39</v>
      </c>
      <c r="N40" s="121">
        <f t="shared" si="31"/>
        <v>0</v>
      </c>
      <c r="O40" s="121">
        <f t="shared" si="32"/>
        <v>20.221246815703118</v>
      </c>
      <c r="P40" s="232">
        <f t="shared" si="33"/>
        <v>6</v>
      </c>
      <c r="Q40" s="233">
        <f t="shared" si="34"/>
        <v>0</v>
      </c>
      <c r="R40" s="233">
        <f t="shared" si="35"/>
        <v>92</v>
      </c>
      <c r="T40">
        <v>530</v>
      </c>
      <c r="U40">
        <v>1702</v>
      </c>
      <c r="V40" t="s">
        <v>486</v>
      </c>
      <c r="W40">
        <v>454.96699999999998</v>
      </c>
      <c r="X40">
        <v>280.02</v>
      </c>
      <c r="Y40">
        <v>1.625</v>
      </c>
      <c r="Z40">
        <v>18.39</v>
      </c>
      <c r="AA40">
        <v>23.978605000000002</v>
      </c>
      <c r="AB40">
        <v>0.46221800000000002</v>
      </c>
      <c r="AC40">
        <v>7.2577720000000001</v>
      </c>
      <c r="AD40" s="1">
        <v>126</v>
      </c>
      <c r="AE40">
        <v>0</v>
      </c>
      <c r="AF40">
        <v>92</v>
      </c>
      <c r="AG40">
        <v>70</v>
      </c>
      <c r="AH40">
        <v>18.973872</v>
      </c>
      <c r="AI40">
        <v>573.6</v>
      </c>
      <c r="AJ40">
        <v>0</v>
      </c>
      <c r="AK40">
        <v>6</v>
      </c>
      <c r="AL40">
        <v>3118</v>
      </c>
      <c r="AM40" t="s">
        <v>487</v>
      </c>
      <c r="AN40" t="s">
        <v>488</v>
      </c>
      <c r="AO40">
        <v>382.863</v>
      </c>
      <c r="AR40" t="s">
        <v>118</v>
      </c>
      <c r="AS40" t="s">
        <v>119</v>
      </c>
      <c r="AT40" t="s">
        <v>209</v>
      </c>
      <c r="AU40" t="s">
        <v>486</v>
      </c>
      <c r="AV40" t="s">
        <v>48</v>
      </c>
      <c r="AW40">
        <v>2</v>
      </c>
      <c r="BB40">
        <v>0.80701958394261353</v>
      </c>
      <c r="BC40" t="s">
        <v>67</v>
      </c>
      <c r="BF40" t="s">
        <v>118</v>
      </c>
      <c r="BG40" t="s">
        <v>119</v>
      </c>
      <c r="BH40" t="s">
        <v>486</v>
      </c>
      <c r="BI40">
        <v>1702</v>
      </c>
      <c r="BJ40">
        <v>2</v>
      </c>
      <c r="BK40" t="s">
        <v>209</v>
      </c>
      <c r="BL40" t="s">
        <v>225</v>
      </c>
      <c r="BM40">
        <v>0.80701958394261353</v>
      </c>
      <c r="BN40" t="s">
        <v>67</v>
      </c>
      <c r="BO40" t="s">
        <v>178</v>
      </c>
      <c r="BP40">
        <v>454.96699999999998</v>
      </c>
    </row>
    <row r="41" spans="1:68" ht="16.5">
      <c r="A41" s="275" t="str">
        <f t="shared" si="18"/>
        <v>인천제물포교통</v>
      </c>
      <c r="B41" s="127" t="str">
        <f t="shared" si="19"/>
        <v>박종하</v>
      </c>
      <c r="C41" s="128" t="str">
        <f t="shared" si="20"/>
        <v>D</v>
      </c>
      <c r="D41" s="129">
        <f t="shared" si="21"/>
        <v>0.81856987548826743</v>
      </c>
      <c r="E41" s="130">
        <f t="shared" si="22"/>
        <v>502</v>
      </c>
      <c r="F41" s="131" t="str">
        <f t="shared" si="23"/>
        <v>30</v>
      </c>
      <c r="G41" s="132" t="str">
        <f t="shared" si="24"/>
        <v>70바2808</v>
      </c>
      <c r="H41" s="133">
        <f t="shared" si="25"/>
        <v>9</v>
      </c>
      <c r="I41" s="134">
        <f t="shared" si="26"/>
        <v>4367.38</v>
      </c>
      <c r="J41" s="135">
        <f t="shared" si="27"/>
        <v>4.0554387690483765E-2</v>
      </c>
      <c r="K41" s="135">
        <f t="shared" si="28"/>
        <v>0.36410428868041039</v>
      </c>
      <c r="L41" s="135">
        <f t="shared" si="29"/>
        <v>0.2049283552152549</v>
      </c>
      <c r="M41" s="136">
        <f t="shared" si="30"/>
        <v>16.731000000000002</v>
      </c>
      <c r="N41" s="137">
        <f t="shared" si="31"/>
        <v>0.36635236686526018</v>
      </c>
      <c r="O41" s="137">
        <f t="shared" si="32"/>
        <v>34.185255233114589</v>
      </c>
      <c r="P41" s="230">
        <f t="shared" si="33"/>
        <v>66</v>
      </c>
      <c r="Q41" s="231">
        <f t="shared" si="34"/>
        <v>16</v>
      </c>
      <c r="R41" s="231">
        <f t="shared" si="35"/>
        <v>1493</v>
      </c>
      <c r="T41">
        <v>530</v>
      </c>
      <c r="U41">
        <v>502</v>
      </c>
      <c r="V41" t="s">
        <v>306</v>
      </c>
      <c r="W41">
        <v>4367.38</v>
      </c>
      <c r="X41">
        <v>2556.7069999999999</v>
      </c>
      <c r="Y41">
        <v>1.708</v>
      </c>
      <c r="Z41">
        <v>16.731000000000002</v>
      </c>
      <c r="AA41">
        <v>260.76690100000002</v>
      </c>
      <c r="AB41">
        <v>10.575241999999999</v>
      </c>
      <c r="AC41">
        <v>94.946347000000003</v>
      </c>
      <c r="AD41" s="1">
        <v>895</v>
      </c>
      <c r="AE41">
        <v>16</v>
      </c>
      <c r="AF41">
        <v>1493</v>
      </c>
      <c r="AG41">
        <v>75</v>
      </c>
      <c r="AH41">
        <v>16.748214000000001</v>
      </c>
      <c r="AI41">
        <v>5236.6000000000004</v>
      </c>
      <c r="AJ41">
        <v>0</v>
      </c>
      <c r="AK41">
        <v>66</v>
      </c>
      <c r="AL41">
        <v>31437</v>
      </c>
      <c r="AM41" t="s">
        <v>307</v>
      </c>
      <c r="AN41" t="s">
        <v>489</v>
      </c>
      <c r="AO41">
        <v>2962.848</v>
      </c>
      <c r="AR41" t="s">
        <v>118</v>
      </c>
      <c r="AS41" t="s">
        <v>119</v>
      </c>
      <c r="AT41" t="s">
        <v>222</v>
      </c>
      <c r="AU41" t="s">
        <v>306</v>
      </c>
      <c r="AV41" t="s">
        <v>48</v>
      </c>
      <c r="AW41">
        <v>9</v>
      </c>
      <c r="BB41">
        <v>0.81856987548826743</v>
      </c>
      <c r="BC41" t="s">
        <v>67</v>
      </c>
      <c r="BF41" t="s">
        <v>118</v>
      </c>
      <c r="BG41" t="s">
        <v>119</v>
      </c>
      <c r="BH41" t="s">
        <v>306</v>
      </c>
      <c r="BI41">
        <v>502</v>
      </c>
      <c r="BJ41">
        <v>9</v>
      </c>
      <c r="BK41" t="s">
        <v>222</v>
      </c>
      <c r="BL41" t="s">
        <v>210</v>
      </c>
      <c r="BM41">
        <v>0.81856987548826743</v>
      </c>
      <c r="BN41" t="s">
        <v>67</v>
      </c>
      <c r="BO41" t="s">
        <v>178</v>
      </c>
      <c r="BP41">
        <v>4367.38</v>
      </c>
    </row>
    <row r="42" spans="1:68" ht="16.5">
      <c r="A42" s="276" t="str">
        <f t="shared" si="18"/>
        <v>인천제물포교통</v>
      </c>
      <c r="B42" s="111" t="str">
        <f t="shared" si="19"/>
        <v>박태규</v>
      </c>
      <c r="C42" s="112" t="str">
        <f t="shared" si="20"/>
        <v>F</v>
      </c>
      <c r="D42" s="113">
        <f t="shared" si="21"/>
        <v>0.78212800533187243</v>
      </c>
      <c r="E42" s="114">
        <f t="shared" si="22"/>
        <v>3675</v>
      </c>
      <c r="F42" s="115" t="str">
        <f t="shared" si="23"/>
        <v>급행97</v>
      </c>
      <c r="G42" s="116" t="str">
        <f t="shared" si="24"/>
        <v>70바2859</v>
      </c>
      <c r="H42" s="117">
        <f t="shared" si="25"/>
        <v>3</v>
      </c>
      <c r="I42" s="118">
        <f t="shared" si="26"/>
        <v>449.27499999999998</v>
      </c>
      <c r="J42" s="119">
        <f t="shared" si="27"/>
        <v>1.8754097722888483E-2</v>
      </c>
      <c r="K42" s="119">
        <f t="shared" si="28"/>
        <v>0.37226352716531302</v>
      </c>
      <c r="L42" s="119">
        <f t="shared" si="29"/>
        <v>9.3483946358021264E-2</v>
      </c>
      <c r="M42" s="120">
        <f t="shared" si="30"/>
        <v>15.95</v>
      </c>
      <c r="N42" s="121">
        <f t="shared" si="31"/>
        <v>0.20050004711751107</v>
      </c>
      <c r="O42" s="121">
        <f t="shared" si="32"/>
        <v>33.283007821506835</v>
      </c>
      <c r="P42" s="232">
        <f t="shared" si="33"/>
        <v>7</v>
      </c>
      <c r="Q42" s="233">
        <f t="shared" si="34"/>
        <v>1</v>
      </c>
      <c r="R42" s="233">
        <f t="shared" si="35"/>
        <v>166</v>
      </c>
      <c r="T42">
        <v>530</v>
      </c>
      <c r="U42">
        <v>3675</v>
      </c>
      <c r="V42" t="s">
        <v>308</v>
      </c>
      <c r="W42">
        <v>498.75299999999999</v>
      </c>
      <c r="X42">
        <v>279.541</v>
      </c>
      <c r="Y42">
        <v>1.784</v>
      </c>
      <c r="Z42">
        <v>15.95</v>
      </c>
      <c r="AA42">
        <v>30.022772</v>
      </c>
      <c r="AB42">
        <v>0.56305000000000005</v>
      </c>
      <c r="AC42">
        <v>11.176383</v>
      </c>
      <c r="AD42" s="1">
        <v>42</v>
      </c>
      <c r="AE42">
        <v>1</v>
      </c>
      <c r="AF42">
        <v>166</v>
      </c>
      <c r="AG42">
        <v>70</v>
      </c>
      <c r="AH42">
        <v>16.612490000000001</v>
      </c>
      <c r="AI42">
        <v>200.9</v>
      </c>
      <c r="AJ42">
        <v>0</v>
      </c>
      <c r="AK42">
        <v>7</v>
      </c>
      <c r="AL42">
        <v>1036</v>
      </c>
      <c r="AM42" t="s">
        <v>309</v>
      </c>
      <c r="AN42" t="s">
        <v>490</v>
      </c>
      <c r="AO42">
        <v>151.244</v>
      </c>
      <c r="AR42" t="s">
        <v>118</v>
      </c>
      <c r="AS42" t="s">
        <v>121</v>
      </c>
      <c r="AT42" t="s">
        <v>236</v>
      </c>
      <c r="AU42" t="s">
        <v>308</v>
      </c>
      <c r="AV42" t="s">
        <v>48</v>
      </c>
      <c r="AW42">
        <v>3</v>
      </c>
      <c r="BB42">
        <v>0.78212800533187243</v>
      </c>
      <c r="BC42" t="s">
        <v>70</v>
      </c>
      <c r="BF42" t="s">
        <v>118</v>
      </c>
      <c r="BG42" t="s">
        <v>121</v>
      </c>
      <c r="BH42" t="s">
        <v>308</v>
      </c>
      <c r="BI42">
        <v>3675</v>
      </c>
      <c r="BJ42">
        <v>3</v>
      </c>
      <c r="BK42" t="s">
        <v>236</v>
      </c>
      <c r="BL42" t="s">
        <v>202</v>
      </c>
      <c r="BM42">
        <v>0.78212800533187243</v>
      </c>
      <c r="BN42" t="s">
        <v>70</v>
      </c>
      <c r="BO42" t="s">
        <v>187</v>
      </c>
      <c r="BP42">
        <v>449.27499999999998</v>
      </c>
    </row>
    <row r="43" spans="1:68" ht="16.5">
      <c r="A43" s="275" t="str">
        <f t="shared" si="18"/>
        <v>인천제물포교통</v>
      </c>
      <c r="B43" s="127" t="str">
        <f t="shared" si="19"/>
        <v>손훈</v>
      </c>
      <c r="C43" s="128" t="str">
        <f t="shared" si="20"/>
        <v>D</v>
      </c>
      <c r="D43" s="129">
        <f t="shared" si="21"/>
        <v>0.84334707237785178</v>
      </c>
      <c r="E43" s="130">
        <f t="shared" si="22"/>
        <v>6261</v>
      </c>
      <c r="F43" s="131" t="str">
        <f t="shared" si="23"/>
        <v>30</v>
      </c>
      <c r="G43" s="132" t="str">
        <f t="shared" si="24"/>
        <v>70바2602</v>
      </c>
      <c r="H43" s="133">
        <f t="shared" si="25"/>
        <v>6</v>
      </c>
      <c r="I43" s="134">
        <f t="shared" si="26"/>
        <v>772.61799999999994</v>
      </c>
      <c r="J43" s="135">
        <f t="shared" si="27"/>
        <v>2.5493745051431899E-2</v>
      </c>
      <c r="K43" s="135">
        <f t="shared" si="28"/>
        <v>0.37289279253215218</v>
      </c>
      <c r="L43" s="135">
        <f t="shared" si="29"/>
        <v>0.20320520619504076</v>
      </c>
      <c r="M43" s="136">
        <f t="shared" si="30"/>
        <v>17.295000000000002</v>
      </c>
      <c r="N43" s="137">
        <f t="shared" si="31"/>
        <v>0.12943006764015333</v>
      </c>
      <c r="O43" s="137">
        <f t="shared" si="32"/>
        <v>67.691925375800196</v>
      </c>
      <c r="P43" s="230">
        <f t="shared" si="33"/>
        <v>12</v>
      </c>
      <c r="Q43" s="231">
        <f t="shared" si="34"/>
        <v>1</v>
      </c>
      <c r="R43" s="231">
        <f t="shared" si="35"/>
        <v>523</v>
      </c>
      <c r="T43">
        <v>530</v>
      </c>
      <c r="U43">
        <v>6261</v>
      </c>
      <c r="V43" t="s">
        <v>310</v>
      </c>
      <c r="W43">
        <v>772.61800000000005</v>
      </c>
      <c r="X43">
        <v>442.42</v>
      </c>
      <c r="Y43">
        <v>1.746</v>
      </c>
      <c r="Z43">
        <v>17.295000000000002</v>
      </c>
      <c r="AA43">
        <v>43.354712999999997</v>
      </c>
      <c r="AB43">
        <v>1.1052740000000001</v>
      </c>
      <c r="AC43">
        <v>16.16666</v>
      </c>
      <c r="AD43" s="1">
        <v>157</v>
      </c>
      <c r="AE43">
        <v>1</v>
      </c>
      <c r="AF43">
        <v>523</v>
      </c>
      <c r="AG43">
        <v>76</v>
      </c>
      <c r="AH43">
        <v>17.820853</v>
      </c>
      <c r="AI43">
        <v>1112</v>
      </c>
      <c r="AJ43">
        <v>0</v>
      </c>
      <c r="AK43">
        <v>12</v>
      </c>
      <c r="AL43">
        <v>2114</v>
      </c>
      <c r="AM43" t="s">
        <v>311</v>
      </c>
      <c r="AN43" t="s">
        <v>491</v>
      </c>
      <c r="AO43">
        <v>293.45</v>
      </c>
      <c r="AR43" t="s">
        <v>118</v>
      </c>
      <c r="AS43" t="s">
        <v>119</v>
      </c>
      <c r="AT43" t="s">
        <v>198</v>
      </c>
      <c r="AU43" t="s">
        <v>310</v>
      </c>
      <c r="AV43" t="s">
        <v>48</v>
      </c>
      <c r="AW43">
        <v>6</v>
      </c>
      <c r="BB43">
        <v>0.84334707237785178</v>
      </c>
      <c r="BC43" t="s">
        <v>67</v>
      </c>
      <c r="BF43" t="s">
        <v>118</v>
      </c>
      <c r="BG43" t="s">
        <v>119</v>
      </c>
      <c r="BH43" t="s">
        <v>310</v>
      </c>
      <c r="BI43">
        <v>6261</v>
      </c>
      <c r="BJ43">
        <v>6</v>
      </c>
      <c r="BK43" t="s">
        <v>198</v>
      </c>
      <c r="BL43" t="s">
        <v>208</v>
      </c>
      <c r="BM43">
        <v>0.84334707237785178</v>
      </c>
      <c r="BN43" t="s">
        <v>67</v>
      </c>
      <c r="BO43" t="s">
        <v>178</v>
      </c>
      <c r="BP43">
        <v>772.61799999999994</v>
      </c>
    </row>
    <row r="44" spans="1:68" ht="16.5">
      <c r="A44" s="276" t="str">
        <f t="shared" si="18"/>
        <v>인천제물포교통</v>
      </c>
      <c r="B44" s="111" t="str">
        <f t="shared" si="19"/>
        <v>송재욱</v>
      </c>
      <c r="C44" s="112" t="str">
        <f t="shared" si="20"/>
        <v>C</v>
      </c>
      <c r="D44" s="113">
        <f t="shared" si="21"/>
        <v>0.87445659568487732</v>
      </c>
      <c r="E44" s="114">
        <f t="shared" si="22"/>
        <v>3111</v>
      </c>
      <c r="F44" s="115" t="str">
        <f t="shared" si="23"/>
        <v>30</v>
      </c>
      <c r="G44" s="116" t="str">
        <f t="shared" si="24"/>
        <v>70바2641</v>
      </c>
      <c r="H44" s="117">
        <f t="shared" si="25"/>
        <v>7</v>
      </c>
      <c r="I44" s="118">
        <f t="shared" si="26"/>
        <v>1490.0410000000002</v>
      </c>
      <c r="J44" s="119">
        <f t="shared" si="27"/>
        <v>3.3486432778257545E-2</v>
      </c>
      <c r="K44" s="119">
        <f t="shared" si="28"/>
        <v>0.35196144943492635</v>
      </c>
      <c r="L44" s="119">
        <f t="shared" si="29"/>
        <v>0.23019500805682525</v>
      </c>
      <c r="M44" s="120">
        <f t="shared" si="30"/>
        <v>15.443</v>
      </c>
      <c r="N44" s="121">
        <f t="shared" si="31"/>
        <v>0.20133674174066352</v>
      </c>
      <c r="O44" s="121">
        <f t="shared" si="32"/>
        <v>21.945704849732323</v>
      </c>
      <c r="P44" s="232">
        <f t="shared" si="33"/>
        <v>14</v>
      </c>
      <c r="Q44" s="233">
        <f t="shared" si="34"/>
        <v>3</v>
      </c>
      <c r="R44" s="233">
        <f t="shared" si="35"/>
        <v>327</v>
      </c>
      <c r="T44">
        <v>530</v>
      </c>
      <c r="U44">
        <v>3111</v>
      </c>
      <c r="V44" t="s">
        <v>312</v>
      </c>
      <c r="W44">
        <v>1490.0409999999999</v>
      </c>
      <c r="X44">
        <v>817.48299999999995</v>
      </c>
      <c r="Y44">
        <v>1.823</v>
      </c>
      <c r="Z44">
        <v>15.443</v>
      </c>
      <c r="AA44">
        <v>85.548317999999995</v>
      </c>
      <c r="AB44">
        <v>2.8647079999999998</v>
      </c>
      <c r="AC44">
        <v>30.10971</v>
      </c>
      <c r="AD44" s="1">
        <v>343</v>
      </c>
      <c r="AE44">
        <v>3</v>
      </c>
      <c r="AF44">
        <v>327</v>
      </c>
      <c r="AG44">
        <v>73</v>
      </c>
      <c r="AH44">
        <v>17.417536999999999</v>
      </c>
      <c r="AI44">
        <v>1462.8</v>
      </c>
      <c r="AJ44">
        <v>0</v>
      </c>
      <c r="AK44">
        <v>14</v>
      </c>
      <c r="AL44">
        <v>3850</v>
      </c>
      <c r="AM44" t="s">
        <v>313</v>
      </c>
      <c r="AN44" t="s">
        <v>492</v>
      </c>
      <c r="AO44">
        <v>296.12200000000001</v>
      </c>
      <c r="AR44" t="s">
        <v>118</v>
      </c>
      <c r="AS44" t="s">
        <v>119</v>
      </c>
      <c r="AT44" t="s">
        <v>200</v>
      </c>
      <c r="AU44" t="s">
        <v>312</v>
      </c>
      <c r="AV44" t="s">
        <v>48</v>
      </c>
      <c r="AW44">
        <v>7</v>
      </c>
      <c r="BB44">
        <v>0.87445659568487732</v>
      </c>
      <c r="BC44" t="s">
        <v>69</v>
      </c>
      <c r="BF44" t="s">
        <v>118</v>
      </c>
      <c r="BG44" t="s">
        <v>119</v>
      </c>
      <c r="BH44" t="s">
        <v>312</v>
      </c>
      <c r="BI44">
        <v>3111</v>
      </c>
      <c r="BJ44">
        <v>7</v>
      </c>
      <c r="BK44" t="s">
        <v>200</v>
      </c>
      <c r="BL44" t="s">
        <v>207</v>
      </c>
      <c r="BM44">
        <v>0.87445659568487732</v>
      </c>
      <c r="BN44" t="s">
        <v>69</v>
      </c>
      <c r="BO44" t="s">
        <v>176</v>
      </c>
      <c r="BP44">
        <v>1490.0410000000002</v>
      </c>
    </row>
    <row r="45" spans="1:68" ht="16.5">
      <c r="A45" s="275" t="str">
        <f t="shared" si="18"/>
        <v>인천제물포교통</v>
      </c>
      <c r="B45" s="127" t="str">
        <f t="shared" si="19"/>
        <v>송주만</v>
      </c>
      <c r="C45" s="128" t="str">
        <f t="shared" si="20"/>
        <v>D</v>
      </c>
      <c r="D45" s="129">
        <f t="shared" si="21"/>
        <v>0.84603582873109007</v>
      </c>
      <c r="E45" s="130">
        <f t="shared" si="22"/>
        <v>6309</v>
      </c>
      <c r="F45" s="131" t="str">
        <f t="shared" si="23"/>
        <v>30</v>
      </c>
      <c r="G45" s="132" t="str">
        <f t="shared" si="24"/>
        <v>70바2765</v>
      </c>
      <c r="H45" s="133">
        <f t="shared" si="25"/>
        <v>4</v>
      </c>
      <c r="I45" s="134">
        <f t="shared" si="26"/>
        <v>2275.8830000000003</v>
      </c>
      <c r="J45" s="135">
        <f t="shared" si="27"/>
        <v>2.1855864117133056E-2</v>
      </c>
      <c r="K45" s="135">
        <f t="shared" si="28"/>
        <v>0.36841032838072857</v>
      </c>
      <c r="L45" s="135">
        <f t="shared" si="29"/>
        <v>9.6226387736100663E-2</v>
      </c>
      <c r="M45" s="136">
        <f t="shared" si="30"/>
        <v>16.812000000000001</v>
      </c>
      <c r="N45" s="137">
        <f t="shared" si="31"/>
        <v>0</v>
      </c>
      <c r="O45" s="137">
        <f t="shared" si="32"/>
        <v>41.654162362476455</v>
      </c>
      <c r="P45" s="230">
        <f t="shared" si="33"/>
        <v>33</v>
      </c>
      <c r="Q45" s="231">
        <f t="shared" si="34"/>
        <v>0</v>
      </c>
      <c r="R45" s="231">
        <f t="shared" si="35"/>
        <v>948</v>
      </c>
      <c r="T45">
        <v>530</v>
      </c>
      <c r="U45">
        <v>6309</v>
      </c>
      <c r="V45" t="s">
        <v>314</v>
      </c>
      <c r="W45">
        <v>2275.8829999999998</v>
      </c>
      <c r="X45">
        <v>1302.2239999999999</v>
      </c>
      <c r="Y45">
        <v>1.748</v>
      </c>
      <c r="Z45">
        <v>16.812000000000001</v>
      </c>
      <c r="AA45">
        <v>127.679143</v>
      </c>
      <c r="AB45">
        <v>2.7905380000000002</v>
      </c>
      <c r="AC45">
        <v>47.038314999999997</v>
      </c>
      <c r="AD45" s="1">
        <v>219</v>
      </c>
      <c r="AE45">
        <v>0</v>
      </c>
      <c r="AF45">
        <v>948</v>
      </c>
      <c r="AG45">
        <v>72</v>
      </c>
      <c r="AH45">
        <v>17.825016999999999</v>
      </c>
      <c r="AI45">
        <v>1950.7</v>
      </c>
      <c r="AJ45">
        <v>0</v>
      </c>
      <c r="AK45">
        <v>33</v>
      </c>
      <c r="AL45">
        <v>24317</v>
      </c>
      <c r="AM45" t="s">
        <v>315</v>
      </c>
      <c r="AN45" t="s">
        <v>493</v>
      </c>
      <c r="AO45">
        <v>1448.7840000000001</v>
      </c>
      <c r="AR45" t="s">
        <v>118</v>
      </c>
      <c r="AS45" t="s">
        <v>119</v>
      </c>
      <c r="AT45" t="s">
        <v>208</v>
      </c>
      <c r="AU45" t="s">
        <v>314</v>
      </c>
      <c r="AV45" t="s">
        <v>48</v>
      </c>
      <c r="AW45">
        <v>4</v>
      </c>
      <c r="BB45">
        <v>0.84603582873109007</v>
      </c>
      <c r="BC45" t="s">
        <v>67</v>
      </c>
      <c r="BF45" t="s">
        <v>118</v>
      </c>
      <c r="BG45" t="s">
        <v>119</v>
      </c>
      <c r="BH45" t="s">
        <v>314</v>
      </c>
      <c r="BI45">
        <v>6309</v>
      </c>
      <c r="BJ45">
        <v>4</v>
      </c>
      <c r="BK45" t="s">
        <v>208</v>
      </c>
      <c r="BL45" t="s">
        <v>209</v>
      </c>
      <c r="BM45">
        <v>0.84603582873109007</v>
      </c>
      <c r="BN45" t="s">
        <v>67</v>
      </c>
      <c r="BO45" t="s">
        <v>178</v>
      </c>
      <c r="BP45">
        <v>2275.8830000000003</v>
      </c>
    </row>
    <row r="46" spans="1:68" ht="16.5">
      <c r="A46" s="276" t="str">
        <f t="shared" si="18"/>
        <v>인천제물포교통</v>
      </c>
      <c r="B46" s="111" t="str">
        <f t="shared" si="19"/>
        <v>신동효</v>
      </c>
      <c r="C46" s="112" t="str">
        <f t="shared" si="20"/>
        <v>D</v>
      </c>
      <c r="D46" s="113">
        <f t="shared" si="21"/>
        <v>0.80154292953221296</v>
      </c>
      <c r="E46" s="114">
        <f t="shared" si="22"/>
        <v>8039</v>
      </c>
      <c r="F46" s="115" t="str">
        <f t="shared" si="23"/>
        <v>30</v>
      </c>
      <c r="G46" s="116" t="str">
        <f t="shared" si="24"/>
        <v>70바2688</v>
      </c>
      <c r="H46" s="117">
        <f t="shared" si="25"/>
        <v>2</v>
      </c>
      <c r="I46" s="118">
        <f t="shared" si="26"/>
        <v>1444.306</v>
      </c>
      <c r="J46" s="119">
        <f t="shared" si="27"/>
        <v>2.1597192916371744E-2</v>
      </c>
      <c r="K46" s="119">
        <f t="shared" si="28"/>
        <v>0.34484925953568585</v>
      </c>
      <c r="L46" s="119">
        <f t="shared" si="29"/>
        <v>0.10731797832315312</v>
      </c>
      <c r="M46" s="120">
        <f t="shared" si="30"/>
        <v>15.603999999999999</v>
      </c>
      <c r="N46" s="121">
        <f t="shared" si="31"/>
        <v>6.9237405369776212E-2</v>
      </c>
      <c r="O46" s="121">
        <f t="shared" si="32"/>
        <v>37.734385926528034</v>
      </c>
      <c r="P46" s="232">
        <f t="shared" si="33"/>
        <v>11</v>
      </c>
      <c r="Q46" s="233">
        <f t="shared" si="34"/>
        <v>1</v>
      </c>
      <c r="R46" s="233">
        <f t="shared" si="35"/>
        <v>545</v>
      </c>
      <c r="T46">
        <v>530</v>
      </c>
      <c r="U46">
        <v>8039</v>
      </c>
      <c r="V46" t="s">
        <v>316</v>
      </c>
      <c r="W46">
        <v>1444.306</v>
      </c>
      <c r="X46">
        <v>859.245</v>
      </c>
      <c r="Y46">
        <v>1.681</v>
      </c>
      <c r="Z46">
        <v>15.603999999999999</v>
      </c>
      <c r="AA46">
        <v>80.025261</v>
      </c>
      <c r="AB46">
        <v>1.728321</v>
      </c>
      <c r="AC46">
        <v>27.596651999999999</v>
      </c>
      <c r="AD46" s="1">
        <v>155</v>
      </c>
      <c r="AE46">
        <v>1</v>
      </c>
      <c r="AF46">
        <v>545</v>
      </c>
      <c r="AG46">
        <v>73</v>
      </c>
      <c r="AH46">
        <v>18.048126</v>
      </c>
      <c r="AI46">
        <v>684.4</v>
      </c>
      <c r="AJ46">
        <v>0</v>
      </c>
      <c r="AK46">
        <v>11</v>
      </c>
      <c r="AL46">
        <v>2239</v>
      </c>
      <c r="AM46" t="s">
        <v>317</v>
      </c>
      <c r="AN46" t="s">
        <v>494</v>
      </c>
      <c r="AO46">
        <v>1318.3389999999999</v>
      </c>
      <c r="AR46" t="s">
        <v>118</v>
      </c>
      <c r="AS46" t="s">
        <v>119</v>
      </c>
      <c r="AT46" t="s">
        <v>201</v>
      </c>
      <c r="AU46" t="s">
        <v>316</v>
      </c>
      <c r="AV46" t="s">
        <v>48</v>
      </c>
      <c r="AW46">
        <v>2</v>
      </c>
      <c r="BB46">
        <v>0.80154292953221296</v>
      </c>
      <c r="BC46" t="s">
        <v>67</v>
      </c>
      <c r="BF46" t="s">
        <v>118</v>
      </c>
      <c r="BG46" t="s">
        <v>119</v>
      </c>
      <c r="BH46" t="s">
        <v>316</v>
      </c>
      <c r="BI46">
        <v>8039</v>
      </c>
      <c r="BJ46">
        <v>2</v>
      </c>
      <c r="BK46" t="s">
        <v>201</v>
      </c>
      <c r="BL46" t="s">
        <v>225</v>
      </c>
      <c r="BM46">
        <v>0.80154292953221296</v>
      </c>
      <c r="BN46" t="s">
        <v>67</v>
      </c>
      <c r="BO46" t="s">
        <v>178</v>
      </c>
      <c r="BP46">
        <v>1444.306</v>
      </c>
    </row>
    <row r="47" spans="1:68" ht="16.5">
      <c r="A47" s="275" t="str">
        <f t="shared" si="18"/>
        <v>인천제물포교통</v>
      </c>
      <c r="B47" s="127" t="str">
        <f t="shared" si="19"/>
        <v>신정호</v>
      </c>
      <c r="C47" s="128" t="str">
        <f t="shared" si="20"/>
        <v>D</v>
      </c>
      <c r="D47" s="129">
        <f t="shared" si="21"/>
        <v>0.84002971570095342</v>
      </c>
      <c r="E47" s="130">
        <f t="shared" si="22"/>
        <v>4397</v>
      </c>
      <c r="F47" s="131" t="str">
        <f t="shared" si="23"/>
        <v>30</v>
      </c>
      <c r="G47" s="132" t="str">
        <f t="shared" si="24"/>
        <v>70바2602</v>
      </c>
      <c r="H47" s="133">
        <f t="shared" si="25"/>
        <v>2</v>
      </c>
      <c r="I47" s="134">
        <f t="shared" si="26"/>
        <v>3789.4989999999998</v>
      </c>
      <c r="J47" s="135">
        <f t="shared" si="27"/>
        <v>2.8590369802911929E-2</v>
      </c>
      <c r="K47" s="135">
        <f t="shared" si="28"/>
        <v>0.36947738959193926</v>
      </c>
      <c r="L47" s="135">
        <f t="shared" si="29"/>
        <v>0.24251226877220447</v>
      </c>
      <c r="M47" s="136">
        <f t="shared" si="30"/>
        <v>17.7</v>
      </c>
      <c r="N47" s="137">
        <f t="shared" si="31"/>
        <v>0.26388712597628344</v>
      </c>
      <c r="O47" s="137">
        <f t="shared" si="32"/>
        <v>40.427507699566618</v>
      </c>
      <c r="P47" s="230">
        <f t="shared" si="33"/>
        <v>59</v>
      </c>
      <c r="Q47" s="231">
        <f t="shared" si="34"/>
        <v>10</v>
      </c>
      <c r="R47" s="231">
        <f t="shared" si="35"/>
        <v>1532</v>
      </c>
      <c r="T47">
        <v>530</v>
      </c>
      <c r="U47">
        <v>4397</v>
      </c>
      <c r="V47" t="s">
        <v>318</v>
      </c>
      <c r="W47">
        <v>3789.4989999999998</v>
      </c>
      <c r="X47">
        <v>2148.5349999999999</v>
      </c>
      <c r="Y47">
        <v>1.764</v>
      </c>
      <c r="Z47">
        <v>17.7</v>
      </c>
      <c r="AA47">
        <v>219.94496899999999</v>
      </c>
      <c r="AB47">
        <v>6.2883079999999998</v>
      </c>
      <c r="AC47">
        <v>81.264692999999994</v>
      </c>
      <c r="AD47" s="1">
        <v>919</v>
      </c>
      <c r="AE47">
        <v>10</v>
      </c>
      <c r="AF47">
        <v>1532</v>
      </c>
      <c r="AG47">
        <v>75</v>
      </c>
      <c r="AH47">
        <v>17.229305</v>
      </c>
      <c r="AI47">
        <v>5308.6</v>
      </c>
      <c r="AJ47">
        <v>0</v>
      </c>
      <c r="AK47">
        <v>59</v>
      </c>
      <c r="AL47">
        <v>27966</v>
      </c>
      <c r="AM47" t="s">
        <v>319</v>
      </c>
      <c r="AN47" t="s">
        <v>495</v>
      </c>
      <c r="AO47">
        <v>3292.1149999999998</v>
      </c>
      <c r="AR47" t="s">
        <v>118</v>
      </c>
      <c r="AS47" t="s">
        <v>119</v>
      </c>
      <c r="AT47" t="s">
        <v>198</v>
      </c>
      <c r="AU47" t="s">
        <v>318</v>
      </c>
      <c r="AV47" t="s">
        <v>48</v>
      </c>
      <c r="AW47">
        <v>2</v>
      </c>
      <c r="BB47">
        <v>0.84002971570095342</v>
      </c>
      <c r="BC47" t="s">
        <v>67</v>
      </c>
      <c r="BF47" t="s">
        <v>118</v>
      </c>
      <c r="BG47" t="s">
        <v>119</v>
      </c>
      <c r="BH47" t="s">
        <v>318</v>
      </c>
      <c r="BI47">
        <v>4397</v>
      </c>
      <c r="BJ47">
        <v>2</v>
      </c>
      <c r="BK47" t="s">
        <v>198</v>
      </c>
      <c r="BL47" t="s">
        <v>200</v>
      </c>
      <c r="BM47">
        <v>0.84002971570095342</v>
      </c>
      <c r="BN47" t="s">
        <v>67</v>
      </c>
      <c r="BO47" t="s">
        <v>178</v>
      </c>
      <c r="BP47">
        <v>3789.4989999999998</v>
      </c>
    </row>
    <row r="48" spans="1:68" ht="16.5">
      <c r="A48" s="276" t="str">
        <f t="shared" si="18"/>
        <v>인천제물포교통</v>
      </c>
      <c r="B48" s="111" t="str">
        <f t="shared" si="19"/>
        <v>신철광</v>
      </c>
      <c r="C48" s="112" t="str">
        <f t="shared" si="20"/>
        <v>D</v>
      </c>
      <c r="D48" s="113">
        <f t="shared" si="21"/>
        <v>0.83317091798234288</v>
      </c>
      <c r="E48" s="114">
        <f t="shared" si="22"/>
        <v>9627</v>
      </c>
      <c r="F48" s="115" t="str">
        <f t="shared" si="23"/>
        <v>30</v>
      </c>
      <c r="G48" s="116" t="str">
        <f t="shared" si="24"/>
        <v>70바2688</v>
      </c>
      <c r="H48" s="117">
        <f t="shared" si="25"/>
        <v>2</v>
      </c>
      <c r="I48" s="118">
        <f t="shared" si="26"/>
        <v>2036.3779999999999</v>
      </c>
      <c r="J48" s="119">
        <f t="shared" si="27"/>
        <v>2.1163089228095518E-2</v>
      </c>
      <c r="K48" s="119">
        <f t="shared" si="28"/>
        <v>0.33942085476950296</v>
      </c>
      <c r="L48" s="119">
        <f t="shared" si="29"/>
        <v>0.27499806028153911</v>
      </c>
      <c r="M48" s="120">
        <f t="shared" si="30"/>
        <v>13.423999999999999</v>
      </c>
      <c r="N48" s="121">
        <f t="shared" si="31"/>
        <v>0</v>
      </c>
      <c r="O48" s="121">
        <f t="shared" si="32"/>
        <v>8.6427961802769424</v>
      </c>
      <c r="P48" s="232">
        <f t="shared" si="33"/>
        <v>24</v>
      </c>
      <c r="Q48" s="233">
        <f t="shared" si="34"/>
        <v>0</v>
      </c>
      <c r="R48" s="233">
        <f t="shared" si="35"/>
        <v>176</v>
      </c>
      <c r="T48">
        <v>530</v>
      </c>
      <c r="U48">
        <v>9627</v>
      </c>
      <c r="V48" t="s">
        <v>320</v>
      </c>
      <c r="W48">
        <v>2036.3779999999999</v>
      </c>
      <c r="X48">
        <v>1164.278</v>
      </c>
      <c r="Y48">
        <v>1.7490000000000001</v>
      </c>
      <c r="Z48">
        <v>13.423999999999999</v>
      </c>
      <c r="AA48">
        <v>117.801091</v>
      </c>
      <c r="AB48">
        <v>2.4930349999999999</v>
      </c>
      <c r="AC48">
        <v>39.984147</v>
      </c>
      <c r="AD48" s="1">
        <v>560</v>
      </c>
      <c r="AE48">
        <v>0</v>
      </c>
      <c r="AF48">
        <v>176</v>
      </c>
      <c r="AG48">
        <v>74</v>
      </c>
      <c r="AH48">
        <v>17.286580000000001</v>
      </c>
      <c r="AI48">
        <v>1039.0999999999999</v>
      </c>
      <c r="AJ48">
        <v>0</v>
      </c>
      <c r="AK48">
        <v>24</v>
      </c>
      <c r="AL48">
        <v>4893</v>
      </c>
      <c r="AM48" t="s">
        <v>321</v>
      </c>
      <c r="AN48" t="s">
        <v>496</v>
      </c>
      <c r="AO48">
        <v>1960.877</v>
      </c>
      <c r="AR48" t="s">
        <v>118</v>
      </c>
      <c r="AS48" t="s">
        <v>119</v>
      </c>
      <c r="AT48" t="s">
        <v>201</v>
      </c>
      <c r="AU48" t="s">
        <v>320</v>
      </c>
      <c r="AV48" t="s">
        <v>48</v>
      </c>
      <c r="AW48">
        <v>2</v>
      </c>
      <c r="BB48">
        <v>0.83317091798234288</v>
      </c>
      <c r="BC48" t="s">
        <v>67</v>
      </c>
      <c r="BF48" t="s">
        <v>118</v>
      </c>
      <c r="BG48" t="s">
        <v>119</v>
      </c>
      <c r="BH48" t="s">
        <v>320</v>
      </c>
      <c r="BI48">
        <v>9627</v>
      </c>
      <c r="BJ48">
        <v>2</v>
      </c>
      <c r="BK48" t="s">
        <v>201</v>
      </c>
      <c r="BL48" t="s">
        <v>224</v>
      </c>
      <c r="BM48">
        <v>0.83317091798234288</v>
      </c>
      <c r="BN48" t="s">
        <v>67</v>
      </c>
      <c r="BO48" t="s">
        <v>178</v>
      </c>
      <c r="BP48">
        <v>2036.3779999999999</v>
      </c>
    </row>
    <row r="49" spans="1:68" ht="16.5">
      <c r="A49" s="275" t="str">
        <f t="shared" si="18"/>
        <v>인천제물포교통</v>
      </c>
      <c r="B49" s="127" t="str">
        <f t="shared" si="19"/>
        <v>안맹순</v>
      </c>
      <c r="C49" s="128" t="str">
        <f t="shared" si="20"/>
        <v>D</v>
      </c>
      <c r="D49" s="129">
        <f t="shared" si="21"/>
        <v>0.82194870668659337</v>
      </c>
      <c r="E49" s="130">
        <f t="shared" si="22"/>
        <v>5333</v>
      </c>
      <c r="F49" s="131" t="str">
        <f t="shared" si="23"/>
        <v>30</v>
      </c>
      <c r="G49" s="132" t="str">
        <f t="shared" si="24"/>
        <v>70바2788</v>
      </c>
      <c r="H49" s="133">
        <f t="shared" si="25"/>
        <v>8</v>
      </c>
      <c r="I49" s="134">
        <f t="shared" si="26"/>
        <v>2428.8239999999996</v>
      </c>
      <c r="J49" s="135">
        <f t="shared" si="27"/>
        <v>1.7598650308435146E-2</v>
      </c>
      <c r="K49" s="135">
        <f t="shared" si="28"/>
        <v>0.37295804541943545</v>
      </c>
      <c r="L49" s="135">
        <f t="shared" si="29"/>
        <v>0.22356498453572596</v>
      </c>
      <c r="M49" s="136">
        <f t="shared" si="30"/>
        <v>17.417000000000002</v>
      </c>
      <c r="N49" s="137">
        <f t="shared" si="31"/>
        <v>8.2344377361225018E-2</v>
      </c>
      <c r="O49" s="137">
        <f t="shared" si="32"/>
        <v>41.830943699502306</v>
      </c>
      <c r="P49" s="230">
        <f t="shared" si="33"/>
        <v>27</v>
      </c>
      <c r="Q49" s="231">
        <f t="shared" si="34"/>
        <v>2</v>
      </c>
      <c r="R49" s="231">
        <f t="shared" si="35"/>
        <v>1016</v>
      </c>
      <c r="T49">
        <v>530</v>
      </c>
      <c r="U49">
        <v>5333</v>
      </c>
      <c r="V49" t="s">
        <v>322</v>
      </c>
      <c r="W49">
        <v>2428.8240000000001</v>
      </c>
      <c r="X49">
        <v>1405.5170000000001</v>
      </c>
      <c r="Y49">
        <v>1.728</v>
      </c>
      <c r="Z49">
        <v>17.417000000000002</v>
      </c>
      <c r="AA49">
        <v>139.308865</v>
      </c>
      <c r="AB49">
        <v>2.451648</v>
      </c>
      <c r="AC49">
        <v>51.956361999999999</v>
      </c>
      <c r="AD49" s="1">
        <v>543</v>
      </c>
      <c r="AE49">
        <v>2</v>
      </c>
      <c r="AF49">
        <v>1016</v>
      </c>
      <c r="AG49">
        <v>73</v>
      </c>
      <c r="AH49">
        <v>17.434812000000001</v>
      </c>
      <c r="AI49">
        <v>3945.7</v>
      </c>
      <c r="AJ49">
        <v>0</v>
      </c>
      <c r="AK49">
        <v>27</v>
      </c>
      <c r="AL49">
        <v>5979</v>
      </c>
      <c r="AM49" t="s">
        <v>323</v>
      </c>
      <c r="AN49" t="s">
        <v>497</v>
      </c>
      <c r="AO49">
        <v>1472.566</v>
      </c>
      <c r="AR49" t="s">
        <v>118</v>
      </c>
      <c r="AS49" t="s">
        <v>119</v>
      </c>
      <c r="AT49" t="s">
        <v>210</v>
      </c>
      <c r="AU49" t="s">
        <v>322</v>
      </c>
      <c r="AV49" t="s">
        <v>48</v>
      </c>
      <c r="AW49">
        <v>8</v>
      </c>
      <c r="BB49">
        <v>0.82194870668659337</v>
      </c>
      <c r="BC49" t="s">
        <v>67</v>
      </c>
      <c r="BF49" t="s">
        <v>118</v>
      </c>
      <c r="BG49" t="s">
        <v>119</v>
      </c>
      <c r="BH49" t="s">
        <v>322</v>
      </c>
      <c r="BI49">
        <v>5333</v>
      </c>
      <c r="BJ49">
        <v>8</v>
      </c>
      <c r="BK49" t="s">
        <v>210</v>
      </c>
      <c r="BL49" t="s">
        <v>208</v>
      </c>
      <c r="BM49">
        <v>0.82194870668659337</v>
      </c>
      <c r="BN49" t="s">
        <v>67</v>
      </c>
      <c r="BO49" t="s">
        <v>178</v>
      </c>
      <c r="BP49">
        <v>2428.8239999999996</v>
      </c>
    </row>
    <row r="50" spans="1:68" ht="16.5">
      <c r="A50" s="276" t="str">
        <f t="shared" si="18"/>
        <v>인천제물포교통</v>
      </c>
      <c r="B50" s="111" t="str">
        <f t="shared" si="19"/>
        <v>안종수</v>
      </c>
      <c r="C50" s="112" t="str">
        <f t="shared" si="20"/>
        <v>S</v>
      </c>
      <c r="D50" s="113">
        <f t="shared" si="21"/>
        <v>1.0195238095238095</v>
      </c>
      <c r="E50" s="114">
        <f t="shared" si="22"/>
        <v>8742</v>
      </c>
      <c r="F50" s="115" t="str">
        <f t="shared" si="23"/>
        <v>30</v>
      </c>
      <c r="G50" s="116" t="str">
        <f t="shared" si="24"/>
        <v>70바2698</v>
      </c>
      <c r="H50" s="117">
        <f t="shared" si="25"/>
        <v>1</v>
      </c>
      <c r="I50" s="118">
        <f t="shared" si="26"/>
        <v>2116.34</v>
      </c>
      <c r="J50" s="119">
        <f t="shared" si="27"/>
        <v>2.5421729720706235E-2</v>
      </c>
      <c r="K50" s="119">
        <f t="shared" si="28"/>
        <v>0.36046076038795355</v>
      </c>
      <c r="L50" s="119">
        <f t="shared" si="29"/>
        <v>0.20412599109783872</v>
      </c>
      <c r="M50" s="120">
        <f t="shared" si="30"/>
        <v>14.599</v>
      </c>
      <c r="N50" s="121">
        <f t="shared" si="31"/>
        <v>9.4502773656406802E-2</v>
      </c>
      <c r="O50" s="121">
        <f t="shared" si="32"/>
        <v>27.642061294498991</v>
      </c>
      <c r="P50" s="232">
        <f t="shared" si="33"/>
        <v>19</v>
      </c>
      <c r="Q50" s="233">
        <f t="shared" si="34"/>
        <v>2</v>
      </c>
      <c r="R50" s="233">
        <f t="shared" si="35"/>
        <v>585</v>
      </c>
      <c r="T50">
        <v>530</v>
      </c>
      <c r="U50">
        <v>8742</v>
      </c>
      <c r="V50" t="s">
        <v>324</v>
      </c>
      <c r="W50">
        <v>2116.34</v>
      </c>
      <c r="X50">
        <v>988.38199999999995</v>
      </c>
      <c r="Y50">
        <v>2.141</v>
      </c>
      <c r="Z50">
        <v>14.599</v>
      </c>
      <c r="AA50">
        <v>122.958313</v>
      </c>
      <c r="AB50">
        <v>3.125813</v>
      </c>
      <c r="AC50">
        <v>44.321646999999999</v>
      </c>
      <c r="AD50" s="1">
        <v>432</v>
      </c>
      <c r="AE50">
        <v>2</v>
      </c>
      <c r="AF50">
        <v>585</v>
      </c>
      <c r="AG50">
        <v>78</v>
      </c>
      <c r="AH50">
        <v>17.211849000000001</v>
      </c>
      <c r="AI50">
        <v>1247.3</v>
      </c>
      <c r="AJ50">
        <v>0</v>
      </c>
      <c r="AK50">
        <v>19</v>
      </c>
      <c r="AL50">
        <v>3442</v>
      </c>
      <c r="AM50" t="s">
        <v>325</v>
      </c>
      <c r="AN50" t="s">
        <v>498</v>
      </c>
      <c r="AO50">
        <v>2116.34</v>
      </c>
      <c r="AR50" t="s">
        <v>118</v>
      </c>
      <c r="AS50" t="s">
        <v>119</v>
      </c>
      <c r="AT50" t="s">
        <v>202</v>
      </c>
      <c r="AU50" t="s">
        <v>324</v>
      </c>
      <c r="AV50" t="s">
        <v>48</v>
      </c>
      <c r="AW50">
        <v>1</v>
      </c>
      <c r="BB50">
        <v>1.0195238095238095</v>
      </c>
      <c r="BC50" t="s">
        <v>71</v>
      </c>
      <c r="BF50" t="s">
        <v>118</v>
      </c>
      <c r="BG50" t="s">
        <v>119</v>
      </c>
      <c r="BH50" t="s">
        <v>324</v>
      </c>
      <c r="BI50">
        <v>8742</v>
      </c>
      <c r="BJ50">
        <v>1</v>
      </c>
      <c r="BK50" t="s">
        <v>202</v>
      </c>
      <c r="BL50" t="s">
        <v>173</v>
      </c>
      <c r="BM50">
        <v>1.0195238095238095</v>
      </c>
      <c r="BN50" t="s">
        <v>71</v>
      </c>
      <c r="BO50" t="s">
        <v>175</v>
      </c>
      <c r="BP50">
        <v>2116.34</v>
      </c>
    </row>
    <row r="51" spans="1:68" ht="16.5">
      <c r="A51" s="275" t="str">
        <f t="shared" si="18"/>
        <v>인천제물포교통</v>
      </c>
      <c r="B51" s="127" t="str">
        <f t="shared" si="19"/>
        <v>안진영</v>
      </c>
      <c r="C51" s="128" t="str">
        <f t="shared" si="20"/>
        <v>F</v>
      </c>
      <c r="D51" s="129">
        <f t="shared" si="21"/>
        <v>0.65800000000000003</v>
      </c>
      <c r="E51" s="130">
        <f t="shared" si="22"/>
        <v>3858</v>
      </c>
      <c r="F51" s="131" t="str">
        <f t="shared" si="23"/>
        <v>78</v>
      </c>
      <c r="G51" s="132" t="str">
        <f t="shared" si="24"/>
        <v>70바2608</v>
      </c>
      <c r="H51" s="133">
        <f t="shared" si="25"/>
        <v>1</v>
      </c>
      <c r="I51" s="134">
        <f t="shared" si="26"/>
        <v>1014.678</v>
      </c>
      <c r="J51" s="135">
        <f t="shared" si="27"/>
        <v>4.9016467942379904E-2</v>
      </c>
      <c r="K51" s="135">
        <f t="shared" si="28"/>
        <v>0.35086918652337173</v>
      </c>
      <c r="L51" s="135">
        <f t="shared" si="29"/>
        <v>0.15078675205336078</v>
      </c>
      <c r="M51" s="136">
        <f t="shared" si="30"/>
        <v>14.755000000000001</v>
      </c>
      <c r="N51" s="137">
        <f t="shared" si="31"/>
        <v>0.19710686542922976</v>
      </c>
      <c r="O51" s="137">
        <f t="shared" si="32"/>
        <v>26.609426832946017</v>
      </c>
      <c r="P51" s="230">
        <f t="shared" si="33"/>
        <v>14</v>
      </c>
      <c r="Q51" s="231">
        <f t="shared" si="34"/>
        <v>2</v>
      </c>
      <c r="R51" s="231">
        <f t="shared" si="35"/>
        <v>270</v>
      </c>
      <c r="T51">
        <v>530</v>
      </c>
      <c r="U51">
        <v>3858</v>
      </c>
      <c r="V51" t="s">
        <v>326</v>
      </c>
      <c r="W51">
        <v>1014.678</v>
      </c>
      <c r="X51">
        <v>616.87599999999998</v>
      </c>
      <c r="Y51">
        <v>1.645</v>
      </c>
      <c r="Z51">
        <v>14.755000000000001</v>
      </c>
      <c r="AA51">
        <v>60.948597999999997</v>
      </c>
      <c r="AB51">
        <v>2.9874849999999999</v>
      </c>
      <c r="AC51">
        <v>21.384985</v>
      </c>
      <c r="AD51" s="1">
        <v>153</v>
      </c>
      <c r="AE51">
        <v>2</v>
      </c>
      <c r="AF51">
        <v>270</v>
      </c>
      <c r="AG51">
        <v>72</v>
      </c>
      <c r="AH51">
        <v>16.648094</v>
      </c>
      <c r="AI51">
        <v>536.70000000000005</v>
      </c>
      <c r="AJ51">
        <v>0</v>
      </c>
      <c r="AK51">
        <v>14</v>
      </c>
      <c r="AL51">
        <v>3033</v>
      </c>
      <c r="AM51" t="s">
        <v>327</v>
      </c>
      <c r="AN51" t="s">
        <v>499</v>
      </c>
      <c r="AO51">
        <v>1014.678</v>
      </c>
      <c r="AR51" t="s">
        <v>118</v>
      </c>
      <c r="AS51" t="s">
        <v>120</v>
      </c>
      <c r="AT51" t="s">
        <v>226</v>
      </c>
      <c r="AU51" t="s">
        <v>326</v>
      </c>
      <c r="AV51" t="s">
        <v>48</v>
      </c>
      <c r="AW51">
        <v>1</v>
      </c>
      <c r="BB51">
        <v>0.65800000000000003</v>
      </c>
      <c r="BC51" t="s">
        <v>70</v>
      </c>
      <c r="BF51" t="s">
        <v>118</v>
      </c>
      <c r="BG51" t="s">
        <v>120</v>
      </c>
      <c r="BH51" t="s">
        <v>326</v>
      </c>
      <c r="BI51">
        <v>3858</v>
      </c>
      <c r="BJ51">
        <v>1</v>
      </c>
      <c r="BK51" t="s">
        <v>226</v>
      </c>
      <c r="BL51" t="s">
        <v>173</v>
      </c>
      <c r="BM51">
        <v>0.65800000000000003</v>
      </c>
      <c r="BN51" t="s">
        <v>70</v>
      </c>
      <c r="BO51" t="s">
        <v>187</v>
      </c>
      <c r="BP51">
        <v>1014.678</v>
      </c>
    </row>
    <row r="52" spans="1:68" ht="16.5">
      <c r="A52" s="276" t="str">
        <f t="shared" si="18"/>
        <v>인천제물포교통</v>
      </c>
      <c r="B52" s="111" t="str">
        <f t="shared" si="19"/>
        <v>엄진용</v>
      </c>
      <c r="C52" s="112" t="str">
        <f t="shared" si="20"/>
        <v>F</v>
      </c>
      <c r="D52" s="113">
        <f t="shared" si="21"/>
        <v>0.78476190476190466</v>
      </c>
      <c r="E52" s="114">
        <f t="shared" si="22"/>
        <v>4113</v>
      </c>
      <c r="F52" s="115" t="str">
        <f t="shared" si="23"/>
        <v>30</v>
      </c>
      <c r="G52" s="116" t="str">
        <f t="shared" si="24"/>
        <v>70바2688</v>
      </c>
      <c r="H52" s="117">
        <f t="shared" si="25"/>
        <v>1</v>
      </c>
      <c r="I52" s="118">
        <f t="shared" si="26"/>
        <v>498.19</v>
      </c>
      <c r="J52" s="119">
        <f t="shared" si="27"/>
        <v>2.535950671449063E-2</v>
      </c>
      <c r="K52" s="119">
        <f t="shared" si="28"/>
        <v>0.35769268095861773</v>
      </c>
      <c r="L52" s="119">
        <f t="shared" si="29"/>
        <v>0.18868303257793212</v>
      </c>
      <c r="M52" s="120">
        <f t="shared" si="30"/>
        <v>15.836</v>
      </c>
      <c r="N52" s="121">
        <f t="shared" si="31"/>
        <v>0</v>
      </c>
      <c r="O52" s="121">
        <f t="shared" si="32"/>
        <v>49.378751078905637</v>
      </c>
      <c r="P52" s="232">
        <f t="shared" si="33"/>
        <v>8</v>
      </c>
      <c r="Q52" s="233">
        <f t="shared" si="34"/>
        <v>0</v>
      </c>
      <c r="R52" s="233">
        <f t="shared" si="35"/>
        <v>246</v>
      </c>
      <c r="T52">
        <v>530</v>
      </c>
      <c r="U52">
        <v>4113</v>
      </c>
      <c r="V52" t="s">
        <v>328</v>
      </c>
      <c r="W52">
        <v>498.19</v>
      </c>
      <c r="X52">
        <v>302.36799999999999</v>
      </c>
      <c r="Y52">
        <v>1.6479999999999999</v>
      </c>
      <c r="Z52">
        <v>15.836</v>
      </c>
      <c r="AA52">
        <v>28.325827</v>
      </c>
      <c r="AB52">
        <v>0.718329</v>
      </c>
      <c r="AC52">
        <v>10.131940999999999</v>
      </c>
      <c r="AD52" s="1">
        <v>94</v>
      </c>
      <c r="AE52">
        <v>0</v>
      </c>
      <c r="AF52">
        <v>246</v>
      </c>
      <c r="AG52">
        <v>77</v>
      </c>
      <c r="AH52">
        <v>17.587835999999999</v>
      </c>
      <c r="AI52">
        <v>385.6</v>
      </c>
      <c r="AJ52">
        <v>0</v>
      </c>
      <c r="AK52">
        <v>8</v>
      </c>
      <c r="AL52">
        <v>1637</v>
      </c>
      <c r="AM52" t="s">
        <v>329</v>
      </c>
      <c r="AN52" t="s">
        <v>500</v>
      </c>
      <c r="AO52">
        <v>498.19</v>
      </c>
      <c r="AR52" t="s">
        <v>118</v>
      </c>
      <c r="AS52" t="s">
        <v>119</v>
      </c>
      <c r="AT52" t="s">
        <v>201</v>
      </c>
      <c r="AU52" t="s">
        <v>328</v>
      </c>
      <c r="AV52" t="s">
        <v>48</v>
      </c>
      <c r="AW52">
        <v>1</v>
      </c>
      <c r="BB52">
        <v>0.78476190476190466</v>
      </c>
      <c r="BC52" t="s">
        <v>70</v>
      </c>
      <c r="BF52" t="s">
        <v>118</v>
      </c>
      <c r="BG52" t="s">
        <v>119</v>
      </c>
      <c r="BH52" t="s">
        <v>328</v>
      </c>
      <c r="BI52">
        <v>4113</v>
      </c>
      <c r="BJ52">
        <v>1</v>
      </c>
      <c r="BK52" t="s">
        <v>201</v>
      </c>
      <c r="BL52" t="s">
        <v>173</v>
      </c>
      <c r="BM52">
        <v>0.78476190476190466</v>
      </c>
      <c r="BN52" t="s">
        <v>70</v>
      </c>
      <c r="BO52" t="s">
        <v>187</v>
      </c>
      <c r="BP52">
        <v>498.19</v>
      </c>
    </row>
    <row r="53" spans="1:68" ht="16.5">
      <c r="A53" s="275" t="str">
        <f t="shared" si="18"/>
        <v>인천제물포교통</v>
      </c>
      <c r="B53" s="127" t="str">
        <f t="shared" si="19"/>
        <v>우동국</v>
      </c>
      <c r="C53" s="128" t="str">
        <f t="shared" si="20"/>
        <v>C</v>
      </c>
      <c r="D53" s="129">
        <f t="shared" si="21"/>
        <v>0.88176664544237826</v>
      </c>
      <c r="E53" s="130">
        <f t="shared" si="22"/>
        <v>2989</v>
      </c>
      <c r="F53" s="131" t="str">
        <f t="shared" si="23"/>
        <v>급행97</v>
      </c>
      <c r="G53" s="132" t="str">
        <f t="shared" si="24"/>
        <v>70바2858</v>
      </c>
      <c r="H53" s="133">
        <f t="shared" si="25"/>
        <v>9</v>
      </c>
      <c r="I53" s="134">
        <f t="shared" si="26"/>
        <v>1218.71</v>
      </c>
      <c r="J53" s="135">
        <f t="shared" si="27"/>
        <v>1.5448466936165675E-2</v>
      </c>
      <c r="K53" s="135">
        <f t="shared" si="28"/>
        <v>0.33243360144885231</v>
      </c>
      <c r="L53" s="135">
        <f t="shared" si="29"/>
        <v>0.19282684149633628</v>
      </c>
      <c r="M53" s="136">
        <f t="shared" si="30"/>
        <v>13.807</v>
      </c>
      <c r="N53" s="137">
        <f t="shared" si="31"/>
        <v>8.2053975104823956E-2</v>
      </c>
      <c r="O53" s="137">
        <f t="shared" si="32"/>
        <v>15.262039369497256</v>
      </c>
      <c r="P53" s="230">
        <f t="shared" si="33"/>
        <v>17</v>
      </c>
      <c r="Q53" s="231">
        <f t="shared" si="34"/>
        <v>1</v>
      </c>
      <c r="R53" s="231">
        <f t="shared" si="35"/>
        <v>186</v>
      </c>
      <c r="T53">
        <v>530</v>
      </c>
      <c r="U53">
        <v>2989</v>
      </c>
      <c r="V53" t="s">
        <v>330</v>
      </c>
      <c r="W53">
        <v>1218.71</v>
      </c>
      <c r="X53">
        <v>647.09900000000005</v>
      </c>
      <c r="Y53">
        <v>1.883</v>
      </c>
      <c r="Z53">
        <v>13.807</v>
      </c>
      <c r="AA53">
        <v>68.956097999999997</v>
      </c>
      <c r="AB53">
        <v>1.065266</v>
      </c>
      <c r="AC53">
        <v>22.923324000000001</v>
      </c>
      <c r="AD53" s="1">
        <v>235</v>
      </c>
      <c r="AE53">
        <v>1</v>
      </c>
      <c r="AF53">
        <v>186</v>
      </c>
      <c r="AG53">
        <v>73</v>
      </c>
      <c r="AH53">
        <v>17.673708000000001</v>
      </c>
      <c r="AI53">
        <v>592.6</v>
      </c>
      <c r="AJ53">
        <v>0</v>
      </c>
      <c r="AK53">
        <v>17</v>
      </c>
      <c r="AL53">
        <v>4169</v>
      </c>
      <c r="AM53" t="s">
        <v>331</v>
      </c>
      <c r="AN53" t="s">
        <v>501</v>
      </c>
      <c r="AO53">
        <v>200.821</v>
      </c>
      <c r="AR53" t="s">
        <v>118</v>
      </c>
      <c r="AS53" t="s">
        <v>121</v>
      </c>
      <c r="AT53" t="s">
        <v>235</v>
      </c>
      <c r="AU53" t="s">
        <v>330</v>
      </c>
      <c r="AV53" t="s">
        <v>48</v>
      </c>
      <c r="AW53">
        <v>9</v>
      </c>
      <c r="BB53">
        <v>0.88176664544237826</v>
      </c>
      <c r="BC53" t="s">
        <v>69</v>
      </c>
      <c r="BF53" t="s">
        <v>118</v>
      </c>
      <c r="BG53" t="s">
        <v>121</v>
      </c>
      <c r="BH53" t="s">
        <v>330</v>
      </c>
      <c r="BI53">
        <v>2989</v>
      </c>
      <c r="BJ53">
        <v>9</v>
      </c>
      <c r="BK53" t="s">
        <v>235</v>
      </c>
      <c r="BL53" t="s">
        <v>200</v>
      </c>
      <c r="BM53">
        <v>0.88176664544237826</v>
      </c>
      <c r="BN53" t="s">
        <v>69</v>
      </c>
      <c r="BO53" t="s">
        <v>176</v>
      </c>
      <c r="BP53">
        <v>1218.71</v>
      </c>
    </row>
    <row r="54" spans="1:68" ht="16.5">
      <c r="A54" s="276" t="str">
        <f t="shared" si="18"/>
        <v>인천제물포교통</v>
      </c>
      <c r="B54" s="111" t="str">
        <f t="shared" si="19"/>
        <v>유원상</v>
      </c>
      <c r="C54" s="112" t="str">
        <f t="shared" si="20"/>
        <v>D</v>
      </c>
      <c r="D54" s="113">
        <f t="shared" si="21"/>
        <v>0.8019047619047619</v>
      </c>
      <c r="E54" s="114">
        <f t="shared" si="22"/>
        <v>8496</v>
      </c>
      <c r="F54" s="115" t="str">
        <f t="shared" si="23"/>
        <v>30</v>
      </c>
      <c r="G54" s="116" t="str">
        <f t="shared" si="24"/>
        <v>70바2804</v>
      </c>
      <c r="H54" s="117">
        <f t="shared" si="25"/>
        <v>2</v>
      </c>
      <c r="I54" s="118">
        <f t="shared" si="26"/>
        <v>2646.2939999999999</v>
      </c>
      <c r="J54" s="119">
        <f t="shared" si="27"/>
        <v>9.9361040863094954E-3</v>
      </c>
      <c r="K54" s="119">
        <f t="shared" si="28"/>
        <v>0.18889496721193072</v>
      </c>
      <c r="L54" s="119">
        <f t="shared" si="29"/>
        <v>0.14850957603350196</v>
      </c>
      <c r="M54" s="120">
        <f t="shared" si="30"/>
        <v>11.377000000000001</v>
      </c>
      <c r="N54" s="121">
        <f t="shared" si="31"/>
        <v>0</v>
      </c>
      <c r="O54" s="121">
        <f t="shared" si="32"/>
        <v>3.8922357077482701</v>
      </c>
      <c r="P54" s="232">
        <f t="shared" si="33"/>
        <v>14</v>
      </c>
      <c r="Q54" s="233">
        <f t="shared" si="34"/>
        <v>0</v>
      </c>
      <c r="R54" s="233">
        <f t="shared" si="35"/>
        <v>103</v>
      </c>
      <c r="T54">
        <v>530</v>
      </c>
      <c r="U54">
        <v>8496</v>
      </c>
      <c r="V54" t="s">
        <v>502</v>
      </c>
      <c r="W54">
        <v>2646.2939999999999</v>
      </c>
      <c r="X54">
        <v>837.899</v>
      </c>
      <c r="Y54">
        <v>3.1579999999999999</v>
      </c>
      <c r="Z54">
        <v>11.377000000000001</v>
      </c>
      <c r="AA54">
        <v>80.429713000000007</v>
      </c>
      <c r="AB54">
        <v>0.79915800000000004</v>
      </c>
      <c r="AC54">
        <v>15.192767999999999</v>
      </c>
      <c r="AD54" s="1">
        <v>393</v>
      </c>
      <c r="AE54">
        <v>0</v>
      </c>
      <c r="AF54">
        <v>103</v>
      </c>
      <c r="AG54">
        <v>79</v>
      </c>
      <c r="AH54">
        <v>32.901944999999998</v>
      </c>
      <c r="AI54">
        <v>11701.7</v>
      </c>
      <c r="AJ54">
        <v>0</v>
      </c>
      <c r="AK54">
        <v>14</v>
      </c>
      <c r="AL54">
        <v>9176</v>
      </c>
      <c r="AM54" t="s">
        <v>503</v>
      </c>
      <c r="AN54" t="s">
        <v>504</v>
      </c>
      <c r="AO54">
        <v>2498.1179999999999</v>
      </c>
      <c r="AR54" t="s">
        <v>118</v>
      </c>
      <c r="AS54" t="s">
        <v>119</v>
      </c>
      <c r="AT54" t="s">
        <v>221</v>
      </c>
      <c r="AU54" t="s">
        <v>502</v>
      </c>
      <c r="AV54" t="s">
        <v>48</v>
      </c>
      <c r="AW54">
        <v>2</v>
      </c>
      <c r="BB54">
        <v>0.8019047619047619</v>
      </c>
      <c r="BC54" t="s">
        <v>67</v>
      </c>
      <c r="BF54" t="s">
        <v>118</v>
      </c>
      <c r="BG54" t="s">
        <v>119</v>
      </c>
      <c r="BH54" t="s">
        <v>502</v>
      </c>
      <c r="BI54">
        <v>8496</v>
      </c>
      <c r="BJ54">
        <v>2</v>
      </c>
      <c r="BK54" t="s">
        <v>221</v>
      </c>
      <c r="BL54" t="s">
        <v>222</v>
      </c>
      <c r="BM54">
        <v>0.8019047619047619</v>
      </c>
      <c r="BN54" t="s">
        <v>67</v>
      </c>
      <c r="BO54" t="s">
        <v>178</v>
      </c>
      <c r="BP54">
        <v>2646.2939999999999</v>
      </c>
    </row>
    <row r="55" spans="1:68" ht="16.5">
      <c r="A55" s="275" t="str">
        <f t="shared" si="18"/>
        <v>인천제물포교통</v>
      </c>
      <c r="B55" s="127" t="str">
        <f t="shared" si="19"/>
        <v>유원선</v>
      </c>
      <c r="C55" s="128" t="str">
        <f t="shared" si="20"/>
        <v>C</v>
      </c>
      <c r="D55" s="129">
        <f t="shared" si="21"/>
        <v>0.8789571561104339</v>
      </c>
      <c r="E55" s="130">
        <f t="shared" si="22"/>
        <v>7395</v>
      </c>
      <c r="F55" s="131" t="str">
        <f t="shared" si="23"/>
        <v>30</v>
      </c>
      <c r="G55" s="132" t="str">
        <f t="shared" si="24"/>
        <v>70바2713</v>
      </c>
      <c r="H55" s="133">
        <f t="shared" si="25"/>
        <v>9</v>
      </c>
      <c r="I55" s="134">
        <f t="shared" si="26"/>
        <v>1599.9619999999998</v>
      </c>
      <c r="J55" s="135">
        <f t="shared" si="27"/>
        <v>1.8988056586858249E-2</v>
      </c>
      <c r="K55" s="135">
        <f t="shared" si="28"/>
        <v>0.35548710355992597</v>
      </c>
      <c r="L55" s="135">
        <f t="shared" si="29"/>
        <v>0.18250433447794387</v>
      </c>
      <c r="M55" s="136">
        <f t="shared" si="30"/>
        <v>14.616</v>
      </c>
      <c r="N55" s="137">
        <f t="shared" si="31"/>
        <v>0</v>
      </c>
      <c r="O55" s="137">
        <f t="shared" si="32"/>
        <v>43.313528696306541</v>
      </c>
      <c r="P55" s="230">
        <f t="shared" si="33"/>
        <v>33</v>
      </c>
      <c r="Q55" s="231">
        <f t="shared" si="34"/>
        <v>0</v>
      </c>
      <c r="R55" s="231">
        <f t="shared" si="35"/>
        <v>693</v>
      </c>
      <c r="T55">
        <v>530</v>
      </c>
      <c r="U55">
        <v>7395</v>
      </c>
      <c r="V55" t="s">
        <v>332</v>
      </c>
      <c r="W55">
        <v>1599.962</v>
      </c>
      <c r="X55">
        <v>863.19299999999998</v>
      </c>
      <c r="Y55">
        <v>1.8540000000000001</v>
      </c>
      <c r="Z55">
        <v>14.616</v>
      </c>
      <c r="AA55">
        <v>91.401928999999996</v>
      </c>
      <c r="AB55">
        <v>1.7355449999999999</v>
      </c>
      <c r="AC55">
        <v>32.492207000000001</v>
      </c>
      <c r="AD55" s="1">
        <v>292</v>
      </c>
      <c r="AE55">
        <v>0</v>
      </c>
      <c r="AF55">
        <v>693</v>
      </c>
      <c r="AG55">
        <v>73</v>
      </c>
      <c r="AH55">
        <v>17.504684999999998</v>
      </c>
      <c r="AI55">
        <v>1144.8</v>
      </c>
      <c r="AJ55">
        <v>0</v>
      </c>
      <c r="AK55">
        <v>33</v>
      </c>
      <c r="AL55">
        <v>6892</v>
      </c>
      <c r="AM55" t="s">
        <v>333</v>
      </c>
      <c r="AN55" t="s">
        <v>505</v>
      </c>
      <c r="AO55">
        <v>294.02199999999999</v>
      </c>
      <c r="AR55" t="s">
        <v>118</v>
      </c>
      <c r="AS55" t="s">
        <v>119</v>
      </c>
      <c r="AT55" t="s">
        <v>207</v>
      </c>
      <c r="AU55" t="s">
        <v>332</v>
      </c>
      <c r="AV55" t="s">
        <v>48</v>
      </c>
      <c r="AW55">
        <v>9</v>
      </c>
      <c r="BB55">
        <v>0.8789571561104339</v>
      </c>
      <c r="BC55" t="s">
        <v>69</v>
      </c>
      <c r="BF55" t="s">
        <v>118</v>
      </c>
      <c r="BG55" t="s">
        <v>119</v>
      </c>
      <c r="BH55" t="s">
        <v>332</v>
      </c>
      <c r="BI55">
        <v>7395</v>
      </c>
      <c r="BJ55">
        <v>9</v>
      </c>
      <c r="BK55" t="s">
        <v>207</v>
      </c>
      <c r="BL55" t="s">
        <v>206</v>
      </c>
      <c r="BM55">
        <v>0.8789571561104339</v>
      </c>
      <c r="BN55" t="s">
        <v>69</v>
      </c>
      <c r="BO55" t="s">
        <v>176</v>
      </c>
      <c r="BP55">
        <v>1599.9619999999998</v>
      </c>
    </row>
    <row r="56" spans="1:68" ht="16.5">
      <c r="A56" s="276" t="str">
        <f t="shared" si="18"/>
        <v>인천제물포교통</v>
      </c>
      <c r="B56" s="111" t="str">
        <f t="shared" si="19"/>
        <v>이상윤</v>
      </c>
      <c r="C56" s="112" t="str">
        <f t="shared" si="20"/>
        <v>F</v>
      </c>
      <c r="D56" s="113">
        <f t="shared" si="21"/>
        <v>0.77554029804157487</v>
      </c>
      <c r="E56" s="114">
        <f t="shared" si="22"/>
        <v>909</v>
      </c>
      <c r="F56" s="115" t="str">
        <f t="shared" si="23"/>
        <v>30</v>
      </c>
      <c r="G56" s="116" t="str">
        <f t="shared" si="24"/>
        <v>70바2641</v>
      </c>
      <c r="H56" s="117">
        <f t="shared" si="25"/>
        <v>3</v>
      </c>
      <c r="I56" s="118">
        <f t="shared" si="26"/>
        <v>638.07500000000005</v>
      </c>
      <c r="J56" s="119">
        <f t="shared" si="27"/>
        <v>6.7528780105980485E-2</v>
      </c>
      <c r="K56" s="119">
        <f t="shared" si="28"/>
        <v>0.35839582308369289</v>
      </c>
      <c r="L56" s="119">
        <f t="shared" si="29"/>
        <v>0.18963288014731808</v>
      </c>
      <c r="M56" s="120">
        <f t="shared" si="30"/>
        <v>18.216999999999999</v>
      </c>
      <c r="N56" s="121">
        <f t="shared" si="31"/>
        <v>0.62688555420601022</v>
      </c>
      <c r="O56" s="121">
        <f t="shared" si="32"/>
        <v>41.217725189045169</v>
      </c>
      <c r="P56" s="232">
        <f t="shared" si="33"/>
        <v>12</v>
      </c>
      <c r="Q56" s="233">
        <f t="shared" si="34"/>
        <v>4</v>
      </c>
      <c r="R56" s="233">
        <f t="shared" si="35"/>
        <v>263</v>
      </c>
      <c r="T56">
        <v>530</v>
      </c>
      <c r="U56">
        <v>909</v>
      </c>
      <c r="V56" t="s">
        <v>334</v>
      </c>
      <c r="W56">
        <v>638.07500000000005</v>
      </c>
      <c r="X56">
        <v>379.39600000000002</v>
      </c>
      <c r="Y56">
        <v>1.6819999999999999</v>
      </c>
      <c r="Z56">
        <v>18.216999999999999</v>
      </c>
      <c r="AA56">
        <v>38.444437999999998</v>
      </c>
      <c r="AB56">
        <v>2.5961059999999998</v>
      </c>
      <c r="AC56">
        <v>13.778326</v>
      </c>
      <c r="AD56" s="1">
        <v>121</v>
      </c>
      <c r="AE56">
        <v>4</v>
      </c>
      <c r="AF56">
        <v>263</v>
      </c>
      <c r="AG56">
        <v>73</v>
      </c>
      <c r="AH56">
        <v>16.597328999999998</v>
      </c>
      <c r="AI56">
        <v>994.3</v>
      </c>
      <c r="AJ56">
        <v>0</v>
      </c>
      <c r="AK56">
        <v>12</v>
      </c>
      <c r="AL56">
        <v>4608</v>
      </c>
      <c r="AM56" t="s">
        <v>335</v>
      </c>
      <c r="AN56" t="s">
        <v>506</v>
      </c>
      <c r="AO56">
        <v>387.08300000000003</v>
      </c>
      <c r="AR56" t="s">
        <v>118</v>
      </c>
      <c r="AS56" t="s">
        <v>119</v>
      </c>
      <c r="AT56" t="s">
        <v>200</v>
      </c>
      <c r="AU56" t="s">
        <v>334</v>
      </c>
      <c r="AV56" t="s">
        <v>48</v>
      </c>
      <c r="AW56">
        <v>3</v>
      </c>
      <c r="BB56">
        <v>0.77554029804157487</v>
      </c>
      <c r="BC56" t="s">
        <v>70</v>
      </c>
      <c r="BF56" t="s">
        <v>118</v>
      </c>
      <c r="BG56" t="s">
        <v>119</v>
      </c>
      <c r="BH56" t="s">
        <v>334</v>
      </c>
      <c r="BI56">
        <v>909</v>
      </c>
      <c r="BJ56">
        <v>3</v>
      </c>
      <c r="BK56" t="s">
        <v>200</v>
      </c>
      <c r="BL56" t="s">
        <v>237</v>
      </c>
      <c r="BM56">
        <v>0.77554029804157487</v>
      </c>
      <c r="BN56" t="s">
        <v>70</v>
      </c>
      <c r="BO56" t="s">
        <v>187</v>
      </c>
      <c r="BP56">
        <v>638.07500000000005</v>
      </c>
    </row>
    <row r="57" spans="1:68" ht="16.5">
      <c r="A57" s="275" t="str">
        <f t="shared" si="18"/>
        <v>인천제물포교통</v>
      </c>
      <c r="B57" s="127" t="str">
        <f t="shared" si="19"/>
        <v>이상일</v>
      </c>
      <c r="C57" s="128" t="str">
        <f t="shared" si="20"/>
        <v>D</v>
      </c>
      <c r="D57" s="129">
        <f t="shared" si="21"/>
        <v>0.83144426113720715</v>
      </c>
      <c r="E57" s="130">
        <f t="shared" si="22"/>
        <v>4269</v>
      </c>
      <c r="F57" s="131" t="str">
        <f t="shared" si="23"/>
        <v>30</v>
      </c>
      <c r="G57" s="132" t="str">
        <f t="shared" si="24"/>
        <v>70바2793</v>
      </c>
      <c r="H57" s="133">
        <f t="shared" si="25"/>
        <v>3</v>
      </c>
      <c r="I57" s="134">
        <f t="shared" si="26"/>
        <v>2118.1370000000002</v>
      </c>
      <c r="J57" s="135">
        <f t="shared" si="27"/>
        <v>2.5070931403761359E-2</v>
      </c>
      <c r="K57" s="135">
        <f t="shared" si="28"/>
        <v>0.34958009926460132</v>
      </c>
      <c r="L57" s="135">
        <f t="shared" si="29"/>
        <v>0.26910440637220345</v>
      </c>
      <c r="M57" s="136">
        <f t="shared" si="30"/>
        <v>13.375999999999999</v>
      </c>
      <c r="N57" s="137">
        <f t="shared" si="31"/>
        <v>0.13883457628844273</v>
      </c>
      <c r="O57" s="137">
        <f t="shared" si="32"/>
        <v>37.392779213687241</v>
      </c>
      <c r="P57" s="230">
        <f t="shared" si="33"/>
        <v>16</v>
      </c>
      <c r="Q57" s="231">
        <f t="shared" si="34"/>
        <v>3</v>
      </c>
      <c r="R57" s="231">
        <f t="shared" si="35"/>
        <v>808</v>
      </c>
      <c r="T57">
        <v>530</v>
      </c>
      <c r="U57">
        <v>4269</v>
      </c>
      <c r="V57" t="s">
        <v>336</v>
      </c>
      <c r="W57">
        <v>2160.8449999999998</v>
      </c>
      <c r="X57">
        <v>1235.675</v>
      </c>
      <c r="Y57">
        <v>1.7490000000000001</v>
      </c>
      <c r="Z57">
        <v>13.375999999999999</v>
      </c>
      <c r="AA57">
        <v>124.47942</v>
      </c>
      <c r="AB57">
        <v>3.1208149999999999</v>
      </c>
      <c r="AC57">
        <v>43.515528000000003</v>
      </c>
      <c r="AD57" s="1">
        <v>570</v>
      </c>
      <c r="AE57">
        <v>3</v>
      </c>
      <c r="AF57">
        <v>808</v>
      </c>
      <c r="AG57">
        <v>74</v>
      </c>
      <c r="AH57">
        <v>17.359054</v>
      </c>
      <c r="AI57">
        <v>996.3</v>
      </c>
      <c r="AJ57">
        <v>0</v>
      </c>
      <c r="AK57">
        <v>16</v>
      </c>
      <c r="AL57">
        <v>4026</v>
      </c>
      <c r="AM57" t="s">
        <v>337</v>
      </c>
      <c r="AN57" t="s">
        <v>507</v>
      </c>
      <c r="AO57">
        <v>1897.297</v>
      </c>
      <c r="AR57" t="s">
        <v>118</v>
      </c>
      <c r="AS57" t="s">
        <v>119</v>
      </c>
      <c r="AT57" t="s">
        <v>214</v>
      </c>
      <c r="AU57" t="s">
        <v>336</v>
      </c>
      <c r="AV57" t="s">
        <v>48</v>
      </c>
      <c r="AW57">
        <v>3</v>
      </c>
      <c r="BB57">
        <v>0.83144426113720715</v>
      </c>
      <c r="BC57" t="s">
        <v>67</v>
      </c>
      <c r="BF57" t="s">
        <v>118</v>
      </c>
      <c r="BG57" t="s">
        <v>119</v>
      </c>
      <c r="BH57" t="s">
        <v>336</v>
      </c>
      <c r="BI57">
        <v>4269</v>
      </c>
      <c r="BJ57">
        <v>3</v>
      </c>
      <c r="BK57" t="s">
        <v>214</v>
      </c>
      <c r="BL57" t="s">
        <v>219</v>
      </c>
      <c r="BM57">
        <v>0.83144426113720715</v>
      </c>
      <c r="BN57" t="s">
        <v>67</v>
      </c>
      <c r="BO57" t="s">
        <v>178</v>
      </c>
      <c r="BP57">
        <v>2118.1370000000002</v>
      </c>
    </row>
    <row r="58" spans="1:68" ht="16.5">
      <c r="A58" s="276" t="str">
        <f t="shared" si="18"/>
        <v>인천제물포교통</v>
      </c>
      <c r="B58" s="111" t="str">
        <f t="shared" si="19"/>
        <v>이웅렬</v>
      </c>
      <c r="C58" s="112" t="str">
        <f t="shared" si="20"/>
        <v>F</v>
      </c>
      <c r="D58" s="113">
        <f t="shared" si="21"/>
        <v>0.79662297472353805</v>
      </c>
      <c r="E58" s="114">
        <f t="shared" si="22"/>
        <v>3795</v>
      </c>
      <c r="F58" s="115" t="str">
        <f t="shared" si="23"/>
        <v>30</v>
      </c>
      <c r="G58" s="116" t="str">
        <f t="shared" si="24"/>
        <v>70바2797</v>
      </c>
      <c r="H58" s="117">
        <f t="shared" si="25"/>
        <v>11</v>
      </c>
      <c r="I58" s="118">
        <f t="shared" si="26"/>
        <v>4060.8470000000002</v>
      </c>
      <c r="J58" s="119">
        <f t="shared" si="27"/>
        <v>3.0897565849603677E-2</v>
      </c>
      <c r="K58" s="119">
        <f t="shared" si="28"/>
        <v>0.35827871024994912</v>
      </c>
      <c r="L58" s="119">
        <f t="shared" si="29"/>
        <v>0.19035437680858205</v>
      </c>
      <c r="M58" s="120">
        <f t="shared" si="30"/>
        <v>15.706</v>
      </c>
      <c r="N58" s="121">
        <f t="shared" si="31"/>
        <v>0.19700323602440573</v>
      </c>
      <c r="O58" s="121">
        <f t="shared" si="32"/>
        <v>44.448855128006542</v>
      </c>
      <c r="P58" s="232">
        <f t="shared" si="33"/>
        <v>44</v>
      </c>
      <c r="Q58" s="233">
        <f t="shared" si="34"/>
        <v>8</v>
      </c>
      <c r="R58" s="233">
        <f t="shared" si="35"/>
        <v>1805</v>
      </c>
      <c r="T58">
        <v>530</v>
      </c>
      <c r="U58">
        <v>3795</v>
      </c>
      <c r="V58" t="s">
        <v>338</v>
      </c>
      <c r="W58">
        <v>4060.8470000000002</v>
      </c>
      <c r="X58">
        <v>2363.0059999999999</v>
      </c>
      <c r="Y58">
        <v>1.7190000000000001</v>
      </c>
      <c r="Z58">
        <v>15.706</v>
      </c>
      <c r="AA58">
        <v>238.41217900000001</v>
      </c>
      <c r="AB58">
        <v>7.3663559999999997</v>
      </c>
      <c r="AC58">
        <v>85.418008</v>
      </c>
      <c r="AD58" s="1">
        <v>773</v>
      </c>
      <c r="AE58">
        <v>8</v>
      </c>
      <c r="AF58">
        <v>1805</v>
      </c>
      <c r="AG58">
        <v>76</v>
      </c>
      <c r="AH58">
        <v>17.032883999999999</v>
      </c>
      <c r="AI58">
        <v>3343</v>
      </c>
      <c r="AJ58">
        <v>0</v>
      </c>
      <c r="AK58">
        <v>44</v>
      </c>
      <c r="AL58">
        <v>11970</v>
      </c>
      <c r="AM58" t="s">
        <v>339</v>
      </c>
      <c r="AN58" t="s">
        <v>508</v>
      </c>
      <c r="AO58">
        <v>2392.7930000000001</v>
      </c>
      <c r="AR58" t="s">
        <v>118</v>
      </c>
      <c r="AS58" t="s">
        <v>119</v>
      </c>
      <c r="AT58" t="s">
        <v>217</v>
      </c>
      <c r="AU58" t="s">
        <v>338</v>
      </c>
      <c r="AV58" t="s">
        <v>48</v>
      </c>
      <c r="AW58">
        <v>11</v>
      </c>
      <c r="BB58">
        <v>0.79662297472353805</v>
      </c>
      <c r="BC58" t="s">
        <v>70</v>
      </c>
      <c r="BF58" t="s">
        <v>118</v>
      </c>
      <c r="BG58" t="s">
        <v>119</v>
      </c>
      <c r="BH58" t="s">
        <v>338</v>
      </c>
      <c r="BI58">
        <v>3795</v>
      </c>
      <c r="BJ58">
        <v>11</v>
      </c>
      <c r="BK58" t="s">
        <v>217</v>
      </c>
      <c r="BL58" t="s">
        <v>236</v>
      </c>
      <c r="BM58">
        <v>0.79662297472353805</v>
      </c>
      <c r="BN58" t="s">
        <v>70</v>
      </c>
      <c r="BO58" t="s">
        <v>187</v>
      </c>
      <c r="BP58">
        <v>4060.8470000000002</v>
      </c>
    </row>
    <row r="59" spans="1:68" ht="16.5">
      <c r="A59" s="275" t="str">
        <f t="shared" si="18"/>
        <v>인천제물포교통</v>
      </c>
      <c r="B59" s="127" t="str">
        <f t="shared" si="19"/>
        <v>이재성</v>
      </c>
      <c r="C59" s="128" t="str">
        <f t="shared" si="20"/>
        <v>F</v>
      </c>
      <c r="D59" s="129">
        <f t="shared" si="21"/>
        <v>0.78651004381373935</v>
      </c>
      <c r="E59" s="130">
        <f t="shared" si="22"/>
        <v>7266</v>
      </c>
      <c r="F59" s="131" t="str">
        <f t="shared" si="23"/>
        <v>급행97</v>
      </c>
      <c r="G59" s="132" t="str">
        <f t="shared" si="24"/>
        <v>70바2445</v>
      </c>
      <c r="H59" s="133">
        <f t="shared" si="25"/>
        <v>10</v>
      </c>
      <c r="I59" s="134">
        <f t="shared" si="26"/>
        <v>3970.0740000000001</v>
      </c>
      <c r="J59" s="135">
        <f t="shared" si="27"/>
        <v>3.5041860186692669E-2</v>
      </c>
      <c r="K59" s="135">
        <f t="shared" si="28"/>
        <v>0.36401782420177548</v>
      </c>
      <c r="L59" s="135">
        <f t="shared" si="29"/>
        <v>0.21233861132059503</v>
      </c>
      <c r="M59" s="136">
        <f t="shared" si="30"/>
        <v>15.28</v>
      </c>
      <c r="N59" s="137">
        <f t="shared" si="31"/>
        <v>5.0376894737982215E-2</v>
      </c>
      <c r="O59" s="137">
        <f t="shared" si="32"/>
        <v>11.133293737094069</v>
      </c>
      <c r="P59" s="230">
        <f t="shared" si="33"/>
        <v>49</v>
      </c>
      <c r="Q59" s="231">
        <f t="shared" si="34"/>
        <v>2</v>
      </c>
      <c r="R59" s="231">
        <f t="shared" si="35"/>
        <v>442</v>
      </c>
      <c r="T59">
        <v>530</v>
      </c>
      <c r="U59">
        <v>7266</v>
      </c>
      <c r="V59" t="s">
        <v>340</v>
      </c>
      <c r="W59">
        <v>3970.0740000000001</v>
      </c>
      <c r="X59">
        <v>2135.6930000000002</v>
      </c>
      <c r="Y59">
        <v>1.859</v>
      </c>
      <c r="Z59">
        <v>15.28</v>
      </c>
      <c r="AA59">
        <v>242.795501</v>
      </c>
      <c r="AB59">
        <v>8.508006</v>
      </c>
      <c r="AC59">
        <v>88.381889999999999</v>
      </c>
      <c r="AD59" s="1">
        <v>843</v>
      </c>
      <c r="AE59">
        <v>2</v>
      </c>
      <c r="AF59">
        <v>442</v>
      </c>
      <c r="AG59">
        <v>72</v>
      </c>
      <c r="AH59">
        <v>16.351513000000001</v>
      </c>
      <c r="AI59">
        <v>1538.5</v>
      </c>
      <c r="AJ59">
        <v>0</v>
      </c>
      <c r="AK59">
        <v>49</v>
      </c>
      <c r="AL59">
        <v>14160</v>
      </c>
      <c r="AM59" t="s">
        <v>341</v>
      </c>
      <c r="AN59" t="s">
        <v>509</v>
      </c>
      <c r="AO59">
        <v>2105.7750000000001</v>
      </c>
      <c r="AR59" t="s">
        <v>118</v>
      </c>
      <c r="AS59" t="s">
        <v>121</v>
      </c>
      <c r="AT59" t="s">
        <v>229</v>
      </c>
      <c r="AU59" t="s">
        <v>340</v>
      </c>
      <c r="AV59" t="s">
        <v>48</v>
      </c>
      <c r="AW59">
        <v>10</v>
      </c>
      <c r="BB59">
        <v>0.78651004381373935</v>
      </c>
      <c r="BC59" t="s">
        <v>70</v>
      </c>
      <c r="BF59" t="s">
        <v>118</v>
      </c>
      <c r="BG59" t="s">
        <v>121</v>
      </c>
      <c r="BH59" t="s">
        <v>340</v>
      </c>
      <c r="BI59">
        <v>7266</v>
      </c>
      <c r="BJ59">
        <v>10</v>
      </c>
      <c r="BK59" t="s">
        <v>229</v>
      </c>
      <c r="BL59" t="s">
        <v>237</v>
      </c>
      <c r="BM59">
        <v>0.78651004381373935</v>
      </c>
      <c r="BN59" t="s">
        <v>70</v>
      </c>
      <c r="BO59" t="s">
        <v>187</v>
      </c>
      <c r="BP59">
        <v>3970.0740000000001</v>
      </c>
    </row>
    <row r="60" spans="1:68" ht="16.5">
      <c r="A60" s="276" t="str">
        <f t="shared" si="18"/>
        <v>인천제물포교통</v>
      </c>
      <c r="B60" s="111" t="str">
        <f t="shared" si="19"/>
        <v>이정수3</v>
      </c>
      <c r="C60" s="112" t="str">
        <f t="shared" si="20"/>
        <v>F</v>
      </c>
      <c r="D60" s="113">
        <f t="shared" si="21"/>
        <v>0.73583769196771232</v>
      </c>
      <c r="E60" s="114">
        <f t="shared" si="22"/>
        <v>7627</v>
      </c>
      <c r="F60" s="115" t="str">
        <f t="shared" si="23"/>
        <v>급행97</v>
      </c>
      <c r="G60" s="116" t="str">
        <f t="shared" si="24"/>
        <v>70바2854</v>
      </c>
      <c r="H60" s="117">
        <f t="shared" si="25"/>
        <v>2</v>
      </c>
      <c r="I60" s="118">
        <f t="shared" si="26"/>
        <v>1698.8720000000001</v>
      </c>
      <c r="J60" s="119">
        <f t="shared" si="27"/>
        <v>3.6752718391966525E-2</v>
      </c>
      <c r="K60" s="119">
        <f t="shared" si="28"/>
        <v>0.34145492191726751</v>
      </c>
      <c r="L60" s="119">
        <f t="shared" si="29"/>
        <v>0.19306928361877762</v>
      </c>
      <c r="M60" s="120">
        <f t="shared" si="30"/>
        <v>18.463999999999999</v>
      </c>
      <c r="N60" s="121">
        <f t="shared" si="31"/>
        <v>5.886258646913952E-2</v>
      </c>
      <c r="O60" s="121">
        <f t="shared" si="32"/>
        <v>60.510738890275427</v>
      </c>
      <c r="P60" s="232">
        <f t="shared" si="33"/>
        <v>3</v>
      </c>
      <c r="Q60" s="233">
        <f t="shared" si="34"/>
        <v>1</v>
      </c>
      <c r="R60" s="233">
        <f t="shared" si="35"/>
        <v>1028</v>
      </c>
      <c r="T60">
        <v>530</v>
      </c>
      <c r="U60">
        <v>7627</v>
      </c>
      <c r="V60" t="s">
        <v>342</v>
      </c>
      <c r="W60">
        <v>1698.8720000000001</v>
      </c>
      <c r="X60">
        <v>1006.953</v>
      </c>
      <c r="Y60">
        <v>1.6870000000000001</v>
      </c>
      <c r="Z60">
        <v>18.463999999999999</v>
      </c>
      <c r="AA60">
        <v>93.552182000000002</v>
      </c>
      <c r="AB60">
        <v>3.4382969999999999</v>
      </c>
      <c r="AC60">
        <v>31.943853000000001</v>
      </c>
      <c r="AD60" s="1">
        <v>328</v>
      </c>
      <c r="AE60">
        <v>1</v>
      </c>
      <c r="AF60">
        <v>1028</v>
      </c>
      <c r="AG60">
        <v>79</v>
      </c>
      <c r="AH60">
        <v>18.159618999999999</v>
      </c>
      <c r="AI60">
        <v>1394.1</v>
      </c>
      <c r="AJ60">
        <v>0</v>
      </c>
      <c r="AK60">
        <v>3</v>
      </c>
      <c r="AL60">
        <v>367</v>
      </c>
      <c r="AM60" t="s">
        <v>343</v>
      </c>
      <c r="AN60" t="s">
        <v>510</v>
      </c>
      <c r="AO60">
        <v>1646.018</v>
      </c>
      <c r="AR60" t="s">
        <v>118</v>
      </c>
      <c r="AS60" t="s">
        <v>121</v>
      </c>
      <c r="AT60" t="s">
        <v>234</v>
      </c>
      <c r="AU60" t="s">
        <v>342</v>
      </c>
      <c r="AV60" t="s">
        <v>48</v>
      </c>
      <c r="AW60">
        <v>2</v>
      </c>
      <c r="BB60">
        <v>0.73583769196771232</v>
      </c>
      <c r="BC60" t="s">
        <v>70</v>
      </c>
      <c r="BF60" t="s">
        <v>118</v>
      </c>
      <c r="BG60" t="s">
        <v>121</v>
      </c>
      <c r="BH60" t="s">
        <v>342</v>
      </c>
      <c r="BI60">
        <v>7627</v>
      </c>
      <c r="BJ60">
        <v>2</v>
      </c>
      <c r="BK60" t="s">
        <v>234</v>
      </c>
      <c r="BL60" t="s">
        <v>225</v>
      </c>
      <c r="BM60">
        <v>0.73583769196771232</v>
      </c>
      <c r="BN60" t="s">
        <v>70</v>
      </c>
      <c r="BO60" t="s">
        <v>187</v>
      </c>
      <c r="BP60">
        <v>1698.8720000000001</v>
      </c>
    </row>
    <row r="61" spans="1:68" ht="16.5">
      <c r="A61" s="275" t="str">
        <f t="shared" si="18"/>
        <v>인천제물포교통</v>
      </c>
      <c r="B61" s="127" t="str">
        <f t="shared" si="19"/>
        <v>이준용</v>
      </c>
      <c r="C61" s="128" t="str">
        <f t="shared" si="20"/>
        <v>F</v>
      </c>
      <c r="D61" s="129">
        <f t="shared" si="21"/>
        <v>0.789047619047619</v>
      </c>
      <c r="E61" s="130">
        <f t="shared" si="22"/>
        <v>857</v>
      </c>
      <c r="F61" s="131" t="str">
        <f t="shared" si="23"/>
        <v>30</v>
      </c>
      <c r="G61" s="132" t="str">
        <f t="shared" si="24"/>
        <v>70바2829</v>
      </c>
      <c r="H61" s="133">
        <f t="shared" si="25"/>
        <v>1</v>
      </c>
      <c r="I61" s="134">
        <f t="shared" si="26"/>
        <v>3051.2559999999999</v>
      </c>
      <c r="J61" s="135">
        <f t="shared" si="27"/>
        <v>2.6765964206521858E-2</v>
      </c>
      <c r="K61" s="135">
        <f t="shared" si="28"/>
        <v>0.39433682719202628</v>
      </c>
      <c r="L61" s="135">
        <f t="shared" si="29"/>
        <v>0.19598486655986913</v>
      </c>
      <c r="M61" s="136">
        <f t="shared" si="30"/>
        <v>16.762</v>
      </c>
      <c r="N61" s="137">
        <f t="shared" si="31"/>
        <v>1.1142952279323664</v>
      </c>
      <c r="O61" s="137">
        <f t="shared" si="32"/>
        <v>40.311268539906195</v>
      </c>
      <c r="P61" s="230">
        <f t="shared" si="33"/>
        <v>58</v>
      </c>
      <c r="Q61" s="231">
        <f t="shared" si="34"/>
        <v>34</v>
      </c>
      <c r="R61" s="231">
        <f t="shared" si="35"/>
        <v>1230</v>
      </c>
      <c r="T61">
        <v>530</v>
      </c>
      <c r="U61">
        <v>857</v>
      </c>
      <c r="V61" t="s">
        <v>344</v>
      </c>
      <c r="W61">
        <v>3051.2559999999999</v>
      </c>
      <c r="X61">
        <v>1841.0889999999999</v>
      </c>
      <c r="Y61">
        <v>1.657</v>
      </c>
      <c r="Z61">
        <v>16.762</v>
      </c>
      <c r="AA61">
        <v>180.70135500000001</v>
      </c>
      <c r="AB61">
        <v>4.836646</v>
      </c>
      <c r="AC61">
        <v>71.257199</v>
      </c>
      <c r="AD61" s="1">
        <v>598</v>
      </c>
      <c r="AE61">
        <v>34</v>
      </c>
      <c r="AF61">
        <v>1230</v>
      </c>
      <c r="AG61">
        <v>85</v>
      </c>
      <c r="AH61">
        <v>16.885628000000001</v>
      </c>
      <c r="AI61">
        <v>7890.1</v>
      </c>
      <c r="AJ61">
        <v>30.9</v>
      </c>
      <c r="AK61">
        <v>58</v>
      </c>
      <c r="AL61">
        <v>34913</v>
      </c>
      <c r="AM61" t="s">
        <v>345</v>
      </c>
      <c r="AN61" t="s">
        <v>511</v>
      </c>
      <c r="AO61">
        <v>3051.2559999999999</v>
      </c>
      <c r="AR61" t="s">
        <v>118</v>
      </c>
      <c r="AS61" t="s">
        <v>119</v>
      </c>
      <c r="AT61" t="s">
        <v>224</v>
      </c>
      <c r="AU61" t="s">
        <v>344</v>
      </c>
      <c r="AV61" t="s">
        <v>48</v>
      </c>
      <c r="AW61">
        <v>1</v>
      </c>
      <c r="BB61">
        <v>0.789047619047619</v>
      </c>
      <c r="BC61" t="s">
        <v>70</v>
      </c>
      <c r="BF61" t="s">
        <v>118</v>
      </c>
      <c r="BG61" t="s">
        <v>119</v>
      </c>
      <c r="BH61" t="s">
        <v>344</v>
      </c>
      <c r="BI61">
        <v>857</v>
      </c>
      <c r="BJ61">
        <v>1</v>
      </c>
      <c r="BK61" t="s">
        <v>224</v>
      </c>
      <c r="BL61" t="s">
        <v>173</v>
      </c>
      <c r="BM61">
        <v>0.789047619047619</v>
      </c>
      <c r="BN61" t="s">
        <v>70</v>
      </c>
      <c r="BO61" t="s">
        <v>187</v>
      </c>
      <c r="BP61">
        <v>3051.2559999999999</v>
      </c>
    </row>
    <row r="62" spans="1:68" ht="16.5">
      <c r="A62" s="276" t="str">
        <f t="shared" si="18"/>
        <v>인천제물포교통</v>
      </c>
      <c r="B62" s="111" t="str">
        <f t="shared" si="19"/>
        <v>이태식</v>
      </c>
      <c r="C62" s="112" t="str">
        <f t="shared" si="20"/>
        <v>C</v>
      </c>
      <c r="D62" s="113">
        <f t="shared" si="21"/>
        <v>0.87137308358590926</v>
      </c>
      <c r="E62" s="114">
        <f t="shared" si="22"/>
        <v>6992</v>
      </c>
      <c r="F62" s="115" t="str">
        <f t="shared" si="23"/>
        <v>급행97</v>
      </c>
      <c r="G62" s="116" t="str">
        <f t="shared" si="24"/>
        <v>70바2832</v>
      </c>
      <c r="H62" s="117">
        <f t="shared" si="25"/>
        <v>2</v>
      </c>
      <c r="I62" s="118">
        <f t="shared" si="26"/>
        <v>3022.2650000000003</v>
      </c>
      <c r="J62" s="119">
        <f t="shared" si="27"/>
        <v>2.8878414544359025E-2</v>
      </c>
      <c r="K62" s="119">
        <f t="shared" si="28"/>
        <v>0.35086372383042203</v>
      </c>
      <c r="L62" s="119">
        <f t="shared" si="29"/>
        <v>0.20779117648518575</v>
      </c>
      <c r="M62" s="120">
        <f t="shared" si="30"/>
        <v>13.717000000000001</v>
      </c>
      <c r="N62" s="121">
        <f t="shared" si="31"/>
        <v>6.7275419512697235E-2</v>
      </c>
      <c r="O62" s="121">
        <f t="shared" si="32"/>
        <v>32.056737397800234</v>
      </c>
      <c r="P62" s="232">
        <f t="shared" si="33"/>
        <v>3</v>
      </c>
      <c r="Q62" s="233">
        <f t="shared" si="34"/>
        <v>2</v>
      </c>
      <c r="R62" s="233">
        <f t="shared" si="35"/>
        <v>953</v>
      </c>
      <c r="T62">
        <v>530</v>
      </c>
      <c r="U62">
        <v>6992</v>
      </c>
      <c r="V62" t="s">
        <v>346</v>
      </c>
      <c r="W62">
        <v>2972.8539999999998</v>
      </c>
      <c r="X62">
        <v>1481.4670000000001</v>
      </c>
      <c r="Y62">
        <v>2.0070000000000001</v>
      </c>
      <c r="Z62">
        <v>13.717000000000001</v>
      </c>
      <c r="AA62">
        <v>172.93577500000001</v>
      </c>
      <c r="AB62">
        <v>4.9941110000000002</v>
      </c>
      <c r="AC62">
        <v>60.67689</v>
      </c>
      <c r="AD62" s="1">
        <v>628</v>
      </c>
      <c r="AE62">
        <v>2</v>
      </c>
      <c r="AF62">
        <v>953</v>
      </c>
      <c r="AG62">
        <v>72</v>
      </c>
      <c r="AH62">
        <v>17.190508999999999</v>
      </c>
      <c r="AI62">
        <v>473.5</v>
      </c>
      <c r="AJ62">
        <v>0</v>
      </c>
      <c r="AK62">
        <v>3</v>
      </c>
      <c r="AL62">
        <v>617</v>
      </c>
      <c r="AM62" t="s">
        <v>347</v>
      </c>
      <c r="AN62" t="s">
        <v>512</v>
      </c>
      <c r="AO62">
        <v>2919.88</v>
      </c>
      <c r="AR62" t="s">
        <v>118</v>
      </c>
      <c r="AS62" t="s">
        <v>121</v>
      </c>
      <c r="AT62" t="s">
        <v>231</v>
      </c>
      <c r="AU62" t="s">
        <v>346</v>
      </c>
      <c r="AV62" t="s">
        <v>48</v>
      </c>
      <c r="AW62">
        <v>2</v>
      </c>
      <c r="BB62">
        <v>0.87137308358590926</v>
      </c>
      <c r="BC62" t="s">
        <v>69</v>
      </c>
      <c r="BF62" t="s">
        <v>118</v>
      </c>
      <c r="BG62" t="s">
        <v>121</v>
      </c>
      <c r="BH62" t="s">
        <v>346</v>
      </c>
      <c r="BI62">
        <v>6992</v>
      </c>
      <c r="BJ62">
        <v>2</v>
      </c>
      <c r="BK62" t="s">
        <v>231</v>
      </c>
      <c r="BL62" t="s">
        <v>225</v>
      </c>
      <c r="BM62">
        <v>0.87137308358590926</v>
      </c>
      <c r="BN62" t="s">
        <v>69</v>
      </c>
      <c r="BO62" t="s">
        <v>176</v>
      </c>
      <c r="BP62">
        <v>3022.2650000000003</v>
      </c>
    </row>
    <row r="63" spans="1:68" ht="16.5">
      <c r="A63" s="275" t="str">
        <f t="shared" si="18"/>
        <v>인천제물포교통</v>
      </c>
      <c r="B63" s="127" t="str">
        <f t="shared" si="19"/>
        <v>이한우</v>
      </c>
      <c r="C63" s="128" t="str">
        <f t="shared" si="20"/>
        <v>D</v>
      </c>
      <c r="D63" s="129">
        <f t="shared" si="21"/>
        <v>0.84347826086956523</v>
      </c>
      <c r="E63" s="130">
        <f t="shared" si="22"/>
        <v>1655</v>
      </c>
      <c r="F63" s="131" t="str">
        <f t="shared" si="23"/>
        <v>급행97</v>
      </c>
      <c r="G63" s="132" t="str">
        <f t="shared" si="24"/>
        <v>70바2832</v>
      </c>
      <c r="H63" s="133">
        <f t="shared" si="25"/>
        <v>1</v>
      </c>
      <c r="I63" s="134">
        <f t="shared" si="26"/>
        <v>2798.4319999999998</v>
      </c>
      <c r="J63" s="135">
        <f t="shared" si="27"/>
        <v>3.0176122174502253E-2</v>
      </c>
      <c r="K63" s="135">
        <f t="shared" si="28"/>
        <v>0.34084093786094433</v>
      </c>
      <c r="L63" s="135">
        <f t="shared" si="29"/>
        <v>0.2265554424763582</v>
      </c>
      <c r="M63" s="136">
        <f t="shared" si="30"/>
        <v>13.962999999999999</v>
      </c>
      <c r="N63" s="137">
        <f t="shared" si="31"/>
        <v>0.14055880558749365</v>
      </c>
      <c r="O63" s="137">
        <f t="shared" si="32"/>
        <v>7.0279402793746817</v>
      </c>
      <c r="P63" s="230">
        <f t="shared" si="33"/>
        <v>3</v>
      </c>
      <c r="Q63" s="231">
        <f t="shared" si="34"/>
        <v>4</v>
      </c>
      <c r="R63" s="231">
        <f t="shared" si="35"/>
        <v>200</v>
      </c>
      <c r="T63">
        <v>530</v>
      </c>
      <c r="U63">
        <v>1655</v>
      </c>
      <c r="V63" t="s">
        <v>348</v>
      </c>
      <c r="W63">
        <v>2845.7840000000001</v>
      </c>
      <c r="X63">
        <v>1469.9269999999999</v>
      </c>
      <c r="Y63">
        <v>1.9359999999999999</v>
      </c>
      <c r="Z63">
        <v>13.962999999999999</v>
      </c>
      <c r="AA63">
        <v>167.22022699999999</v>
      </c>
      <c r="AB63">
        <v>5.0460580000000004</v>
      </c>
      <c r="AC63">
        <v>56.995499000000002</v>
      </c>
      <c r="AD63" s="1">
        <v>634</v>
      </c>
      <c r="AE63">
        <v>4</v>
      </c>
      <c r="AF63">
        <v>200</v>
      </c>
      <c r="AG63">
        <v>68</v>
      </c>
      <c r="AH63">
        <v>17.018180000000001</v>
      </c>
      <c r="AI63">
        <v>284.89999999999998</v>
      </c>
      <c r="AJ63">
        <v>0</v>
      </c>
      <c r="AK63">
        <v>3</v>
      </c>
      <c r="AL63">
        <v>164</v>
      </c>
      <c r="AM63" t="s">
        <v>349</v>
      </c>
      <c r="AN63" t="s">
        <v>513</v>
      </c>
      <c r="AO63">
        <v>2798.4319999999998</v>
      </c>
      <c r="AR63" t="s">
        <v>118</v>
      </c>
      <c r="AS63" t="s">
        <v>121</v>
      </c>
      <c r="AT63" t="s">
        <v>231</v>
      </c>
      <c r="AU63" t="s">
        <v>348</v>
      </c>
      <c r="AV63" t="s">
        <v>48</v>
      </c>
      <c r="AW63">
        <v>1</v>
      </c>
      <c r="BB63">
        <v>0.84347826086956523</v>
      </c>
      <c r="BC63" t="s">
        <v>67</v>
      </c>
      <c r="BF63" t="s">
        <v>118</v>
      </c>
      <c r="BG63" t="s">
        <v>121</v>
      </c>
      <c r="BH63" t="s">
        <v>348</v>
      </c>
      <c r="BI63">
        <v>1655</v>
      </c>
      <c r="BJ63">
        <v>1</v>
      </c>
      <c r="BK63" t="s">
        <v>231</v>
      </c>
      <c r="BL63" t="s">
        <v>173</v>
      </c>
      <c r="BM63">
        <v>0.84347826086956523</v>
      </c>
      <c r="BN63" t="s">
        <v>67</v>
      </c>
      <c r="BO63" t="s">
        <v>178</v>
      </c>
      <c r="BP63">
        <v>2798.4319999999998</v>
      </c>
    </row>
    <row r="64" spans="1:68" ht="16.5">
      <c r="A64" s="276" t="str">
        <f t="shared" si="18"/>
        <v>인천제물포교통</v>
      </c>
      <c r="B64" s="111" t="str">
        <f t="shared" si="19"/>
        <v>이효철</v>
      </c>
      <c r="C64" s="112" t="str">
        <f t="shared" si="20"/>
        <v>C</v>
      </c>
      <c r="D64" s="113">
        <f t="shared" si="21"/>
        <v>0.88401702748104727</v>
      </c>
      <c r="E64" s="114">
        <f t="shared" si="22"/>
        <v>4382</v>
      </c>
      <c r="F64" s="115" t="str">
        <f t="shared" si="23"/>
        <v>급행97</v>
      </c>
      <c r="G64" s="116" t="str">
        <f t="shared" si="24"/>
        <v>70바2445</v>
      </c>
      <c r="H64" s="117">
        <f t="shared" si="25"/>
        <v>3</v>
      </c>
      <c r="I64" s="118">
        <f t="shared" si="26"/>
        <v>1666.7829999999999</v>
      </c>
      <c r="J64" s="119">
        <f t="shared" si="27"/>
        <v>2.0353916470693807E-2</v>
      </c>
      <c r="K64" s="119">
        <f t="shared" si="28"/>
        <v>0.3577735799891118</v>
      </c>
      <c r="L64" s="119">
        <f t="shared" si="29"/>
        <v>0.19678626431875057</v>
      </c>
      <c r="M64" s="120">
        <f t="shared" si="30"/>
        <v>13.359</v>
      </c>
      <c r="N64" s="121">
        <f t="shared" si="31"/>
        <v>0.23998324916920799</v>
      </c>
      <c r="O64" s="121">
        <f t="shared" si="32"/>
        <v>3.9597236112919321</v>
      </c>
      <c r="P64" s="232">
        <f t="shared" si="33"/>
        <v>9</v>
      </c>
      <c r="Q64" s="233">
        <f t="shared" si="34"/>
        <v>4</v>
      </c>
      <c r="R64" s="233">
        <f t="shared" si="35"/>
        <v>66</v>
      </c>
      <c r="T64">
        <v>530</v>
      </c>
      <c r="U64">
        <v>4382</v>
      </c>
      <c r="V64" t="s">
        <v>350</v>
      </c>
      <c r="W64">
        <v>1666.7829999999999</v>
      </c>
      <c r="X64">
        <v>792.66700000000003</v>
      </c>
      <c r="Y64">
        <v>2.1030000000000002</v>
      </c>
      <c r="Z64">
        <v>13.359</v>
      </c>
      <c r="AA64">
        <v>100.607468</v>
      </c>
      <c r="AB64">
        <v>2.0477560000000001</v>
      </c>
      <c r="AC64">
        <v>35.994694000000003</v>
      </c>
      <c r="AD64" s="1">
        <v>328</v>
      </c>
      <c r="AE64">
        <v>4</v>
      </c>
      <c r="AF64">
        <v>66</v>
      </c>
      <c r="AG64">
        <v>71</v>
      </c>
      <c r="AH64">
        <v>16.567188999999999</v>
      </c>
      <c r="AI64">
        <v>158.9</v>
      </c>
      <c r="AJ64">
        <v>0</v>
      </c>
      <c r="AK64">
        <v>9</v>
      </c>
      <c r="AL64">
        <v>3821</v>
      </c>
      <c r="AM64" t="s">
        <v>351</v>
      </c>
      <c r="AN64" t="s">
        <v>514</v>
      </c>
      <c r="AO64">
        <v>1466.6110000000001</v>
      </c>
      <c r="AR64" t="s">
        <v>118</v>
      </c>
      <c r="AS64" t="s">
        <v>121</v>
      </c>
      <c r="AT64" t="s">
        <v>229</v>
      </c>
      <c r="AU64" t="s">
        <v>350</v>
      </c>
      <c r="AV64" t="s">
        <v>48</v>
      </c>
      <c r="AW64">
        <v>3</v>
      </c>
      <c r="BB64">
        <v>0.88401702748104727</v>
      </c>
      <c r="BC64" t="s">
        <v>69</v>
      </c>
      <c r="BF64" t="s">
        <v>118</v>
      </c>
      <c r="BG64" t="s">
        <v>121</v>
      </c>
      <c r="BH64" t="s">
        <v>350</v>
      </c>
      <c r="BI64">
        <v>4382</v>
      </c>
      <c r="BJ64">
        <v>3</v>
      </c>
      <c r="BK64" t="s">
        <v>229</v>
      </c>
      <c r="BL64" t="s">
        <v>230</v>
      </c>
      <c r="BM64">
        <v>0.88401702748104727</v>
      </c>
      <c r="BN64" t="s">
        <v>69</v>
      </c>
      <c r="BO64" t="s">
        <v>176</v>
      </c>
      <c r="BP64">
        <v>1666.7829999999999</v>
      </c>
    </row>
    <row r="65" spans="1:68" ht="16.5">
      <c r="A65" s="275" t="str">
        <f t="shared" si="18"/>
        <v>인천제물포교통</v>
      </c>
      <c r="B65" s="127" t="str">
        <f t="shared" si="19"/>
        <v>장남선</v>
      </c>
      <c r="C65" s="128" t="str">
        <f t="shared" si="20"/>
        <v>C</v>
      </c>
      <c r="D65" s="129">
        <f t="shared" si="21"/>
        <v>0.88718161268060136</v>
      </c>
      <c r="E65" s="130">
        <f t="shared" si="22"/>
        <v>128</v>
      </c>
      <c r="F65" s="131" t="str">
        <f t="shared" si="23"/>
        <v>30</v>
      </c>
      <c r="G65" s="132" t="str">
        <f t="shared" si="24"/>
        <v>70바2713</v>
      </c>
      <c r="H65" s="133">
        <f t="shared" si="25"/>
        <v>2</v>
      </c>
      <c r="I65" s="134">
        <f t="shared" si="26"/>
        <v>2244.3490000000002</v>
      </c>
      <c r="J65" s="135">
        <f t="shared" si="27"/>
        <v>1.4567483105154993E-2</v>
      </c>
      <c r="K65" s="135">
        <f t="shared" si="28"/>
        <v>0.34754660144396332</v>
      </c>
      <c r="L65" s="135">
        <f t="shared" si="29"/>
        <v>0.24595105306705864</v>
      </c>
      <c r="M65" s="136">
        <f t="shared" si="30"/>
        <v>13.157</v>
      </c>
      <c r="N65" s="137">
        <f t="shared" si="31"/>
        <v>0</v>
      </c>
      <c r="O65" s="137">
        <f t="shared" si="32"/>
        <v>21.74349889433417</v>
      </c>
      <c r="P65" s="230">
        <f t="shared" si="33"/>
        <v>16</v>
      </c>
      <c r="Q65" s="231">
        <f t="shared" si="34"/>
        <v>0</v>
      </c>
      <c r="R65" s="231">
        <f t="shared" si="35"/>
        <v>488</v>
      </c>
      <c r="T65">
        <v>530</v>
      </c>
      <c r="U65">
        <v>128</v>
      </c>
      <c r="V65" t="s">
        <v>352</v>
      </c>
      <c r="W65">
        <v>2244.3490000000002</v>
      </c>
      <c r="X65">
        <v>1204.57</v>
      </c>
      <c r="Y65">
        <v>1.863</v>
      </c>
      <c r="Z65">
        <v>13.157</v>
      </c>
      <c r="AA65">
        <v>129.64442700000001</v>
      </c>
      <c r="AB65">
        <v>1.888593</v>
      </c>
      <c r="AC65">
        <v>45.057479999999998</v>
      </c>
      <c r="AD65" s="1">
        <v>552</v>
      </c>
      <c r="AE65">
        <v>0</v>
      </c>
      <c r="AF65">
        <v>488</v>
      </c>
      <c r="AG65">
        <v>72</v>
      </c>
      <c r="AH65">
        <v>17.311572999999999</v>
      </c>
      <c r="AI65">
        <v>788.5</v>
      </c>
      <c r="AJ65">
        <v>0</v>
      </c>
      <c r="AK65">
        <v>16</v>
      </c>
      <c r="AL65">
        <v>2266</v>
      </c>
      <c r="AM65" t="s">
        <v>353</v>
      </c>
      <c r="AN65" t="s">
        <v>515</v>
      </c>
      <c r="AO65">
        <v>2172.261</v>
      </c>
      <c r="AR65" t="s">
        <v>118</v>
      </c>
      <c r="AS65" t="s">
        <v>119</v>
      </c>
      <c r="AT65" t="s">
        <v>207</v>
      </c>
      <c r="AU65" t="s">
        <v>352</v>
      </c>
      <c r="AV65" t="s">
        <v>48</v>
      </c>
      <c r="AW65">
        <v>2</v>
      </c>
      <c r="BB65">
        <v>0.88718161268060136</v>
      </c>
      <c r="BC65" t="s">
        <v>69</v>
      </c>
      <c r="BF65" t="s">
        <v>118</v>
      </c>
      <c r="BG65" t="s">
        <v>119</v>
      </c>
      <c r="BH65" t="s">
        <v>352</v>
      </c>
      <c r="BI65">
        <v>128</v>
      </c>
      <c r="BJ65">
        <v>2</v>
      </c>
      <c r="BK65" t="s">
        <v>207</v>
      </c>
      <c r="BL65" t="s">
        <v>225</v>
      </c>
      <c r="BM65">
        <v>0.88718161268060136</v>
      </c>
      <c r="BN65" t="s">
        <v>69</v>
      </c>
      <c r="BO65" t="s">
        <v>176</v>
      </c>
      <c r="BP65">
        <v>2244.3490000000002</v>
      </c>
    </row>
    <row r="66" spans="1:68" ht="16.5">
      <c r="A66" s="276" t="str">
        <f t="shared" si="18"/>
        <v>인천제물포교통</v>
      </c>
      <c r="B66" s="111" t="str">
        <f t="shared" si="19"/>
        <v>장운혁</v>
      </c>
      <c r="C66" s="112" t="str">
        <f t="shared" si="20"/>
        <v>C</v>
      </c>
      <c r="D66" s="113">
        <f t="shared" si="21"/>
        <v>0.87866698658780051</v>
      </c>
      <c r="E66" s="114">
        <f t="shared" si="22"/>
        <v>6819</v>
      </c>
      <c r="F66" s="115" t="str">
        <f t="shared" si="23"/>
        <v>급행97</v>
      </c>
      <c r="G66" s="116" t="str">
        <f t="shared" si="24"/>
        <v>70바2860</v>
      </c>
      <c r="H66" s="117">
        <f t="shared" si="25"/>
        <v>5</v>
      </c>
      <c r="I66" s="118">
        <f t="shared" si="26"/>
        <v>755.16800000000012</v>
      </c>
      <c r="J66" s="119">
        <f t="shared" si="27"/>
        <v>3.4750028463256741E-2</v>
      </c>
      <c r="K66" s="119">
        <f t="shared" si="28"/>
        <v>0.34162253621018784</v>
      </c>
      <c r="L66" s="119">
        <f t="shared" si="29"/>
        <v>0.19598288063053515</v>
      </c>
      <c r="M66" s="120">
        <f t="shared" si="30"/>
        <v>13.37</v>
      </c>
      <c r="N66" s="121">
        <f t="shared" si="31"/>
        <v>0.13242086529090216</v>
      </c>
      <c r="O66" s="121">
        <f t="shared" si="32"/>
        <v>24.497860078816899</v>
      </c>
      <c r="P66" s="232">
        <f t="shared" si="33"/>
        <v>10</v>
      </c>
      <c r="Q66" s="233">
        <f t="shared" si="34"/>
        <v>1</v>
      </c>
      <c r="R66" s="233">
        <f t="shared" si="35"/>
        <v>185</v>
      </c>
      <c r="T66">
        <v>530</v>
      </c>
      <c r="U66">
        <v>6819</v>
      </c>
      <c r="V66" t="s">
        <v>354</v>
      </c>
      <c r="W66">
        <v>755.16800000000001</v>
      </c>
      <c r="X66">
        <v>392.88099999999997</v>
      </c>
      <c r="Y66">
        <v>1.9219999999999999</v>
      </c>
      <c r="Z66">
        <v>13.37</v>
      </c>
      <c r="AA66">
        <v>43.652769999999997</v>
      </c>
      <c r="AB66">
        <v>1.5169349999999999</v>
      </c>
      <c r="AC66">
        <v>14.91277</v>
      </c>
      <c r="AD66" s="1">
        <v>148</v>
      </c>
      <c r="AE66">
        <v>1</v>
      </c>
      <c r="AF66">
        <v>185</v>
      </c>
      <c r="AG66">
        <v>70</v>
      </c>
      <c r="AH66">
        <v>17.299429</v>
      </c>
      <c r="AI66">
        <v>321.60000000000002</v>
      </c>
      <c r="AJ66">
        <v>0</v>
      </c>
      <c r="AK66">
        <v>10</v>
      </c>
      <c r="AL66">
        <v>1521</v>
      </c>
      <c r="AM66" t="s">
        <v>355</v>
      </c>
      <c r="AN66" t="s">
        <v>516</v>
      </c>
      <c r="AO66">
        <v>253.97</v>
      </c>
      <c r="AR66" t="s">
        <v>118</v>
      </c>
      <c r="AS66" t="s">
        <v>121</v>
      </c>
      <c r="AT66" t="s">
        <v>237</v>
      </c>
      <c r="AU66" t="s">
        <v>354</v>
      </c>
      <c r="AV66" t="s">
        <v>48</v>
      </c>
      <c r="AW66">
        <v>5</v>
      </c>
      <c r="BB66">
        <v>0.87866698658780051</v>
      </c>
      <c r="BC66" t="s">
        <v>69</v>
      </c>
      <c r="BF66" t="s">
        <v>118</v>
      </c>
      <c r="BG66" t="s">
        <v>121</v>
      </c>
      <c r="BH66" t="s">
        <v>354</v>
      </c>
      <c r="BI66">
        <v>6819</v>
      </c>
      <c r="BJ66">
        <v>5</v>
      </c>
      <c r="BK66" t="s">
        <v>237</v>
      </c>
      <c r="BL66" t="s">
        <v>234</v>
      </c>
      <c r="BM66">
        <v>0.87866698658780051</v>
      </c>
      <c r="BN66" t="s">
        <v>69</v>
      </c>
      <c r="BO66" t="s">
        <v>176</v>
      </c>
      <c r="BP66">
        <v>755.16800000000012</v>
      </c>
    </row>
    <row r="67" spans="1:68" ht="16.5">
      <c r="A67" s="275" t="str">
        <f t="shared" si="18"/>
        <v>인천제물포교통</v>
      </c>
      <c r="B67" s="127" t="str">
        <f t="shared" si="19"/>
        <v>장한우</v>
      </c>
      <c r="C67" s="128" t="str">
        <f t="shared" si="20"/>
        <v>F</v>
      </c>
      <c r="D67" s="129">
        <f t="shared" si="21"/>
        <v>0.71961538461538455</v>
      </c>
      <c r="E67" s="130">
        <f t="shared" si="22"/>
        <v>6382</v>
      </c>
      <c r="F67" s="131" t="str">
        <f t="shared" si="23"/>
        <v>78</v>
      </c>
      <c r="G67" s="132" t="str">
        <f t="shared" si="24"/>
        <v>70바2770</v>
      </c>
      <c r="H67" s="133">
        <f t="shared" si="25"/>
        <v>1</v>
      </c>
      <c r="I67" s="134">
        <f t="shared" si="26"/>
        <v>1012.576</v>
      </c>
      <c r="J67" s="135">
        <f t="shared" si="27"/>
        <v>2.8636046496914317E-2</v>
      </c>
      <c r="K67" s="135">
        <f t="shared" si="28"/>
        <v>0.34738449263930343</v>
      </c>
      <c r="L67" s="135">
        <f t="shared" si="29"/>
        <v>0.19554087791928704</v>
      </c>
      <c r="M67" s="136">
        <f t="shared" si="30"/>
        <v>14.887</v>
      </c>
      <c r="N67" s="137">
        <f t="shared" si="31"/>
        <v>0.39503207660462031</v>
      </c>
      <c r="O67" s="137">
        <f t="shared" si="32"/>
        <v>27.751003381474575</v>
      </c>
      <c r="P67" s="230">
        <f t="shared" si="33"/>
        <v>9</v>
      </c>
      <c r="Q67" s="231">
        <f t="shared" si="34"/>
        <v>4</v>
      </c>
      <c r="R67" s="231">
        <f t="shared" si="35"/>
        <v>281</v>
      </c>
      <c r="T67">
        <v>530</v>
      </c>
      <c r="U67">
        <v>6382</v>
      </c>
      <c r="V67" t="s">
        <v>356</v>
      </c>
      <c r="W67">
        <v>1012.576</v>
      </c>
      <c r="X67">
        <v>541.202</v>
      </c>
      <c r="Y67">
        <v>1.871</v>
      </c>
      <c r="Z67">
        <v>14.887</v>
      </c>
      <c r="AA67">
        <v>55.873041000000001</v>
      </c>
      <c r="AB67">
        <v>1.5999829999999999</v>
      </c>
      <c r="AC67">
        <v>19.409427999999998</v>
      </c>
      <c r="AD67" s="1">
        <v>198</v>
      </c>
      <c r="AE67">
        <v>4</v>
      </c>
      <c r="AF67">
        <v>281</v>
      </c>
      <c r="AG67">
        <v>76</v>
      </c>
      <c r="AH67">
        <v>18.122800000000002</v>
      </c>
      <c r="AI67">
        <v>1703.4</v>
      </c>
      <c r="AJ67">
        <v>0</v>
      </c>
      <c r="AK67">
        <v>9</v>
      </c>
      <c r="AL67">
        <v>2880</v>
      </c>
      <c r="AM67" t="s">
        <v>357</v>
      </c>
      <c r="AN67" t="s">
        <v>517</v>
      </c>
      <c r="AO67">
        <v>1012.576</v>
      </c>
      <c r="AR67" t="s">
        <v>118</v>
      </c>
      <c r="AS67" t="s">
        <v>120</v>
      </c>
      <c r="AT67" t="s">
        <v>227</v>
      </c>
      <c r="AU67" t="s">
        <v>356</v>
      </c>
      <c r="AV67" t="s">
        <v>48</v>
      </c>
      <c r="AW67">
        <v>1</v>
      </c>
      <c r="BB67">
        <v>0.71961538461538455</v>
      </c>
      <c r="BC67" t="s">
        <v>70</v>
      </c>
      <c r="BF67" t="s">
        <v>118</v>
      </c>
      <c r="BG67" t="s">
        <v>120</v>
      </c>
      <c r="BH67" t="s">
        <v>356</v>
      </c>
      <c r="BI67">
        <v>6382</v>
      </c>
      <c r="BJ67">
        <v>1</v>
      </c>
      <c r="BK67" t="s">
        <v>227</v>
      </c>
      <c r="BL67" t="s">
        <v>173</v>
      </c>
      <c r="BM67">
        <v>0.71961538461538455</v>
      </c>
      <c r="BN67" t="s">
        <v>70</v>
      </c>
      <c r="BO67" t="s">
        <v>187</v>
      </c>
      <c r="BP67">
        <v>1012.576</v>
      </c>
    </row>
    <row r="68" spans="1:68" ht="16.5">
      <c r="A68" s="276" t="str">
        <f t="shared" si="18"/>
        <v>인천제물포교통</v>
      </c>
      <c r="B68" s="111" t="str">
        <f t="shared" si="19"/>
        <v>정영수</v>
      </c>
      <c r="C68" s="112" t="str">
        <f t="shared" si="20"/>
        <v>A</v>
      </c>
      <c r="D68" s="113">
        <f t="shared" si="21"/>
        <v>0.99291662757621357</v>
      </c>
      <c r="E68" s="114">
        <f t="shared" si="22"/>
        <v>8842</v>
      </c>
      <c r="F68" s="115" t="str">
        <f t="shared" si="23"/>
        <v>30</v>
      </c>
      <c r="G68" s="116" t="str">
        <f t="shared" si="24"/>
        <v>70바2797</v>
      </c>
      <c r="H68" s="117">
        <f t="shared" si="25"/>
        <v>12</v>
      </c>
      <c r="I68" s="118">
        <f t="shared" si="26"/>
        <v>1969.6570000000002</v>
      </c>
      <c r="J68" s="119">
        <f t="shared" si="27"/>
        <v>1.1286694209123753E-2</v>
      </c>
      <c r="K68" s="119">
        <f t="shared" si="28"/>
        <v>0.33311426718104536</v>
      </c>
      <c r="L68" s="119">
        <f t="shared" si="29"/>
        <v>0.20308104405995561</v>
      </c>
      <c r="M68" s="120">
        <f t="shared" si="30"/>
        <v>9.2469999999999999</v>
      </c>
      <c r="N68" s="121">
        <f t="shared" si="31"/>
        <v>0</v>
      </c>
      <c r="O68" s="121">
        <f t="shared" si="32"/>
        <v>3.1477561829293124</v>
      </c>
      <c r="P68" s="232">
        <f t="shared" si="33"/>
        <v>9</v>
      </c>
      <c r="Q68" s="233">
        <f t="shared" si="34"/>
        <v>0</v>
      </c>
      <c r="R68" s="233">
        <f t="shared" si="35"/>
        <v>62</v>
      </c>
      <c r="T68">
        <v>530</v>
      </c>
      <c r="U68">
        <v>8842</v>
      </c>
      <c r="V68" t="s">
        <v>358</v>
      </c>
      <c r="W68">
        <v>1969.6569999999999</v>
      </c>
      <c r="X68">
        <v>872.36400000000003</v>
      </c>
      <c r="Y68">
        <v>2.258</v>
      </c>
      <c r="Z68">
        <v>9.2469999999999999</v>
      </c>
      <c r="AA68">
        <v>117.984148</v>
      </c>
      <c r="AB68">
        <v>1.3316509999999999</v>
      </c>
      <c r="AC68">
        <v>39.302202999999999</v>
      </c>
      <c r="AD68" s="1">
        <v>400</v>
      </c>
      <c r="AE68">
        <v>0</v>
      </c>
      <c r="AF68">
        <v>62</v>
      </c>
      <c r="AG68">
        <v>68</v>
      </c>
      <c r="AH68">
        <v>16.694251000000001</v>
      </c>
      <c r="AI68">
        <v>127</v>
      </c>
      <c r="AJ68">
        <v>0</v>
      </c>
      <c r="AK68">
        <v>9</v>
      </c>
      <c r="AL68">
        <v>2501</v>
      </c>
      <c r="AM68" t="s">
        <v>359</v>
      </c>
      <c r="AN68" t="s">
        <v>518</v>
      </c>
      <c r="AO68">
        <v>400.471</v>
      </c>
      <c r="AR68" t="s">
        <v>118</v>
      </c>
      <c r="AS68" t="s">
        <v>119</v>
      </c>
      <c r="AT68" t="s">
        <v>217</v>
      </c>
      <c r="AU68" t="s">
        <v>358</v>
      </c>
      <c r="AV68" t="s">
        <v>48</v>
      </c>
      <c r="AW68">
        <v>12</v>
      </c>
      <c r="BB68">
        <v>0.99291662757621357</v>
      </c>
      <c r="BC68" t="s">
        <v>66</v>
      </c>
      <c r="BF68" t="s">
        <v>118</v>
      </c>
      <c r="BG68" t="s">
        <v>119</v>
      </c>
      <c r="BH68" t="s">
        <v>358</v>
      </c>
      <c r="BI68">
        <v>8842</v>
      </c>
      <c r="BJ68">
        <v>12</v>
      </c>
      <c r="BK68" t="s">
        <v>217</v>
      </c>
      <c r="BL68" t="s">
        <v>226</v>
      </c>
      <c r="BM68">
        <v>0.99291662757621357</v>
      </c>
      <c r="BN68" t="s">
        <v>66</v>
      </c>
      <c r="BO68" t="s">
        <v>177</v>
      </c>
      <c r="BP68">
        <v>1969.6570000000002</v>
      </c>
    </row>
    <row r="69" spans="1:68" ht="16.5">
      <c r="A69" s="275" t="str">
        <f t="shared" si="18"/>
        <v>인천제물포교통</v>
      </c>
      <c r="B69" s="127" t="str">
        <f t="shared" si="19"/>
        <v>정재영</v>
      </c>
      <c r="C69" s="128" t="str">
        <f t="shared" si="20"/>
        <v>D</v>
      </c>
      <c r="D69" s="129">
        <f t="shared" si="21"/>
        <v>0.81393632826737294</v>
      </c>
      <c r="E69" s="130">
        <f t="shared" si="22"/>
        <v>7654</v>
      </c>
      <c r="F69" s="131" t="str">
        <f t="shared" si="23"/>
        <v>30</v>
      </c>
      <c r="G69" s="132" t="str">
        <f t="shared" si="24"/>
        <v>70바2602</v>
      </c>
      <c r="H69" s="133">
        <f t="shared" si="25"/>
        <v>2</v>
      </c>
      <c r="I69" s="134">
        <f t="shared" si="26"/>
        <v>2295.931</v>
      </c>
      <c r="J69" s="135">
        <f t="shared" si="27"/>
        <v>1.8485790717437566E-2</v>
      </c>
      <c r="K69" s="135">
        <f t="shared" si="28"/>
        <v>0.35329420152221797</v>
      </c>
      <c r="L69" s="135">
        <f t="shared" si="29"/>
        <v>0.27396293703948421</v>
      </c>
      <c r="M69" s="136">
        <f t="shared" si="30"/>
        <v>17.457000000000001</v>
      </c>
      <c r="N69" s="137">
        <f t="shared" si="31"/>
        <v>0</v>
      </c>
      <c r="O69" s="137">
        <f t="shared" si="32"/>
        <v>23.563425904349913</v>
      </c>
      <c r="P69" s="230">
        <f t="shared" si="33"/>
        <v>21</v>
      </c>
      <c r="Q69" s="231">
        <f t="shared" si="34"/>
        <v>0</v>
      </c>
      <c r="R69" s="231">
        <f t="shared" si="35"/>
        <v>541</v>
      </c>
      <c r="T69">
        <v>530</v>
      </c>
      <c r="U69">
        <v>7654</v>
      </c>
      <c r="V69" t="s">
        <v>360</v>
      </c>
      <c r="W69">
        <v>2295.931</v>
      </c>
      <c r="X69">
        <v>1344.1959999999999</v>
      </c>
      <c r="Y69">
        <v>1.708</v>
      </c>
      <c r="Z69">
        <v>17.457000000000001</v>
      </c>
      <c r="AA69">
        <v>132.893585</v>
      </c>
      <c r="AB69">
        <v>2.4566430000000001</v>
      </c>
      <c r="AC69">
        <v>46.950533</v>
      </c>
      <c r="AD69" s="1">
        <v>629</v>
      </c>
      <c r="AE69">
        <v>0</v>
      </c>
      <c r="AF69">
        <v>541</v>
      </c>
      <c r="AG69">
        <v>73</v>
      </c>
      <c r="AH69">
        <v>17.276461999999999</v>
      </c>
      <c r="AI69">
        <v>2400.6999999999998</v>
      </c>
      <c r="AJ69">
        <v>0</v>
      </c>
      <c r="AK69">
        <v>21</v>
      </c>
      <c r="AL69">
        <v>3026</v>
      </c>
      <c r="AM69" t="s">
        <v>361</v>
      </c>
      <c r="AN69" t="s">
        <v>519</v>
      </c>
      <c r="AO69">
        <v>2142.8629999999998</v>
      </c>
      <c r="AR69" t="s">
        <v>118</v>
      </c>
      <c r="AS69" t="s">
        <v>119</v>
      </c>
      <c r="AT69" t="s">
        <v>198</v>
      </c>
      <c r="AU69" t="s">
        <v>360</v>
      </c>
      <c r="AV69" t="s">
        <v>48</v>
      </c>
      <c r="AW69">
        <v>2</v>
      </c>
      <c r="BB69">
        <v>0.81393632826737294</v>
      </c>
      <c r="BC69" t="s">
        <v>67</v>
      </c>
      <c r="BF69" t="s">
        <v>118</v>
      </c>
      <c r="BG69" t="s">
        <v>119</v>
      </c>
      <c r="BH69" t="s">
        <v>360</v>
      </c>
      <c r="BI69">
        <v>7654</v>
      </c>
      <c r="BJ69">
        <v>2</v>
      </c>
      <c r="BK69" t="s">
        <v>198</v>
      </c>
      <c r="BL69" t="s">
        <v>216</v>
      </c>
      <c r="BM69">
        <v>0.81393632826737294</v>
      </c>
      <c r="BN69" t="s">
        <v>67</v>
      </c>
      <c r="BO69" t="s">
        <v>178</v>
      </c>
      <c r="BP69">
        <v>2295.931</v>
      </c>
    </row>
    <row r="70" spans="1:68" ht="16.5">
      <c r="A70" s="276" t="str">
        <f t="shared" si="18"/>
        <v>인천제물포교통</v>
      </c>
      <c r="B70" s="111" t="str">
        <f t="shared" si="19"/>
        <v>정현성</v>
      </c>
      <c r="C70" s="112" t="str">
        <f t="shared" si="20"/>
        <v>F</v>
      </c>
      <c r="D70" s="113">
        <f t="shared" si="21"/>
        <v>0.79606208413468893</v>
      </c>
      <c r="E70" s="114">
        <f t="shared" si="22"/>
        <v>4027</v>
      </c>
      <c r="F70" s="115" t="str">
        <f t="shared" si="23"/>
        <v>급행97</v>
      </c>
      <c r="G70" s="116" t="str">
        <f t="shared" si="24"/>
        <v>70바2860</v>
      </c>
      <c r="H70" s="117">
        <f t="shared" si="25"/>
        <v>2</v>
      </c>
      <c r="I70" s="118">
        <f t="shared" si="26"/>
        <v>2235.136</v>
      </c>
      <c r="J70" s="119">
        <f t="shared" si="27"/>
        <v>1.795062629166156E-2</v>
      </c>
      <c r="K70" s="119">
        <f t="shared" si="28"/>
        <v>0.34969203283809414</v>
      </c>
      <c r="L70" s="119">
        <f t="shared" si="29"/>
        <v>0.29125744473714349</v>
      </c>
      <c r="M70" s="120">
        <f t="shared" si="30"/>
        <v>15.224</v>
      </c>
      <c r="N70" s="121">
        <f t="shared" si="31"/>
        <v>8.7658513986573344E-2</v>
      </c>
      <c r="O70" s="121">
        <f t="shared" si="32"/>
        <v>31.469406521179828</v>
      </c>
      <c r="P70" s="232">
        <f t="shared" si="33"/>
        <v>3</v>
      </c>
      <c r="Q70" s="233">
        <f t="shared" si="34"/>
        <v>2</v>
      </c>
      <c r="R70" s="233">
        <f t="shared" si="35"/>
        <v>718</v>
      </c>
      <c r="T70">
        <v>530</v>
      </c>
      <c r="U70">
        <v>4027</v>
      </c>
      <c r="V70" t="s">
        <v>362</v>
      </c>
      <c r="W70">
        <v>2281.5810000000001</v>
      </c>
      <c r="X70">
        <v>1251.5920000000001</v>
      </c>
      <c r="Y70">
        <v>1.823</v>
      </c>
      <c r="Z70">
        <v>15.224</v>
      </c>
      <c r="AA70">
        <v>128.715509</v>
      </c>
      <c r="AB70">
        <v>2.310524</v>
      </c>
      <c r="AC70">
        <v>45.010787999999998</v>
      </c>
      <c r="AD70" s="1">
        <v>651</v>
      </c>
      <c r="AE70">
        <v>2</v>
      </c>
      <c r="AF70">
        <v>718</v>
      </c>
      <c r="AG70">
        <v>74</v>
      </c>
      <c r="AH70">
        <v>17.725766</v>
      </c>
      <c r="AI70">
        <v>1524.5</v>
      </c>
      <c r="AJ70">
        <v>0</v>
      </c>
      <c r="AK70">
        <v>3</v>
      </c>
      <c r="AL70">
        <v>1770</v>
      </c>
      <c r="AM70" t="s">
        <v>363</v>
      </c>
      <c r="AN70" t="s">
        <v>520</v>
      </c>
      <c r="AO70">
        <v>2082.8980000000001</v>
      </c>
      <c r="AR70" t="s">
        <v>118</v>
      </c>
      <c r="AS70" t="s">
        <v>121</v>
      </c>
      <c r="AT70" t="s">
        <v>237</v>
      </c>
      <c r="AU70" t="s">
        <v>362</v>
      </c>
      <c r="AV70" t="s">
        <v>48</v>
      </c>
      <c r="AW70">
        <v>2</v>
      </c>
      <c r="BB70">
        <v>0.79606208413468893</v>
      </c>
      <c r="BC70" t="s">
        <v>70</v>
      </c>
      <c r="BF70" t="s">
        <v>118</v>
      </c>
      <c r="BG70" t="s">
        <v>121</v>
      </c>
      <c r="BH70" t="s">
        <v>362</v>
      </c>
      <c r="BI70">
        <v>4027</v>
      </c>
      <c r="BJ70">
        <v>2</v>
      </c>
      <c r="BK70" t="s">
        <v>237</v>
      </c>
      <c r="BL70" t="s">
        <v>225</v>
      </c>
      <c r="BM70">
        <v>0.79606208413468893</v>
      </c>
      <c r="BN70" t="s">
        <v>70</v>
      </c>
      <c r="BO70" t="s">
        <v>187</v>
      </c>
      <c r="BP70">
        <v>2235.136</v>
      </c>
    </row>
    <row r="71" spans="1:68" ht="16.5">
      <c r="A71" s="275" t="str">
        <f t="shared" si="18"/>
        <v>인천제물포교통</v>
      </c>
      <c r="B71" s="127" t="str">
        <f t="shared" si="19"/>
        <v>조대식</v>
      </c>
      <c r="C71" s="128" t="str">
        <f t="shared" si="20"/>
        <v>D</v>
      </c>
      <c r="D71" s="129">
        <f t="shared" si="21"/>
        <v>0.80192307692307685</v>
      </c>
      <c r="E71" s="130">
        <f t="shared" si="22"/>
        <v>946</v>
      </c>
      <c r="F71" s="131" t="str">
        <f t="shared" si="23"/>
        <v>급행97</v>
      </c>
      <c r="G71" s="132" t="str">
        <f t="shared" si="24"/>
        <v>70바2859</v>
      </c>
      <c r="H71" s="133">
        <f t="shared" si="25"/>
        <v>1</v>
      </c>
      <c r="I71" s="134">
        <f t="shared" si="26"/>
        <v>2658.0830000000001</v>
      </c>
      <c r="J71" s="135">
        <f t="shared" si="27"/>
        <v>4.5624385167436075E-2</v>
      </c>
      <c r="K71" s="135">
        <f t="shared" si="28"/>
        <v>0.33438271820336102</v>
      </c>
      <c r="L71" s="135">
        <f t="shared" si="29"/>
        <v>0.1809574795068476</v>
      </c>
      <c r="M71" s="136">
        <f t="shared" si="30"/>
        <v>12.199</v>
      </c>
      <c r="N71" s="137">
        <f t="shared" si="31"/>
        <v>7.5242195221142449E-2</v>
      </c>
      <c r="O71" s="137">
        <f t="shared" si="32"/>
        <v>25.920936253683575</v>
      </c>
      <c r="P71" s="230">
        <f t="shared" si="33"/>
        <v>6</v>
      </c>
      <c r="Q71" s="231">
        <f t="shared" si="34"/>
        <v>2</v>
      </c>
      <c r="R71" s="231">
        <f t="shared" si="35"/>
        <v>689</v>
      </c>
      <c r="T71">
        <v>530</v>
      </c>
      <c r="U71">
        <v>946</v>
      </c>
      <c r="V71" t="s">
        <v>364</v>
      </c>
      <c r="W71">
        <v>2658.0830000000001</v>
      </c>
      <c r="X71">
        <v>1274.954</v>
      </c>
      <c r="Y71">
        <v>2.085</v>
      </c>
      <c r="Z71">
        <v>12.199</v>
      </c>
      <c r="AA71">
        <v>151.02689000000001</v>
      </c>
      <c r="AB71">
        <v>6.8905089999999998</v>
      </c>
      <c r="AC71">
        <v>50.500782000000001</v>
      </c>
      <c r="AD71" s="1">
        <v>481</v>
      </c>
      <c r="AE71">
        <v>2</v>
      </c>
      <c r="AF71">
        <v>689</v>
      </c>
      <c r="AG71">
        <v>69</v>
      </c>
      <c r="AH71">
        <v>17.600064</v>
      </c>
      <c r="AI71">
        <v>429.1</v>
      </c>
      <c r="AJ71">
        <v>0</v>
      </c>
      <c r="AK71">
        <v>6</v>
      </c>
      <c r="AL71">
        <v>1030</v>
      </c>
      <c r="AM71" t="s">
        <v>365</v>
      </c>
      <c r="AN71" t="s">
        <v>521</v>
      </c>
      <c r="AO71">
        <v>2658.0830000000001</v>
      </c>
      <c r="AR71" t="s">
        <v>118</v>
      </c>
      <c r="AS71" t="s">
        <v>121</v>
      </c>
      <c r="AT71" t="s">
        <v>236</v>
      </c>
      <c r="AU71" t="s">
        <v>364</v>
      </c>
      <c r="AV71" t="s">
        <v>48</v>
      </c>
      <c r="AW71">
        <v>1</v>
      </c>
      <c r="BB71">
        <v>0.80192307692307685</v>
      </c>
      <c r="BC71" t="s">
        <v>67</v>
      </c>
      <c r="BF71" t="s">
        <v>118</v>
      </c>
      <c r="BG71" t="s">
        <v>121</v>
      </c>
      <c r="BH71" t="s">
        <v>364</v>
      </c>
      <c r="BI71">
        <v>946</v>
      </c>
      <c r="BJ71">
        <v>1</v>
      </c>
      <c r="BK71" t="s">
        <v>236</v>
      </c>
      <c r="BL71" t="s">
        <v>173</v>
      </c>
      <c r="BM71">
        <v>0.80192307692307685</v>
      </c>
      <c r="BN71" t="s">
        <v>67</v>
      </c>
      <c r="BO71" t="s">
        <v>178</v>
      </c>
      <c r="BP71">
        <v>2658.0830000000001</v>
      </c>
    </row>
    <row r="72" spans="1:68" ht="16.5">
      <c r="A72" s="276" t="str">
        <f t="shared" ref="A72:A86" si="36">BF72</f>
        <v>인천제물포교통</v>
      </c>
      <c r="B72" s="111" t="str">
        <f t="shared" ref="B72:B86" si="37">BH72</f>
        <v>조인호</v>
      </c>
      <c r="C72" s="112" t="str">
        <f t="shared" ref="C72:C86" si="38">BN72</f>
        <v>D</v>
      </c>
      <c r="D72" s="113">
        <f t="shared" ref="D72:D86" si="39">BM72</f>
        <v>0.81598086909113909</v>
      </c>
      <c r="E72" s="114">
        <f t="shared" ref="E72:E86" si="40">U72</f>
        <v>3665</v>
      </c>
      <c r="F72" s="115" t="str">
        <f t="shared" ref="F72:F86" si="41">BG72</f>
        <v>30</v>
      </c>
      <c r="G72" s="116" t="str">
        <f t="shared" ref="G72:G86" si="42">BK72</f>
        <v>70바2789</v>
      </c>
      <c r="H72" s="117">
        <f t="shared" ref="H72:H86" si="43">BJ72</f>
        <v>2</v>
      </c>
      <c r="I72" s="118">
        <f t="shared" ref="I72:I86" si="44">BP72</f>
        <v>1701.46</v>
      </c>
      <c r="J72" s="119">
        <f t="shared" ref="J72:J86" si="45">AB72/AA72</f>
        <v>2.1844252802704293E-2</v>
      </c>
      <c r="K72" s="119">
        <f t="shared" ref="K72:K86" si="46">AC72/AA72</f>
        <v>0.33598216904861383</v>
      </c>
      <c r="L72" s="119">
        <f t="shared" ref="L72:L86" si="47">AD72/I72</f>
        <v>0.19630199945928789</v>
      </c>
      <c r="M72" s="120">
        <f t="shared" ref="M72:M86" si="48">Z72</f>
        <v>15.622999999999999</v>
      </c>
      <c r="N72" s="121">
        <f t="shared" ref="N72:N86" si="49">AE72*100/W72</f>
        <v>5.8773053730325722E-2</v>
      </c>
      <c r="O72" s="121">
        <f t="shared" ref="O72:O86" si="50">AF72*100/W72</f>
        <v>49.722003455855557</v>
      </c>
      <c r="P72" s="232">
        <f t="shared" ref="P72:P86" si="51">AK72</f>
        <v>10</v>
      </c>
      <c r="Q72" s="233">
        <f t="shared" ref="Q72:Q86" si="52">AE72</f>
        <v>1</v>
      </c>
      <c r="R72" s="233">
        <f t="shared" ref="R72:R86" si="53">AF72</f>
        <v>846</v>
      </c>
      <c r="T72">
        <v>530</v>
      </c>
      <c r="U72">
        <v>3665</v>
      </c>
      <c r="V72" t="s">
        <v>366</v>
      </c>
      <c r="W72">
        <v>1701.46</v>
      </c>
      <c r="X72">
        <v>993.06799999999998</v>
      </c>
      <c r="Y72">
        <v>1.7130000000000001</v>
      </c>
      <c r="Z72">
        <v>15.622999999999999</v>
      </c>
      <c r="AA72">
        <v>96.159983999999994</v>
      </c>
      <c r="AB72">
        <v>2.100543</v>
      </c>
      <c r="AC72">
        <v>32.308039999999998</v>
      </c>
      <c r="AD72" s="1">
        <v>334</v>
      </c>
      <c r="AE72">
        <v>1</v>
      </c>
      <c r="AF72">
        <v>846</v>
      </c>
      <c r="AG72">
        <v>77</v>
      </c>
      <c r="AH72">
        <v>17.694054000000001</v>
      </c>
      <c r="AI72">
        <v>3068.6</v>
      </c>
      <c r="AJ72">
        <v>0</v>
      </c>
      <c r="AK72">
        <v>10</v>
      </c>
      <c r="AL72">
        <v>2359</v>
      </c>
      <c r="AM72" t="s">
        <v>367</v>
      </c>
      <c r="AN72" t="s">
        <v>522</v>
      </c>
      <c r="AO72">
        <v>1482.306</v>
      </c>
      <c r="AR72" t="s">
        <v>118</v>
      </c>
      <c r="AS72" t="s">
        <v>119</v>
      </c>
      <c r="AT72" t="s">
        <v>211</v>
      </c>
      <c r="AU72" t="s">
        <v>366</v>
      </c>
      <c r="AV72" t="s">
        <v>48</v>
      </c>
      <c r="AW72">
        <v>2</v>
      </c>
      <c r="BB72">
        <v>0.81598086909113909</v>
      </c>
      <c r="BC72" t="s">
        <v>67</v>
      </c>
      <c r="BF72" t="s">
        <v>118</v>
      </c>
      <c r="BG72" t="s">
        <v>119</v>
      </c>
      <c r="BH72" t="s">
        <v>366</v>
      </c>
      <c r="BI72">
        <v>3665</v>
      </c>
      <c r="BJ72">
        <v>2</v>
      </c>
      <c r="BK72" t="s">
        <v>211</v>
      </c>
      <c r="BL72" t="s">
        <v>216</v>
      </c>
      <c r="BM72">
        <v>0.81598086909113909</v>
      </c>
      <c r="BN72" t="s">
        <v>67</v>
      </c>
      <c r="BO72" t="s">
        <v>178</v>
      </c>
      <c r="BP72">
        <v>1701.46</v>
      </c>
    </row>
    <row r="73" spans="1:68" ht="16.5">
      <c r="A73" s="275" t="str">
        <f t="shared" si="36"/>
        <v>인천제물포교통</v>
      </c>
      <c r="B73" s="127" t="str">
        <f t="shared" si="37"/>
        <v>조효동</v>
      </c>
      <c r="C73" s="128" t="str">
        <f t="shared" si="38"/>
        <v>C</v>
      </c>
      <c r="D73" s="129">
        <f t="shared" si="39"/>
        <v>0.85357522910646155</v>
      </c>
      <c r="E73" s="130">
        <f t="shared" si="40"/>
        <v>9629</v>
      </c>
      <c r="F73" s="131" t="str">
        <f t="shared" si="41"/>
        <v>30</v>
      </c>
      <c r="G73" s="132" t="str">
        <f t="shared" si="42"/>
        <v>70바2788</v>
      </c>
      <c r="H73" s="133">
        <f t="shared" si="43"/>
        <v>8</v>
      </c>
      <c r="I73" s="134">
        <f t="shared" si="44"/>
        <v>1333.0680000000002</v>
      </c>
      <c r="J73" s="135">
        <f t="shared" si="45"/>
        <v>4.1079834477814763E-2</v>
      </c>
      <c r="K73" s="135">
        <f t="shared" si="46"/>
        <v>0.35515424018515601</v>
      </c>
      <c r="L73" s="135">
        <f t="shared" si="47"/>
        <v>0.21904358967434517</v>
      </c>
      <c r="M73" s="136">
        <f t="shared" si="48"/>
        <v>16.314</v>
      </c>
      <c r="N73" s="137">
        <f t="shared" si="49"/>
        <v>0</v>
      </c>
      <c r="O73" s="137">
        <f t="shared" si="50"/>
        <v>32.631493667239781</v>
      </c>
      <c r="P73" s="230">
        <f t="shared" si="51"/>
        <v>23</v>
      </c>
      <c r="Q73" s="231">
        <f t="shared" si="52"/>
        <v>0</v>
      </c>
      <c r="R73" s="231">
        <f t="shared" si="53"/>
        <v>435</v>
      </c>
      <c r="T73">
        <v>530</v>
      </c>
      <c r="U73">
        <v>9629</v>
      </c>
      <c r="V73" t="s">
        <v>368</v>
      </c>
      <c r="W73">
        <v>1333.068</v>
      </c>
      <c r="X73">
        <v>740.50900000000001</v>
      </c>
      <c r="Y73">
        <v>1.8</v>
      </c>
      <c r="Z73">
        <v>16.314</v>
      </c>
      <c r="AA73">
        <v>78.207763999999997</v>
      </c>
      <c r="AB73">
        <v>3.2127620000000001</v>
      </c>
      <c r="AC73">
        <v>27.775818999999998</v>
      </c>
      <c r="AD73" s="1">
        <v>292</v>
      </c>
      <c r="AE73">
        <v>0</v>
      </c>
      <c r="AF73">
        <v>435</v>
      </c>
      <c r="AG73">
        <v>77</v>
      </c>
      <c r="AH73">
        <v>17.045213</v>
      </c>
      <c r="AI73">
        <v>2461.9</v>
      </c>
      <c r="AJ73">
        <v>0</v>
      </c>
      <c r="AK73">
        <v>23</v>
      </c>
      <c r="AL73">
        <v>9855</v>
      </c>
      <c r="AM73" t="s">
        <v>369</v>
      </c>
      <c r="AN73" t="s">
        <v>523</v>
      </c>
      <c r="AO73">
        <v>295.80500000000001</v>
      </c>
      <c r="AR73" t="s">
        <v>118</v>
      </c>
      <c r="AS73" t="s">
        <v>119</v>
      </c>
      <c r="AT73" t="s">
        <v>210</v>
      </c>
      <c r="AU73" t="s">
        <v>368</v>
      </c>
      <c r="AV73" t="s">
        <v>48</v>
      </c>
      <c r="AW73">
        <v>8</v>
      </c>
      <c r="BB73">
        <v>0.85357522910646155</v>
      </c>
      <c r="BC73" t="s">
        <v>69</v>
      </c>
      <c r="BF73" t="s">
        <v>118</v>
      </c>
      <c r="BG73" t="s">
        <v>119</v>
      </c>
      <c r="BH73" t="s">
        <v>368</v>
      </c>
      <c r="BI73">
        <v>9629</v>
      </c>
      <c r="BJ73">
        <v>8</v>
      </c>
      <c r="BK73" t="s">
        <v>210</v>
      </c>
      <c r="BL73" t="s">
        <v>220</v>
      </c>
      <c r="BM73">
        <v>0.85357522910646155</v>
      </c>
      <c r="BN73" t="s">
        <v>69</v>
      </c>
      <c r="BO73" t="s">
        <v>176</v>
      </c>
      <c r="BP73">
        <v>1333.0680000000002</v>
      </c>
    </row>
    <row r="74" spans="1:68" ht="16.5">
      <c r="A74" s="276" t="str">
        <f t="shared" si="36"/>
        <v>인천제물포교통</v>
      </c>
      <c r="B74" s="111" t="str">
        <f t="shared" si="37"/>
        <v>진재선</v>
      </c>
      <c r="C74" s="112" t="str">
        <f t="shared" si="38"/>
        <v>F</v>
      </c>
      <c r="D74" s="113">
        <f t="shared" si="39"/>
        <v>0.75682676566037432</v>
      </c>
      <c r="E74" s="114">
        <f t="shared" si="40"/>
        <v>1432</v>
      </c>
      <c r="F74" s="115" t="str">
        <f t="shared" si="41"/>
        <v>30</v>
      </c>
      <c r="G74" s="116" t="str">
        <f t="shared" si="42"/>
        <v>70바2795</v>
      </c>
      <c r="H74" s="117">
        <f t="shared" si="43"/>
        <v>9</v>
      </c>
      <c r="I74" s="118">
        <f t="shared" si="44"/>
        <v>3158.0219999999999</v>
      </c>
      <c r="J74" s="119">
        <f t="shared" si="45"/>
        <v>4.7052320679516021E-2</v>
      </c>
      <c r="K74" s="119">
        <f t="shared" si="46"/>
        <v>0.3583196843269586</v>
      </c>
      <c r="L74" s="119">
        <f t="shared" si="47"/>
        <v>0.21817454089933511</v>
      </c>
      <c r="M74" s="120">
        <f t="shared" si="48"/>
        <v>14.654999999999999</v>
      </c>
      <c r="N74" s="121">
        <f t="shared" si="49"/>
        <v>0.18999234330856468</v>
      </c>
      <c r="O74" s="121">
        <f t="shared" si="50"/>
        <v>20.487507686773558</v>
      </c>
      <c r="P74" s="232">
        <f t="shared" si="51"/>
        <v>56</v>
      </c>
      <c r="Q74" s="233">
        <f t="shared" si="52"/>
        <v>6</v>
      </c>
      <c r="R74" s="233">
        <f t="shared" si="53"/>
        <v>647</v>
      </c>
      <c r="T74">
        <v>530</v>
      </c>
      <c r="U74">
        <v>1432</v>
      </c>
      <c r="V74" t="s">
        <v>370</v>
      </c>
      <c r="W74">
        <v>3158.0219999999999</v>
      </c>
      <c r="X74">
        <v>1852.6559999999999</v>
      </c>
      <c r="Y74">
        <v>1.7050000000000001</v>
      </c>
      <c r="Z74">
        <v>14.654999999999999</v>
      </c>
      <c r="AA74">
        <v>192.863856</v>
      </c>
      <c r="AB74">
        <v>9.0746920000000006</v>
      </c>
      <c r="AC74">
        <v>69.106915999999998</v>
      </c>
      <c r="AD74" s="1">
        <v>689</v>
      </c>
      <c r="AE74">
        <v>6</v>
      </c>
      <c r="AF74">
        <v>647</v>
      </c>
      <c r="AG74">
        <v>78</v>
      </c>
      <c r="AH74">
        <v>16.374358000000001</v>
      </c>
      <c r="AI74">
        <v>2153.6999999999998</v>
      </c>
      <c r="AJ74">
        <v>0</v>
      </c>
      <c r="AK74">
        <v>56</v>
      </c>
      <c r="AL74">
        <v>21778</v>
      </c>
      <c r="AM74" t="s">
        <v>371</v>
      </c>
      <c r="AN74" t="s">
        <v>524</v>
      </c>
      <c r="AO74">
        <v>1090.7339999999999</v>
      </c>
      <c r="AR74" t="s">
        <v>118</v>
      </c>
      <c r="AS74" t="s">
        <v>119</v>
      </c>
      <c r="AT74" t="s">
        <v>215</v>
      </c>
      <c r="AU74" t="s">
        <v>370</v>
      </c>
      <c r="AV74" t="s">
        <v>48</v>
      </c>
      <c r="AW74">
        <v>9</v>
      </c>
      <c r="BB74">
        <v>0.75682676566037432</v>
      </c>
      <c r="BC74" t="s">
        <v>70</v>
      </c>
      <c r="BF74" t="s">
        <v>118</v>
      </c>
      <c r="BG74" t="s">
        <v>119</v>
      </c>
      <c r="BH74" t="s">
        <v>370</v>
      </c>
      <c r="BI74">
        <v>1432</v>
      </c>
      <c r="BJ74">
        <v>9</v>
      </c>
      <c r="BK74" t="s">
        <v>215</v>
      </c>
      <c r="BL74" t="s">
        <v>232</v>
      </c>
      <c r="BM74">
        <v>0.75682676566037432</v>
      </c>
      <c r="BN74" t="s">
        <v>70</v>
      </c>
      <c r="BO74" t="s">
        <v>187</v>
      </c>
      <c r="BP74">
        <v>3158.0219999999999</v>
      </c>
    </row>
    <row r="75" spans="1:68" ht="16.5">
      <c r="A75" s="275" t="str">
        <f t="shared" si="36"/>
        <v>인천제물포교통</v>
      </c>
      <c r="B75" s="127" t="str">
        <f t="shared" si="37"/>
        <v>차명옥</v>
      </c>
      <c r="C75" s="128" t="str">
        <f t="shared" si="38"/>
        <v>F</v>
      </c>
      <c r="D75" s="129">
        <f t="shared" si="39"/>
        <v>0.77146118276521058</v>
      </c>
      <c r="E75" s="130">
        <f t="shared" si="40"/>
        <v>5343</v>
      </c>
      <c r="F75" s="131" t="str">
        <f t="shared" si="41"/>
        <v>급행97</v>
      </c>
      <c r="G75" s="132" t="str">
        <f t="shared" si="42"/>
        <v>70바2834</v>
      </c>
      <c r="H75" s="133">
        <f t="shared" si="43"/>
        <v>8</v>
      </c>
      <c r="I75" s="134">
        <f t="shared" si="44"/>
        <v>1470.6390000000001</v>
      </c>
      <c r="J75" s="135">
        <f t="shared" si="45"/>
        <v>1.4727971217168085E-2</v>
      </c>
      <c r="K75" s="135">
        <f t="shared" si="46"/>
        <v>0.37494706802003175</v>
      </c>
      <c r="L75" s="135">
        <f t="shared" si="47"/>
        <v>0.18835349803724774</v>
      </c>
      <c r="M75" s="136">
        <f t="shared" si="48"/>
        <v>15.186</v>
      </c>
      <c r="N75" s="137">
        <f t="shared" si="49"/>
        <v>6.7997652721028076E-2</v>
      </c>
      <c r="O75" s="137">
        <f t="shared" si="50"/>
        <v>13.259542280600474</v>
      </c>
      <c r="P75" s="230">
        <f t="shared" si="51"/>
        <v>22</v>
      </c>
      <c r="Q75" s="231">
        <f t="shared" si="52"/>
        <v>1</v>
      </c>
      <c r="R75" s="231">
        <f t="shared" si="53"/>
        <v>195</v>
      </c>
      <c r="T75">
        <v>530</v>
      </c>
      <c r="U75">
        <v>5343</v>
      </c>
      <c r="V75" t="s">
        <v>372</v>
      </c>
      <c r="W75">
        <v>1470.6389999999999</v>
      </c>
      <c r="X75">
        <v>808.80700000000002</v>
      </c>
      <c r="Y75">
        <v>1.8180000000000001</v>
      </c>
      <c r="Z75">
        <v>15.186</v>
      </c>
      <c r="AA75">
        <v>89.435535999999999</v>
      </c>
      <c r="AB75">
        <v>1.317204</v>
      </c>
      <c r="AC75">
        <v>33.533591999999999</v>
      </c>
      <c r="AD75" s="1">
        <v>277</v>
      </c>
      <c r="AE75">
        <v>1</v>
      </c>
      <c r="AF75">
        <v>195</v>
      </c>
      <c r="AG75">
        <v>71</v>
      </c>
      <c r="AH75">
        <v>16.443563999999999</v>
      </c>
      <c r="AI75">
        <v>737.3</v>
      </c>
      <c r="AJ75">
        <v>0</v>
      </c>
      <c r="AK75">
        <v>22</v>
      </c>
      <c r="AL75">
        <v>8284</v>
      </c>
      <c r="AM75" t="s">
        <v>373</v>
      </c>
      <c r="AN75" t="s">
        <v>525</v>
      </c>
      <c r="AO75">
        <v>354.947</v>
      </c>
      <c r="AR75" t="s">
        <v>118</v>
      </c>
      <c r="AS75" t="s">
        <v>121</v>
      </c>
      <c r="AT75" t="s">
        <v>232</v>
      </c>
      <c r="AU75" t="s">
        <v>372</v>
      </c>
      <c r="AV75" t="s">
        <v>48</v>
      </c>
      <c r="AW75">
        <v>8</v>
      </c>
      <c r="BB75">
        <v>0.77146118276521058</v>
      </c>
      <c r="BC75" t="s">
        <v>70</v>
      </c>
      <c r="BF75" t="s">
        <v>118</v>
      </c>
      <c r="BG75" t="s">
        <v>121</v>
      </c>
      <c r="BH75" t="s">
        <v>372</v>
      </c>
      <c r="BI75">
        <v>5343</v>
      </c>
      <c r="BJ75">
        <v>8</v>
      </c>
      <c r="BK75" t="s">
        <v>232</v>
      </c>
      <c r="BL75" t="s">
        <v>231</v>
      </c>
      <c r="BM75">
        <v>0.77146118276521058</v>
      </c>
      <c r="BN75" t="s">
        <v>70</v>
      </c>
      <c r="BO75" t="s">
        <v>187</v>
      </c>
      <c r="BP75">
        <v>1470.6390000000001</v>
      </c>
    </row>
    <row r="76" spans="1:68" ht="16.5">
      <c r="A76" s="276" t="str">
        <f t="shared" si="36"/>
        <v>인천제물포교통</v>
      </c>
      <c r="B76" s="111" t="str">
        <f t="shared" si="37"/>
        <v>최남식</v>
      </c>
      <c r="C76" s="112" t="str">
        <f t="shared" si="38"/>
        <v>B</v>
      </c>
      <c r="D76" s="113">
        <f t="shared" si="39"/>
        <v>0.90612189731343518</v>
      </c>
      <c r="E76" s="114">
        <f t="shared" si="40"/>
        <v>3001</v>
      </c>
      <c r="F76" s="115" t="str">
        <f t="shared" si="41"/>
        <v>30</v>
      </c>
      <c r="G76" s="116" t="str">
        <f t="shared" si="42"/>
        <v>70바2698</v>
      </c>
      <c r="H76" s="117">
        <f t="shared" si="43"/>
        <v>3</v>
      </c>
      <c r="I76" s="118">
        <f t="shared" si="44"/>
        <v>1905.4090000000001</v>
      </c>
      <c r="J76" s="119">
        <f t="shared" si="45"/>
        <v>1.5579586512384298E-2</v>
      </c>
      <c r="K76" s="119">
        <f t="shared" si="46"/>
        <v>0.36829024437128377</v>
      </c>
      <c r="L76" s="119">
        <f t="shared" si="47"/>
        <v>0.25243924007916407</v>
      </c>
      <c r="M76" s="120">
        <f t="shared" si="48"/>
        <v>18.483000000000001</v>
      </c>
      <c r="N76" s="121">
        <f t="shared" si="49"/>
        <v>0.10496434098925742</v>
      </c>
      <c r="O76" s="121">
        <f t="shared" si="50"/>
        <v>40.358789110369479</v>
      </c>
      <c r="P76" s="232">
        <f t="shared" si="51"/>
        <v>30</v>
      </c>
      <c r="Q76" s="233">
        <f t="shared" si="52"/>
        <v>2</v>
      </c>
      <c r="R76" s="233">
        <f t="shared" si="53"/>
        <v>769</v>
      </c>
      <c r="T76">
        <v>530</v>
      </c>
      <c r="U76">
        <v>3001</v>
      </c>
      <c r="V76" t="s">
        <v>374</v>
      </c>
      <c r="W76">
        <v>1905.4090000000001</v>
      </c>
      <c r="X76">
        <v>1007.676</v>
      </c>
      <c r="Y76">
        <v>1.891</v>
      </c>
      <c r="Z76">
        <v>18.483000000000001</v>
      </c>
      <c r="AA76">
        <v>104.819149</v>
      </c>
      <c r="AB76">
        <v>1.6330389999999999</v>
      </c>
      <c r="AC76">
        <v>38.603870000000001</v>
      </c>
      <c r="AD76" s="1">
        <v>481</v>
      </c>
      <c r="AE76">
        <v>2</v>
      </c>
      <c r="AF76">
        <v>769</v>
      </c>
      <c r="AG76">
        <v>75</v>
      </c>
      <c r="AH76">
        <v>18.178062000000001</v>
      </c>
      <c r="AI76">
        <v>2279.6999999999998</v>
      </c>
      <c r="AJ76">
        <v>0</v>
      </c>
      <c r="AK76">
        <v>30</v>
      </c>
      <c r="AL76">
        <v>14545</v>
      </c>
      <c r="AM76" t="s">
        <v>375</v>
      </c>
      <c r="AN76" t="s">
        <v>526</v>
      </c>
      <c r="AO76">
        <v>1693.46</v>
      </c>
      <c r="AR76" t="s">
        <v>118</v>
      </c>
      <c r="AS76" t="s">
        <v>119</v>
      </c>
      <c r="AT76" t="s">
        <v>202</v>
      </c>
      <c r="AU76" t="s">
        <v>374</v>
      </c>
      <c r="AV76" t="s">
        <v>48</v>
      </c>
      <c r="AW76">
        <v>3</v>
      </c>
      <c r="BB76">
        <v>0.90612189731343518</v>
      </c>
      <c r="BC76" t="s">
        <v>68</v>
      </c>
      <c r="BF76" t="s">
        <v>118</v>
      </c>
      <c r="BG76" t="s">
        <v>119</v>
      </c>
      <c r="BH76" t="s">
        <v>374</v>
      </c>
      <c r="BI76">
        <v>3001</v>
      </c>
      <c r="BJ76">
        <v>3</v>
      </c>
      <c r="BK76" t="s">
        <v>202</v>
      </c>
      <c r="BL76" t="s">
        <v>220</v>
      </c>
      <c r="BM76">
        <v>0.90612189731343518</v>
      </c>
      <c r="BN76" t="s">
        <v>68</v>
      </c>
      <c r="BO76" t="s">
        <v>174</v>
      </c>
      <c r="BP76">
        <v>1905.4090000000001</v>
      </c>
    </row>
    <row r="77" spans="1:68" ht="16.5">
      <c r="A77" s="275" t="str">
        <f t="shared" si="36"/>
        <v>인천제물포교통</v>
      </c>
      <c r="B77" s="127" t="str">
        <f t="shared" si="37"/>
        <v>최준수</v>
      </c>
      <c r="C77" s="128" t="str">
        <f t="shared" si="38"/>
        <v>C</v>
      </c>
      <c r="D77" s="129">
        <f t="shared" si="39"/>
        <v>0.88855303227708271</v>
      </c>
      <c r="E77" s="130">
        <f t="shared" si="40"/>
        <v>2108</v>
      </c>
      <c r="F77" s="131" t="str">
        <f t="shared" si="41"/>
        <v>30</v>
      </c>
      <c r="G77" s="132" t="str">
        <f t="shared" si="42"/>
        <v>70바2804</v>
      </c>
      <c r="H77" s="133">
        <f t="shared" si="43"/>
        <v>9</v>
      </c>
      <c r="I77" s="134">
        <f t="shared" si="44"/>
        <v>1920.7759999999998</v>
      </c>
      <c r="J77" s="135">
        <f t="shared" si="45"/>
        <v>2.2482537536737051E-2</v>
      </c>
      <c r="K77" s="135">
        <f t="shared" si="46"/>
        <v>0.34120397723533108</v>
      </c>
      <c r="L77" s="135">
        <f t="shared" si="47"/>
        <v>0.23115657421792027</v>
      </c>
      <c r="M77" s="136">
        <f t="shared" si="48"/>
        <v>13.053000000000001</v>
      </c>
      <c r="N77" s="137">
        <f t="shared" si="49"/>
        <v>0.10412458298104516</v>
      </c>
      <c r="O77" s="137">
        <f t="shared" si="50"/>
        <v>6.8722224767489806</v>
      </c>
      <c r="P77" s="230">
        <f t="shared" si="51"/>
        <v>18</v>
      </c>
      <c r="Q77" s="231">
        <f t="shared" si="52"/>
        <v>2</v>
      </c>
      <c r="R77" s="231">
        <f t="shared" si="53"/>
        <v>132</v>
      </c>
      <c r="T77">
        <v>530</v>
      </c>
      <c r="U77">
        <v>2108</v>
      </c>
      <c r="V77" t="s">
        <v>376</v>
      </c>
      <c r="W77">
        <v>1920.7760000000001</v>
      </c>
      <c r="X77">
        <v>921.84799999999996</v>
      </c>
      <c r="Y77">
        <v>2.0840000000000001</v>
      </c>
      <c r="Z77">
        <v>13.053000000000001</v>
      </c>
      <c r="AA77">
        <v>104.759705</v>
      </c>
      <c r="AB77">
        <v>2.355264</v>
      </c>
      <c r="AC77">
        <v>35.744427999999999</v>
      </c>
      <c r="AD77" s="1">
        <v>444</v>
      </c>
      <c r="AE77">
        <v>2</v>
      </c>
      <c r="AF77">
        <v>132</v>
      </c>
      <c r="AG77">
        <v>75</v>
      </c>
      <c r="AH77">
        <v>18.335063999999999</v>
      </c>
      <c r="AI77">
        <v>1116.5</v>
      </c>
      <c r="AJ77">
        <v>0</v>
      </c>
      <c r="AK77">
        <v>18</v>
      </c>
      <c r="AL77">
        <v>7864</v>
      </c>
      <c r="AM77" t="s">
        <v>377</v>
      </c>
      <c r="AN77" t="s">
        <v>527</v>
      </c>
      <c r="AO77">
        <v>434.64499999999998</v>
      </c>
      <c r="AR77" t="s">
        <v>118</v>
      </c>
      <c r="AS77" t="s">
        <v>119</v>
      </c>
      <c r="AT77" t="s">
        <v>221</v>
      </c>
      <c r="AU77" t="s">
        <v>376</v>
      </c>
      <c r="AV77" t="s">
        <v>48</v>
      </c>
      <c r="AW77">
        <v>9</v>
      </c>
      <c r="BB77">
        <v>0.88855303227708271</v>
      </c>
      <c r="BC77" t="s">
        <v>69</v>
      </c>
      <c r="BF77" t="s">
        <v>118</v>
      </c>
      <c r="BG77" t="s">
        <v>119</v>
      </c>
      <c r="BH77" t="s">
        <v>376</v>
      </c>
      <c r="BI77">
        <v>2108</v>
      </c>
      <c r="BJ77">
        <v>9</v>
      </c>
      <c r="BK77" t="s">
        <v>221</v>
      </c>
      <c r="BL77" t="s">
        <v>219</v>
      </c>
      <c r="BM77">
        <v>0.88855303227708271</v>
      </c>
      <c r="BN77" t="s">
        <v>69</v>
      </c>
      <c r="BO77" t="s">
        <v>176</v>
      </c>
      <c r="BP77">
        <v>1920.7759999999998</v>
      </c>
    </row>
    <row r="78" spans="1:68" ht="16.5">
      <c r="A78" s="276" t="str">
        <f t="shared" si="36"/>
        <v>인천제물포교통</v>
      </c>
      <c r="B78" s="111" t="str">
        <f t="shared" si="37"/>
        <v>최준호</v>
      </c>
      <c r="C78" s="112" t="str">
        <f t="shared" si="38"/>
        <v>C</v>
      </c>
      <c r="D78" s="113">
        <f t="shared" si="39"/>
        <v>0.89782608695652177</v>
      </c>
      <c r="E78" s="114">
        <f t="shared" si="40"/>
        <v>5838</v>
      </c>
      <c r="F78" s="115" t="str">
        <f t="shared" si="41"/>
        <v>급행97</v>
      </c>
      <c r="G78" s="116" t="str">
        <f t="shared" si="42"/>
        <v>70바2858</v>
      </c>
      <c r="H78" s="117">
        <f t="shared" si="43"/>
        <v>1</v>
      </c>
      <c r="I78" s="118">
        <f t="shared" si="44"/>
        <v>699.851</v>
      </c>
      <c r="J78" s="119">
        <f t="shared" si="45"/>
        <v>7.622234943709099E-3</v>
      </c>
      <c r="K78" s="119">
        <f t="shared" si="46"/>
        <v>0.34815277465195071</v>
      </c>
      <c r="L78" s="119">
        <f t="shared" si="47"/>
        <v>0.28863286613864952</v>
      </c>
      <c r="M78" s="120">
        <f t="shared" si="48"/>
        <v>15.067</v>
      </c>
      <c r="N78" s="121">
        <f t="shared" si="49"/>
        <v>0.14288755749438095</v>
      </c>
      <c r="O78" s="121">
        <f t="shared" si="50"/>
        <v>34.007238683662663</v>
      </c>
      <c r="P78" s="232">
        <f t="shared" si="51"/>
        <v>6</v>
      </c>
      <c r="Q78" s="233">
        <f t="shared" si="52"/>
        <v>1</v>
      </c>
      <c r="R78" s="233">
        <f t="shared" si="53"/>
        <v>238</v>
      </c>
      <c r="T78">
        <v>530</v>
      </c>
      <c r="U78">
        <v>5838</v>
      </c>
      <c r="V78" t="s">
        <v>378</v>
      </c>
      <c r="W78">
        <v>699.851</v>
      </c>
      <c r="X78">
        <v>338.89</v>
      </c>
      <c r="Y78">
        <v>2.0649999999999999</v>
      </c>
      <c r="Z78">
        <v>15.067</v>
      </c>
      <c r="AA78">
        <v>35.750537999999999</v>
      </c>
      <c r="AB78">
        <v>0.27249899999999999</v>
      </c>
      <c r="AC78">
        <v>12.446649000000001</v>
      </c>
      <c r="AD78" s="1">
        <v>202</v>
      </c>
      <c r="AE78">
        <v>1</v>
      </c>
      <c r="AF78">
        <v>238</v>
      </c>
      <c r="AG78">
        <v>79</v>
      </c>
      <c r="AH78">
        <v>19.575956999999999</v>
      </c>
      <c r="AI78">
        <v>381.2</v>
      </c>
      <c r="AJ78">
        <v>0</v>
      </c>
      <c r="AK78">
        <v>6</v>
      </c>
      <c r="AL78">
        <v>2056</v>
      </c>
      <c r="AM78" t="s">
        <v>379</v>
      </c>
      <c r="AN78" t="s">
        <v>528</v>
      </c>
      <c r="AO78">
        <v>699.851</v>
      </c>
      <c r="AR78" t="s">
        <v>118</v>
      </c>
      <c r="AS78" t="s">
        <v>121</v>
      </c>
      <c r="AT78" t="s">
        <v>235</v>
      </c>
      <c r="AU78" t="s">
        <v>378</v>
      </c>
      <c r="AV78" t="s">
        <v>48</v>
      </c>
      <c r="AW78">
        <v>1</v>
      </c>
      <c r="BB78">
        <v>0.89782608695652177</v>
      </c>
      <c r="BC78" t="s">
        <v>69</v>
      </c>
      <c r="BF78" t="s">
        <v>118</v>
      </c>
      <c r="BG78" t="s">
        <v>121</v>
      </c>
      <c r="BH78" t="s">
        <v>378</v>
      </c>
      <c r="BI78">
        <v>5838</v>
      </c>
      <c r="BJ78">
        <v>1</v>
      </c>
      <c r="BK78" t="s">
        <v>235</v>
      </c>
      <c r="BL78" t="s">
        <v>173</v>
      </c>
      <c r="BM78">
        <v>0.89782608695652177</v>
      </c>
      <c r="BN78" t="s">
        <v>69</v>
      </c>
      <c r="BO78" t="s">
        <v>176</v>
      </c>
      <c r="BP78">
        <v>699.851</v>
      </c>
    </row>
    <row r="79" spans="1:68" ht="16.5">
      <c r="A79" s="275" t="str">
        <f t="shared" si="36"/>
        <v>인천제물포교통</v>
      </c>
      <c r="B79" s="127" t="str">
        <f t="shared" si="37"/>
        <v>표정철</v>
      </c>
      <c r="C79" s="128" t="str">
        <f t="shared" si="38"/>
        <v>F</v>
      </c>
      <c r="D79" s="129">
        <f t="shared" si="39"/>
        <v>0.77217391304347838</v>
      </c>
      <c r="E79" s="130">
        <f t="shared" si="40"/>
        <v>1558</v>
      </c>
      <c r="F79" s="131" t="str">
        <f t="shared" si="41"/>
        <v>급행97</v>
      </c>
      <c r="G79" s="132" t="str">
        <f t="shared" si="42"/>
        <v>70바2835</v>
      </c>
      <c r="H79" s="133">
        <f t="shared" si="43"/>
        <v>1</v>
      </c>
      <c r="I79" s="134">
        <f t="shared" si="44"/>
        <v>2301.9780000000001</v>
      </c>
      <c r="J79" s="135">
        <f t="shared" si="45"/>
        <v>2.2945271284026372E-2</v>
      </c>
      <c r="K79" s="135">
        <f t="shared" si="46"/>
        <v>0.3566841572938485</v>
      </c>
      <c r="L79" s="135">
        <f t="shared" si="47"/>
        <v>0.21199160026724842</v>
      </c>
      <c r="M79" s="136">
        <f t="shared" si="48"/>
        <v>17.218</v>
      </c>
      <c r="N79" s="137">
        <f t="shared" si="49"/>
        <v>0</v>
      </c>
      <c r="O79" s="137">
        <f t="shared" si="50"/>
        <v>46.394883009307648</v>
      </c>
      <c r="P79" s="230">
        <f t="shared" si="51"/>
        <v>7</v>
      </c>
      <c r="Q79" s="231">
        <f t="shared" si="52"/>
        <v>0</v>
      </c>
      <c r="R79" s="231">
        <f t="shared" si="53"/>
        <v>1068</v>
      </c>
      <c r="T79">
        <v>530</v>
      </c>
      <c r="U79">
        <v>1558</v>
      </c>
      <c r="V79" t="s">
        <v>380</v>
      </c>
      <c r="W79">
        <v>2301.9780000000001</v>
      </c>
      <c r="X79">
        <v>1296.173</v>
      </c>
      <c r="Y79">
        <v>1.776</v>
      </c>
      <c r="Z79">
        <v>17.218</v>
      </c>
      <c r="AA79">
        <v>131.991074</v>
      </c>
      <c r="AB79">
        <v>3.0285709999999999</v>
      </c>
      <c r="AC79">
        <v>47.079124999999998</v>
      </c>
      <c r="AD79" s="1">
        <v>488</v>
      </c>
      <c r="AE79">
        <v>0</v>
      </c>
      <c r="AF79">
        <v>1068</v>
      </c>
      <c r="AG79">
        <v>78</v>
      </c>
      <c r="AH79">
        <v>17.440405999999999</v>
      </c>
      <c r="AI79">
        <v>2564</v>
      </c>
      <c r="AJ79">
        <v>0</v>
      </c>
      <c r="AK79">
        <v>7</v>
      </c>
      <c r="AL79">
        <v>1821</v>
      </c>
      <c r="AM79" t="s">
        <v>381</v>
      </c>
      <c r="AN79" t="s">
        <v>529</v>
      </c>
      <c r="AO79">
        <v>2301.9780000000001</v>
      </c>
      <c r="AR79" t="s">
        <v>118</v>
      </c>
      <c r="AS79" t="s">
        <v>121</v>
      </c>
      <c r="AT79" t="s">
        <v>233</v>
      </c>
      <c r="AU79" t="s">
        <v>380</v>
      </c>
      <c r="AV79" t="s">
        <v>48</v>
      </c>
      <c r="AW79">
        <v>1</v>
      </c>
      <c r="BB79">
        <v>0.77217391304347838</v>
      </c>
      <c r="BC79" t="s">
        <v>70</v>
      </c>
      <c r="BF79" t="s">
        <v>118</v>
      </c>
      <c r="BG79" t="s">
        <v>121</v>
      </c>
      <c r="BH79" t="s">
        <v>380</v>
      </c>
      <c r="BI79">
        <v>1558</v>
      </c>
      <c r="BJ79">
        <v>1</v>
      </c>
      <c r="BK79" t="s">
        <v>233</v>
      </c>
      <c r="BL79" t="s">
        <v>173</v>
      </c>
      <c r="BM79">
        <v>0.77217391304347838</v>
      </c>
      <c r="BN79" t="s">
        <v>70</v>
      </c>
      <c r="BO79" t="s">
        <v>187</v>
      </c>
      <c r="BP79">
        <v>2301.9780000000001</v>
      </c>
    </row>
    <row r="80" spans="1:68" ht="16.5">
      <c r="A80" s="276" t="str">
        <f t="shared" si="36"/>
        <v>인천제물포교통</v>
      </c>
      <c r="B80" s="111" t="str">
        <f t="shared" si="37"/>
        <v>하태권</v>
      </c>
      <c r="C80" s="112" t="str">
        <f t="shared" si="38"/>
        <v>F</v>
      </c>
      <c r="D80" s="113">
        <f t="shared" si="39"/>
        <v>0.76065683901181613</v>
      </c>
      <c r="E80" s="114">
        <f t="shared" si="40"/>
        <v>3999</v>
      </c>
      <c r="F80" s="115" t="str">
        <f t="shared" si="41"/>
        <v>급행97</v>
      </c>
      <c r="G80" s="116" t="str">
        <f t="shared" si="42"/>
        <v>70바2858</v>
      </c>
      <c r="H80" s="117">
        <f t="shared" si="43"/>
        <v>7</v>
      </c>
      <c r="I80" s="118">
        <f t="shared" si="44"/>
        <v>1099.2239999999999</v>
      </c>
      <c r="J80" s="119">
        <f t="shared" si="45"/>
        <v>3.1810432035806323E-2</v>
      </c>
      <c r="K80" s="119">
        <f t="shared" si="46"/>
        <v>0.3763786501735894</v>
      </c>
      <c r="L80" s="119">
        <f t="shared" si="47"/>
        <v>0.1537448236210272</v>
      </c>
      <c r="M80" s="120">
        <f t="shared" si="48"/>
        <v>16.279</v>
      </c>
      <c r="N80" s="121">
        <f t="shared" si="49"/>
        <v>9.0973268414809003E-2</v>
      </c>
      <c r="O80" s="121">
        <f t="shared" si="50"/>
        <v>34.3878954607978</v>
      </c>
      <c r="P80" s="232">
        <f t="shared" si="51"/>
        <v>21</v>
      </c>
      <c r="Q80" s="233">
        <f t="shared" si="52"/>
        <v>1</v>
      </c>
      <c r="R80" s="233">
        <f t="shared" si="53"/>
        <v>378</v>
      </c>
      <c r="T80">
        <v>530</v>
      </c>
      <c r="U80">
        <v>3999</v>
      </c>
      <c r="V80" t="s">
        <v>382</v>
      </c>
      <c r="W80">
        <v>1099.2239999999999</v>
      </c>
      <c r="X80">
        <v>639.73099999999999</v>
      </c>
      <c r="Y80">
        <v>1.718</v>
      </c>
      <c r="Z80">
        <v>16.279</v>
      </c>
      <c r="AA80">
        <v>67.770818000000006</v>
      </c>
      <c r="AB80">
        <v>2.1558190000000002</v>
      </c>
      <c r="AC80">
        <v>25.507489</v>
      </c>
      <c r="AD80" s="1">
        <v>169</v>
      </c>
      <c r="AE80">
        <v>1</v>
      </c>
      <c r="AF80">
        <v>378</v>
      </c>
      <c r="AG80">
        <v>73</v>
      </c>
      <c r="AH80">
        <v>16.219723999999999</v>
      </c>
      <c r="AI80">
        <v>539.29999999999995</v>
      </c>
      <c r="AJ80">
        <v>0</v>
      </c>
      <c r="AK80">
        <v>21</v>
      </c>
      <c r="AL80">
        <v>7664</v>
      </c>
      <c r="AM80" t="s">
        <v>383</v>
      </c>
      <c r="AN80" t="s">
        <v>530</v>
      </c>
      <c r="AO80">
        <v>273.61500000000001</v>
      </c>
      <c r="AR80" t="s">
        <v>118</v>
      </c>
      <c r="AS80" t="s">
        <v>121</v>
      </c>
      <c r="AT80" t="s">
        <v>235</v>
      </c>
      <c r="AU80" t="s">
        <v>382</v>
      </c>
      <c r="AV80" t="s">
        <v>48</v>
      </c>
      <c r="AW80">
        <v>7</v>
      </c>
      <c r="BB80">
        <v>0.76065683901181613</v>
      </c>
      <c r="BC80" t="s">
        <v>70</v>
      </c>
      <c r="BF80" t="s">
        <v>118</v>
      </c>
      <c r="BG80" t="s">
        <v>121</v>
      </c>
      <c r="BH80" t="s">
        <v>382</v>
      </c>
      <c r="BI80">
        <v>3999</v>
      </c>
      <c r="BJ80">
        <v>7</v>
      </c>
      <c r="BK80" t="s">
        <v>235</v>
      </c>
      <c r="BL80" t="s">
        <v>225</v>
      </c>
      <c r="BM80">
        <v>0.76065683901181613</v>
      </c>
      <c r="BN80" t="s">
        <v>70</v>
      </c>
      <c r="BO80" t="s">
        <v>187</v>
      </c>
      <c r="BP80">
        <v>1099.2239999999999</v>
      </c>
    </row>
    <row r="81" spans="1:68" ht="16.5">
      <c r="A81" s="275" t="str">
        <f t="shared" si="36"/>
        <v>인천제물포교통</v>
      </c>
      <c r="B81" s="127" t="str">
        <f t="shared" si="37"/>
        <v>한상우</v>
      </c>
      <c r="C81" s="128" t="str">
        <f t="shared" si="38"/>
        <v>C</v>
      </c>
      <c r="D81" s="129">
        <f t="shared" si="39"/>
        <v>0.85857142857142854</v>
      </c>
      <c r="E81" s="130">
        <f t="shared" si="40"/>
        <v>8799</v>
      </c>
      <c r="F81" s="131" t="str">
        <f t="shared" si="41"/>
        <v>30</v>
      </c>
      <c r="G81" s="132" t="str">
        <f t="shared" si="42"/>
        <v>70바2796</v>
      </c>
      <c r="H81" s="133">
        <f t="shared" si="43"/>
        <v>1</v>
      </c>
      <c r="I81" s="134">
        <f t="shared" si="44"/>
        <v>1635.605</v>
      </c>
      <c r="J81" s="135">
        <f t="shared" si="45"/>
        <v>4.3786012717869652E-2</v>
      </c>
      <c r="K81" s="135">
        <f t="shared" si="46"/>
        <v>0.35140432921013809</v>
      </c>
      <c r="L81" s="135">
        <f t="shared" si="47"/>
        <v>0.24761479697115135</v>
      </c>
      <c r="M81" s="136">
        <f t="shared" si="48"/>
        <v>15.462999999999999</v>
      </c>
      <c r="N81" s="137">
        <f t="shared" si="49"/>
        <v>6.1139456042259593E-2</v>
      </c>
      <c r="O81" s="137">
        <f t="shared" si="50"/>
        <v>32.403911702397586</v>
      </c>
      <c r="P81" s="230">
        <f t="shared" si="51"/>
        <v>20</v>
      </c>
      <c r="Q81" s="231">
        <f t="shared" si="52"/>
        <v>1</v>
      </c>
      <c r="R81" s="231">
        <f t="shared" si="53"/>
        <v>530</v>
      </c>
      <c r="T81">
        <v>530</v>
      </c>
      <c r="U81">
        <v>8799</v>
      </c>
      <c r="V81" t="s">
        <v>384</v>
      </c>
      <c r="W81">
        <v>1635.605</v>
      </c>
      <c r="X81">
        <v>907.10400000000004</v>
      </c>
      <c r="Y81">
        <v>1.8029999999999999</v>
      </c>
      <c r="Z81">
        <v>15.462999999999999</v>
      </c>
      <c r="AA81">
        <v>92.146092999999993</v>
      </c>
      <c r="AB81">
        <v>4.0347099999999996</v>
      </c>
      <c r="AC81">
        <v>32.380535999999999</v>
      </c>
      <c r="AD81" s="1">
        <v>405</v>
      </c>
      <c r="AE81">
        <v>1</v>
      </c>
      <c r="AF81">
        <v>530</v>
      </c>
      <c r="AG81">
        <v>73</v>
      </c>
      <c r="AH81">
        <v>17.750128</v>
      </c>
      <c r="AI81">
        <v>2419.5</v>
      </c>
      <c r="AJ81">
        <v>0</v>
      </c>
      <c r="AK81">
        <v>20</v>
      </c>
      <c r="AL81">
        <v>9373</v>
      </c>
      <c r="AM81" t="s">
        <v>385</v>
      </c>
      <c r="AN81" t="s">
        <v>531</v>
      </c>
      <c r="AO81">
        <v>1635.605</v>
      </c>
      <c r="AR81" t="s">
        <v>118</v>
      </c>
      <c r="AS81" t="s">
        <v>119</v>
      </c>
      <c r="AT81" t="s">
        <v>216</v>
      </c>
      <c r="AU81" t="s">
        <v>384</v>
      </c>
      <c r="AV81" t="s">
        <v>48</v>
      </c>
      <c r="AW81">
        <v>1</v>
      </c>
      <c r="BB81">
        <v>0.85857142857142854</v>
      </c>
      <c r="BC81" t="s">
        <v>69</v>
      </c>
      <c r="BF81" t="s">
        <v>118</v>
      </c>
      <c r="BG81" t="s">
        <v>119</v>
      </c>
      <c r="BH81" t="s">
        <v>384</v>
      </c>
      <c r="BI81">
        <v>8799</v>
      </c>
      <c r="BJ81">
        <v>1</v>
      </c>
      <c r="BK81" t="s">
        <v>216</v>
      </c>
      <c r="BL81" t="s">
        <v>173</v>
      </c>
      <c r="BM81">
        <v>0.85857142857142854</v>
      </c>
      <c r="BN81" t="s">
        <v>69</v>
      </c>
      <c r="BO81" t="s">
        <v>176</v>
      </c>
      <c r="BP81">
        <v>1635.605</v>
      </c>
    </row>
    <row r="82" spans="1:68" ht="16.5">
      <c r="A82" s="276" t="str">
        <f t="shared" si="36"/>
        <v>인천제물포교통</v>
      </c>
      <c r="B82" s="111" t="str">
        <f t="shared" si="37"/>
        <v>한선호</v>
      </c>
      <c r="C82" s="112" t="str">
        <f t="shared" si="38"/>
        <v>S</v>
      </c>
      <c r="D82" s="113">
        <f t="shared" si="39"/>
        <v>1.0479310707059042</v>
      </c>
      <c r="E82" s="114">
        <f t="shared" si="40"/>
        <v>5083</v>
      </c>
      <c r="F82" s="115" t="str">
        <f t="shared" si="41"/>
        <v>30</v>
      </c>
      <c r="G82" s="116" t="str">
        <f t="shared" si="42"/>
        <v>70바2783</v>
      </c>
      <c r="H82" s="117">
        <f t="shared" si="43"/>
        <v>3</v>
      </c>
      <c r="I82" s="118">
        <f t="shared" si="44"/>
        <v>2558.1489999999999</v>
      </c>
      <c r="J82" s="119">
        <f t="shared" si="45"/>
        <v>6.8576396987804142E-3</v>
      </c>
      <c r="K82" s="119">
        <f t="shared" si="46"/>
        <v>0.30319003480548151</v>
      </c>
      <c r="L82" s="119">
        <f t="shared" si="47"/>
        <v>0.29787162514771426</v>
      </c>
      <c r="M82" s="120">
        <f t="shared" si="48"/>
        <v>11.076000000000001</v>
      </c>
      <c r="N82" s="121">
        <f t="shared" si="49"/>
        <v>0</v>
      </c>
      <c r="O82" s="121">
        <f t="shared" si="50"/>
        <v>4.0263487388733026</v>
      </c>
      <c r="P82" s="232">
        <f t="shared" si="51"/>
        <v>0</v>
      </c>
      <c r="Q82" s="233">
        <f t="shared" si="52"/>
        <v>0</v>
      </c>
      <c r="R82" s="233">
        <f t="shared" si="53"/>
        <v>103</v>
      </c>
      <c r="T82">
        <v>530</v>
      </c>
      <c r="U82">
        <v>5083</v>
      </c>
      <c r="V82" t="s">
        <v>386</v>
      </c>
      <c r="W82">
        <v>2558.1489999999999</v>
      </c>
      <c r="X82">
        <v>1216.7829999999999</v>
      </c>
      <c r="Y82">
        <v>2.1019999999999999</v>
      </c>
      <c r="Z82">
        <v>11.076000000000001</v>
      </c>
      <c r="AA82">
        <v>142.658851</v>
      </c>
      <c r="AB82">
        <v>0.97830300000000003</v>
      </c>
      <c r="AC82">
        <v>43.252741999999998</v>
      </c>
      <c r="AD82" s="1">
        <v>762</v>
      </c>
      <c r="AE82">
        <v>0</v>
      </c>
      <c r="AF82">
        <v>103</v>
      </c>
      <c r="AG82">
        <v>70</v>
      </c>
      <c r="AH82">
        <v>17.931933000000001</v>
      </c>
      <c r="AI82">
        <v>267.89999999999998</v>
      </c>
      <c r="AJ82">
        <v>0</v>
      </c>
      <c r="AK82">
        <v>0</v>
      </c>
      <c r="AL82">
        <v>0</v>
      </c>
      <c r="AM82" t="s">
        <v>387</v>
      </c>
      <c r="AN82" t="s">
        <v>532</v>
      </c>
      <c r="AO82">
        <v>2263.9949999999999</v>
      </c>
      <c r="AR82" t="s">
        <v>118</v>
      </c>
      <c r="AS82" t="s">
        <v>119</v>
      </c>
      <c r="AT82" t="s">
        <v>209</v>
      </c>
      <c r="AU82" t="s">
        <v>386</v>
      </c>
      <c r="AV82" t="s">
        <v>48</v>
      </c>
      <c r="AW82">
        <v>3</v>
      </c>
      <c r="BB82">
        <v>1.0479310707059042</v>
      </c>
      <c r="BC82" t="s">
        <v>71</v>
      </c>
      <c r="BF82" t="s">
        <v>118</v>
      </c>
      <c r="BG82" t="s">
        <v>119</v>
      </c>
      <c r="BH82" t="s">
        <v>386</v>
      </c>
      <c r="BI82">
        <v>5083</v>
      </c>
      <c r="BJ82">
        <v>3</v>
      </c>
      <c r="BK82" t="s">
        <v>209</v>
      </c>
      <c r="BL82" t="s">
        <v>222</v>
      </c>
      <c r="BM82">
        <v>1.0479310707059042</v>
      </c>
      <c r="BN82" t="s">
        <v>71</v>
      </c>
      <c r="BO82" t="s">
        <v>175</v>
      </c>
      <c r="BP82">
        <v>2558.1489999999999</v>
      </c>
    </row>
    <row r="83" spans="1:68" ht="16.5">
      <c r="A83" s="275" t="str">
        <f t="shared" si="36"/>
        <v>인천제물포교통</v>
      </c>
      <c r="B83" s="127" t="str">
        <f t="shared" si="37"/>
        <v>한정철</v>
      </c>
      <c r="C83" s="128" t="str">
        <f t="shared" si="38"/>
        <v>D</v>
      </c>
      <c r="D83" s="129">
        <f t="shared" si="39"/>
        <v>0.83889075218968134</v>
      </c>
      <c r="E83" s="130">
        <f t="shared" si="40"/>
        <v>6277</v>
      </c>
      <c r="F83" s="131" t="str">
        <f t="shared" si="41"/>
        <v>30</v>
      </c>
      <c r="G83" s="132" t="str">
        <f t="shared" si="42"/>
        <v>70바2797</v>
      </c>
      <c r="H83" s="133">
        <f t="shared" si="43"/>
        <v>3</v>
      </c>
      <c r="I83" s="134">
        <f t="shared" si="44"/>
        <v>1872.9349999999999</v>
      </c>
      <c r="J83" s="135">
        <f t="shared" si="45"/>
        <v>1.447359670037812E-2</v>
      </c>
      <c r="K83" s="135">
        <f t="shared" si="46"/>
        <v>0.36296693376353545</v>
      </c>
      <c r="L83" s="135">
        <f t="shared" si="47"/>
        <v>0.22371304930496788</v>
      </c>
      <c r="M83" s="136">
        <f t="shared" si="48"/>
        <v>15.56</v>
      </c>
      <c r="N83" s="137">
        <f t="shared" si="49"/>
        <v>0.10678427174461474</v>
      </c>
      <c r="O83" s="137">
        <f t="shared" si="50"/>
        <v>70.53101148731804</v>
      </c>
      <c r="P83" s="230">
        <f t="shared" si="51"/>
        <v>13</v>
      </c>
      <c r="Q83" s="231">
        <f t="shared" si="52"/>
        <v>2</v>
      </c>
      <c r="R83" s="231">
        <f t="shared" si="53"/>
        <v>1321</v>
      </c>
      <c r="T83">
        <v>530</v>
      </c>
      <c r="U83">
        <v>6277</v>
      </c>
      <c r="V83" t="s">
        <v>388</v>
      </c>
      <c r="W83">
        <v>1872.9349999999999</v>
      </c>
      <c r="X83">
        <v>1063.4259999999999</v>
      </c>
      <c r="Y83">
        <v>1.7609999999999999</v>
      </c>
      <c r="Z83">
        <v>15.56</v>
      </c>
      <c r="AA83">
        <v>104.844983</v>
      </c>
      <c r="AB83">
        <v>1.5174840000000001</v>
      </c>
      <c r="AC83">
        <v>38.055261999999999</v>
      </c>
      <c r="AD83" s="1">
        <v>419</v>
      </c>
      <c r="AE83">
        <v>2</v>
      </c>
      <c r="AF83">
        <v>1321</v>
      </c>
      <c r="AG83">
        <v>81</v>
      </c>
      <c r="AH83">
        <v>17.863848999999998</v>
      </c>
      <c r="AI83">
        <v>2906.8</v>
      </c>
      <c r="AJ83">
        <v>0</v>
      </c>
      <c r="AK83">
        <v>13</v>
      </c>
      <c r="AL83">
        <v>4322</v>
      </c>
      <c r="AM83" t="s">
        <v>389</v>
      </c>
      <c r="AN83" t="s">
        <v>533</v>
      </c>
      <c r="AO83">
        <v>1347.9949999999999</v>
      </c>
      <c r="AR83" t="s">
        <v>118</v>
      </c>
      <c r="AS83" t="s">
        <v>119</v>
      </c>
      <c r="AT83" t="s">
        <v>217</v>
      </c>
      <c r="AU83" t="s">
        <v>388</v>
      </c>
      <c r="AV83" t="s">
        <v>48</v>
      </c>
      <c r="AW83">
        <v>3</v>
      </c>
      <c r="BB83">
        <v>0.83889075218968134</v>
      </c>
      <c r="BC83" t="s">
        <v>67</v>
      </c>
      <c r="BF83" t="s">
        <v>118</v>
      </c>
      <c r="BG83" t="s">
        <v>119</v>
      </c>
      <c r="BH83" t="s">
        <v>388</v>
      </c>
      <c r="BI83">
        <v>6277</v>
      </c>
      <c r="BJ83">
        <v>3</v>
      </c>
      <c r="BK83" t="s">
        <v>217</v>
      </c>
      <c r="BL83" t="s">
        <v>207</v>
      </c>
      <c r="BM83">
        <v>0.83889075218968134</v>
      </c>
      <c r="BN83" t="s">
        <v>67</v>
      </c>
      <c r="BO83" t="s">
        <v>178</v>
      </c>
      <c r="BP83">
        <v>1872.9349999999999</v>
      </c>
    </row>
    <row r="84" spans="1:68" ht="16.5">
      <c r="A84" s="276" t="str">
        <f t="shared" si="36"/>
        <v>인천제물포교통</v>
      </c>
      <c r="B84" s="111" t="str">
        <f t="shared" si="37"/>
        <v>홍석하</v>
      </c>
      <c r="C84" s="112" t="str">
        <f t="shared" si="38"/>
        <v>C</v>
      </c>
      <c r="D84" s="113">
        <f t="shared" si="39"/>
        <v>0.89528067815851431</v>
      </c>
      <c r="E84" s="114">
        <f t="shared" si="40"/>
        <v>1711</v>
      </c>
      <c r="F84" s="115" t="str">
        <f t="shared" si="41"/>
        <v>급행97</v>
      </c>
      <c r="G84" s="116" t="str">
        <f t="shared" si="42"/>
        <v>70바2831</v>
      </c>
      <c r="H84" s="117">
        <f t="shared" si="43"/>
        <v>2</v>
      </c>
      <c r="I84" s="118">
        <f t="shared" si="44"/>
        <v>3008.6129999999998</v>
      </c>
      <c r="J84" s="119">
        <f t="shared" si="45"/>
        <v>5.5950334465227111E-2</v>
      </c>
      <c r="K84" s="119">
        <f t="shared" si="46"/>
        <v>0.31711331440074114</v>
      </c>
      <c r="L84" s="119">
        <f t="shared" si="47"/>
        <v>0.17749042498985415</v>
      </c>
      <c r="M84" s="120">
        <f t="shared" si="48"/>
        <v>12.083</v>
      </c>
      <c r="N84" s="121">
        <f t="shared" si="49"/>
        <v>3.3237907301470811E-2</v>
      </c>
      <c r="O84" s="121">
        <f t="shared" si="50"/>
        <v>4.7530207441103265</v>
      </c>
      <c r="P84" s="232">
        <f t="shared" si="51"/>
        <v>20</v>
      </c>
      <c r="Q84" s="233">
        <f t="shared" si="52"/>
        <v>1</v>
      </c>
      <c r="R84" s="233">
        <f t="shared" si="53"/>
        <v>143</v>
      </c>
      <c r="T84">
        <v>530</v>
      </c>
      <c r="U84">
        <v>1711</v>
      </c>
      <c r="V84" t="s">
        <v>390</v>
      </c>
      <c r="W84">
        <v>3008.6129999999998</v>
      </c>
      <c r="X84">
        <v>1462.7380000000001</v>
      </c>
      <c r="Y84">
        <v>2.0569999999999999</v>
      </c>
      <c r="Z84">
        <v>12.083</v>
      </c>
      <c r="AA84">
        <v>186.71716799999999</v>
      </c>
      <c r="AB84">
        <v>10.446888</v>
      </c>
      <c r="AC84">
        <v>59.210500000000003</v>
      </c>
      <c r="AD84" s="1">
        <v>534</v>
      </c>
      <c r="AE84">
        <v>1</v>
      </c>
      <c r="AF84">
        <v>143</v>
      </c>
      <c r="AG84">
        <v>67</v>
      </c>
      <c r="AH84">
        <v>16.113209999999999</v>
      </c>
      <c r="AI84">
        <v>68.099999999999994</v>
      </c>
      <c r="AJ84">
        <v>0</v>
      </c>
      <c r="AK84">
        <v>20</v>
      </c>
      <c r="AL84">
        <v>5626</v>
      </c>
      <c r="AM84" t="s">
        <v>391</v>
      </c>
      <c r="AN84" t="s">
        <v>534</v>
      </c>
      <c r="AO84">
        <v>2754.5929999999998</v>
      </c>
      <c r="AR84" t="s">
        <v>118</v>
      </c>
      <c r="AS84" t="s">
        <v>121</v>
      </c>
      <c r="AT84" t="s">
        <v>230</v>
      </c>
      <c r="AU84" t="s">
        <v>390</v>
      </c>
      <c r="AV84" t="s">
        <v>48</v>
      </c>
      <c r="AW84">
        <v>2</v>
      </c>
      <c r="BB84">
        <v>0.89528067815851431</v>
      </c>
      <c r="BC84" t="s">
        <v>69</v>
      </c>
      <c r="BF84" t="s">
        <v>118</v>
      </c>
      <c r="BG84" t="s">
        <v>121</v>
      </c>
      <c r="BH84" t="s">
        <v>390</v>
      </c>
      <c r="BI84">
        <v>1711</v>
      </c>
      <c r="BJ84">
        <v>2</v>
      </c>
      <c r="BK84" t="s">
        <v>230</v>
      </c>
      <c r="BL84" t="s">
        <v>235</v>
      </c>
      <c r="BM84">
        <v>0.89528067815851431</v>
      </c>
      <c r="BN84" t="s">
        <v>69</v>
      </c>
      <c r="BO84" t="s">
        <v>176</v>
      </c>
      <c r="BP84">
        <v>3008.6129999999998</v>
      </c>
    </row>
    <row r="85" spans="1:68" ht="16.5">
      <c r="A85" s="275" t="str">
        <f t="shared" si="36"/>
        <v>인천제물포교통</v>
      </c>
      <c r="B85" s="127" t="str">
        <f t="shared" si="37"/>
        <v>황수완</v>
      </c>
      <c r="C85" s="128" t="str">
        <f t="shared" si="38"/>
        <v>F</v>
      </c>
      <c r="D85" s="129">
        <f t="shared" si="39"/>
        <v>0.7900123998731905</v>
      </c>
      <c r="E85" s="130">
        <f t="shared" si="40"/>
        <v>2802</v>
      </c>
      <c r="F85" s="131" t="str">
        <f t="shared" si="41"/>
        <v>급행97</v>
      </c>
      <c r="G85" s="132" t="str">
        <f t="shared" si="42"/>
        <v>70바2445</v>
      </c>
      <c r="H85" s="133">
        <f t="shared" si="43"/>
        <v>3</v>
      </c>
      <c r="I85" s="134">
        <f t="shared" si="44"/>
        <v>1850.7539999999999</v>
      </c>
      <c r="J85" s="135">
        <f t="shared" si="45"/>
        <v>5.48898755212439E-2</v>
      </c>
      <c r="K85" s="135">
        <f t="shared" si="46"/>
        <v>0.36216372434276023</v>
      </c>
      <c r="L85" s="135">
        <f t="shared" si="47"/>
        <v>0.19397499613670971</v>
      </c>
      <c r="M85" s="136">
        <f t="shared" si="48"/>
        <v>16.689</v>
      </c>
      <c r="N85" s="137">
        <f t="shared" si="49"/>
        <v>0</v>
      </c>
      <c r="O85" s="137">
        <f t="shared" si="50"/>
        <v>17.236218319668634</v>
      </c>
      <c r="P85" s="230">
        <f t="shared" si="51"/>
        <v>26</v>
      </c>
      <c r="Q85" s="231">
        <f t="shared" si="52"/>
        <v>0</v>
      </c>
      <c r="R85" s="231">
        <f t="shared" si="53"/>
        <v>319</v>
      </c>
      <c r="T85">
        <v>530</v>
      </c>
      <c r="U85">
        <v>2802</v>
      </c>
      <c r="V85" t="s">
        <v>392</v>
      </c>
      <c r="W85">
        <v>1850.7539999999999</v>
      </c>
      <c r="X85">
        <v>985.91399999999999</v>
      </c>
      <c r="Y85">
        <v>1.877</v>
      </c>
      <c r="Z85">
        <v>16.689</v>
      </c>
      <c r="AA85">
        <v>114.815254</v>
      </c>
      <c r="AB85">
        <v>6.3021950000000002</v>
      </c>
      <c r="AC85">
        <v>41.581919999999997</v>
      </c>
      <c r="AD85" s="1">
        <v>359</v>
      </c>
      <c r="AE85">
        <v>0</v>
      </c>
      <c r="AF85">
        <v>319</v>
      </c>
      <c r="AG85">
        <v>73</v>
      </c>
      <c r="AH85">
        <v>16.119408</v>
      </c>
      <c r="AI85">
        <v>1357.4</v>
      </c>
      <c r="AJ85">
        <v>0</v>
      </c>
      <c r="AK85">
        <v>26</v>
      </c>
      <c r="AL85">
        <v>7789</v>
      </c>
      <c r="AM85" t="s">
        <v>393</v>
      </c>
      <c r="AN85" t="s">
        <v>535</v>
      </c>
      <c r="AO85">
        <v>1646.7449999999999</v>
      </c>
      <c r="AR85" t="s">
        <v>118</v>
      </c>
      <c r="AS85" t="s">
        <v>121</v>
      </c>
      <c r="AT85" t="s">
        <v>229</v>
      </c>
      <c r="AU85" t="s">
        <v>392</v>
      </c>
      <c r="AV85" t="s">
        <v>48</v>
      </c>
      <c r="AW85">
        <v>3</v>
      </c>
      <c r="BB85">
        <v>0.7900123998731905</v>
      </c>
      <c r="BC85" t="s">
        <v>70</v>
      </c>
      <c r="BF85" t="s">
        <v>118</v>
      </c>
      <c r="BG85" t="s">
        <v>121</v>
      </c>
      <c r="BH85" t="s">
        <v>392</v>
      </c>
      <c r="BI85">
        <v>2802</v>
      </c>
      <c r="BJ85">
        <v>3</v>
      </c>
      <c r="BK85" t="s">
        <v>229</v>
      </c>
      <c r="BL85" t="s">
        <v>225</v>
      </c>
      <c r="BM85">
        <v>0.7900123998731905</v>
      </c>
      <c r="BN85" t="s">
        <v>70</v>
      </c>
      <c r="BO85" t="s">
        <v>187</v>
      </c>
      <c r="BP85">
        <v>1850.7539999999999</v>
      </c>
    </row>
    <row r="86" spans="1:68" ht="16.5">
      <c r="A86" s="276" t="str">
        <f t="shared" si="36"/>
        <v>인천제물포교통</v>
      </c>
      <c r="B86" s="111" t="str">
        <f t="shared" si="37"/>
        <v>황재용</v>
      </c>
      <c r="C86" s="112" t="str">
        <f t="shared" si="38"/>
        <v>F</v>
      </c>
      <c r="D86" s="113">
        <f t="shared" si="39"/>
        <v>0.79380952380952374</v>
      </c>
      <c r="E86" s="114">
        <f t="shared" si="40"/>
        <v>3729</v>
      </c>
      <c r="F86" s="115" t="str">
        <f t="shared" si="41"/>
        <v>30</v>
      </c>
      <c r="G86" s="116" t="str">
        <f t="shared" si="42"/>
        <v>70바2789</v>
      </c>
      <c r="H86" s="117">
        <f t="shared" si="43"/>
        <v>1</v>
      </c>
      <c r="I86" s="118">
        <f t="shared" si="44"/>
        <v>1415.8</v>
      </c>
      <c r="J86" s="119">
        <f t="shared" si="45"/>
        <v>1.034938234013664E-2</v>
      </c>
      <c r="K86" s="119">
        <f t="shared" si="46"/>
        <v>0.34942642326352341</v>
      </c>
      <c r="L86" s="119">
        <f t="shared" si="47"/>
        <v>0.26063003249046474</v>
      </c>
      <c r="M86" s="120">
        <f t="shared" si="48"/>
        <v>15.718999999999999</v>
      </c>
      <c r="N86" s="121">
        <f t="shared" si="49"/>
        <v>7.0631445119367142E-2</v>
      </c>
      <c r="O86" s="121">
        <f t="shared" si="50"/>
        <v>4.8029382681169661</v>
      </c>
      <c r="P86" s="232">
        <f t="shared" si="51"/>
        <v>7</v>
      </c>
      <c r="Q86" s="233">
        <f t="shared" si="52"/>
        <v>1</v>
      </c>
      <c r="R86" s="233">
        <f t="shared" si="53"/>
        <v>68</v>
      </c>
      <c r="T86">
        <v>530</v>
      </c>
      <c r="U86">
        <v>3729</v>
      </c>
      <c r="V86" t="s">
        <v>394</v>
      </c>
      <c r="W86">
        <v>1415.8</v>
      </c>
      <c r="X86">
        <v>849.49199999999996</v>
      </c>
      <c r="Y86">
        <v>1.667</v>
      </c>
      <c r="Z86">
        <v>15.718999999999999</v>
      </c>
      <c r="AA86">
        <v>82.344431</v>
      </c>
      <c r="AB86">
        <v>0.85221400000000003</v>
      </c>
      <c r="AC86">
        <v>28.773319999999998</v>
      </c>
      <c r="AD86" s="1">
        <v>369</v>
      </c>
      <c r="AE86">
        <v>1</v>
      </c>
      <c r="AF86">
        <v>68</v>
      </c>
      <c r="AG86">
        <v>71</v>
      </c>
      <c r="AH86">
        <v>17.193632999999998</v>
      </c>
      <c r="AI86">
        <v>165.9</v>
      </c>
      <c r="AJ86">
        <v>0</v>
      </c>
      <c r="AK86">
        <v>7</v>
      </c>
      <c r="AL86">
        <v>698</v>
      </c>
      <c r="AM86" t="s">
        <v>395</v>
      </c>
      <c r="AN86" t="s">
        <v>536</v>
      </c>
      <c r="AO86">
        <v>1415.8</v>
      </c>
      <c r="AR86" t="s">
        <v>118</v>
      </c>
      <c r="AS86" t="s">
        <v>119</v>
      </c>
      <c r="AT86" t="s">
        <v>211</v>
      </c>
      <c r="AU86" t="s">
        <v>394</v>
      </c>
      <c r="AV86" t="s">
        <v>48</v>
      </c>
      <c r="AW86">
        <v>1</v>
      </c>
      <c r="BB86">
        <v>0.79380952380952374</v>
      </c>
      <c r="BC86" t="s">
        <v>70</v>
      </c>
      <c r="BF86" t="s">
        <v>118</v>
      </c>
      <c r="BG86" t="s">
        <v>119</v>
      </c>
      <c r="BH86" t="s">
        <v>394</v>
      </c>
      <c r="BI86">
        <v>3729</v>
      </c>
      <c r="BJ86">
        <v>1</v>
      </c>
      <c r="BK86" t="s">
        <v>211</v>
      </c>
      <c r="BL86" t="s">
        <v>173</v>
      </c>
      <c r="BM86">
        <v>0.79380952380952374</v>
      </c>
      <c r="BN86" t="s">
        <v>70</v>
      </c>
      <c r="BO86" t="s">
        <v>187</v>
      </c>
      <c r="BP86">
        <v>1415.8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86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1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537</v>
      </c>
      <c r="B2" s="35"/>
      <c r="C2" s="102"/>
      <c r="D2" s="109"/>
      <c r="E2" s="10"/>
      <c r="F2" s="38"/>
      <c r="G2" s="10"/>
      <c r="H2" s="10"/>
      <c r="I2" s="10"/>
      <c r="J2" s="10"/>
    </row>
    <row r="4" spans="1:18" ht="26.25">
      <c r="A4" s="234" t="s">
        <v>538</v>
      </c>
      <c r="B4" s="36"/>
      <c r="C4" s="104"/>
      <c r="D4" s="108"/>
      <c r="E4" s="11"/>
      <c r="F4" s="8"/>
      <c r="H4" s="11"/>
    </row>
    <row r="5" spans="1:18" ht="26.25">
      <c r="A5" s="172" t="s">
        <v>539</v>
      </c>
    </row>
    <row r="6" spans="1:18" ht="17.25">
      <c r="A6" s="173" t="s">
        <v>540</v>
      </c>
    </row>
    <row r="7" spans="1:18" ht="17.25">
      <c r="A7" s="173"/>
    </row>
    <row r="8" spans="1:18" ht="17.25">
      <c r="A8" s="175" t="s">
        <v>191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</row>
    <row r="9" spans="1:18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</row>
    <row r="10" spans="1:18">
      <c r="A10" s="176" t="s">
        <v>541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</row>
    <row r="11" spans="1:18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</row>
    <row r="13" spans="1:18" ht="37.5" customHeight="1">
      <c r="A13" s="249" t="s">
        <v>0</v>
      </c>
      <c r="B13" s="250" t="s">
        <v>74</v>
      </c>
      <c r="C13" s="242" t="s">
        <v>65</v>
      </c>
      <c r="D13" s="242" t="s">
        <v>157</v>
      </c>
      <c r="E13" s="251" t="s">
        <v>143</v>
      </c>
      <c r="F13" s="250" t="s">
        <v>148</v>
      </c>
      <c r="G13" s="251" t="s">
        <v>146</v>
      </c>
      <c r="H13" s="251" t="s">
        <v>150</v>
      </c>
      <c r="I13" s="243" t="s">
        <v>152</v>
      </c>
      <c r="J13" s="251" t="s">
        <v>11</v>
      </c>
      <c r="K13" s="251" t="s">
        <v>12</v>
      </c>
      <c r="L13" s="251" t="s">
        <v>13</v>
      </c>
      <c r="M13" s="251" t="s">
        <v>105</v>
      </c>
      <c r="N13" s="251" t="s">
        <v>6</v>
      </c>
      <c r="O13" s="251" t="s">
        <v>7</v>
      </c>
      <c r="P13" s="251" t="s">
        <v>179</v>
      </c>
      <c r="Q13" s="252" t="s">
        <v>181</v>
      </c>
      <c r="R13" s="252" t="s">
        <v>182</v>
      </c>
    </row>
    <row r="14" spans="1:18" ht="16.5">
      <c r="A14" s="277" t="s">
        <v>118</v>
      </c>
      <c r="B14" s="253" t="s">
        <v>238</v>
      </c>
      <c r="C14" s="244" t="s">
        <v>67</v>
      </c>
      <c r="D14" s="245">
        <v>0.84579046121030155</v>
      </c>
      <c r="E14" s="254">
        <v>412</v>
      </c>
      <c r="F14" s="246" t="s">
        <v>121</v>
      </c>
      <c r="G14" s="255" t="s">
        <v>233</v>
      </c>
      <c r="H14" s="256">
        <v>8</v>
      </c>
      <c r="I14" s="247">
        <v>1032.5309999999999</v>
      </c>
      <c r="J14" s="248">
        <v>2.1649828947088532E-2</v>
      </c>
      <c r="K14" s="248">
        <v>0.3496047259435518</v>
      </c>
      <c r="L14" s="248">
        <v>0.17336041242345268</v>
      </c>
      <c r="M14" s="257">
        <v>15.206</v>
      </c>
      <c r="N14" s="258">
        <v>0</v>
      </c>
      <c r="O14" s="258">
        <v>38.933455750965351</v>
      </c>
      <c r="P14" s="259">
        <v>12</v>
      </c>
      <c r="Q14" s="260">
        <v>0</v>
      </c>
      <c r="R14" s="260">
        <v>402</v>
      </c>
    </row>
    <row r="15" spans="1:18" ht="16.5">
      <c r="A15" s="277" t="s">
        <v>118</v>
      </c>
      <c r="B15" s="253" t="s">
        <v>242</v>
      </c>
      <c r="C15" s="244" t="s">
        <v>67</v>
      </c>
      <c r="D15" s="245">
        <v>0.81047619047619046</v>
      </c>
      <c r="E15" s="254">
        <v>9959</v>
      </c>
      <c r="F15" s="246" t="s">
        <v>119</v>
      </c>
      <c r="G15" s="255" t="s">
        <v>216</v>
      </c>
      <c r="H15" s="256">
        <v>1</v>
      </c>
      <c r="I15" s="247">
        <v>1272.922</v>
      </c>
      <c r="J15" s="248">
        <v>1.5892531460984117E-2</v>
      </c>
      <c r="K15" s="248">
        <v>0.36400433769272666</v>
      </c>
      <c r="L15" s="248">
        <v>0.20896802789173255</v>
      </c>
      <c r="M15" s="257">
        <v>16.242000000000001</v>
      </c>
      <c r="N15" s="258">
        <v>0.23567822694556304</v>
      </c>
      <c r="O15" s="258">
        <v>34.409021134052203</v>
      </c>
      <c r="P15" s="259">
        <v>13</v>
      </c>
      <c r="Q15" s="260">
        <v>3</v>
      </c>
      <c r="R15" s="260">
        <v>438</v>
      </c>
    </row>
    <row r="16" spans="1:18" ht="16.5">
      <c r="A16" s="277" t="s">
        <v>118</v>
      </c>
      <c r="B16" s="253" t="s">
        <v>244</v>
      </c>
      <c r="C16" s="244" t="s">
        <v>70</v>
      </c>
      <c r="D16" s="245">
        <v>0.66799999999999993</v>
      </c>
      <c r="E16" s="254">
        <v>6235</v>
      </c>
      <c r="F16" s="246" t="s">
        <v>120</v>
      </c>
      <c r="G16" s="255" t="s">
        <v>226</v>
      </c>
      <c r="H16" s="256">
        <v>1</v>
      </c>
      <c r="I16" s="247">
        <v>1778.3579999999999</v>
      </c>
      <c r="J16" s="248">
        <v>1.0085026337266887E-2</v>
      </c>
      <c r="K16" s="248">
        <v>0.37453938280839305</v>
      </c>
      <c r="L16" s="248">
        <v>0.1833151705112244</v>
      </c>
      <c r="M16" s="257">
        <v>14.154999999999999</v>
      </c>
      <c r="N16" s="258">
        <v>0.11246329479216222</v>
      </c>
      <c r="O16" s="258">
        <v>25.304241328236497</v>
      </c>
      <c r="P16" s="259">
        <v>29</v>
      </c>
      <c r="Q16" s="260">
        <v>2</v>
      </c>
      <c r="R16" s="260">
        <v>450</v>
      </c>
    </row>
    <row r="17" spans="1:18" ht="16.5">
      <c r="A17" s="277" t="s">
        <v>118</v>
      </c>
      <c r="B17" s="253" t="s">
        <v>246</v>
      </c>
      <c r="C17" s="244" t="s">
        <v>70</v>
      </c>
      <c r="D17" s="245">
        <v>0.78608695652173921</v>
      </c>
      <c r="E17" s="254">
        <v>2218</v>
      </c>
      <c r="F17" s="246" t="s">
        <v>121</v>
      </c>
      <c r="G17" s="255" t="s">
        <v>235</v>
      </c>
      <c r="H17" s="256">
        <v>1</v>
      </c>
      <c r="I17" s="247">
        <v>2483.4639999999999</v>
      </c>
      <c r="J17" s="248">
        <v>3.1825762837756552E-2</v>
      </c>
      <c r="K17" s="248">
        <v>0.35367645599970238</v>
      </c>
      <c r="L17" s="248">
        <v>0.23475274858020895</v>
      </c>
      <c r="M17" s="257">
        <v>16.707000000000001</v>
      </c>
      <c r="N17" s="258">
        <v>4.0266337663843729E-2</v>
      </c>
      <c r="O17" s="258">
        <v>55.124616261802068</v>
      </c>
      <c r="P17" s="259">
        <v>5</v>
      </c>
      <c r="Q17" s="260">
        <v>1</v>
      </c>
      <c r="R17" s="260">
        <v>1369</v>
      </c>
    </row>
    <row r="18" spans="1:18" ht="16.5">
      <c r="A18" s="277" t="s">
        <v>118</v>
      </c>
      <c r="B18" s="253" t="s">
        <v>248</v>
      </c>
      <c r="C18" s="244" t="s">
        <v>70</v>
      </c>
      <c r="D18" s="245">
        <v>0.79951482839905885</v>
      </c>
      <c r="E18" s="254">
        <v>6345</v>
      </c>
      <c r="F18" s="246" t="s">
        <v>119</v>
      </c>
      <c r="G18" s="255" t="s">
        <v>208</v>
      </c>
      <c r="H18" s="256">
        <v>2</v>
      </c>
      <c r="I18" s="247">
        <v>997.96600000000001</v>
      </c>
      <c r="J18" s="248">
        <v>1.9392755985115379E-2</v>
      </c>
      <c r="K18" s="248">
        <v>0.32443269504846389</v>
      </c>
      <c r="L18" s="248">
        <v>0.22746265904850466</v>
      </c>
      <c r="M18" s="257">
        <v>16.702999999999999</v>
      </c>
      <c r="N18" s="258">
        <v>0.10020381455881262</v>
      </c>
      <c r="O18" s="258">
        <v>26.153195599850093</v>
      </c>
      <c r="P18" s="259">
        <v>9</v>
      </c>
      <c r="Q18" s="260">
        <v>1</v>
      </c>
      <c r="R18" s="260">
        <v>261</v>
      </c>
    </row>
    <row r="19" spans="1:18" ht="16.5">
      <c r="A19" s="277" t="s">
        <v>118</v>
      </c>
      <c r="B19" s="253" t="s">
        <v>250</v>
      </c>
      <c r="C19" s="244" t="s">
        <v>70</v>
      </c>
      <c r="D19" s="245">
        <v>0.75395581699311509</v>
      </c>
      <c r="E19" s="254">
        <v>5149</v>
      </c>
      <c r="F19" s="246" t="s">
        <v>119</v>
      </c>
      <c r="G19" s="255" t="s">
        <v>214</v>
      </c>
      <c r="H19" s="256">
        <v>2</v>
      </c>
      <c r="I19" s="247">
        <v>642.01800000000003</v>
      </c>
      <c r="J19" s="248">
        <v>3.120575437564517E-2</v>
      </c>
      <c r="K19" s="248">
        <v>0.35149944842808095</v>
      </c>
      <c r="L19" s="248">
        <v>0.23363830920628392</v>
      </c>
      <c r="M19" s="257">
        <v>16.093</v>
      </c>
      <c r="N19" s="258">
        <v>0</v>
      </c>
      <c r="O19" s="258">
        <v>38.783959328243128</v>
      </c>
      <c r="P19" s="259">
        <v>4</v>
      </c>
      <c r="Q19" s="260">
        <v>0</v>
      </c>
      <c r="R19" s="260">
        <v>249</v>
      </c>
    </row>
    <row r="20" spans="1:18" ht="16.5">
      <c r="A20" s="277" t="s">
        <v>118</v>
      </c>
      <c r="B20" s="253" t="s">
        <v>252</v>
      </c>
      <c r="C20" s="244" t="s">
        <v>67</v>
      </c>
      <c r="D20" s="245">
        <v>0.81180388626589817</v>
      </c>
      <c r="E20" s="254">
        <v>2316</v>
      </c>
      <c r="F20" s="246" t="s">
        <v>119</v>
      </c>
      <c r="G20" s="255" t="s">
        <v>216</v>
      </c>
      <c r="H20" s="256">
        <v>12</v>
      </c>
      <c r="I20" s="247">
        <v>2054.4919999999997</v>
      </c>
      <c r="J20" s="248">
        <v>2.3341119824678614E-2</v>
      </c>
      <c r="K20" s="248">
        <v>0.34331346767264204</v>
      </c>
      <c r="L20" s="248">
        <v>0.20391139123181018</v>
      </c>
      <c r="M20" s="257">
        <v>15.086</v>
      </c>
      <c r="N20" s="258">
        <v>4.8673832752816761E-2</v>
      </c>
      <c r="O20" s="258">
        <v>41.810822334669595</v>
      </c>
      <c r="P20" s="259">
        <v>24</v>
      </c>
      <c r="Q20" s="260">
        <v>1</v>
      </c>
      <c r="R20" s="260">
        <v>871</v>
      </c>
    </row>
    <row r="21" spans="1:18" ht="16.5">
      <c r="A21" s="277" t="s">
        <v>118</v>
      </c>
      <c r="B21" s="253" t="s">
        <v>256</v>
      </c>
      <c r="C21" s="244" t="s">
        <v>67</v>
      </c>
      <c r="D21" s="245">
        <v>0.82619047619047625</v>
      </c>
      <c r="E21" s="254">
        <v>9920</v>
      </c>
      <c r="F21" s="246" t="s">
        <v>119</v>
      </c>
      <c r="G21" s="255" t="s">
        <v>206</v>
      </c>
      <c r="H21" s="256">
        <v>1</v>
      </c>
      <c r="I21" s="247">
        <v>1741.374</v>
      </c>
      <c r="J21" s="248">
        <v>3.7399512522046242E-2</v>
      </c>
      <c r="K21" s="248">
        <v>0.34959409339092623</v>
      </c>
      <c r="L21" s="248">
        <v>0.2342977441951011</v>
      </c>
      <c r="M21" s="257">
        <v>14.042999999999999</v>
      </c>
      <c r="N21" s="258">
        <v>0</v>
      </c>
      <c r="O21" s="258">
        <v>15.217868189142596</v>
      </c>
      <c r="P21" s="259">
        <v>24</v>
      </c>
      <c r="Q21" s="260">
        <v>0</v>
      </c>
      <c r="R21" s="260">
        <v>265</v>
      </c>
    </row>
    <row r="22" spans="1:18" ht="16.5">
      <c r="A22" s="277" t="s">
        <v>118</v>
      </c>
      <c r="B22" s="253" t="s">
        <v>258</v>
      </c>
      <c r="C22" s="244" t="s">
        <v>67</v>
      </c>
      <c r="D22" s="245">
        <v>0.80806721986831997</v>
      </c>
      <c r="E22" s="254">
        <v>1954</v>
      </c>
      <c r="F22" s="246" t="s">
        <v>119</v>
      </c>
      <c r="G22" s="255" t="s">
        <v>207</v>
      </c>
      <c r="H22" s="256">
        <v>9</v>
      </c>
      <c r="I22" s="247">
        <v>1386.991</v>
      </c>
      <c r="J22" s="248">
        <v>1.4098558079648544E-2</v>
      </c>
      <c r="K22" s="248">
        <v>0.34679997297854775</v>
      </c>
      <c r="L22" s="248">
        <v>0.17664137690871823</v>
      </c>
      <c r="M22" s="257">
        <v>14.055</v>
      </c>
      <c r="N22" s="258">
        <v>0</v>
      </c>
      <c r="O22" s="258">
        <v>25.739172063841799</v>
      </c>
      <c r="P22" s="259">
        <v>7</v>
      </c>
      <c r="Q22" s="260">
        <v>0</v>
      </c>
      <c r="R22" s="260">
        <v>357</v>
      </c>
    </row>
    <row r="23" spans="1:18" ht="16.5">
      <c r="A23" s="277" t="s">
        <v>118</v>
      </c>
      <c r="B23" s="253" t="s">
        <v>262</v>
      </c>
      <c r="C23" s="244" t="s">
        <v>67</v>
      </c>
      <c r="D23" s="245">
        <v>0.81866914809402025</v>
      </c>
      <c r="E23" s="254">
        <v>8296</v>
      </c>
      <c r="F23" s="246" t="s">
        <v>119</v>
      </c>
      <c r="G23" s="255" t="s">
        <v>200</v>
      </c>
      <c r="H23" s="256">
        <v>2</v>
      </c>
      <c r="I23" s="247">
        <v>2627.52</v>
      </c>
      <c r="J23" s="248">
        <v>2.673755668012668E-2</v>
      </c>
      <c r="K23" s="248">
        <v>0.34684851748370038</v>
      </c>
      <c r="L23" s="248">
        <v>0.27630617464377055</v>
      </c>
      <c r="M23" s="257">
        <v>16.658999999999999</v>
      </c>
      <c r="N23" s="258">
        <v>3.8058701741566191E-2</v>
      </c>
      <c r="O23" s="258">
        <v>20.323346729996345</v>
      </c>
      <c r="P23" s="259">
        <v>14</v>
      </c>
      <c r="Q23" s="260">
        <v>1</v>
      </c>
      <c r="R23" s="260">
        <v>534</v>
      </c>
    </row>
    <row r="24" spans="1:18" ht="16.5">
      <c r="A24" s="277" t="s">
        <v>118</v>
      </c>
      <c r="B24" s="253" t="s">
        <v>264</v>
      </c>
      <c r="C24" s="244" t="s">
        <v>70</v>
      </c>
      <c r="D24" s="245">
        <v>0.75041666666666662</v>
      </c>
      <c r="E24" s="254">
        <v>6697</v>
      </c>
      <c r="F24" s="246" t="s">
        <v>121</v>
      </c>
      <c r="G24" s="255" t="s">
        <v>232</v>
      </c>
      <c r="H24" s="256">
        <v>1</v>
      </c>
      <c r="I24" s="247">
        <v>2347.1379999999999</v>
      </c>
      <c r="J24" s="248">
        <v>4.3342840563886209E-2</v>
      </c>
      <c r="K24" s="248">
        <v>0.36391483559001031</v>
      </c>
      <c r="L24" s="248">
        <v>0.21813800466781247</v>
      </c>
      <c r="M24" s="257">
        <v>15.7</v>
      </c>
      <c r="N24" s="258">
        <v>4.260507903668212E-2</v>
      </c>
      <c r="O24" s="258">
        <v>16.4455605081593</v>
      </c>
      <c r="P24" s="259">
        <v>33</v>
      </c>
      <c r="Q24" s="260">
        <v>1</v>
      </c>
      <c r="R24" s="260">
        <v>386</v>
      </c>
    </row>
    <row r="25" spans="1:18" ht="16.5">
      <c r="A25" s="277" t="s">
        <v>118</v>
      </c>
      <c r="B25" s="253" t="s">
        <v>266</v>
      </c>
      <c r="C25" s="244" t="s">
        <v>67</v>
      </c>
      <c r="D25" s="245">
        <v>0.82841443266055248</v>
      </c>
      <c r="E25" s="254">
        <v>4683</v>
      </c>
      <c r="F25" s="246" t="s">
        <v>119</v>
      </c>
      <c r="G25" s="255" t="s">
        <v>200</v>
      </c>
      <c r="H25" s="256">
        <v>3</v>
      </c>
      <c r="I25" s="247">
        <v>2202.6839999999997</v>
      </c>
      <c r="J25" s="248">
        <v>1.0685736074150872E-2</v>
      </c>
      <c r="K25" s="248">
        <v>0.35641410062609447</v>
      </c>
      <c r="L25" s="248">
        <v>0.16706890321081008</v>
      </c>
      <c r="M25" s="257">
        <v>16.545000000000002</v>
      </c>
      <c r="N25" s="258">
        <v>4.5399158481198396E-2</v>
      </c>
      <c r="O25" s="258">
        <v>27.057898454794245</v>
      </c>
      <c r="P25" s="259">
        <v>21</v>
      </c>
      <c r="Q25" s="260">
        <v>1</v>
      </c>
      <c r="R25" s="260">
        <v>596</v>
      </c>
    </row>
    <row r="26" spans="1:18" ht="16.5">
      <c r="A26" s="277" t="s">
        <v>118</v>
      </c>
      <c r="B26" s="253" t="s">
        <v>268</v>
      </c>
      <c r="C26" s="244" t="s">
        <v>67</v>
      </c>
      <c r="D26" s="245">
        <v>0.81412393208323164</v>
      </c>
      <c r="E26" s="254">
        <v>7725</v>
      </c>
      <c r="F26" s="246" t="s">
        <v>119</v>
      </c>
      <c r="G26" s="255" t="s">
        <v>207</v>
      </c>
      <c r="H26" s="256">
        <v>2</v>
      </c>
      <c r="I26" s="247">
        <v>1694.7270000000001</v>
      </c>
      <c r="J26" s="248">
        <v>2.4993154095183389E-2</v>
      </c>
      <c r="K26" s="248">
        <v>0.34123730312484934</v>
      </c>
      <c r="L26" s="248">
        <v>0.20888320065709698</v>
      </c>
      <c r="M26" s="257">
        <v>14.644</v>
      </c>
      <c r="N26" s="258">
        <v>0.11801310771587399</v>
      </c>
      <c r="O26" s="258">
        <v>14.102566372046942</v>
      </c>
      <c r="P26" s="259">
        <v>36</v>
      </c>
      <c r="Q26" s="260">
        <v>2</v>
      </c>
      <c r="R26" s="260">
        <v>239</v>
      </c>
    </row>
    <row r="27" spans="1:18" ht="16.5">
      <c r="A27" s="277" t="s">
        <v>118</v>
      </c>
      <c r="B27" s="253" t="s">
        <v>274</v>
      </c>
      <c r="C27" s="244" t="s">
        <v>70</v>
      </c>
      <c r="D27" s="245">
        <v>0.79641796190666581</v>
      </c>
      <c r="E27" s="254">
        <v>8696</v>
      </c>
      <c r="F27" s="246" t="s">
        <v>119</v>
      </c>
      <c r="G27" s="255" t="s">
        <v>216</v>
      </c>
      <c r="H27" s="256">
        <v>10</v>
      </c>
      <c r="I27" s="247">
        <v>1386.0429999999999</v>
      </c>
      <c r="J27" s="248">
        <v>1.9060621993553316E-2</v>
      </c>
      <c r="K27" s="248">
        <v>0.33315866415944245</v>
      </c>
      <c r="L27" s="248">
        <v>0.1890273245490941</v>
      </c>
      <c r="M27" s="257">
        <v>15.590999999999999</v>
      </c>
      <c r="N27" s="258">
        <v>0.28859133518945662</v>
      </c>
      <c r="O27" s="258">
        <v>39.825604256145013</v>
      </c>
      <c r="P27" s="259">
        <v>15</v>
      </c>
      <c r="Q27" s="260">
        <v>4</v>
      </c>
      <c r="R27" s="260">
        <v>624</v>
      </c>
    </row>
    <row r="28" spans="1:18" ht="16.5">
      <c r="A28" s="277" t="s">
        <v>118</v>
      </c>
      <c r="B28" s="253" t="s">
        <v>276</v>
      </c>
      <c r="C28" s="244" t="s">
        <v>70</v>
      </c>
      <c r="D28" s="245">
        <v>0.78666666666666663</v>
      </c>
      <c r="E28" s="254">
        <v>4173</v>
      </c>
      <c r="F28" s="246" t="s">
        <v>121</v>
      </c>
      <c r="G28" s="255" t="s">
        <v>232</v>
      </c>
      <c r="H28" s="256">
        <v>1</v>
      </c>
      <c r="I28" s="247">
        <v>2695.5990000000002</v>
      </c>
      <c r="J28" s="248">
        <v>5.4555773760916464E-2</v>
      </c>
      <c r="K28" s="248">
        <v>0.31954523579304572</v>
      </c>
      <c r="L28" s="248">
        <v>0.21998821041260216</v>
      </c>
      <c r="M28" s="257">
        <v>13.711</v>
      </c>
      <c r="N28" s="258">
        <v>3.7097505971771021E-2</v>
      </c>
      <c r="O28" s="258">
        <v>14.839002388708408</v>
      </c>
      <c r="P28" s="259">
        <v>4</v>
      </c>
      <c r="Q28" s="260">
        <v>1</v>
      </c>
      <c r="R28" s="260">
        <v>400</v>
      </c>
    </row>
    <row r="29" spans="1:18" ht="16.5">
      <c r="A29" s="277" t="s">
        <v>118</v>
      </c>
      <c r="B29" s="253" t="s">
        <v>278</v>
      </c>
      <c r="C29" s="244" t="s">
        <v>67</v>
      </c>
      <c r="D29" s="245">
        <v>0.82936934475481117</v>
      </c>
      <c r="E29" s="254">
        <v>2190</v>
      </c>
      <c r="F29" s="246" t="s">
        <v>119</v>
      </c>
      <c r="G29" s="255" t="s">
        <v>209</v>
      </c>
      <c r="H29" s="256">
        <v>9</v>
      </c>
      <c r="I29" s="247">
        <v>1423.63</v>
      </c>
      <c r="J29" s="248">
        <v>2.693879518213918E-2</v>
      </c>
      <c r="K29" s="248">
        <v>0.35465035831260255</v>
      </c>
      <c r="L29" s="248">
        <v>0.15242724584337222</v>
      </c>
      <c r="M29" s="257">
        <v>15.303000000000001</v>
      </c>
      <c r="N29" s="258">
        <v>0</v>
      </c>
      <c r="O29" s="258">
        <v>43.269669787795983</v>
      </c>
      <c r="P29" s="259">
        <v>23</v>
      </c>
      <c r="Q29" s="260">
        <v>0</v>
      </c>
      <c r="R29" s="260">
        <v>616</v>
      </c>
    </row>
    <row r="30" spans="1:18" ht="16.5">
      <c r="A30" s="277" t="s">
        <v>118</v>
      </c>
      <c r="B30" s="253" t="s">
        <v>280</v>
      </c>
      <c r="C30" s="244" t="s">
        <v>70</v>
      </c>
      <c r="D30" s="245">
        <v>0.73650308356009719</v>
      </c>
      <c r="E30" s="254">
        <v>5121</v>
      </c>
      <c r="F30" s="246" t="s">
        <v>121</v>
      </c>
      <c r="G30" s="255" t="s">
        <v>230</v>
      </c>
      <c r="H30" s="256">
        <v>2</v>
      </c>
      <c r="I30" s="247">
        <v>2396.5100000000002</v>
      </c>
      <c r="J30" s="248">
        <v>2.8534357875121388E-2</v>
      </c>
      <c r="K30" s="248">
        <v>0.34898672653894697</v>
      </c>
      <c r="L30" s="248">
        <v>0.18526941260416188</v>
      </c>
      <c r="M30" s="257">
        <v>16.026</v>
      </c>
      <c r="N30" s="258">
        <v>0</v>
      </c>
      <c r="O30" s="258">
        <v>13.728296564587669</v>
      </c>
      <c r="P30" s="259">
        <v>46</v>
      </c>
      <c r="Q30" s="260">
        <v>0</v>
      </c>
      <c r="R30" s="260">
        <v>329</v>
      </c>
    </row>
    <row r="31" spans="1:18" ht="16.5">
      <c r="A31" s="277" t="s">
        <v>118</v>
      </c>
      <c r="B31" s="253" t="s">
        <v>286</v>
      </c>
      <c r="C31" s="244" t="s">
        <v>67</v>
      </c>
      <c r="D31" s="245">
        <v>0.80243530147986419</v>
      </c>
      <c r="E31" s="254">
        <v>662</v>
      </c>
      <c r="F31" s="246" t="s">
        <v>119</v>
      </c>
      <c r="G31" s="255" t="s">
        <v>210</v>
      </c>
      <c r="H31" s="256">
        <v>9</v>
      </c>
      <c r="I31" s="247">
        <v>1285.431</v>
      </c>
      <c r="J31" s="248">
        <v>3.8743850992912734E-2</v>
      </c>
      <c r="K31" s="248">
        <v>0.36691767940887882</v>
      </c>
      <c r="L31" s="248">
        <v>0.2310509082167771</v>
      </c>
      <c r="M31" s="257">
        <v>15.526</v>
      </c>
      <c r="N31" s="258">
        <v>0</v>
      </c>
      <c r="O31" s="258">
        <v>15.014419288160935</v>
      </c>
      <c r="P31" s="259">
        <v>16</v>
      </c>
      <c r="Q31" s="260">
        <v>0</v>
      </c>
      <c r="R31" s="260">
        <v>193</v>
      </c>
    </row>
    <row r="32" spans="1:18" ht="16.5">
      <c r="A32" s="277" t="s">
        <v>118</v>
      </c>
      <c r="B32" s="253" t="s">
        <v>288</v>
      </c>
      <c r="C32" s="244" t="s">
        <v>67</v>
      </c>
      <c r="D32" s="245">
        <v>0.82765272652439914</v>
      </c>
      <c r="E32" s="254">
        <v>5409</v>
      </c>
      <c r="F32" s="246" t="s">
        <v>119</v>
      </c>
      <c r="G32" s="255" t="s">
        <v>204</v>
      </c>
      <c r="H32" s="256">
        <v>16</v>
      </c>
      <c r="I32" s="247">
        <v>3435.6940000000004</v>
      </c>
      <c r="J32" s="248">
        <v>2.9356630617911741E-2</v>
      </c>
      <c r="K32" s="248">
        <v>0.34841117265754001</v>
      </c>
      <c r="L32" s="248">
        <v>0.17430562506687469</v>
      </c>
      <c r="M32" s="257">
        <v>13.137</v>
      </c>
      <c r="N32" s="258">
        <v>0.64033642111317235</v>
      </c>
      <c r="O32" s="258">
        <v>19.384729839153309</v>
      </c>
      <c r="P32" s="259">
        <v>31</v>
      </c>
      <c r="Q32" s="260">
        <v>22</v>
      </c>
      <c r="R32" s="260">
        <v>689</v>
      </c>
    </row>
    <row r="33" spans="1:18" ht="16.5">
      <c r="A33" s="277" t="s">
        <v>118</v>
      </c>
      <c r="B33" s="253" t="s">
        <v>290</v>
      </c>
      <c r="C33" s="244" t="s">
        <v>67</v>
      </c>
      <c r="D33" s="245">
        <v>0.80347826086956531</v>
      </c>
      <c r="E33" s="254">
        <v>6356</v>
      </c>
      <c r="F33" s="246" t="s">
        <v>121</v>
      </c>
      <c r="G33" s="255" t="s">
        <v>237</v>
      </c>
      <c r="H33" s="256">
        <v>1</v>
      </c>
      <c r="I33" s="247">
        <v>2782.0230000000001</v>
      </c>
      <c r="J33" s="248">
        <v>1.9152035856947736E-2</v>
      </c>
      <c r="K33" s="248">
        <v>0.37864656294997251</v>
      </c>
      <c r="L33" s="248">
        <v>0.23615908279694309</v>
      </c>
      <c r="M33" s="257">
        <v>14.784000000000001</v>
      </c>
      <c r="N33" s="258">
        <v>3.5945065874724971E-2</v>
      </c>
      <c r="O33" s="258">
        <v>24.083194136065732</v>
      </c>
      <c r="P33" s="259">
        <v>5</v>
      </c>
      <c r="Q33" s="260">
        <v>1</v>
      </c>
      <c r="R33" s="260">
        <v>670</v>
      </c>
    </row>
    <row r="34" spans="1:18" ht="16.5">
      <c r="A34" s="277" t="s">
        <v>118</v>
      </c>
      <c r="B34" s="253" t="s">
        <v>292</v>
      </c>
      <c r="C34" s="244" t="s">
        <v>67</v>
      </c>
      <c r="D34" s="245">
        <v>0.82687446933149489</v>
      </c>
      <c r="E34" s="254">
        <v>3838</v>
      </c>
      <c r="F34" s="246" t="s">
        <v>119</v>
      </c>
      <c r="G34" s="255" t="s">
        <v>225</v>
      </c>
      <c r="H34" s="256">
        <v>2</v>
      </c>
      <c r="I34" s="247">
        <v>1410.8440000000001</v>
      </c>
      <c r="J34" s="248">
        <v>2.0336475537454723E-2</v>
      </c>
      <c r="K34" s="248">
        <v>0.3526035100298604</v>
      </c>
      <c r="L34" s="248">
        <v>0.16798455392658579</v>
      </c>
      <c r="M34" s="257">
        <v>16.199000000000002</v>
      </c>
      <c r="N34" s="258">
        <v>0.63791602756931309</v>
      </c>
      <c r="O34" s="258">
        <v>45.504676633277668</v>
      </c>
      <c r="P34" s="259">
        <v>22</v>
      </c>
      <c r="Q34" s="260">
        <v>9</v>
      </c>
      <c r="R34" s="260">
        <v>642</v>
      </c>
    </row>
    <row r="35" spans="1:18" ht="16.5">
      <c r="A35" s="277" t="s">
        <v>118</v>
      </c>
      <c r="B35" s="253" t="s">
        <v>294</v>
      </c>
      <c r="C35" s="244" t="s">
        <v>67</v>
      </c>
      <c r="D35" s="245">
        <v>0.81523809523809521</v>
      </c>
      <c r="E35" s="254">
        <v>8998</v>
      </c>
      <c r="F35" s="246" t="s">
        <v>119</v>
      </c>
      <c r="G35" s="255" t="s">
        <v>206</v>
      </c>
      <c r="H35" s="256">
        <v>1</v>
      </c>
      <c r="I35" s="247">
        <v>1965.83</v>
      </c>
      <c r="J35" s="248">
        <v>2.6098960322670835E-2</v>
      </c>
      <c r="K35" s="248">
        <v>0.34944824056624918</v>
      </c>
      <c r="L35" s="248">
        <v>0.21517628686102055</v>
      </c>
      <c r="M35" s="257">
        <v>14.702</v>
      </c>
      <c r="N35" s="258">
        <v>0</v>
      </c>
      <c r="O35" s="258">
        <v>23.196308938209306</v>
      </c>
      <c r="P35" s="259">
        <v>10</v>
      </c>
      <c r="Q35" s="260">
        <v>0</v>
      </c>
      <c r="R35" s="260">
        <v>456</v>
      </c>
    </row>
    <row r="36" spans="1:18" ht="16.5">
      <c r="A36" s="277" t="s">
        <v>118</v>
      </c>
      <c r="B36" s="253" t="s">
        <v>296</v>
      </c>
      <c r="C36" s="244" t="s">
        <v>70</v>
      </c>
      <c r="D36" s="245">
        <v>0.79307692307692301</v>
      </c>
      <c r="E36" s="254">
        <v>3924</v>
      </c>
      <c r="F36" s="246" t="s">
        <v>121</v>
      </c>
      <c r="G36" s="255" t="s">
        <v>236</v>
      </c>
      <c r="H36" s="256">
        <v>1</v>
      </c>
      <c r="I36" s="247">
        <v>2736.4690000000001</v>
      </c>
      <c r="J36" s="248">
        <v>1.775382833387168E-2</v>
      </c>
      <c r="K36" s="248">
        <v>0.35079636874965098</v>
      </c>
      <c r="L36" s="248">
        <v>0.21451001272077264</v>
      </c>
      <c r="M36" s="257">
        <v>11.768000000000001</v>
      </c>
      <c r="N36" s="258">
        <v>0.10963033018097409</v>
      </c>
      <c r="O36" s="258">
        <v>11.803532216151543</v>
      </c>
      <c r="P36" s="259">
        <v>9</v>
      </c>
      <c r="Q36" s="260">
        <v>3</v>
      </c>
      <c r="R36" s="260">
        <v>323</v>
      </c>
    </row>
    <row r="37" spans="1:18" ht="16.5">
      <c r="A37" s="277" t="s">
        <v>118</v>
      </c>
      <c r="B37" s="253" t="s">
        <v>298</v>
      </c>
      <c r="C37" s="244" t="s">
        <v>70</v>
      </c>
      <c r="D37" s="245">
        <v>0.73826086956521741</v>
      </c>
      <c r="E37" s="254">
        <v>8543</v>
      </c>
      <c r="F37" s="246" t="s">
        <v>121</v>
      </c>
      <c r="G37" s="255" t="s">
        <v>233</v>
      </c>
      <c r="H37" s="256">
        <v>1</v>
      </c>
      <c r="I37" s="247">
        <v>2570.56</v>
      </c>
      <c r="J37" s="248">
        <v>3.0165603907219556E-2</v>
      </c>
      <c r="K37" s="248">
        <v>0.34197363686660459</v>
      </c>
      <c r="L37" s="248">
        <v>0.16146215239355236</v>
      </c>
      <c r="M37" s="257">
        <v>18.96</v>
      </c>
      <c r="N37" s="258">
        <v>7.7804058259678829E-2</v>
      </c>
      <c r="O37" s="258">
        <v>65.083094734221334</v>
      </c>
      <c r="P37" s="259">
        <v>10</v>
      </c>
      <c r="Q37" s="260">
        <v>2</v>
      </c>
      <c r="R37" s="260">
        <v>1687</v>
      </c>
    </row>
    <row r="38" spans="1:18" ht="16.5">
      <c r="A38" s="277" t="s">
        <v>118</v>
      </c>
      <c r="B38" s="253" t="s">
        <v>302</v>
      </c>
      <c r="C38" s="244" t="s">
        <v>67</v>
      </c>
      <c r="D38" s="245">
        <v>0.83138034048705811</v>
      </c>
      <c r="E38" s="254">
        <v>411</v>
      </c>
      <c r="F38" s="246" t="s">
        <v>119</v>
      </c>
      <c r="G38" s="255" t="s">
        <v>206</v>
      </c>
      <c r="H38" s="256">
        <v>5</v>
      </c>
      <c r="I38" s="247">
        <v>786.08399999999995</v>
      </c>
      <c r="J38" s="248">
        <v>1.5016547053971794E-2</v>
      </c>
      <c r="K38" s="248">
        <v>0.35790637525989555</v>
      </c>
      <c r="L38" s="248">
        <v>0.23152741946153338</v>
      </c>
      <c r="M38" s="257">
        <v>14.762</v>
      </c>
      <c r="N38" s="258">
        <v>0</v>
      </c>
      <c r="O38" s="258">
        <v>20.481271721597185</v>
      </c>
      <c r="P38" s="259">
        <v>8</v>
      </c>
      <c r="Q38" s="260">
        <v>0</v>
      </c>
      <c r="R38" s="260">
        <v>161</v>
      </c>
    </row>
    <row r="39" spans="1:18" ht="16.5">
      <c r="A39" s="277" t="s">
        <v>118</v>
      </c>
      <c r="B39" s="253" t="s">
        <v>304</v>
      </c>
      <c r="C39" s="244" t="s">
        <v>67</v>
      </c>
      <c r="D39" s="245">
        <v>0.84380952380952379</v>
      </c>
      <c r="E39" s="254">
        <v>8248</v>
      </c>
      <c r="F39" s="246" t="s">
        <v>119</v>
      </c>
      <c r="G39" s="255" t="s">
        <v>219</v>
      </c>
      <c r="H39" s="256">
        <v>1</v>
      </c>
      <c r="I39" s="247">
        <v>558.48900000000003</v>
      </c>
      <c r="J39" s="248">
        <v>1.8729687600351326E-2</v>
      </c>
      <c r="K39" s="248">
        <v>0.33871554780265789</v>
      </c>
      <c r="L39" s="248">
        <v>0.22202764960455801</v>
      </c>
      <c r="M39" s="257">
        <v>16.805</v>
      </c>
      <c r="N39" s="258">
        <v>0.17905455613270807</v>
      </c>
      <c r="O39" s="258">
        <v>56.760294294068458</v>
      </c>
      <c r="P39" s="259">
        <v>6</v>
      </c>
      <c r="Q39" s="260">
        <v>1</v>
      </c>
      <c r="R39" s="260">
        <v>317</v>
      </c>
    </row>
    <row r="40" spans="1:18" ht="16.5">
      <c r="A40" s="277" t="s">
        <v>118</v>
      </c>
      <c r="B40" s="253" t="s">
        <v>483</v>
      </c>
      <c r="C40" s="244" t="s">
        <v>70</v>
      </c>
      <c r="D40" s="245">
        <v>0.77809523809523806</v>
      </c>
      <c r="E40" s="254">
        <v>9940</v>
      </c>
      <c r="F40" s="246" t="s">
        <v>119</v>
      </c>
      <c r="G40" s="255" t="s">
        <v>204</v>
      </c>
      <c r="H40" s="256">
        <v>1</v>
      </c>
      <c r="I40" s="247">
        <v>692.00300000000004</v>
      </c>
      <c r="J40" s="248">
        <v>5.4449567448292657E-2</v>
      </c>
      <c r="K40" s="248">
        <v>0.35458123238419692</v>
      </c>
      <c r="L40" s="248">
        <v>0.20953666385839367</v>
      </c>
      <c r="M40" s="257">
        <v>16.988</v>
      </c>
      <c r="N40" s="258">
        <v>2.6011447927248867</v>
      </c>
      <c r="O40" s="258">
        <v>78.612375957907688</v>
      </c>
      <c r="P40" s="259">
        <v>9</v>
      </c>
      <c r="Q40" s="260">
        <v>18</v>
      </c>
      <c r="R40" s="260">
        <v>544</v>
      </c>
    </row>
    <row r="41" spans="1:18" ht="16.5">
      <c r="A41" s="277" t="s">
        <v>118</v>
      </c>
      <c r="B41" s="253" t="s">
        <v>486</v>
      </c>
      <c r="C41" s="244" t="s">
        <v>67</v>
      </c>
      <c r="D41" s="245">
        <v>0.80701958394261353</v>
      </c>
      <c r="E41" s="254">
        <v>1702</v>
      </c>
      <c r="F41" s="246" t="s">
        <v>119</v>
      </c>
      <c r="G41" s="255" t="s">
        <v>209</v>
      </c>
      <c r="H41" s="256">
        <v>2</v>
      </c>
      <c r="I41" s="247">
        <v>454.96699999999998</v>
      </c>
      <c r="J41" s="248">
        <v>1.9276267322473513E-2</v>
      </c>
      <c r="K41" s="248">
        <v>0.30267699059223835</v>
      </c>
      <c r="L41" s="248">
        <v>0.27694316291071663</v>
      </c>
      <c r="M41" s="257">
        <v>18.39</v>
      </c>
      <c r="N41" s="258">
        <v>0</v>
      </c>
      <c r="O41" s="258">
        <v>20.221246815703118</v>
      </c>
      <c r="P41" s="259">
        <v>6</v>
      </c>
      <c r="Q41" s="260">
        <v>0</v>
      </c>
      <c r="R41" s="260">
        <v>92</v>
      </c>
    </row>
    <row r="42" spans="1:18" ht="16.5">
      <c r="A42" s="277" t="s">
        <v>118</v>
      </c>
      <c r="B42" s="253" t="s">
        <v>306</v>
      </c>
      <c r="C42" s="244" t="s">
        <v>67</v>
      </c>
      <c r="D42" s="245">
        <v>0.81856987548826743</v>
      </c>
      <c r="E42" s="254">
        <v>502</v>
      </c>
      <c r="F42" s="246" t="s">
        <v>119</v>
      </c>
      <c r="G42" s="255" t="s">
        <v>222</v>
      </c>
      <c r="H42" s="256">
        <v>9</v>
      </c>
      <c r="I42" s="247">
        <v>4367.38</v>
      </c>
      <c r="J42" s="248">
        <v>4.0554387690483765E-2</v>
      </c>
      <c r="K42" s="248">
        <v>0.36410428868041039</v>
      </c>
      <c r="L42" s="248">
        <v>0.2049283552152549</v>
      </c>
      <c r="M42" s="257">
        <v>16.731000000000002</v>
      </c>
      <c r="N42" s="258">
        <v>0.36635236686526018</v>
      </c>
      <c r="O42" s="258">
        <v>33.86469691210749</v>
      </c>
      <c r="P42" s="259">
        <v>66</v>
      </c>
      <c r="Q42" s="260">
        <v>16</v>
      </c>
      <c r="R42" s="260">
        <v>1493</v>
      </c>
    </row>
    <row r="43" spans="1:18" ht="16.5">
      <c r="A43" s="277" t="s">
        <v>118</v>
      </c>
      <c r="B43" s="253" t="s">
        <v>308</v>
      </c>
      <c r="C43" s="244" t="s">
        <v>70</v>
      </c>
      <c r="D43" s="245">
        <v>0.78212800533187243</v>
      </c>
      <c r="E43" s="254">
        <v>3675</v>
      </c>
      <c r="F43" s="246" t="s">
        <v>121</v>
      </c>
      <c r="G43" s="255" t="s">
        <v>236</v>
      </c>
      <c r="H43" s="256">
        <v>3</v>
      </c>
      <c r="I43" s="247">
        <v>449.27499999999998</v>
      </c>
      <c r="J43" s="248">
        <v>1.8754097722888483E-2</v>
      </c>
      <c r="K43" s="248">
        <v>0.37226352716531302</v>
      </c>
      <c r="L43" s="248">
        <v>8.4210019789354648E-2</v>
      </c>
      <c r="M43" s="257">
        <v>15.95</v>
      </c>
      <c r="N43" s="258">
        <v>0.22258082466195539</v>
      </c>
      <c r="O43" s="258">
        <v>32.719381225307444</v>
      </c>
      <c r="P43" s="259">
        <v>7</v>
      </c>
      <c r="Q43" s="260">
        <v>1</v>
      </c>
      <c r="R43" s="260">
        <v>166</v>
      </c>
    </row>
    <row r="44" spans="1:18" ht="16.5">
      <c r="A44" s="277" t="s">
        <v>118</v>
      </c>
      <c r="B44" s="253" t="s">
        <v>310</v>
      </c>
      <c r="C44" s="244" t="s">
        <v>67</v>
      </c>
      <c r="D44" s="245">
        <v>0.84334707237785178</v>
      </c>
      <c r="E44" s="254">
        <v>6261</v>
      </c>
      <c r="F44" s="246" t="s">
        <v>119</v>
      </c>
      <c r="G44" s="255" t="s">
        <v>198</v>
      </c>
      <c r="H44" s="256">
        <v>6</v>
      </c>
      <c r="I44" s="247">
        <v>772.61799999999994</v>
      </c>
      <c r="J44" s="248">
        <v>2.5493745051431899E-2</v>
      </c>
      <c r="K44" s="248">
        <v>0.37289279253215218</v>
      </c>
      <c r="L44" s="248">
        <v>0.20320520619504073</v>
      </c>
      <c r="M44" s="257">
        <v>17.295000000000002</v>
      </c>
      <c r="N44" s="258">
        <v>0.12943006764015336</v>
      </c>
      <c r="O44" s="258">
        <v>35.20497839812171</v>
      </c>
      <c r="P44" s="259">
        <v>12</v>
      </c>
      <c r="Q44" s="260">
        <v>1</v>
      </c>
      <c r="R44" s="260">
        <v>523</v>
      </c>
    </row>
    <row r="45" spans="1:18" ht="16.5">
      <c r="A45" s="277" t="s">
        <v>118</v>
      </c>
      <c r="B45" s="253" t="s">
        <v>314</v>
      </c>
      <c r="C45" s="244" t="s">
        <v>67</v>
      </c>
      <c r="D45" s="245">
        <v>0.84603582873109007</v>
      </c>
      <c r="E45" s="254">
        <v>6309</v>
      </c>
      <c r="F45" s="246" t="s">
        <v>119</v>
      </c>
      <c r="G45" s="255" t="s">
        <v>208</v>
      </c>
      <c r="H45" s="256">
        <v>4</v>
      </c>
      <c r="I45" s="247">
        <v>2275.8830000000003</v>
      </c>
      <c r="J45" s="248">
        <v>2.1855864117133056E-2</v>
      </c>
      <c r="K45" s="248">
        <v>0.36841032838072857</v>
      </c>
      <c r="L45" s="248">
        <v>9.6226387736100677E-2</v>
      </c>
      <c r="M45" s="257">
        <v>16.812000000000001</v>
      </c>
      <c r="N45" s="258">
        <v>0</v>
      </c>
      <c r="O45" s="258">
        <v>41.654162362476448</v>
      </c>
      <c r="P45" s="259">
        <v>33</v>
      </c>
      <c r="Q45" s="260">
        <v>0</v>
      </c>
      <c r="R45" s="260">
        <v>948</v>
      </c>
    </row>
    <row r="46" spans="1:18" ht="16.5">
      <c r="A46" s="277" t="s">
        <v>118</v>
      </c>
      <c r="B46" s="253" t="s">
        <v>316</v>
      </c>
      <c r="C46" s="244" t="s">
        <v>67</v>
      </c>
      <c r="D46" s="245">
        <v>0.80154292953221296</v>
      </c>
      <c r="E46" s="254">
        <v>8039</v>
      </c>
      <c r="F46" s="246" t="s">
        <v>119</v>
      </c>
      <c r="G46" s="255" t="s">
        <v>201</v>
      </c>
      <c r="H46" s="256">
        <v>2</v>
      </c>
      <c r="I46" s="247">
        <v>1444.306</v>
      </c>
      <c r="J46" s="248">
        <v>2.1597192916371744E-2</v>
      </c>
      <c r="K46" s="248">
        <v>0.34484925953568585</v>
      </c>
      <c r="L46" s="248">
        <v>0.10731797832315312</v>
      </c>
      <c r="M46" s="257">
        <v>15.603999999999999</v>
      </c>
      <c r="N46" s="258">
        <v>6.9237405369776212E-2</v>
      </c>
      <c r="O46" s="258">
        <v>37.734385926528034</v>
      </c>
      <c r="P46" s="259">
        <v>11</v>
      </c>
      <c r="Q46" s="260">
        <v>1</v>
      </c>
      <c r="R46" s="260">
        <v>545</v>
      </c>
    </row>
    <row r="47" spans="1:18" ht="16.5">
      <c r="A47" s="277" t="s">
        <v>118</v>
      </c>
      <c r="B47" s="253" t="s">
        <v>318</v>
      </c>
      <c r="C47" s="244" t="s">
        <v>67</v>
      </c>
      <c r="D47" s="245">
        <v>0.84002971570095342</v>
      </c>
      <c r="E47" s="254">
        <v>4397</v>
      </c>
      <c r="F47" s="246" t="s">
        <v>119</v>
      </c>
      <c r="G47" s="255" t="s">
        <v>198</v>
      </c>
      <c r="H47" s="256">
        <v>2</v>
      </c>
      <c r="I47" s="247">
        <v>3789.4989999999998</v>
      </c>
      <c r="J47" s="248">
        <v>2.8590369802911929E-2</v>
      </c>
      <c r="K47" s="248">
        <v>0.36947738959193926</v>
      </c>
      <c r="L47" s="248">
        <v>0.24251226877220447</v>
      </c>
      <c r="M47" s="257">
        <v>17.7</v>
      </c>
      <c r="N47" s="258">
        <v>0.26388712597628344</v>
      </c>
      <c r="O47" s="258">
        <v>40.427507699566618</v>
      </c>
      <c r="P47" s="259">
        <v>59</v>
      </c>
      <c r="Q47" s="260">
        <v>10</v>
      </c>
      <c r="R47" s="260">
        <v>1532</v>
      </c>
    </row>
    <row r="48" spans="1:18" ht="16.5">
      <c r="A48" s="277" t="s">
        <v>118</v>
      </c>
      <c r="B48" s="253" t="s">
        <v>320</v>
      </c>
      <c r="C48" s="244" t="s">
        <v>67</v>
      </c>
      <c r="D48" s="245">
        <v>0.83317091798234288</v>
      </c>
      <c r="E48" s="254">
        <v>9627</v>
      </c>
      <c r="F48" s="246" t="s">
        <v>119</v>
      </c>
      <c r="G48" s="255" t="s">
        <v>201</v>
      </c>
      <c r="H48" s="256">
        <v>2</v>
      </c>
      <c r="I48" s="247">
        <v>2036.3779999999999</v>
      </c>
      <c r="J48" s="248">
        <v>2.1163089228095518E-2</v>
      </c>
      <c r="K48" s="248">
        <v>0.33942085476950296</v>
      </c>
      <c r="L48" s="248">
        <v>0.27499806028153911</v>
      </c>
      <c r="M48" s="257">
        <v>13.423999999999999</v>
      </c>
      <c r="N48" s="258">
        <v>0</v>
      </c>
      <c r="O48" s="258">
        <v>8.6427961802769424</v>
      </c>
      <c r="P48" s="259">
        <v>24</v>
      </c>
      <c r="Q48" s="260">
        <v>0</v>
      </c>
      <c r="R48" s="260">
        <v>176</v>
      </c>
    </row>
    <row r="49" spans="1:18" ht="16.5">
      <c r="A49" s="277" t="s">
        <v>118</v>
      </c>
      <c r="B49" s="253" t="s">
        <v>322</v>
      </c>
      <c r="C49" s="244" t="s">
        <v>67</v>
      </c>
      <c r="D49" s="245">
        <v>0.82194870668659337</v>
      </c>
      <c r="E49" s="254">
        <v>5333</v>
      </c>
      <c r="F49" s="246" t="s">
        <v>119</v>
      </c>
      <c r="G49" s="255" t="s">
        <v>210</v>
      </c>
      <c r="H49" s="256">
        <v>8</v>
      </c>
      <c r="I49" s="247">
        <v>2428.8239999999996</v>
      </c>
      <c r="J49" s="248">
        <v>1.7598650308435146E-2</v>
      </c>
      <c r="K49" s="248">
        <v>0.37295804541943545</v>
      </c>
      <c r="L49" s="248">
        <v>0.22356498453572593</v>
      </c>
      <c r="M49" s="257">
        <v>17.417000000000002</v>
      </c>
      <c r="N49" s="258">
        <v>8.2344377361225032E-2</v>
      </c>
      <c r="O49" s="258">
        <v>41.83094369950232</v>
      </c>
      <c r="P49" s="259">
        <v>27</v>
      </c>
      <c r="Q49" s="260">
        <v>2</v>
      </c>
      <c r="R49" s="260">
        <v>1016</v>
      </c>
    </row>
    <row r="50" spans="1:18" ht="16.5">
      <c r="A50" s="277" t="s">
        <v>118</v>
      </c>
      <c r="B50" s="253" t="s">
        <v>326</v>
      </c>
      <c r="C50" s="244" t="s">
        <v>70</v>
      </c>
      <c r="D50" s="245">
        <v>0.65800000000000003</v>
      </c>
      <c r="E50" s="254">
        <v>3858</v>
      </c>
      <c r="F50" s="246" t="s">
        <v>120</v>
      </c>
      <c r="G50" s="255" t="s">
        <v>226</v>
      </c>
      <c r="H50" s="256">
        <v>1</v>
      </c>
      <c r="I50" s="247">
        <v>1014.678</v>
      </c>
      <c r="J50" s="248">
        <v>4.9016467942379904E-2</v>
      </c>
      <c r="K50" s="248">
        <v>0.35086918652337173</v>
      </c>
      <c r="L50" s="248">
        <v>0.15078675205336078</v>
      </c>
      <c r="M50" s="257">
        <v>14.755000000000001</v>
      </c>
      <c r="N50" s="258">
        <v>0.19710686542922976</v>
      </c>
      <c r="O50" s="258">
        <v>26.609426832946017</v>
      </c>
      <c r="P50" s="259">
        <v>14</v>
      </c>
      <c r="Q50" s="260">
        <v>2</v>
      </c>
      <c r="R50" s="260">
        <v>270</v>
      </c>
    </row>
    <row r="51" spans="1:18" ht="16.5">
      <c r="A51" s="277" t="s">
        <v>118</v>
      </c>
      <c r="B51" s="253" t="s">
        <v>328</v>
      </c>
      <c r="C51" s="244" t="s">
        <v>70</v>
      </c>
      <c r="D51" s="245">
        <v>0.78476190476190466</v>
      </c>
      <c r="E51" s="254">
        <v>4113</v>
      </c>
      <c r="F51" s="246" t="s">
        <v>119</v>
      </c>
      <c r="G51" s="255" t="s">
        <v>201</v>
      </c>
      <c r="H51" s="256">
        <v>1</v>
      </c>
      <c r="I51" s="247">
        <v>498.19</v>
      </c>
      <c r="J51" s="248">
        <v>2.535950671449063E-2</v>
      </c>
      <c r="K51" s="248">
        <v>0.35769268095861773</v>
      </c>
      <c r="L51" s="248">
        <v>0.18868303257793212</v>
      </c>
      <c r="M51" s="257">
        <v>15.836</v>
      </c>
      <c r="N51" s="258">
        <v>0</v>
      </c>
      <c r="O51" s="258">
        <v>49.378751078905637</v>
      </c>
      <c r="P51" s="259">
        <v>8</v>
      </c>
      <c r="Q51" s="260">
        <v>0</v>
      </c>
      <c r="R51" s="260">
        <v>246</v>
      </c>
    </row>
    <row r="52" spans="1:18" ht="16.5">
      <c r="A52" s="277" t="s">
        <v>118</v>
      </c>
      <c r="B52" s="253" t="s">
        <v>502</v>
      </c>
      <c r="C52" s="244" t="s">
        <v>67</v>
      </c>
      <c r="D52" s="245">
        <v>0.8019047619047619</v>
      </c>
      <c r="E52" s="254">
        <v>8496</v>
      </c>
      <c r="F52" s="246" t="s">
        <v>119</v>
      </c>
      <c r="G52" s="255" t="s">
        <v>221</v>
      </c>
      <c r="H52" s="256">
        <v>2</v>
      </c>
      <c r="I52" s="247">
        <v>2646.2939999999999</v>
      </c>
      <c r="J52" s="248">
        <v>9.9361040863094954E-3</v>
      </c>
      <c r="K52" s="248">
        <v>0.18889496721193072</v>
      </c>
      <c r="L52" s="248">
        <v>0.14850957603350196</v>
      </c>
      <c r="M52" s="257">
        <v>11.377000000000001</v>
      </c>
      <c r="N52" s="258">
        <v>0</v>
      </c>
      <c r="O52" s="258">
        <v>0.18894348095865388</v>
      </c>
      <c r="P52" s="259">
        <v>14</v>
      </c>
      <c r="Q52" s="260">
        <v>0</v>
      </c>
      <c r="R52" s="260">
        <v>103</v>
      </c>
    </row>
    <row r="53" spans="1:18" ht="16.5">
      <c r="A53" s="277" t="s">
        <v>118</v>
      </c>
      <c r="B53" s="253" t="s">
        <v>334</v>
      </c>
      <c r="C53" s="244" t="s">
        <v>70</v>
      </c>
      <c r="D53" s="245">
        <v>0.77554029804157487</v>
      </c>
      <c r="E53" s="254">
        <v>909</v>
      </c>
      <c r="F53" s="246" t="s">
        <v>119</v>
      </c>
      <c r="G53" s="255" t="s">
        <v>200</v>
      </c>
      <c r="H53" s="256">
        <v>3</v>
      </c>
      <c r="I53" s="247">
        <v>638.07500000000005</v>
      </c>
      <c r="J53" s="248">
        <v>6.7528780105980485E-2</v>
      </c>
      <c r="K53" s="248">
        <v>0.35839582308369289</v>
      </c>
      <c r="L53" s="248">
        <v>0.18963288014731808</v>
      </c>
      <c r="M53" s="257">
        <v>18.216999999999999</v>
      </c>
      <c r="N53" s="258">
        <v>0.62688555420601022</v>
      </c>
      <c r="O53" s="258">
        <v>41.217725189045169</v>
      </c>
      <c r="P53" s="259">
        <v>12</v>
      </c>
      <c r="Q53" s="260">
        <v>4</v>
      </c>
      <c r="R53" s="260">
        <v>263</v>
      </c>
    </row>
    <row r="54" spans="1:18" ht="16.5">
      <c r="A54" s="277" t="s">
        <v>118</v>
      </c>
      <c r="B54" s="253" t="s">
        <v>336</v>
      </c>
      <c r="C54" s="244" t="s">
        <v>67</v>
      </c>
      <c r="D54" s="245">
        <v>0.83144426113720715</v>
      </c>
      <c r="E54" s="254">
        <v>4269</v>
      </c>
      <c r="F54" s="246" t="s">
        <v>119</v>
      </c>
      <c r="G54" s="255" t="s">
        <v>214</v>
      </c>
      <c r="H54" s="256">
        <v>3</v>
      </c>
      <c r="I54" s="247">
        <v>2118.1370000000002</v>
      </c>
      <c r="J54" s="248">
        <v>2.5070931403761359E-2</v>
      </c>
      <c r="K54" s="248">
        <v>0.34958009926460132</v>
      </c>
      <c r="L54" s="248">
        <v>0.26378569494804116</v>
      </c>
      <c r="M54" s="257">
        <v>13.375999999999999</v>
      </c>
      <c r="N54" s="258">
        <v>0.1416338980906334</v>
      </c>
      <c r="O54" s="258">
        <v>37.53298299401785</v>
      </c>
      <c r="P54" s="259">
        <v>16</v>
      </c>
      <c r="Q54" s="260">
        <v>3</v>
      </c>
      <c r="R54" s="260">
        <v>808</v>
      </c>
    </row>
    <row r="55" spans="1:18" ht="16.5">
      <c r="A55" s="277" t="s">
        <v>118</v>
      </c>
      <c r="B55" s="253" t="s">
        <v>338</v>
      </c>
      <c r="C55" s="244" t="s">
        <v>70</v>
      </c>
      <c r="D55" s="245">
        <v>0.79662297472353805</v>
      </c>
      <c r="E55" s="254">
        <v>3795</v>
      </c>
      <c r="F55" s="246" t="s">
        <v>119</v>
      </c>
      <c r="G55" s="255" t="s">
        <v>217</v>
      </c>
      <c r="H55" s="256">
        <v>11</v>
      </c>
      <c r="I55" s="247">
        <v>4060.8470000000002</v>
      </c>
      <c r="J55" s="248">
        <v>3.0897565849603677E-2</v>
      </c>
      <c r="K55" s="248">
        <v>0.35827871024994912</v>
      </c>
      <c r="L55" s="248">
        <v>0.19035437680858205</v>
      </c>
      <c r="M55" s="257">
        <v>15.706</v>
      </c>
      <c r="N55" s="258">
        <v>0.19700323602440573</v>
      </c>
      <c r="O55" s="258">
        <v>44.448855128006542</v>
      </c>
      <c r="P55" s="259">
        <v>44</v>
      </c>
      <c r="Q55" s="260">
        <v>8</v>
      </c>
      <c r="R55" s="260">
        <v>1805</v>
      </c>
    </row>
    <row r="56" spans="1:18" ht="16.5">
      <c r="A56" s="277" t="s">
        <v>118</v>
      </c>
      <c r="B56" s="253" t="s">
        <v>340</v>
      </c>
      <c r="C56" s="244" t="s">
        <v>70</v>
      </c>
      <c r="D56" s="245">
        <v>0.78651004381373935</v>
      </c>
      <c r="E56" s="254">
        <v>7266</v>
      </c>
      <c r="F56" s="246" t="s">
        <v>121</v>
      </c>
      <c r="G56" s="255" t="s">
        <v>229</v>
      </c>
      <c r="H56" s="256">
        <v>10</v>
      </c>
      <c r="I56" s="247">
        <v>3970.0740000000001</v>
      </c>
      <c r="J56" s="248">
        <v>3.5041860186692669E-2</v>
      </c>
      <c r="K56" s="248">
        <v>0.36401782420177548</v>
      </c>
      <c r="L56" s="248">
        <v>0.21233861132059503</v>
      </c>
      <c r="M56" s="257">
        <v>15.28</v>
      </c>
      <c r="N56" s="258">
        <v>5.0376894737982215E-2</v>
      </c>
      <c r="O56" s="258">
        <v>11.133293737094069</v>
      </c>
      <c r="P56" s="259">
        <v>49</v>
      </c>
      <c r="Q56" s="260">
        <v>2</v>
      </c>
      <c r="R56" s="260">
        <v>442</v>
      </c>
    </row>
    <row r="57" spans="1:18" ht="16.5">
      <c r="A57" s="277" t="s">
        <v>118</v>
      </c>
      <c r="B57" s="253" t="s">
        <v>342</v>
      </c>
      <c r="C57" s="244" t="s">
        <v>70</v>
      </c>
      <c r="D57" s="245">
        <v>0.73583769196771232</v>
      </c>
      <c r="E57" s="254">
        <v>7627</v>
      </c>
      <c r="F57" s="246" t="s">
        <v>121</v>
      </c>
      <c r="G57" s="255" t="s">
        <v>234</v>
      </c>
      <c r="H57" s="256">
        <v>2</v>
      </c>
      <c r="I57" s="247">
        <v>1698.8720000000001</v>
      </c>
      <c r="J57" s="248">
        <v>3.6752718391966525E-2</v>
      </c>
      <c r="K57" s="248">
        <v>0.34145492191726751</v>
      </c>
      <c r="L57" s="248">
        <v>0.19306928361877762</v>
      </c>
      <c r="M57" s="257">
        <v>18.463999999999999</v>
      </c>
      <c r="N57" s="258">
        <v>5.886258646913952E-2</v>
      </c>
      <c r="O57" s="258">
        <v>60.510738890275427</v>
      </c>
      <c r="P57" s="259">
        <v>3</v>
      </c>
      <c r="Q57" s="260">
        <v>1</v>
      </c>
      <c r="R57" s="260">
        <v>1028</v>
      </c>
    </row>
    <row r="58" spans="1:18" ht="16.5">
      <c r="A58" s="277" t="s">
        <v>118</v>
      </c>
      <c r="B58" s="253" t="s">
        <v>344</v>
      </c>
      <c r="C58" s="244" t="s">
        <v>70</v>
      </c>
      <c r="D58" s="245">
        <v>0.789047619047619</v>
      </c>
      <c r="E58" s="254">
        <v>857</v>
      </c>
      <c r="F58" s="246" t="s">
        <v>119</v>
      </c>
      <c r="G58" s="255" t="s">
        <v>224</v>
      </c>
      <c r="H58" s="256">
        <v>1</v>
      </c>
      <c r="I58" s="247">
        <v>3051.2559999999999</v>
      </c>
      <c r="J58" s="248">
        <v>2.6765964206521858E-2</v>
      </c>
      <c r="K58" s="248">
        <v>0.39433682719202628</v>
      </c>
      <c r="L58" s="248">
        <v>0.19598486655986913</v>
      </c>
      <c r="M58" s="257">
        <v>16.762</v>
      </c>
      <c r="N58" s="258">
        <v>1.1142952279323664</v>
      </c>
      <c r="O58" s="258">
        <v>40.311268539906195</v>
      </c>
      <c r="P58" s="259">
        <v>58</v>
      </c>
      <c r="Q58" s="260">
        <v>34</v>
      </c>
      <c r="R58" s="260">
        <v>1230</v>
      </c>
    </row>
    <row r="59" spans="1:18" ht="16.5">
      <c r="A59" s="277" t="s">
        <v>118</v>
      </c>
      <c r="B59" s="253" t="s">
        <v>348</v>
      </c>
      <c r="C59" s="244" t="s">
        <v>67</v>
      </c>
      <c r="D59" s="245">
        <v>0.84347826086956523</v>
      </c>
      <c r="E59" s="254">
        <v>1655</v>
      </c>
      <c r="F59" s="246" t="s">
        <v>121</v>
      </c>
      <c r="G59" s="255" t="s">
        <v>231</v>
      </c>
      <c r="H59" s="256">
        <v>1</v>
      </c>
      <c r="I59" s="247">
        <v>2798.4319999999998</v>
      </c>
      <c r="J59" s="248">
        <v>3.0176122174502253E-2</v>
      </c>
      <c r="K59" s="248">
        <v>0.34084093786094433</v>
      </c>
      <c r="L59" s="248">
        <v>0.22278570685617741</v>
      </c>
      <c r="M59" s="257">
        <v>13.962999999999999</v>
      </c>
      <c r="N59" s="258">
        <v>0.1072028907616837</v>
      </c>
      <c r="O59" s="258">
        <v>6.9681878995094397</v>
      </c>
      <c r="P59" s="259">
        <v>3</v>
      </c>
      <c r="Q59" s="260">
        <v>4</v>
      </c>
      <c r="R59" s="260">
        <v>200</v>
      </c>
    </row>
    <row r="60" spans="1:18" ht="16.5">
      <c r="A60" s="277" t="s">
        <v>118</v>
      </c>
      <c r="B60" s="253" t="s">
        <v>356</v>
      </c>
      <c r="C60" s="244" t="s">
        <v>70</v>
      </c>
      <c r="D60" s="245">
        <v>0.71961538461538455</v>
      </c>
      <c r="E60" s="254">
        <v>6382</v>
      </c>
      <c r="F60" s="246" t="s">
        <v>120</v>
      </c>
      <c r="G60" s="255" t="s">
        <v>227</v>
      </c>
      <c r="H60" s="256">
        <v>1</v>
      </c>
      <c r="I60" s="247">
        <v>1012.576</v>
      </c>
      <c r="J60" s="248">
        <v>2.8636046496914317E-2</v>
      </c>
      <c r="K60" s="248">
        <v>0.34738449263930343</v>
      </c>
      <c r="L60" s="248">
        <v>0.19554087791928704</v>
      </c>
      <c r="M60" s="257">
        <v>14.887</v>
      </c>
      <c r="N60" s="258">
        <v>0.39503207660462031</v>
      </c>
      <c r="O60" s="258">
        <v>27.751003381474575</v>
      </c>
      <c r="P60" s="259">
        <v>9</v>
      </c>
      <c r="Q60" s="260">
        <v>4</v>
      </c>
      <c r="R60" s="260">
        <v>281</v>
      </c>
    </row>
    <row r="61" spans="1:18" ht="16.5">
      <c r="A61" s="277" t="s">
        <v>118</v>
      </c>
      <c r="B61" s="253" t="s">
        <v>360</v>
      </c>
      <c r="C61" s="244" t="s">
        <v>67</v>
      </c>
      <c r="D61" s="245">
        <v>0.81393632826737294</v>
      </c>
      <c r="E61" s="254">
        <v>7654</v>
      </c>
      <c r="F61" s="246" t="s">
        <v>119</v>
      </c>
      <c r="G61" s="255" t="s">
        <v>198</v>
      </c>
      <c r="H61" s="256">
        <v>2</v>
      </c>
      <c r="I61" s="247">
        <v>2295.931</v>
      </c>
      <c r="J61" s="248">
        <v>1.8485790717437566E-2</v>
      </c>
      <c r="K61" s="248">
        <v>0.35329420152221797</v>
      </c>
      <c r="L61" s="248">
        <v>0.27396293703948421</v>
      </c>
      <c r="M61" s="257">
        <v>17.457000000000001</v>
      </c>
      <c r="N61" s="258">
        <v>0</v>
      </c>
      <c r="O61" s="258">
        <v>23.563425904349913</v>
      </c>
      <c r="P61" s="259">
        <v>21</v>
      </c>
      <c r="Q61" s="260">
        <v>0</v>
      </c>
      <c r="R61" s="260">
        <v>541</v>
      </c>
    </row>
    <row r="62" spans="1:18" ht="16.5">
      <c r="A62" s="277" t="s">
        <v>118</v>
      </c>
      <c r="B62" s="253" t="s">
        <v>362</v>
      </c>
      <c r="C62" s="244" t="s">
        <v>70</v>
      </c>
      <c r="D62" s="245">
        <v>0.79606208413468893</v>
      </c>
      <c r="E62" s="254">
        <v>4027</v>
      </c>
      <c r="F62" s="246" t="s">
        <v>121</v>
      </c>
      <c r="G62" s="255" t="s">
        <v>237</v>
      </c>
      <c r="H62" s="256">
        <v>2</v>
      </c>
      <c r="I62" s="247">
        <v>2235.136</v>
      </c>
      <c r="J62" s="248">
        <v>1.795062629166156E-2</v>
      </c>
      <c r="K62" s="248">
        <v>0.34969203283809414</v>
      </c>
      <c r="L62" s="248">
        <v>0.28532846302629622</v>
      </c>
      <c r="M62" s="257">
        <v>15.224</v>
      </c>
      <c r="N62" s="258">
        <v>8.9480013744130116E-2</v>
      </c>
      <c r="O62" s="258">
        <v>30.110024624899783</v>
      </c>
      <c r="P62" s="259">
        <v>3</v>
      </c>
      <c r="Q62" s="260">
        <v>2</v>
      </c>
      <c r="R62" s="260">
        <v>718</v>
      </c>
    </row>
    <row r="63" spans="1:18" ht="16.5">
      <c r="A63" s="277" t="s">
        <v>118</v>
      </c>
      <c r="B63" s="253" t="s">
        <v>364</v>
      </c>
      <c r="C63" s="244" t="s">
        <v>67</v>
      </c>
      <c r="D63" s="245">
        <v>0.80192307692307685</v>
      </c>
      <c r="E63" s="254">
        <v>946</v>
      </c>
      <c r="F63" s="246" t="s">
        <v>121</v>
      </c>
      <c r="G63" s="255" t="s">
        <v>236</v>
      </c>
      <c r="H63" s="256">
        <v>1</v>
      </c>
      <c r="I63" s="247">
        <v>2658.0830000000001</v>
      </c>
      <c r="J63" s="248">
        <v>4.5624385167436075E-2</v>
      </c>
      <c r="K63" s="248">
        <v>0.33438271820336102</v>
      </c>
      <c r="L63" s="248">
        <v>0.1809574795068476</v>
      </c>
      <c r="M63" s="257">
        <v>12.199</v>
      </c>
      <c r="N63" s="258">
        <v>7.5242195221142449E-2</v>
      </c>
      <c r="O63" s="258">
        <v>25.920936253683575</v>
      </c>
      <c r="P63" s="259">
        <v>6</v>
      </c>
      <c r="Q63" s="260">
        <v>2</v>
      </c>
      <c r="R63" s="260">
        <v>689</v>
      </c>
    </row>
    <row r="64" spans="1:18" ht="16.5">
      <c r="A64" s="277" t="s">
        <v>118</v>
      </c>
      <c r="B64" s="253" t="s">
        <v>366</v>
      </c>
      <c r="C64" s="244" t="s">
        <v>67</v>
      </c>
      <c r="D64" s="245">
        <v>0.81598086909113909</v>
      </c>
      <c r="E64" s="254">
        <v>3665</v>
      </c>
      <c r="F64" s="246" t="s">
        <v>119</v>
      </c>
      <c r="G64" s="255" t="s">
        <v>211</v>
      </c>
      <c r="H64" s="256">
        <v>2</v>
      </c>
      <c r="I64" s="247">
        <v>1701.46</v>
      </c>
      <c r="J64" s="248">
        <v>2.1844252802704293E-2</v>
      </c>
      <c r="K64" s="248">
        <v>0.33598216904861383</v>
      </c>
      <c r="L64" s="248">
        <v>0.19630199945928789</v>
      </c>
      <c r="M64" s="257">
        <v>15.622999999999999</v>
      </c>
      <c r="N64" s="258">
        <v>5.8773053730325722E-2</v>
      </c>
      <c r="O64" s="258">
        <v>49.722003455855557</v>
      </c>
      <c r="P64" s="259">
        <v>10</v>
      </c>
      <c r="Q64" s="260">
        <v>1</v>
      </c>
      <c r="R64" s="260">
        <v>846</v>
      </c>
    </row>
    <row r="65" spans="1:18" ht="16.5">
      <c r="A65" s="277" t="s">
        <v>118</v>
      </c>
      <c r="B65" s="253" t="s">
        <v>370</v>
      </c>
      <c r="C65" s="244" t="s">
        <v>70</v>
      </c>
      <c r="D65" s="245">
        <v>0.75682676566037432</v>
      </c>
      <c r="E65" s="254">
        <v>1432</v>
      </c>
      <c r="F65" s="246" t="s">
        <v>119</v>
      </c>
      <c r="G65" s="255" t="s">
        <v>215</v>
      </c>
      <c r="H65" s="256">
        <v>9</v>
      </c>
      <c r="I65" s="247">
        <v>3158.0219999999999</v>
      </c>
      <c r="J65" s="248">
        <v>4.7052320679516021E-2</v>
      </c>
      <c r="K65" s="248">
        <v>0.3583196843269586</v>
      </c>
      <c r="L65" s="248">
        <v>0.21817454089933511</v>
      </c>
      <c r="M65" s="257">
        <v>14.654999999999999</v>
      </c>
      <c r="N65" s="258">
        <v>0.18999234330856468</v>
      </c>
      <c r="O65" s="258">
        <v>20.487507686773558</v>
      </c>
      <c r="P65" s="259">
        <v>56</v>
      </c>
      <c r="Q65" s="260">
        <v>6</v>
      </c>
      <c r="R65" s="260">
        <v>647</v>
      </c>
    </row>
    <row r="66" spans="1:18" ht="16.5">
      <c r="A66" s="277" t="s">
        <v>118</v>
      </c>
      <c r="B66" s="253" t="s">
        <v>372</v>
      </c>
      <c r="C66" s="244" t="s">
        <v>70</v>
      </c>
      <c r="D66" s="245">
        <v>0.77146118276521058</v>
      </c>
      <c r="E66" s="254">
        <v>5343</v>
      </c>
      <c r="F66" s="246" t="s">
        <v>121</v>
      </c>
      <c r="G66" s="255" t="s">
        <v>232</v>
      </c>
      <c r="H66" s="256">
        <v>8</v>
      </c>
      <c r="I66" s="247">
        <v>1470.6390000000001</v>
      </c>
      <c r="J66" s="248">
        <v>1.4727971217168085E-2</v>
      </c>
      <c r="K66" s="248">
        <v>0.37494706802003175</v>
      </c>
      <c r="L66" s="248">
        <v>0.18835349803724777</v>
      </c>
      <c r="M66" s="257">
        <v>15.186</v>
      </c>
      <c r="N66" s="258">
        <v>6.7997652721028062E-2</v>
      </c>
      <c r="O66" s="258">
        <v>13.259542280600472</v>
      </c>
      <c r="P66" s="259">
        <v>22</v>
      </c>
      <c r="Q66" s="260">
        <v>1</v>
      </c>
      <c r="R66" s="260">
        <v>195</v>
      </c>
    </row>
    <row r="67" spans="1:18" ht="16.5">
      <c r="A67" s="277" t="s">
        <v>118</v>
      </c>
      <c r="B67" s="253" t="s">
        <v>380</v>
      </c>
      <c r="C67" s="244" t="s">
        <v>70</v>
      </c>
      <c r="D67" s="245">
        <v>0.77217391304347838</v>
      </c>
      <c r="E67" s="254">
        <v>1558</v>
      </c>
      <c r="F67" s="246" t="s">
        <v>121</v>
      </c>
      <c r="G67" s="255" t="s">
        <v>233</v>
      </c>
      <c r="H67" s="256">
        <v>1</v>
      </c>
      <c r="I67" s="247">
        <v>2301.9780000000001</v>
      </c>
      <c r="J67" s="248">
        <v>2.2945271284026372E-2</v>
      </c>
      <c r="K67" s="248">
        <v>0.3566841572938485</v>
      </c>
      <c r="L67" s="248">
        <v>0.21199160026724842</v>
      </c>
      <c r="M67" s="257">
        <v>17.218</v>
      </c>
      <c r="N67" s="258">
        <v>0</v>
      </c>
      <c r="O67" s="258">
        <v>46.394883009307648</v>
      </c>
      <c r="P67" s="259">
        <v>7</v>
      </c>
      <c r="Q67" s="260">
        <v>0</v>
      </c>
      <c r="R67" s="260">
        <v>1068</v>
      </c>
    </row>
    <row r="68" spans="1:18" ht="16.5">
      <c r="A68" s="277" t="s">
        <v>118</v>
      </c>
      <c r="B68" s="253" t="s">
        <v>382</v>
      </c>
      <c r="C68" s="244" t="s">
        <v>70</v>
      </c>
      <c r="D68" s="245">
        <v>0.76065683901181613</v>
      </c>
      <c r="E68" s="254">
        <v>3999</v>
      </c>
      <c r="F68" s="246" t="s">
        <v>121</v>
      </c>
      <c r="G68" s="255" t="s">
        <v>235</v>
      </c>
      <c r="H68" s="256">
        <v>7</v>
      </c>
      <c r="I68" s="247">
        <v>1099.2239999999999</v>
      </c>
      <c r="J68" s="248">
        <v>3.1810432035806323E-2</v>
      </c>
      <c r="K68" s="248">
        <v>0.3763786501735894</v>
      </c>
      <c r="L68" s="248">
        <v>0.1537448236210272</v>
      </c>
      <c r="M68" s="257">
        <v>16.279</v>
      </c>
      <c r="N68" s="258">
        <v>9.0973268414809003E-2</v>
      </c>
      <c r="O68" s="258">
        <v>34.3878954607978</v>
      </c>
      <c r="P68" s="259">
        <v>21</v>
      </c>
      <c r="Q68" s="260">
        <v>1</v>
      </c>
      <c r="R68" s="260">
        <v>378</v>
      </c>
    </row>
    <row r="69" spans="1:18" ht="16.5">
      <c r="A69" s="277" t="s">
        <v>118</v>
      </c>
      <c r="B69" s="253" t="s">
        <v>388</v>
      </c>
      <c r="C69" s="244" t="s">
        <v>67</v>
      </c>
      <c r="D69" s="245">
        <v>0.83889075218968134</v>
      </c>
      <c r="E69" s="254">
        <v>6277</v>
      </c>
      <c r="F69" s="246" t="s">
        <v>119</v>
      </c>
      <c r="G69" s="255" t="s">
        <v>217</v>
      </c>
      <c r="H69" s="256">
        <v>3</v>
      </c>
      <c r="I69" s="247">
        <v>1872.9349999999999</v>
      </c>
      <c r="J69" s="248">
        <v>1.447359670037812E-2</v>
      </c>
      <c r="K69" s="248">
        <v>0.36296693376353545</v>
      </c>
      <c r="L69" s="248">
        <v>0.22371304930496788</v>
      </c>
      <c r="M69" s="257">
        <v>15.56</v>
      </c>
      <c r="N69" s="258">
        <v>5.3392135872307372E-2</v>
      </c>
      <c r="O69" s="258">
        <v>67.113914791490359</v>
      </c>
      <c r="P69" s="259">
        <v>13</v>
      </c>
      <c r="Q69" s="260">
        <v>2</v>
      </c>
      <c r="R69" s="260">
        <v>1321</v>
      </c>
    </row>
    <row r="70" spans="1:18" ht="16.5">
      <c r="A70" s="277" t="s">
        <v>118</v>
      </c>
      <c r="B70" s="253" t="s">
        <v>392</v>
      </c>
      <c r="C70" s="244" t="s">
        <v>70</v>
      </c>
      <c r="D70" s="245">
        <v>0.7900123998731905</v>
      </c>
      <c r="E70" s="254">
        <v>2802</v>
      </c>
      <c r="F70" s="246" t="s">
        <v>121</v>
      </c>
      <c r="G70" s="255" t="s">
        <v>229</v>
      </c>
      <c r="H70" s="256">
        <v>3</v>
      </c>
      <c r="I70" s="247">
        <v>1850.7539999999999</v>
      </c>
      <c r="J70" s="248">
        <v>5.48898755212439E-2</v>
      </c>
      <c r="K70" s="248">
        <v>0.36216372434276023</v>
      </c>
      <c r="L70" s="248">
        <v>0.19397499613670971</v>
      </c>
      <c r="M70" s="257">
        <v>16.689</v>
      </c>
      <c r="N70" s="258">
        <v>0</v>
      </c>
      <c r="O70" s="258">
        <v>17.236218319668634</v>
      </c>
      <c r="P70" s="259">
        <v>26</v>
      </c>
      <c r="Q70" s="260">
        <v>0</v>
      </c>
      <c r="R70" s="260">
        <v>319</v>
      </c>
    </row>
    <row r="71" spans="1:18" ht="16.5">
      <c r="A71" s="277" t="s">
        <v>118</v>
      </c>
      <c r="B71" s="253" t="s">
        <v>394</v>
      </c>
      <c r="C71" s="244" t="s">
        <v>70</v>
      </c>
      <c r="D71" s="245">
        <v>0.79380952380952374</v>
      </c>
      <c r="E71" s="254">
        <v>3729</v>
      </c>
      <c r="F71" s="246" t="s">
        <v>119</v>
      </c>
      <c r="G71" s="255" t="s">
        <v>211</v>
      </c>
      <c r="H71" s="256">
        <v>1</v>
      </c>
      <c r="I71" s="247">
        <v>1415.8</v>
      </c>
      <c r="J71" s="248">
        <v>1.034938234013664E-2</v>
      </c>
      <c r="K71" s="248">
        <v>0.34942642326352341</v>
      </c>
      <c r="L71" s="248">
        <v>0.26063003249046474</v>
      </c>
      <c r="M71" s="257">
        <v>15.718999999999999</v>
      </c>
      <c r="N71" s="258">
        <v>7.0631445119367142E-2</v>
      </c>
      <c r="O71" s="258">
        <v>4.8029382681169661</v>
      </c>
      <c r="P71" s="259">
        <v>7</v>
      </c>
      <c r="Q71" s="260">
        <v>1</v>
      </c>
      <c r="R71" s="260">
        <v>68</v>
      </c>
    </row>
  </sheetData>
  <phoneticPr fontId="2" type="noConversion"/>
  <conditionalFormatting sqref="C14:D7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6"/>
  <sheetViews>
    <sheetView showGridLines="0" zoomScaleNormal="100" zoomScaleSheetLayoutView="85" workbookViewId="0"/>
  </sheetViews>
  <sheetFormatPr defaultRowHeight="13.5"/>
  <cols>
    <col min="1" max="1" width="13.140625" style="266" customWidth="1"/>
    <col min="2" max="2" width="9.140625" style="266"/>
    <col min="3" max="3" width="9.85546875" style="266" customWidth="1"/>
    <col min="4" max="16384" width="9.140625" style="266"/>
  </cols>
  <sheetData>
    <row r="1" spans="1:11" ht="3.75" customHeight="1">
      <c r="A1" s="261"/>
      <c r="B1" s="262"/>
      <c r="C1" s="263"/>
      <c r="D1" s="264"/>
      <c r="E1" s="264"/>
      <c r="F1" s="265"/>
      <c r="G1" s="264"/>
      <c r="H1" s="264"/>
      <c r="I1" s="264"/>
      <c r="J1" s="264"/>
      <c r="K1" s="264"/>
    </row>
    <row r="2" spans="1:11" ht="41.25">
      <c r="A2" s="301" t="s">
        <v>196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</row>
    <row r="4" spans="1:11" ht="17.25">
      <c r="A4" s="267" t="s">
        <v>193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</row>
    <row r="6" spans="1:11" ht="26.25">
      <c r="A6" s="269"/>
    </row>
    <row r="7" spans="1:11" ht="130.5" customHeight="1">
      <c r="A7" s="269"/>
    </row>
    <row r="8" spans="1:11" ht="26.25">
      <c r="A8" s="269"/>
    </row>
    <row r="9" spans="1:11" ht="26.25">
      <c r="A9" s="269"/>
    </row>
    <row r="10" spans="1:11" ht="40.5" customHeight="1">
      <c r="A10" s="269" t="s">
        <v>194</v>
      </c>
    </row>
    <row r="11" spans="1:11" ht="19.5" customHeight="1">
      <c r="A11" s="269"/>
    </row>
    <row r="12" spans="1:11" ht="17.25">
      <c r="A12" s="270" t="s">
        <v>195</v>
      </c>
    </row>
    <row r="13" spans="1:11" ht="40.5">
      <c r="A13" s="249" t="s">
        <v>0</v>
      </c>
      <c r="B13" s="250" t="s">
        <v>74</v>
      </c>
      <c r="C13" s="242" t="s">
        <v>65</v>
      </c>
      <c r="D13" s="242" t="s">
        <v>157</v>
      </c>
      <c r="E13" s="251" t="s">
        <v>143</v>
      </c>
      <c r="F13" s="250" t="s">
        <v>148</v>
      </c>
      <c r="G13" s="251" t="s">
        <v>146</v>
      </c>
      <c r="H13" s="251" t="s">
        <v>150</v>
      </c>
      <c r="I13" s="243" t="s">
        <v>152</v>
      </c>
      <c r="J13" s="251" t="s">
        <v>6</v>
      </c>
      <c r="K13" s="271" t="s">
        <v>7</v>
      </c>
    </row>
    <row r="14" spans="1:11" ht="16.5">
      <c r="A14" s="302" t="s">
        <v>118</v>
      </c>
      <c r="B14" s="253" t="s">
        <v>238</v>
      </c>
      <c r="C14" s="244" t="s">
        <v>67</v>
      </c>
      <c r="D14" s="245">
        <v>0.84579046121030155</v>
      </c>
      <c r="E14" s="254">
        <v>412</v>
      </c>
      <c r="F14" s="246" t="s">
        <v>121</v>
      </c>
      <c r="G14" s="255" t="s">
        <v>233</v>
      </c>
      <c r="H14" s="256">
        <v>8</v>
      </c>
      <c r="I14" s="247">
        <v>1032.5309999999999</v>
      </c>
      <c r="J14" s="258">
        <v>0</v>
      </c>
      <c r="K14" s="272">
        <v>38.933455750965351</v>
      </c>
    </row>
    <row r="15" spans="1:11" ht="16.5">
      <c r="A15" s="302" t="s">
        <v>118</v>
      </c>
      <c r="B15" s="253" t="s">
        <v>242</v>
      </c>
      <c r="C15" s="244" t="s">
        <v>67</v>
      </c>
      <c r="D15" s="245">
        <v>0.81047619047619046</v>
      </c>
      <c r="E15" s="254">
        <v>9959</v>
      </c>
      <c r="F15" s="246" t="s">
        <v>119</v>
      </c>
      <c r="G15" s="255" t="s">
        <v>216</v>
      </c>
      <c r="H15" s="256">
        <v>1</v>
      </c>
      <c r="I15" s="247">
        <v>1272.922</v>
      </c>
      <c r="J15" s="258">
        <v>0.23567822694556304</v>
      </c>
      <c r="K15" s="272">
        <v>34.409021134052203</v>
      </c>
    </row>
    <row r="16" spans="1:11" ht="16.5">
      <c r="A16" s="302" t="s">
        <v>118</v>
      </c>
      <c r="B16" s="253" t="s">
        <v>244</v>
      </c>
      <c r="C16" s="244" t="s">
        <v>70</v>
      </c>
      <c r="D16" s="245">
        <v>0.66799999999999993</v>
      </c>
      <c r="E16" s="254">
        <v>6235</v>
      </c>
      <c r="F16" s="246" t="s">
        <v>120</v>
      </c>
      <c r="G16" s="255" t="s">
        <v>226</v>
      </c>
      <c r="H16" s="256">
        <v>1</v>
      </c>
      <c r="I16" s="247">
        <v>1778.3579999999999</v>
      </c>
      <c r="J16" s="258">
        <v>0.11246329479216222</v>
      </c>
      <c r="K16" s="272">
        <v>25.304241328236497</v>
      </c>
    </row>
    <row r="17" spans="1:11" ht="16.5">
      <c r="A17" s="302" t="s">
        <v>118</v>
      </c>
      <c r="B17" s="253" t="s">
        <v>246</v>
      </c>
      <c r="C17" s="244" t="s">
        <v>70</v>
      </c>
      <c r="D17" s="245">
        <v>0.78608695652173921</v>
      </c>
      <c r="E17" s="254">
        <v>2218</v>
      </c>
      <c r="F17" s="246" t="s">
        <v>121</v>
      </c>
      <c r="G17" s="255" t="s">
        <v>235</v>
      </c>
      <c r="H17" s="256">
        <v>1</v>
      </c>
      <c r="I17" s="247">
        <v>2483.4639999999999</v>
      </c>
      <c r="J17" s="258">
        <v>4.0266337663843729E-2</v>
      </c>
      <c r="K17" s="272">
        <v>55.124616261802068</v>
      </c>
    </row>
    <row r="18" spans="1:11" ht="16.5">
      <c r="A18" s="302" t="s">
        <v>118</v>
      </c>
      <c r="B18" s="253" t="s">
        <v>248</v>
      </c>
      <c r="C18" s="244" t="s">
        <v>70</v>
      </c>
      <c r="D18" s="245">
        <v>0.79951482839905885</v>
      </c>
      <c r="E18" s="254">
        <v>6345</v>
      </c>
      <c r="F18" s="246" t="s">
        <v>119</v>
      </c>
      <c r="G18" s="255" t="s">
        <v>208</v>
      </c>
      <c r="H18" s="256">
        <v>2</v>
      </c>
      <c r="I18" s="247">
        <v>997.96600000000001</v>
      </c>
      <c r="J18" s="258">
        <v>0.10020381455881262</v>
      </c>
      <c r="K18" s="272">
        <v>26.153195599850093</v>
      </c>
    </row>
    <row r="19" spans="1:11" ht="16.5">
      <c r="A19" s="302" t="s">
        <v>118</v>
      </c>
      <c r="B19" s="253" t="s">
        <v>250</v>
      </c>
      <c r="C19" s="244" t="s">
        <v>70</v>
      </c>
      <c r="D19" s="245">
        <v>0.75395581699311509</v>
      </c>
      <c r="E19" s="254">
        <v>5149</v>
      </c>
      <c r="F19" s="246" t="s">
        <v>119</v>
      </c>
      <c r="G19" s="255" t="s">
        <v>214</v>
      </c>
      <c r="H19" s="256">
        <v>2</v>
      </c>
      <c r="I19" s="247">
        <v>642.01800000000003</v>
      </c>
      <c r="J19" s="258">
        <v>0</v>
      </c>
      <c r="K19" s="272">
        <v>38.783959328243128</v>
      </c>
    </row>
    <row r="20" spans="1:11" ht="16.5">
      <c r="A20" s="302" t="s">
        <v>118</v>
      </c>
      <c r="B20" s="253" t="s">
        <v>252</v>
      </c>
      <c r="C20" s="244" t="s">
        <v>67</v>
      </c>
      <c r="D20" s="245">
        <v>0.81180388626589817</v>
      </c>
      <c r="E20" s="254">
        <v>2316</v>
      </c>
      <c r="F20" s="246" t="s">
        <v>119</v>
      </c>
      <c r="G20" s="255" t="s">
        <v>216</v>
      </c>
      <c r="H20" s="256">
        <v>12</v>
      </c>
      <c r="I20" s="247">
        <v>2054.4919999999997</v>
      </c>
      <c r="J20" s="258">
        <v>4.8673832752816761E-2</v>
      </c>
      <c r="K20" s="272">
        <v>41.810822334669595</v>
      </c>
    </row>
    <row r="21" spans="1:11" ht="16.5">
      <c r="A21" s="302" t="s">
        <v>118</v>
      </c>
      <c r="B21" s="253" t="s">
        <v>258</v>
      </c>
      <c r="C21" s="244" t="s">
        <v>67</v>
      </c>
      <c r="D21" s="245">
        <v>0.80806721986831997</v>
      </c>
      <c r="E21" s="254">
        <v>1954</v>
      </c>
      <c r="F21" s="246" t="s">
        <v>119</v>
      </c>
      <c r="G21" s="255" t="s">
        <v>207</v>
      </c>
      <c r="H21" s="256">
        <v>9</v>
      </c>
      <c r="I21" s="247">
        <v>1386.991</v>
      </c>
      <c r="J21" s="258">
        <v>0</v>
      </c>
      <c r="K21" s="272">
        <v>25.739172063841799</v>
      </c>
    </row>
    <row r="22" spans="1:11" ht="16.5">
      <c r="A22" s="302" t="s">
        <v>118</v>
      </c>
      <c r="B22" s="253" t="s">
        <v>262</v>
      </c>
      <c r="C22" s="244" t="s">
        <v>67</v>
      </c>
      <c r="D22" s="245">
        <v>0.81866914809402025</v>
      </c>
      <c r="E22" s="254">
        <v>8296</v>
      </c>
      <c r="F22" s="246" t="s">
        <v>119</v>
      </c>
      <c r="G22" s="255" t="s">
        <v>200</v>
      </c>
      <c r="H22" s="256">
        <v>2</v>
      </c>
      <c r="I22" s="247">
        <v>2627.52</v>
      </c>
      <c r="J22" s="258">
        <v>3.8058701741566191E-2</v>
      </c>
      <c r="K22" s="272">
        <v>20.323346729996345</v>
      </c>
    </row>
    <row r="23" spans="1:11" ht="16.5">
      <c r="A23" s="302" t="s">
        <v>118</v>
      </c>
      <c r="B23" s="253" t="s">
        <v>266</v>
      </c>
      <c r="C23" s="244" t="s">
        <v>67</v>
      </c>
      <c r="D23" s="245">
        <v>0.82841443266055248</v>
      </c>
      <c r="E23" s="254">
        <v>4683</v>
      </c>
      <c r="F23" s="246" t="s">
        <v>119</v>
      </c>
      <c r="G23" s="255" t="s">
        <v>200</v>
      </c>
      <c r="H23" s="256">
        <v>3</v>
      </c>
      <c r="I23" s="247">
        <v>2202.6839999999997</v>
      </c>
      <c r="J23" s="258">
        <v>4.5399158481198396E-2</v>
      </c>
      <c r="K23" s="272">
        <v>27.057898454794245</v>
      </c>
    </row>
    <row r="24" spans="1:11" ht="16.5">
      <c r="A24" s="302" t="s">
        <v>118</v>
      </c>
      <c r="B24" s="253" t="s">
        <v>274</v>
      </c>
      <c r="C24" s="244" t="s">
        <v>70</v>
      </c>
      <c r="D24" s="245">
        <v>0.79641796190666581</v>
      </c>
      <c r="E24" s="254">
        <v>8696</v>
      </c>
      <c r="F24" s="246" t="s">
        <v>119</v>
      </c>
      <c r="G24" s="255" t="s">
        <v>216</v>
      </c>
      <c r="H24" s="256">
        <v>10</v>
      </c>
      <c r="I24" s="247">
        <v>1386.0429999999999</v>
      </c>
      <c r="J24" s="258">
        <v>0.28859133518945662</v>
      </c>
      <c r="K24" s="272">
        <v>39.825604256145013</v>
      </c>
    </row>
    <row r="25" spans="1:11" ht="16.5">
      <c r="A25" s="302" t="s">
        <v>118</v>
      </c>
      <c r="B25" s="253" t="s">
        <v>278</v>
      </c>
      <c r="C25" s="244" t="s">
        <v>67</v>
      </c>
      <c r="D25" s="245">
        <v>0.82936934475481117</v>
      </c>
      <c r="E25" s="254">
        <v>2190</v>
      </c>
      <c r="F25" s="246" t="s">
        <v>119</v>
      </c>
      <c r="G25" s="255" t="s">
        <v>209</v>
      </c>
      <c r="H25" s="256">
        <v>9</v>
      </c>
      <c r="I25" s="247">
        <v>1423.63</v>
      </c>
      <c r="J25" s="258">
        <v>0</v>
      </c>
      <c r="K25" s="272">
        <v>43.269669787795983</v>
      </c>
    </row>
    <row r="26" spans="1:11" ht="16.5">
      <c r="A26" s="302" t="s">
        <v>118</v>
      </c>
      <c r="B26" s="253" t="s">
        <v>290</v>
      </c>
      <c r="C26" s="244" t="s">
        <v>67</v>
      </c>
      <c r="D26" s="245">
        <v>0.80347826086956531</v>
      </c>
      <c r="E26" s="254">
        <v>6356</v>
      </c>
      <c r="F26" s="246" t="s">
        <v>121</v>
      </c>
      <c r="G26" s="255" t="s">
        <v>237</v>
      </c>
      <c r="H26" s="256">
        <v>1</v>
      </c>
      <c r="I26" s="247">
        <v>2782.0230000000001</v>
      </c>
      <c r="J26" s="258">
        <v>3.5945065874724971E-2</v>
      </c>
      <c r="K26" s="272">
        <v>24.083194136065732</v>
      </c>
    </row>
    <row r="27" spans="1:11" ht="16.5">
      <c r="A27" s="302" t="s">
        <v>118</v>
      </c>
      <c r="B27" s="253" t="s">
        <v>292</v>
      </c>
      <c r="C27" s="244" t="s">
        <v>67</v>
      </c>
      <c r="D27" s="245">
        <v>0.82687446933149489</v>
      </c>
      <c r="E27" s="254">
        <v>3838</v>
      </c>
      <c r="F27" s="246" t="s">
        <v>119</v>
      </c>
      <c r="G27" s="255" t="s">
        <v>225</v>
      </c>
      <c r="H27" s="256">
        <v>2</v>
      </c>
      <c r="I27" s="247">
        <v>1410.8440000000001</v>
      </c>
      <c r="J27" s="258">
        <v>0.63791602756931309</v>
      </c>
      <c r="K27" s="272">
        <v>45.504676633277668</v>
      </c>
    </row>
    <row r="28" spans="1:11" ht="16.5">
      <c r="A28" s="302" t="s">
        <v>118</v>
      </c>
      <c r="B28" s="253" t="s">
        <v>294</v>
      </c>
      <c r="C28" s="244" t="s">
        <v>67</v>
      </c>
      <c r="D28" s="245">
        <v>0.81523809523809521</v>
      </c>
      <c r="E28" s="254">
        <v>8998</v>
      </c>
      <c r="F28" s="246" t="s">
        <v>119</v>
      </c>
      <c r="G28" s="255" t="s">
        <v>206</v>
      </c>
      <c r="H28" s="256">
        <v>1</v>
      </c>
      <c r="I28" s="247">
        <v>1965.83</v>
      </c>
      <c r="J28" s="258">
        <v>0</v>
      </c>
      <c r="K28" s="272">
        <v>23.196308938209306</v>
      </c>
    </row>
    <row r="29" spans="1:11" ht="16.5">
      <c r="A29" s="302" t="s">
        <v>118</v>
      </c>
      <c r="B29" s="253" t="s">
        <v>298</v>
      </c>
      <c r="C29" s="244" t="s">
        <v>70</v>
      </c>
      <c r="D29" s="245">
        <v>0.73826086956521741</v>
      </c>
      <c r="E29" s="254">
        <v>8543</v>
      </c>
      <c r="F29" s="246" t="s">
        <v>121</v>
      </c>
      <c r="G29" s="255" t="s">
        <v>233</v>
      </c>
      <c r="H29" s="256">
        <v>1</v>
      </c>
      <c r="I29" s="247">
        <v>2570.56</v>
      </c>
      <c r="J29" s="258">
        <v>7.7804058259678829E-2</v>
      </c>
      <c r="K29" s="272">
        <v>65.083094734221334</v>
      </c>
    </row>
    <row r="30" spans="1:11" ht="16.5">
      <c r="A30" s="302" t="s">
        <v>118</v>
      </c>
      <c r="B30" s="253" t="s">
        <v>302</v>
      </c>
      <c r="C30" s="244" t="s">
        <v>67</v>
      </c>
      <c r="D30" s="245">
        <v>0.83138034048705811</v>
      </c>
      <c r="E30" s="254">
        <v>411</v>
      </c>
      <c r="F30" s="246" t="s">
        <v>119</v>
      </c>
      <c r="G30" s="255" t="s">
        <v>206</v>
      </c>
      <c r="H30" s="256">
        <v>5</v>
      </c>
      <c r="I30" s="247">
        <v>786.08399999999995</v>
      </c>
      <c r="J30" s="258">
        <v>0</v>
      </c>
      <c r="K30" s="272">
        <v>20.481271721597185</v>
      </c>
    </row>
    <row r="31" spans="1:11" ht="16.5">
      <c r="A31" s="302" t="s">
        <v>118</v>
      </c>
      <c r="B31" s="253" t="s">
        <v>304</v>
      </c>
      <c r="C31" s="244" t="s">
        <v>67</v>
      </c>
      <c r="D31" s="245">
        <v>0.84380952380952379</v>
      </c>
      <c r="E31" s="254">
        <v>8248</v>
      </c>
      <c r="F31" s="246" t="s">
        <v>119</v>
      </c>
      <c r="G31" s="255" t="s">
        <v>219</v>
      </c>
      <c r="H31" s="256">
        <v>1</v>
      </c>
      <c r="I31" s="247">
        <v>558.48900000000003</v>
      </c>
      <c r="J31" s="258">
        <v>0.17905455613270807</v>
      </c>
      <c r="K31" s="272">
        <v>56.760294294068458</v>
      </c>
    </row>
    <row r="32" spans="1:11" ht="16.5">
      <c r="A32" s="302" t="s">
        <v>118</v>
      </c>
      <c r="B32" s="253" t="s">
        <v>483</v>
      </c>
      <c r="C32" s="244" t="s">
        <v>70</v>
      </c>
      <c r="D32" s="245">
        <v>0.77809523809523806</v>
      </c>
      <c r="E32" s="254">
        <v>9940</v>
      </c>
      <c r="F32" s="246" t="s">
        <v>119</v>
      </c>
      <c r="G32" s="255" t="s">
        <v>204</v>
      </c>
      <c r="H32" s="256">
        <v>1</v>
      </c>
      <c r="I32" s="247">
        <v>692.00300000000004</v>
      </c>
      <c r="J32" s="258">
        <v>2.6011447927248867</v>
      </c>
      <c r="K32" s="272">
        <v>78.612375957907688</v>
      </c>
    </row>
    <row r="33" spans="1:11" ht="16.5">
      <c r="A33" s="302" t="s">
        <v>118</v>
      </c>
      <c r="B33" s="253" t="s">
        <v>486</v>
      </c>
      <c r="C33" s="244" t="s">
        <v>67</v>
      </c>
      <c r="D33" s="245">
        <v>0.80701958394261353</v>
      </c>
      <c r="E33" s="254">
        <v>1702</v>
      </c>
      <c r="F33" s="246" t="s">
        <v>119</v>
      </c>
      <c r="G33" s="255" t="s">
        <v>209</v>
      </c>
      <c r="H33" s="256">
        <v>2</v>
      </c>
      <c r="I33" s="247">
        <v>454.96699999999998</v>
      </c>
      <c r="J33" s="258">
        <v>0</v>
      </c>
      <c r="K33" s="272">
        <v>20.221246815703118</v>
      </c>
    </row>
    <row r="34" spans="1:11" ht="16.5">
      <c r="A34" s="302" t="s">
        <v>118</v>
      </c>
      <c r="B34" s="253" t="s">
        <v>306</v>
      </c>
      <c r="C34" s="244" t="s">
        <v>67</v>
      </c>
      <c r="D34" s="245">
        <v>0.81856987548826743</v>
      </c>
      <c r="E34" s="254">
        <v>502</v>
      </c>
      <c r="F34" s="246" t="s">
        <v>119</v>
      </c>
      <c r="G34" s="255" t="s">
        <v>222</v>
      </c>
      <c r="H34" s="256">
        <v>9</v>
      </c>
      <c r="I34" s="247">
        <v>4367.38</v>
      </c>
      <c r="J34" s="258">
        <v>0.36635236686526018</v>
      </c>
      <c r="K34" s="272">
        <v>33.86469691210749</v>
      </c>
    </row>
    <row r="35" spans="1:11" ht="16.5">
      <c r="A35" s="302" t="s">
        <v>118</v>
      </c>
      <c r="B35" s="253" t="s">
        <v>308</v>
      </c>
      <c r="C35" s="244" t="s">
        <v>70</v>
      </c>
      <c r="D35" s="245">
        <v>0.78212800533187243</v>
      </c>
      <c r="E35" s="254">
        <v>3675</v>
      </c>
      <c r="F35" s="246" t="s">
        <v>121</v>
      </c>
      <c r="G35" s="255" t="s">
        <v>236</v>
      </c>
      <c r="H35" s="256">
        <v>3</v>
      </c>
      <c r="I35" s="247">
        <v>449.27499999999998</v>
      </c>
      <c r="J35" s="258">
        <v>0.22258082466195539</v>
      </c>
      <c r="K35" s="272">
        <v>32.719381225307444</v>
      </c>
    </row>
    <row r="36" spans="1:11" ht="16.5">
      <c r="A36" s="302" t="s">
        <v>118</v>
      </c>
      <c r="B36" s="253" t="s">
        <v>310</v>
      </c>
      <c r="C36" s="244" t="s">
        <v>67</v>
      </c>
      <c r="D36" s="245">
        <v>0.84334707237785178</v>
      </c>
      <c r="E36" s="254">
        <v>6261</v>
      </c>
      <c r="F36" s="246" t="s">
        <v>119</v>
      </c>
      <c r="G36" s="255" t="s">
        <v>198</v>
      </c>
      <c r="H36" s="256">
        <v>6</v>
      </c>
      <c r="I36" s="247">
        <v>772.61799999999994</v>
      </c>
      <c r="J36" s="258">
        <v>0.12943006764015336</v>
      </c>
      <c r="K36" s="272">
        <v>35.20497839812171</v>
      </c>
    </row>
    <row r="37" spans="1:11" ht="16.5">
      <c r="A37" s="302" t="s">
        <v>118</v>
      </c>
      <c r="B37" s="253" t="s">
        <v>314</v>
      </c>
      <c r="C37" s="244" t="s">
        <v>67</v>
      </c>
      <c r="D37" s="245">
        <v>0.84603582873109007</v>
      </c>
      <c r="E37" s="254">
        <v>6309</v>
      </c>
      <c r="F37" s="246" t="s">
        <v>119</v>
      </c>
      <c r="G37" s="255" t="s">
        <v>208</v>
      </c>
      <c r="H37" s="256">
        <v>4</v>
      </c>
      <c r="I37" s="247">
        <v>2275.8830000000003</v>
      </c>
      <c r="J37" s="258">
        <v>0</v>
      </c>
      <c r="K37" s="272">
        <v>41.654162362476448</v>
      </c>
    </row>
    <row r="38" spans="1:11" ht="16.5">
      <c r="A38" s="302" t="s">
        <v>118</v>
      </c>
      <c r="B38" s="253" t="s">
        <v>316</v>
      </c>
      <c r="C38" s="244" t="s">
        <v>67</v>
      </c>
      <c r="D38" s="245">
        <v>0.80154292953221296</v>
      </c>
      <c r="E38" s="254">
        <v>8039</v>
      </c>
      <c r="F38" s="246" t="s">
        <v>119</v>
      </c>
      <c r="G38" s="255" t="s">
        <v>201</v>
      </c>
      <c r="H38" s="256">
        <v>2</v>
      </c>
      <c r="I38" s="247">
        <v>1444.306</v>
      </c>
      <c r="J38" s="258">
        <v>6.9237405369776212E-2</v>
      </c>
      <c r="K38" s="272">
        <v>37.734385926528034</v>
      </c>
    </row>
    <row r="39" spans="1:11" ht="16.5">
      <c r="A39" s="302" t="s">
        <v>118</v>
      </c>
      <c r="B39" s="253" t="s">
        <v>318</v>
      </c>
      <c r="C39" s="244" t="s">
        <v>67</v>
      </c>
      <c r="D39" s="245">
        <v>0.84002971570095342</v>
      </c>
      <c r="E39" s="254">
        <v>4397</v>
      </c>
      <c r="F39" s="246" t="s">
        <v>119</v>
      </c>
      <c r="G39" s="255" t="s">
        <v>198</v>
      </c>
      <c r="H39" s="256">
        <v>2</v>
      </c>
      <c r="I39" s="247">
        <v>3789.4989999999998</v>
      </c>
      <c r="J39" s="258">
        <v>0.26388712597628344</v>
      </c>
      <c r="K39" s="272">
        <v>40.427507699566618</v>
      </c>
    </row>
    <row r="40" spans="1:11" ht="16.5">
      <c r="A40" s="302" t="s">
        <v>118</v>
      </c>
      <c r="B40" s="253" t="s">
        <v>322</v>
      </c>
      <c r="C40" s="244" t="s">
        <v>67</v>
      </c>
      <c r="D40" s="245">
        <v>0.82194870668659337</v>
      </c>
      <c r="E40" s="254">
        <v>5333</v>
      </c>
      <c r="F40" s="246" t="s">
        <v>119</v>
      </c>
      <c r="G40" s="255" t="s">
        <v>210</v>
      </c>
      <c r="H40" s="256">
        <v>8</v>
      </c>
      <c r="I40" s="247">
        <v>2428.8239999999996</v>
      </c>
      <c r="J40" s="258">
        <v>8.2344377361225032E-2</v>
      </c>
      <c r="K40" s="272">
        <v>41.83094369950232</v>
      </c>
    </row>
    <row r="41" spans="1:11" ht="16.5">
      <c r="A41" s="302" t="s">
        <v>118</v>
      </c>
      <c r="B41" s="253" t="s">
        <v>326</v>
      </c>
      <c r="C41" s="244" t="s">
        <v>70</v>
      </c>
      <c r="D41" s="245">
        <v>0.65800000000000003</v>
      </c>
      <c r="E41" s="254">
        <v>3858</v>
      </c>
      <c r="F41" s="246" t="s">
        <v>120</v>
      </c>
      <c r="G41" s="255" t="s">
        <v>226</v>
      </c>
      <c r="H41" s="256">
        <v>1</v>
      </c>
      <c r="I41" s="247">
        <v>1014.678</v>
      </c>
      <c r="J41" s="258">
        <v>0.19710686542922976</v>
      </c>
      <c r="K41" s="272">
        <v>26.609426832946017</v>
      </c>
    </row>
    <row r="42" spans="1:11" ht="16.5">
      <c r="A42" s="302" t="s">
        <v>118</v>
      </c>
      <c r="B42" s="253" t="s">
        <v>328</v>
      </c>
      <c r="C42" s="244" t="s">
        <v>70</v>
      </c>
      <c r="D42" s="245">
        <v>0.78476190476190466</v>
      </c>
      <c r="E42" s="254">
        <v>4113</v>
      </c>
      <c r="F42" s="246" t="s">
        <v>119</v>
      </c>
      <c r="G42" s="255" t="s">
        <v>201</v>
      </c>
      <c r="H42" s="256">
        <v>1</v>
      </c>
      <c r="I42" s="247">
        <v>498.19</v>
      </c>
      <c r="J42" s="258">
        <v>0</v>
      </c>
      <c r="K42" s="272">
        <v>49.378751078905637</v>
      </c>
    </row>
    <row r="43" spans="1:11" ht="16.5">
      <c r="A43" s="302" t="s">
        <v>118</v>
      </c>
      <c r="B43" s="253" t="s">
        <v>334</v>
      </c>
      <c r="C43" s="244" t="s">
        <v>70</v>
      </c>
      <c r="D43" s="245">
        <v>0.77554029804157487</v>
      </c>
      <c r="E43" s="254">
        <v>909</v>
      </c>
      <c r="F43" s="246" t="s">
        <v>119</v>
      </c>
      <c r="G43" s="255" t="s">
        <v>200</v>
      </c>
      <c r="H43" s="256">
        <v>3</v>
      </c>
      <c r="I43" s="247">
        <v>638.07500000000005</v>
      </c>
      <c r="J43" s="258">
        <v>0.62688555420601022</v>
      </c>
      <c r="K43" s="272">
        <v>41.217725189045169</v>
      </c>
    </row>
    <row r="44" spans="1:11" ht="16.5">
      <c r="A44" s="302" t="s">
        <v>118</v>
      </c>
      <c r="B44" s="253" t="s">
        <v>336</v>
      </c>
      <c r="C44" s="244" t="s">
        <v>67</v>
      </c>
      <c r="D44" s="245">
        <v>0.83144426113720715</v>
      </c>
      <c r="E44" s="254">
        <v>4269</v>
      </c>
      <c r="F44" s="246" t="s">
        <v>119</v>
      </c>
      <c r="G44" s="255" t="s">
        <v>214</v>
      </c>
      <c r="H44" s="256">
        <v>3</v>
      </c>
      <c r="I44" s="247">
        <v>2118.1370000000002</v>
      </c>
      <c r="J44" s="258">
        <v>0.1416338980906334</v>
      </c>
      <c r="K44" s="272">
        <v>37.53298299401785</v>
      </c>
    </row>
    <row r="45" spans="1:11" ht="16.5">
      <c r="A45" s="302" t="s">
        <v>118</v>
      </c>
      <c r="B45" s="253" t="s">
        <v>338</v>
      </c>
      <c r="C45" s="244" t="s">
        <v>70</v>
      </c>
      <c r="D45" s="245">
        <v>0.79662297472353805</v>
      </c>
      <c r="E45" s="254">
        <v>3795</v>
      </c>
      <c r="F45" s="246" t="s">
        <v>119</v>
      </c>
      <c r="G45" s="255" t="s">
        <v>217</v>
      </c>
      <c r="H45" s="256">
        <v>11</v>
      </c>
      <c r="I45" s="247">
        <v>4060.8470000000002</v>
      </c>
      <c r="J45" s="258">
        <v>0.19700323602440573</v>
      </c>
      <c r="K45" s="272">
        <v>44.448855128006542</v>
      </c>
    </row>
    <row r="46" spans="1:11" ht="16.5">
      <c r="A46" s="302" t="s">
        <v>118</v>
      </c>
      <c r="B46" s="253" t="s">
        <v>342</v>
      </c>
      <c r="C46" s="244" t="s">
        <v>70</v>
      </c>
      <c r="D46" s="245">
        <v>0.73583769196771232</v>
      </c>
      <c r="E46" s="254">
        <v>7627</v>
      </c>
      <c r="F46" s="246" t="s">
        <v>121</v>
      </c>
      <c r="G46" s="255" t="s">
        <v>234</v>
      </c>
      <c r="H46" s="256">
        <v>2</v>
      </c>
      <c r="I46" s="247">
        <v>1698.8720000000001</v>
      </c>
      <c r="J46" s="258">
        <v>5.886258646913952E-2</v>
      </c>
      <c r="K46" s="272">
        <v>60.510738890275427</v>
      </c>
    </row>
    <row r="47" spans="1:11" ht="16.5">
      <c r="A47" s="302" t="s">
        <v>118</v>
      </c>
      <c r="B47" s="253" t="s">
        <v>344</v>
      </c>
      <c r="C47" s="244" t="s">
        <v>70</v>
      </c>
      <c r="D47" s="245">
        <v>0.789047619047619</v>
      </c>
      <c r="E47" s="254">
        <v>857</v>
      </c>
      <c r="F47" s="246" t="s">
        <v>119</v>
      </c>
      <c r="G47" s="255" t="s">
        <v>224</v>
      </c>
      <c r="H47" s="256">
        <v>1</v>
      </c>
      <c r="I47" s="247">
        <v>3051.2559999999999</v>
      </c>
      <c r="J47" s="258">
        <v>1.1142952279323664</v>
      </c>
      <c r="K47" s="272">
        <v>40.311268539906195</v>
      </c>
    </row>
    <row r="48" spans="1:11" ht="16.5">
      <c r="A48" s="302" t="s">
        <v>118</v>
      </c>
      <c r="B48" s="253" t="s">
        <v>356</v>
      </c>
      <c r="C48" s="244" t="s">
        <v>70</v>
      </c>
      <c r="D48" s="245">
        <v>0.71961538461538455</v>
      </c>
      <c r="E48" s="254">
        <v>6382</v>
      </c>
      <c r="F48" s="246" t="s">
        <v>120</v>
      </c>
      <c r="G48" s="255" t="s">
        <v>227</v>
      </c>
      <c r="H48" s="256">
        <v>1</v>
      </c>
      <c r="I48" s="247">
        <v>1012.576</v>
      </c>
      <c r="J48" s="258">
        <v>0.39503207660462031</v>
      </c>
      <c r="K48" s="272">
        <v>27.751003381474575</v>
      </c>
    </row>
    <row r="49" spans="1:11" ht="16.5">
      <c r="A49" s="302" t="s">
        <v>118</v>
      </c>
      <c r="B49" s="253" t="s">
        <v>360</v>
      </c>
      <c r="C49" s="244" t="s">
        <v>67</v>
      </c>
      <c r="D49" s="245">
        <v>0.81393632826737294</v>
      </c>
      <c r="E49" s="254">
        <v>7654</v>
      </c>
      <c r="F49" s="246" t="s">
        <v>119</v>
      </c>
      <c r="G49" s="255" t="s">
        <v>198</v>
      </c>
      <c r="H49" s="256">
        <v>2</v>
      </c>
      <c r="I49" s="247">
        <v>2295.931</v>
      </c>
      <c r="J49" s="258">
        <v>0</v>
      </c>
      <c r="K49" s="272">
        <v>23.563425904349913</v>
      </c>
    </row>
    <row r="50" spans="1:11" ht="16.5">
      <c r="A50" s="302" t="s">
        <v>118</v>
      </c>
      <c r="B50" s="253" t="s">
        <v>362</v>
      </c>
      <c r="C50" s="244" t="s">
        <v>70</v>
      </c>
      <c r="D50" s="245">
        <v>0.79606208413468893</v>
      </c>
      <c r="E50" s="254">
        <v>4027</v>
      </c>
      <c r="F50" s="246" t="s">
        <v>121</v>
      </c>
      <c r="G50" s="255" t="s">
        <v>237</v>
      </c>
      <c r="H50" s="256">
        <v>2</v>
      </c>
      <c r="I50" s="247">
        <v>2235.136</v>
      </c>
      <c r="J50" s="258">
        <v>8.9480013744130116E-2</v>
      </c>
      <c r="K50" s="272">
        <v>30.110024624899783</v>
      </c>
    </row>
    <row r="51" spans="1:11" ht="16.5">
      <c r="A51" s="302" t="s">
        <v>118</v>
      </c>
      <c r="B51" s="253" t="s">
        <v>364</v>
      </c>
      <c r="C51" s="244" t="s">
        <v>67</v>
      </c>
      <c r="D51" s="245">
        <v>0.80192307692307685</v>
      </c>
      <c r="E51" s="254">
        <v>946</v>
      </c>
      <c r="F51" s="246" t="s">
        <v>121</v>
      </c>
      <c r="G51" s="255" t="s">
        <v>236</v>
      </c>
      <c r="H51" s="256">
        <v>1</v>
      </c>
      <c r="I51" s="247">
        <v>2658.0830000000001</v>
      </c>
      <c r="J51" s="258">
        <v>7.5242195221142449E-2</v>
      </c>
      <c r="K51" s="272">
        <v>25.920936253683575</v>
      </c>
    </row>
    <row r="52" spans="1:11" ht="16.5">
      <c r="A52" s="302" t="s">
        <v>118</v>
      </c>
      <c r="B52" s="253" t="s">
        <v>366</v>
      </c>
      <c r="C52" s="244" t="s">
        <v>67</v>
      </c>
      <c r="D52" s="245">
        <v>0.81598086909113909</v>
      </c>
      <c r="E52" s="254">
        <v>3665</v>
      </c>
      <c r="F52" s="246" t="s">
        <v>119</v>
      </c>
      <c r="G52" s="255" t="s">
        <v>211</v>
      </c>
      <c r="H52" s="256">
        <v>2</v>
      </c>
      <c r="I52" s="247">
        <v>1701.46</v>
      </c>
      <c r="J52" s="258">
        <v>5.8773053730325722E-2</v>
      </c>
      <c r="K52" s="272">
        <v>49.722003455855557</v>
      </c>
    </row>
    <row r="53" spans="1:11" ht="16.5">
      <c r="A53" s="302" t="s">
        <v>118</v>
      </c>
      <c r="B53" s="253" t="s">
        <v>370</v>
      </c>
      <c r="C53" s="244" t="s">
        <v>70</v>
      </c>
      <c r="D53" s="245">
        <v>0.75682676566037432</v>
      </c>
      <c r="E53" s="254">
        <v>1432</v>
      </c>
      <c r="F53" s="246" t="s">
        <v>119</v>
      </c>
      <c r="G53" s="255" t="s">
        <v>215</v>
      </c>
      <c r="H53" s="256">
        <v>9</v>
      </c>
      <c r="I53" s="247">
        <v>3158.0219999999999</v>
      </c>
      <c r="J53" s="258">
        <v>0.18999234330856468</v>
      </c>
      <c r="K53" s="272">
        <v>20.487507686773558</v>
      </c>
    </row>
    <row r="54" spans="1:11" ht="16.5">
      <c r="A54" s="302" t="s">
        <v>118</v>
      </c>
      <c r="B54" s="253" t="s">
        <v>380</v>
      </c>
      <c r="C54" s="244" t="s">
        <v>70</v>
      </c>
      <c r="D54" s="245">
        <v>0.77217391304347838</v>
      </c>
      <c r="E54" s="254">
        <v>1558</v>
      </c>
      <c r="F54" s="246" t="s">
        <v>121</v>
      </c>
      <c r="G54" s="255" t="s">
        <v>233</v>
      </c>
      <c r="H54" s="256">
        <v>1</v>
      </c>
      <c r="I54" s="247">
        <v>2301.9780000000001</v>
      </c>
      <c r="J54" s="258">
        <v>0</v>
      </c>
      <c r="K54" s="272">
        <v>46.394883009307648</v>
      </c>
    </row>
    <row r="55" spans="1:11" ht="16.5">
      <c r="A55" s="302" t="s">
        <v>118</v>
      </c>
      <c r="B55" s="253" t="s">
        <v>382</v>
      </c>
      <c r="C55" s="244" t="s">
        <v>70</v>
      </c>
      <c r="D55" s="245">
        <v>0.76065683901181613</v>
      </c>
      <c r="E55" s="254">
        <v>3999</v>
      </c>
      <c r="F55" s="246" t="s">
        <v>121</v>
      </c>
      <c r="G55" s="255" t="s">
        <v>235</v>
      </c>
      <c r="H55" s="256">
        <v>7</v>
      </c>
      <c r="I55" s="247">
        <v>1099.2239999999999</v>
      </c>
      <c r="J55" s="258">
        <v>9.0973268414809003E-2</v>
      </c>
      <c r="K55" s="272">
        <v>34.3878954607978</v>
      </c>
    </row>
    <row r="56" spans="1:11" ht="16.5">
      <c r="A56" s="302" t="s">
        <v>118</v>
      </c>
      <c r="B56" s="253" t="s">
        <v>388</v>
      </c>
      <c r="C56" s="244" t="s">
        <v>67</v>
      </c>
      <c r="D56" s="245">
        <v>0.83889075218968134</v>
      </c>
      <c r="E56" s="254">
        <v>6277</v>
      </c>
      <c r="F56" s="246" t="s">
        <v>119</v>
      </c>
      <c r="G56" s="255" t="s">
        <v>217</v>
      </c>
      <c r="H56" s="256">
        <v>3</v>
      </c>
      <c r="I56" s="247">
        <v>1872.9349999999999</v>
      </c>
      <c r="J56" s="258">
        <v>5.3392135872307372E-2</v>
      </c>
      <c r="K56" s="272">
        <v>67.113914791490359</v>
      </c>
    </row>
  </sheetData>
  <mergeCells count="1">
    <mergeCell ref="A2:K2"/>
  </mergeCells>
  <phoneticPr fontId="2" type="noConversion"/>
  <conditionalFormatting sqref="C14:D5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2024-08-02T02:05:35Z</dcterms:modified>
</cp:coreProperties>
</file>