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★이정현\유정씌♥\"/>
    </mc:Choice>
  </mc:AlternateContent>
  <xr:revisionPtr revIDLastSave="0" documentId="13_ncr:1_{50A1ECFF-DD65-4FD1-9348-E2C93163F57B}" xr6:coauthVersionLast="47" xr6:coauthVersionMax="47" xr10:uidLastSave="{00000000-0000-0000-0000-000000000000}"/>
  <bookViews>
    <workbookView xWindow="-1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  <sheet name="공회전과다 명단" sheetId="70" state="hidden" r:id="rId9"/>
  </sheets>
  <definedNames>
    <definedName name="_xlnm._FilterDatabase" localSheetId="6" hidden="1">'D,F등급 명단'!$A$13:$R$58</definedName>
    <definedName name="_xlnm._FilterDatabase" localSheetId="4" hidden="1">운전자별!$A$4:$BR$127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운전자별!$A$1:$R$127</definedName>
    <definedName name="_xlnm.Print_Area" localSheetId="1">종합!$A$1:$L$111</definedName>
    <definedName name="_xlnm.Print_Area" localSheetId="3">차량별!$A$1:$T$58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0" i="12" l="1"/>
  <c r="B101" i="12"/>
  <c r="B102" i="12"/>
  <c r="H102" i="12" s="1"/>
  <c r="A110" i="7" l="1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F58" i="60" l="1"/>
  <c r="F56" i="60"/>
  <c r="F54" i="60"/>
  <c r="F52" i="60"/>
  <c r="F51" i="60"/>
  <c r="F55" i="60"/>
  <c r="F57" i="60"/>
  <c r="F53" i="60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3" i="60" l="1"/>
  <c r="F25" i="60"/>
  <c r="F38" i="60"/>
  <c r="F46" i="60"/>
  <c r="F30" i="60"/>
  <c r="F22" i="60"/>
  <c r="F14" i="6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B24" i="12" l="1"/>
  <c r="J47" i="12" a="1"/>
  <c r="J47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3" i="12" l="1"/>
  <c r="J10" i="12" l="1"/>
  <c r="J29" i="12" s="1"/>
  <c r="N23" i="12"/>
  <c r="K25" i="12"/>
  <c r="D25" i="12" l="1"/>
  <c r="N47" i="12" a="1"/>
  <c r="D47" i="12" a="1"/>
  <c r="E47" i="12" a="1"/>
  <c r="I47" i="12" a="1"/>
  <c r="G47" i="12" a="1"/>
  <c r="H47" i="12" a="1"/>
  <c r="F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H103" i="12" l="1"/>
  <c r="I103" i="12"/>
  <c r="D103" i="12"/>
  <c r="E103" i="12"/>
  <c r="F103" i="12"/>
  <c r="J103" i="12"/>
  <c r="G103" i="12"/>
  <c r="J101" i="12"/>
  <c r="D102" i="12"/>
  <c r="E101" i="12"/>
  <c r="F102" i="12"/>
  <c r="D101" i="12"/>
  <c r="F100" i="12"/>
  <c r="D100" i="12"/>
  <c r="I102" i="12"/>
  <c r="J100" i="12"/>
  <c r="G102" i="12"/>
  <c r="I100" i="12"/>
  <c r="H101" i="12"/>
  <c r="E102" i="12"/>
  <c r="H100" i="12"/>
  <c r="G101" i="12"/>
  <c r="E100" i="12"/>
  <c r="G100" i="12"/>
  <c r="F101" i="12"/>
  <c r="J102" i="12"/>
  <c r="I10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<sst xmlns="http://schemas.openxmlformats.org/spreadsheetml/2006/main" count="3490" uniqueCount="719">
  <si>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</si>
  <si>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</si>
  <si>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</si>
  <si>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</si>
  <si>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</si>
  <si>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</si>
  <si>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</si>
  <si>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</si>
  <si>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</si>
  <si>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</si>
  <si>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</si>
  <si>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</si>
  <si>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</si>
  <si>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</si>
  <si>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</si>
  <si>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</si>
  <si>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</si>
  <si>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</si>
  <si>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</si>
  <si>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</si>
  <si>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</si>
  <si>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</si>
  <si>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</si>
  <si>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</si>
  <si>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</si>
  <si>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</si>
  <si>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</si>
  <si>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</si>
  <si>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</si>
  <si>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</si>
  <si>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</si>
  <si>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</si>
  <si>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</si>
  <si>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</si>
  <si>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</si>
  <si>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</si>
  <si>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</si>
  <si>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</si>
  <si>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</si>
  <si>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</si>
  <si>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</si>
  <si>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</si>
  <si>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</si>
  <si>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</si>
  <si>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</si>
  <si>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</si>
  <si>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</si>
  <si>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</si>
  <si>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</si>
  <si>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</si>
  <si>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</si>
  <si>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</si>
  <si>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</si>
  <si>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</si>
  <si>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</si>
  <si>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</si>
  <si>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</si>
  <si>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</si>
  <si>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</si>
  <si>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</si>
  <si>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</si>
  <si>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</si>
  <si>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</si>
  <si>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</si>
  <si>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</si>
  <si>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</si>
  <si>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</si>
  <si>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</si>
  <si>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</si>
  <si>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</si>
  <si>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</si>
  <si>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</si>
  <si>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</si>
  <si>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</si>
  <si>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</si>
  <si>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</si>
  <si>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</si>
  <si>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</si>
  <si>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</si>
  <si>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</si>
  <si>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</si>
  <si>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</si>
  <si>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</si>
  <si>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</si>
  <si>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</si>
  <si>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</si>
  <si>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</si>
  <si>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</si>
  <si>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</si>
  <si>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</si>
  <si>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</si>
  <si>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</si>
  <si>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</si>
  <si>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</si>
  <si>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</si>
  <si>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</si>
  <si>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</si>
  <si>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</si>
  <si>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</si>
  <si>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</si>
  <si>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</si>
  <si>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</si>
  <si>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</si>
  <si>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</si>
  <si>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</si>
  <si>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</si>
  <si>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</si>
  <si>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</si>
  <si>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</si>
  <si>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</si>
  <si>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</si>
  <si>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</si>
  <si>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</si>
  <si>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</si>
  <si>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</si>
  <si>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</si>
  <si>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</si>
  <si>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</si>
  <si>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</si>
  <si>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</si>
  <si>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청라교통</t>
  </si>
  <si>
    <t>112</t>
  </si>
  <si>
    <t>306</t>
  </si>
  <si>
    <t>307</t>
  </si>
  <si>
    <t>308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</si>
  <si>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</si>
  <si>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</si>
  <si>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</si>
  <si>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</si>
  <si>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</si>
  <si>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</si>
  <si>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</si>
  <si>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</si>
  <si>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</si>
  <si>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</si>
  <si>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</si>
  <si>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</si>
  <si>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</si>
  <si>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</si>
  <si>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</si>
  <si>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</si>
  <si>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</si>
  <si>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</si>
  <si>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</si>
  <si>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</si>
  <si>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</si>
  <si>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</si>
  <si>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</si>
  <si>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</si>
  <si>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</si>
  <si>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</si>
  <si>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</si>
  <si>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</si>
  <si>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</si>
  <si>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</si>
  <si>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</si>
  <si>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</si>
  <si>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</si>
  <si>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</si>
  <si>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</si>
  <si>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</si>
  <si>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</si>
  <si>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</si>
  <si>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</si>
  <si>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</si>
  <si>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</si>
  <si>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</si>
  <si>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</si>
  <si>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</si>
  <si>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</si>
  <si>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</si>
  <si>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</si>
  <si>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</si>
  <si>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</si>
  <si>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</si>
  <si>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</si>
  <si>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</si>
  <si>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</si>
  <si>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</si>
  <si>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</si>
  <si>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</si>
  <si>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</si>
  <si>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</si>
  <si>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</si>
  <si>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</si>
  <si>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</si>
  <si>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</si>
  <si>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</si>
  <si>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</si>
  <si>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</si>
  <si>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</si>
  <si>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</si>
  <si>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</si>
  <si>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</si>
  <si>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</si>
  <si>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</si>
  <si>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</si>
  <si>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</si>
  <si>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</si>
  <si>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7월] 급감속관리 명단</t>
    <phoneticPr fontId="2" type="noConversion"/>
  </si>
  <si>
    <t>청라교통</t>
    <phoneticPr fontId="2" type="noConversion"/>
  </si>
  <si>
    <t>70바5927</t>
  </si>
  <si>
    <t>112112</t>
  </si>
  <si>
    <t>70바5995</t>
  </si>
  <si>
    <t>70바5996</t>
  </si>
  <si>
    <t>70바5997</t>
  </si>
  <si>
    <t>70바6013</t>
  </si>
  <si>
    <t>청라교통112S1</t>
  </si>
  <si>
    <t>70바6014</t>
  </si>
  <si>
    <t>70바6015</t>
  </si>
  <si>
    <t>70바6032</t>
  </si>
  <si>
    <t>청라교통112C1</t>
  </si>
  <si>
    <t>70바6062</t>
  </si>
  <si>
    <t>70바6063</t>
  </si>
  <si>
    <t>70바6064</t>
  </si>
  <si>
    <t>70바6065</t>
  </si>
  <si>
    <t>70바6066</t>
  </si>
  <si>
    <t>청라교통112D1</t>
  </si>
  <si>
    <t>70바6091</t>
  </si>
  <si>
    <t>72바1572</t>
  </si>
  <si>
    <t>72바1573</t>
  </si>
  <si>
    <t>청라교통112C3</t>
  </si>
  <si>
    <t>72바1609</t>
  </si>
  <si>
    <t>72바1611</t>
  </si>
  <si>
    <t>72바1612</t>
  </si>
  <si>
    <t>70바5921</t>
  </si>
  <si>
    <t>70바6049</t>
  </si>
  <si>
    <t>70바6050</t>
  </si>
  <si>
    <t>70바6051</t>
  </si>
  <si>
    <t>70바6085</t>
  </si>
  <si>
    <t>70바6087</t>
  </si>
  <si>
    <t>70바6088</t>
  </si>
  <si>
    <t>70바6089</t>
  </si>
  <si>
    <t>70바6090</t>
  </si>
  <si>
    <t>72바1305</t>
  </si>
  <si>
    <t>72바1306</t>
  </si>
  <si>
    <t>72바1307</t>
  </si>
  <si>
    <t>72바1381</t>
  </si>
  <si>
    <t>72바1499</t>
  </si>
  <si>
    <t>70바5968</t>
  </si>
  <si>
    <t>70바5991</t>
  </si>
  <si>
    <t>70바6052</t>
  </si>
  <si>
    <t>72바1699</t>
  </si>
  <si>
    <t>72바1700</t>
  </si>
  <si>
    <t>72바1701</t>
  </si>
  <si>
    <t>72바1702</t>
  </si>
  <si>
    <t>72바1703</t>
  </si>
  <si>
    <t>75아1145</t>
  </si>
  <si>
    <t>75아1146</t>
  </si>
  <si>
    <t>70바5066</t>
  </si>
  <si>
    <t>70바5088</t>
  </si>
  <si>
    <t>70바6034</t>
  </si>
  <si>
    <t>70바6035</t>
  </si>
  <si>
    <t>75아1292</t>
  </si>
  <si>
    <t>75아1293</t>
  </si>
  <si>
    <t>70바6011</t>
  </si>
  <si>
    <t>70바6012</t>
  </si>
  <si>
    <t>70바6040</t>
  </si>
  <si>
    <t>70바6042</t>
  </si>
  <si>
    <t>72바1334</t>
  </si>
  <si>
    <t>강동윤</t>
  </si>
  <si>
    <t>5313423</t>
  </si>
  <si>
    <t>강서구</t>
  </si>
  <si>
    <t>5316813</t>
  </si>
  <si>
    <t>강양민</t>
  </si>
  <si>
    <t>5317804</t>
  </si>
  <si>
    <t>강원호</t>
  </si>
  <si>
    <t>5319832</t>
  </si>
  <si>
    <t>고성훈</t>
  </si>
  <si>
    <t>5315077</t>
  </si>
  <si>
    <t>공경갑</t>
  </si>
  <si>
    <t>5312165</t>
  </si>
  <si>
    <t>구준회</t>
  </si>
  <si>
    <t>5314887</t>
  </si>
  <si>
    <t>김경수</t>
  </si>
  <si>
    <t>5313552</t>
  </si>
  <si>
    <t>김광민</t>
  </si>
  <si>
    <t>5312591</t>
  </si>
  <si>
    <t>김광섭</t>
  </si>
  <si>
    <t>5315231</t>
  </si>
  <si>
    <t>김광준</t>
  </si>
  <si>
    <t>5319455</t>
  </si>
  <si>
    <t>김광철</t>
  </si>
  <si>
    <t>5314666</t>
  </si>
  <si>
    <t>김군철</t>
  </si>
  <si>
    <t>5319739</t>
  </si>
  <si>
    <t>김권태</t>
  </si>
  <si>
    <t>5313311</t>
  </si>
  <si>
    <t>김근식</t>
  </si>
  <si>
    <t>531591</t>
  </si>
  <si>
    <t>김기홍</t>
  </si>
  <si>
    <t>5312319</t>
  </si>
  <si>
    <t>김봉신</t>
  </si>
  <si>
    <t>5316049</t>
  </si>
  <si>
    <t>김석윤</t>
  </si>
  <si>
    <t>5314250</t>
  </si>
  <si>
    <t>김선철</t>
  </si>
  <si>
    <t>5312532</t>
  </si>
  <si>
    <t>김선철b</t>
  </si>
  <si>
    <t>5317476</t>
  </si>
  <si>
    <t>김성기</t>
  </si>
  <si>
    <t>5313861</t>
  </si>
  <si>
    <t>김세운</t>
  </si>
  <si>
    <t>5313724</t>
  </si>
  <si>
    <t>김옥련</t>
  </si>
  <si>
    <t>5311115</t>
  </si>
  <si>
    <t>김용근</t>
  </si>
  <si>
    <t>5312392</t>
  </si>
  <si>
    <t>김응수</t>
  </si>
  <si>
    <t>5316473</t>
  </si>
  <si>
    <t>김인철</t>
  </si>
  <si>
    <t>5318958</t>
  </si>
  <si>
    <t>김장선</t>
  </si>
  <si>
    <t>5317230</t>
  </si>
  <si>
    <t>김재연</t>
  </si>
  <si>
    <t>5315245</t>
  </si>
  <si>
    <t>김창곤</t>
  </si>
  <si>
    <t>5313028</t>
  </si>
  <si>
    <t>김천섭</t>
  </si>
  <si>
    <t>5315300</t>
  </si>
  <si>
    <t>김태영</t>
  </si>
  <si>
    <t>5312210</t>
  </si>
  <si>
    <t>김형만</t>
  </si>
  <si>
    <t>5319499</t>
  </si>
  <si>
    <t>김형배</t>
  </si>
  <si>
    <t>5318595</t>
  </si>
  <si>
    <t>김형철</t>
  </si>
  <si>
    <t>5314177</t>
  </si>
  <si>
    <t>김훈구</t>
  </si>
  <si>
    <t>5316807</t>
  </si>
  <si>
    <t>김희태</t>
  </si>
  <si>
    <t>5317977</t>
  </si>
  <si>
    <t>나철근</t>
  </si>
  <si>
    <t>5312391</t>
  </si>
  <si>
    <t>동용렬</t>
  </si>
  <si>
    <t>5311005</t>
  </si>
  <si>
    <t>민지홍</t>
  </si>
  <si>
    <t>5316711</t>
  </si>
  <si>
    <t>박경태</t>
  </si>
  <si>
    <t>5311900</t>
  </si>
  <si>
    <t>박동식</t>
  </si>
  <si>
    <t>5313564</t>
  </si>
  <si>
    <t>박상신</t>
  </si>
  <si>
    <t>5319673</t>
  </si>
  <si>
    <t>박상진</t>
  </si>
  <si>
    <t>5318570</t>
  </si>
  <si>
    <t>박승재</t>
  </si>
  <si>
    <t>5314742</t>
  </si>
  <si>
    <t>박시형</t>
  </si>
  <si>
    <t>5311815</t>
  </si>
  <si>
    <t>박양우</t>
  </si>
  <si>
    <t>5317326</t>
  </si>
  <si>
    <t>박영수</t>
  </si>
  <si>
    <t>5313458</t>
  </si>
  <si>
    <t>박용호</t>
  </si>
  <si>
    <t>5311680</t>
  </si>
  <si>
    <t>박용환</t>
  </si>
  <si>
    <t>5314298</t>
  </si>
  <si>
    <t>박제군</t>
  </si>
  <si>
    <t>5315642</t>
  </si>
  <si>
    <t>박주택</t>
  </si>
  <si>
    <t>5315278</t>
  </si>
  <si>
    <t>박학기</t>
  </si>
  <si>
    <t>531913</t>
  </si>
  <si>
    <t>박학연</t>
  </si>
  <si>
    <t>5316253</t>
  </si>
  <si>
    <t>방기조</t>
  </si>
  <si>
    <t>5314717</t>
  </si>
  <si>
    <t>방용길</t>
  </si>
  <si>
    <t>5317799</t>
  </si>
  <si>
    <t>방진철</t>
  </si>
  <si>
    <t>5316951</t>
  </si>
  <si>
    <t>백정기</t>
  </si>
  <si>
    <t>531615</t>
  </si>
  <si>
    <t>서현철</t>
  </si>
  <si>
    <t>5313003</t>
  </si>
  <si>
    <t>손대연</t>
  </si>
  <si>
    <t>5319997</t>
  </si>
  <si>
    <t>손주원</t>
  </si>
  <si>
    <t>5313369</t>
  </si>
  <si>
    <t>신동훈</t>
  </si>
  <si>
    <t>5318475</t>
  </si>
  <si>
    <t>신수철</t>
  </si>
  <si>
    <t>5313041</t>
  </si>
  <si>
    <t>신우철</t>
  </si>
  <si>
    <t>5318468</t>
  </si>
  <si>
    <t>안계찬</t>
  </si>
  <si>
    <t>5312556</t>
  </si>
  <si>
    <t>안명학</t>
  </si>
  <si>
    <t>5314076</t>
  </si>
  <si>
    <t>안수영</t>
  </si>
  <si>
    <t>5314886</t>
  </si>
  <si>
    <t>안정배</t>
  </si>
  <si>
    <t>5312155</t>
  </si>
  <si>
    <t>엄대섭</t>
  </si>
  <si>
    <t>5315487</t>
  </si>
  <si>
    <t>오병진</t>
  </si>
  <si>
    <t>5314291</t>
  </si>
  <si>
    <t>오수선</t>
  </si>
  <si>
    <t>5317444</t>
  </si>
  <si>
    <t>오창호</t>
  </si>
  <si>
    <t>5315775</t>
  </si>
  <si>
    <t>윤동구</t>
  </si>
  <si>
    <t>5319102</t>
  </si>
  <si>
    <t>윤심식</t>
  </si>
  <si>
    <t>5316856</t>
  </si>
  <si>
    <t>윤형수</t>
  </si>
  <si>
    <t>5316609</t>
  </si>
  <si>
    <t>이계창</t>
  </si>
  <si>
    <t>5319587</t>
  </si>
  <si>
    <t>이광노</t>
  </si>
  <si>
    <t>5315333</t>
  </si>
  <si>
    <t>이교웅</t>
  </si>
  <si>
    <t>531824</t>
  </si>
  <si>
    <t>이동민</t>
  </si>
  <si>
    <t>5315685</t>
  </si>
  <si>
    <t>이산우</t>
  </si>
  <si>
    <t>5313949</t>
  </si>
  <si>
    <t>이상렬</t>
  </si>
  <si>
    <t>5312965</t>
  </si>
  <si>
    <t>이상영</t>
  </si>
  <si>
    <t>5311985</t>
  </si>
  <si>
    <t>이선형</t>
  </si>
  <si>
    <t>5315618</t>
  </si>
  <si>
    <t>이성만</t>
  </si>
  <si>
    <t>5311442</t>
  </si>
  <si>
    <t>이원형</t>
  </si>
  <si>
    <t>5315535</t>
  </si>
  <si>
    <t>이재이</t>
  </si>
  <si>
    <t>5317895</t>
  </si>
  <si>
    <t>이재철</t>
  </si>
  <si>
    <t>531725</t>
  </si>
  <si>
    <t>이재환</t>
  </si>
  <si>
    <t>5314960</t>
  </si>
  <si>
    <t>이정자</t>
  </si>
  <si>
    <t>5318519</t>
  </si>
  <si>
    <t>이종권</t>
  </si>
  <si>
    <t>5317158</t>
  </si>
  <si>
    <t>이종수</t>
  </si>
  <si>
    <t>531577</t>
  </si>
  <si>
    <t>이종찬</t>
  </si>
  <si>
    <t>5318057</t>
  </si>
  <si>
    <t>이종훈</t>
  </si>
  <si>
    <t>5314659</t>
  </si>
  <si>
    <t>이충석</t>
  </si>
  <si>
    <t>5317030</t>
  </si>
  <si>
    <t>이해중</t>
  </si>
  <si>
    <t>5311024</t>
  </si>
  <si>
    <t>임명성</t>
  </si>
  <si>
    <t>5315242</t>
  </si>
  <si>
    <t>임상</t>
  </si>
  <si>
    <t>5315771</t>
  </si>
  <si>
    <t>임영곤</t>
  </si>
  <si>
    <t>5318744</t>
  </si>
  <si>
    <t>임주호</t>
  </si>
  <si>
    <t>5311637</t>
  </si>
  <si>
    <t>임행선</t>
  </si>
  <si>
    <t>5317787</t>
  </si>
  <si>
    <t>장국주</t>
  </si>
  <si>
    <t>5317268</t>
  </si>
  <si>
    <t>장명호</t>
  </si>
  <si>
    <t>5311239</t>
  </si>
  <si>
    <t>전만규</t>
  </si>
  <si>
    <t>5318174</t>
  </si>
  <si>
    <t>정민진</t>
  </si>
  <si>
    <t>531825</t>
  </si>
  <si>
    <t>정병석</t>
  </si>
  <si>
    <t>531933</t>
  </si>
  <si>
    <t>정우진</t>
  </si>
  <si>
    <t>5311286</t>
  </si>
  <si>
    <t>정원영</t>
  </si>
  <si>
    <t>5317745</t>
  </si>
  <si>
    <t>조건희</t>
  </si>
  <si>
    <t>5313878</t>
  </si>
  <si>
    <t>조점룡</t>
  </si>
  <si>
    <t>5316395</t>
  </si>
  <si>
    <t>조중희</t>
  </si>
  <si>
    <t>5318166</t>
  </si>
  <si>
    <t>주재구</t>
  </si>
  <si>
    <t>5311915</t>
  </si>
  <si>
    <t>진충현</t>
  </si>
  <si>
    <t>5314405</t>
  </si>
  <si>
    <t>최윤호</t>
  </si>
  <si>
    <t>5315331</t>
  </si>
  <si>
    <t>최일권</t>
  </si>
  <si>
    <t>5315773</t>
  </si>
  <si>
    <t>추성배</t>
  </si>
  <si>
    <t>5311353</t>
  </si>
  <si>
    <t>추지호</t>
  </si>
  <si>
    <t>5314377</t>
  </si>
  <si>
    <t>한덕귀</t>
  </si>
  <si>
    <t>5314506</t>
  </si>
  <si>
    <t>한동균</t>
  </si>
  <si>
    <t>5315875</t>
  </si>
  <si>
    <t>한상오</t>
  </si>
  <si>
    <t>5313588</t>
  </si>
  <si>
    <t>한종열</t>
  </si>
  <si>
    <t>5315575</t>
  </si>
  <si>
    <t>허오만</t>
  </si>
  <si>
    <t>5316306</t>
  </si>
  <si>
    <t>홍대경</t>
  </si>
  <si>
    <t>5314695</t>
  </si>
  <si>
    <t>황현익</t>
  </si>
  <si>
    <t>531788</t>
  </si>
  <si>
    <t>[24년 7월]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</si>
  <si>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</si>
  <si>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</si>
  <si>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</si>
  <si>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</si>
  <si>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24'07</t>
  </si>
  <si>
    <t>분석기간: 24.07.01-24.07.30</t>
  </si>
  <si>
    <t>6위/(32개사)</t>
  </si>
  <si>
    <t>4%(5명)</t>
  </si>
  <si>
    <t>9%(11명)</t>
  </si>
  <si>
    <t>14%(18명)</t>
  </si>
  <si>
    <t>35%(44명)</t>
  </si>
  <si>
    <t>17%(21명)</t>
  </si>
  <si>
    <t>21%(24명)</t>
  </si>
  <si>
    <t>5%(1명)</t>
  </si>
  <si>
    <t>0%(0명)</t>
  </si>
  <si>
    <t>21%(4명)</t>
  </si>
  <si>
    <t>7%(1명)</t>
  </si>
  <si>
    <t>16%(3명)</t>
  </si>
  <si>
    <t>42%(8명)</t>
  </si>
  <si>
    <t>36%(5명)</t>
  </si>
  <si>
    <t>30%(3명)</t>
  </si>
  <si>
    <t>33%(2명)</t>
  </si>
  <si>
    <t>60%(6명)</t>
  </si>
  <si>
    <t>50%(3명)</t>
  </si>
  <si>
    <t>14%(2명)</t>
  </si>
  <si>
    <t>10%(1명)</t>
  </si>
  <si>
    <t>17%(1명)</t>
  </si>
  <si>
    <t>개선율(유카전)</t>
  </si>
  <si>
    <t>3030</t>
  </si>
  <si>
    <t>인천제물포교통30C5</t>
  </si>
  <si>
    <t>▽</t>
  </si>
  <si>
    <t>인천제물포교통30D7</t>
  </si>
  <si>
    <t>=</t>
  </si>
  <si>
    <t>인천제물포교통30A2</t>
  </si>
  <si>
    <t>▲</t>
  </si>
  <si>
    <t>인천제물포교통30C6</t>
  </si>
  <si>
    <t>인천제물포교통30C4</t>
  </si>
  <si>
    <t>인천제물포교통30C13</t>
  </si>
  <si>
    <t>인천제물포교통30C1</t>
  </si>
  <si>
    <t>인천제물포교통30D5</t>
  </si>
  <si>
    <t>인천제물포교통30B1</t>
  </si>
  <si>
    <t>인천제물포교통30D8</t>
  </si>
  <si>
    <t>인천제물포교통30C10</t>
  </si>
  <si>
    <t>인천제물포교통30D3</t>
  </si>
  <si>
    <t>인천제물포교통30C3</t>
  </si>
  <si>
    <t>인천제물포교통30C9</t>
  </si>
  <si>
    <t>인천제물포교통30S2</t>
  </si>
  <si>
    <t>인천제물포교통30D4</t>
  </si>
  <si>
    <t>인천제물포교통30B3</t>
  </si>
  <si>
    <t>인천제물포교통30C8</t>
  </si>
  <si>
    <t>인천제물포교통30B2</t>
  </si>
  <si>
    <t>인천제물포교통30D2</t>
  </si>
  <si>
    <t>인천제물포교통30S1</t>
  </si>
  <si>
    <t>인천제물포교통30D6</t>
  </si>
  <si>
    <t>인천제물포교통30D9</t>
  </si>
  <si>
    <t>인천제물포교통30C15</t>
  </si>
  <si>
    <t>인천제물포교통30F2</t>
  </si>
  <si>
    <t>인천제물포교통30B4</t>
  </si>
  <si>
    <t>인천제물포교통30C12</t>
  </si>
  <si>
    <t>7878</t>
  </si>
  <si>
    <t>인천제물포교통78B1</t>
  </si>
  <si>
    <t>인천제물포교통78C2</t>
  </si>
  <si>
    <t>인천제물포교통78F3</t>
  </si>
  <si>
    <t>인천제물포교통78F1</t>
  </si>
  <si>
    <t>인천제물포교통78F2</t>
  </si>
  <si>
    <t>인천제물포교통78C3</t>
  </si>
  <si>
    <t>인천제물포교통78D1</t>
  </si>
  <si>
    <t>인천제물포교통78F4</t>
  </si>
  <si>
    <t>인천제물포교통78C1</t>
  </si>
  <si>
    <t>급행97급행97</t>
  </si>
  <si>
    <t>인천제물포교통급행97F2</t>
  </si>
  <si>
    <t>인천제물포교통급행97C3</t>
  </si>
  <si>
    <t>인천제물포교통급행97D1</t>
  </si>
  <si>
    <t>인천제물포교통급행97C1</t>
  </si>
  <si>
    <t>인천제물포교통급행97F1</t>
  </si>
  <si>
    <t>인천제물포교통급행97D4</t>
  </si>
  <si>
    <t>인천제물포교통급행97D2</t>
  </si>
  <si>
    <t>인천제물포교통급행97C2</t>
  </si>
  <si>
    <t>인천제물포교통급행97D3</t>
  </si>
  <si>
    <t>인천제물포교통급행97C4</t>
  </si>
  <si>
    <t>청라교통112C5</t>
  </si>
  <si>
    <t>청라교통112A2</t>
  </si>
  <si>
    <t>청라교통112C8</t>
  </si>
  <si>
    <t>청라교통112B3</t>
  </si>
  <si>
    <t>53134235333.33</t>
  </si>
  <si>
    <t>53168134495.917</t>
  </si>
  <si>
    <t>5317804297.676</t>
  </si>
  <si>
    <t>5319832881.925</t>
  </si>
  <si>
    <t>53150771300.926</t>
  </si>
  <si>
    <t>53121651478.137</t>
  </si>
  <si>
    <t>53148872296.985</t>
  </si>
  <si>
    <t>5313552875.901</t>
  </si>
  <si>
    <t>53125912024.951</t>
  </si>
  <si>
    <t>53152317463.723</t>
  </si>
  <si>
    <t>5319455345.211</t>
  </si>
  <si>
    <t>53146664199.9</t>
  </si>
  <si>
    <t>53197391200.932</t>
  </si>
  <si>
    <t>5313311963.418</t>
  </si>
  <si>
    <t>531591941.836</t>
  </si>
  <si>
    <t>53123191963.018</t>
  </si>
  <si>
    <t>김덕기</t>
  </si>
  <si>
    <t>5317322</t>
  </si>
  <si>
    <t>5317322490.067</t>
  </si>
  <si>
    <t>53160494566.201</t>
  </si>
  <si>
    <t>5314250980.272</t>
  </si>
  <si>
    <t>53125324255.419</t>
  </si>
  <si>
    <t>53174764828.998</t>
  </si>
  <si>
    <t>53138611929.779</t>
  </si>
  <si>
    <t>5313724831.193</t>
  </si>
  <si>
    <t>53111153406.37</t>
  </si>
  <si>
    <t>53123924339.134</t>
  </si>
  <si>
    <t>53164731278.807</t>
  </si>
  <si>
    <t>53189584383.004</t>
  </si>
  <si>
    <t>53172301331.303</t>
  </si>
  <si>
    <t>53152454439.574</t>
  </si>
  <si>
    <t>53130285660.668</t>
  </si>
  <si>
    <t>5315300373.01</t>
  </si>
  <si>
    <t>53122104970.258</t>
  </si>
  <si>
    <t>53194994612.35</t>
  </si>
  <si>
    <t>5318595734.907</t>
  </si>
  <si>
    <t>53141774712.066</t>
  </si>
  <si>
    <t>53168072046.068</t>
  </si>
  <si>
    <t>5317977351.839</t>
  </si>
  <si>
    <t>53123911615.188</t>
  </si>
  <si>
    <t>53110051410.132</t>
  </si>
  <si>
    <t>53167115665.724</t>
  </si>
  <si>
    <t>5311900659.645</t>
  </si>
  <si>
    <t>53135644795.924</t>
  </si>
  <si>
    <t>53196734285.285</t>
  </si>
  <si>
    <t>53185701622.345</t>
  </si>
  <si>
    <t>53147422478.728</t>
  </si>
  <si>
    <t>5311815437.248</t>
  </si>
  <si>
    <t>53173263778.651</t>
  </si>
  <si>
    <t>53134584221.451</t>
  </si>
  <si>
    <t>53116802525.272</t>
  </si>
  <si>
    <t>53142985753.489</t>
  </si>
  <si>
    <t>53156422629.953</t>
  </si>
  <si>
    <t>53152784505.018</t>
  </si>
  <si>
    <t>5319134323.418</t>
  </si>
  <si>
    <t>53162531796.937</t>
  </si>
  <si>
    <t>53147171343.09</t>
  </si>
  <si>
    <t>53177993733.517</t>
  </si>
  <si>
    <t>53169514430.482</t>
  </si>
  <si>
    <t>5316154490.31</t>
  </si>
  <si>
    <t>53130034652.987</t>
  </si>
  <si>
    <t>53199973851.45</t>
  </si>
  <si>
    <t>53133693847.559</t>
  </si>
  <si>
    <t>5318475451.605</t>
  </si>
  <si>
    <t>5313041351.823</t>
  </si>
  <si>
    <t>5318468261.502</t>
  </si>
  <si>
    <t>53125562599.296</t>
  </si>
  <si>
    <t>53140764447.922</t>
  </si>
  <si>
    <t>53148865297.07</t>
  </si>
  <si>
    <t>53121551275.478</t>
  </si>
  <si>
    <t>53154875275.043</t>
  </si>
  <si>
    <t>53142911111.444</t>
  </si>
  <si>
    <t>53174442194.434</t>
  </si>
  <si>
    <t>53157752916.818</t>
  </si>
  <si>
    <t>53191024138.538</t>
  </si>
  <si>
    <t>53168562724.807</t>
  </si>
  <si>
    <t>53166092708.377</t>
  </si>
  <si>
    <t>53195874891.817</t>
  </si>
  <si>
    <t>5315333302.397</t>
  </si>
  <si>
    <t>531824737.86</t>
  </si>
  <si>
    <t>53156854776.227</t>
  </si>
  <si>
    <t>53139491081.467</t>
  </si>
  <si>
    <t>53129654813.562</t>
  </si>
  <si>
    <t>53119854346.884</t>
  </si>
  <si>
    <t>53156182784.033</t>
  </si>
  <si>
    <t>5311442728.058</t>
  </si>
  <si>
    <t>53155353832.13</t>
  </si>
  <si>
    <t>53178951301.131</t>
  </si>
  <si>
    <t>5317254282.134</t>
  </si>
  <si>
    <t>5314960291.966</t>
  </si>
  <si>
    <t>5318519700.89</t>
  </si>
  <si>
    <t>53171583884.51</t>
  </si>
  <si>
    <t>5315771072.742</t>
  </si>
  <si>
    <t>5318057244.008</t>
  </si>
  <si>
    <t>53146593856.219</t>
  </si>
  <si>
    <t>53170303438.751</t>
  </si>
  <si>
    <t>5311024635.264</t>
  </si>
  <si>
    <t>53152424317.917</t>
  </si>
  <si>
    <t>53157711167.807</t>
  </si>
  <si>
    <t>53187444565.314</t>
  </si>
  <si>
    <t>53116375516.431</t>
  </si>
  <si>
    <t>53177874104.477</t>
  </si>
  <si>
    <t>53172682373.384</t>
  </si>
  <si>
    <t>53112392402.453</t>
  </si>
  <si>
    <t>53181741527.442</t>
  </si>
  <si>
    <t>5318254229.079</t>
  </si>
  <si>
    <t>531933479.175</t>
  </si>
  <si>
    <t>53112865584.055</t>
  </si>
  <si>
    <t>53177454531.098</t>
  </si>
  <si>
    <t>53138784527.064</t>
  </si>
  <si>
    <t>5316395858.377</t>
  </si>
  <si>
    <t>53181663916.341</t>
  </si>
  <si>
    <t>53119151419.234</t>
  </si>
  <si>
    <t>53144054638.189</t>
  </si>
  <si>
    <t>53153314617.043</t>
  </si>
  <si>
    <t>53157733709.769</t>
  </si>
  <si>
    <t>53113532273.349</t>
  </si>
  <si>
    <t>53143774344.105</t>
  </si>
  <si>
    <t>53145062231.181</t>
  </si>
  <si>
    <t>5315875698.932</t>
  </si>
  <si>
    <t>53135884906.175</t>
  </si>
  <si>
    <t>53155755682.244</t>
  </si>
  <si>
    <t>53163064452.658</t>
  </si>
  <si>
    <t>53146954430.628</t>
  </si>
  <si>
    <t>5317882131.807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</si>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</sst>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0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3" fontId="42" fillId="9" borderId="27" xfId="0" applyNumberFormat="1" applyFont="1" applyFill="1" applyBorder="1" applyAlignment="1">
      <alignment horizontal="center" vertical="center"/>
    </xf>
    <xf numFmtId="194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188" fontId="30" fillId="0" borderId="0" xfId="2" applyNumberFormat="1" applyFont="1">
      <alignment vertical="center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4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60" fillId="2" borderId="0" xfId="568" applyFont="1" applyFill="1">
      <alignment vertical="center"/>
    </xf>
    <xf numFmtId="0" fontId="3" fillId="2" borderId="0" xfId="568" applyFill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49" fontId="81" fillId="15" borderId="0" xfId="562" applyNumberFormat="1" applyFont="1" applyFill="1" applyAlignment="1">
      <alignment horizontal="center" vertical="center" wrapText="1"/>
    </xf>
    <xf numFmtId="191" fontId="81" fillId="16" borderId="0" xfId="562" applyNumberFormat="1" applyFont="1" applyFill="1" applyAlignment="1">
      <alignment horizontal="right" vertical="center"/>
    </xf>
    <xf numFmtId="192" fontId="81" fillId="16" borderId="0" xfId="562" applyNumberFormat="1" applyFont="1" applyFill="1" applyAlignment="1">
      <alignment horizontal="right" vertical="center"/>
    </xf>
    <xf numFmtId="0" fontId="79" fillId="9" borderId="22" xfId="568" applyFont="1" applyFill="1" applyBorder="1" applyAlignment="1">
      <alignment horizontal="center" vertical="center"/>
    </xf>
    <xf numFmtId="178" fontId="43" fillId="0" borderId="23" xfId="569" applyNumberFormat="1" applyFont="1" applyBorder="1" applyAlignment="1">
      <alignment horizontal="right" vertical="center" wrapText="1"/>
    </xf>
    <xf numFmtId="10" fontId="44" fillId="10" borderId="23" xfId="569" applyNumberFormat="1" applyFont="1" applyFill="1" applyBorder="1" applyAlignment="1">
      <alignment horizontal="center" vertical="center" wrapText="1"/>
    </xf>
    <xf numFmtId="178" fontId="44" fillId="0" borderId="24" xfId="569" applyNumberFormat="1" applyFont="1" applyBorder="1" applyAlignment="1">
      <alignment horizontal="right" vertical="center"/>
    </xf>
    <xf numFmtId="0" fontId="42" fillId="9" borderId="25" xfId="568" applyFont="1" applyFill="1" applyBorder="1" applyAlignment="1">
      <alignment horizontal="center" vertical="center"/>
    </xf>
    <xf numFmtId="10" fontId="43" fillId="0" borderId="26" xfId="569" applyNumberFormat="1" applyFont="1" applyBorder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7" fontId="54" fillId="10" borderId="50" xfId="569" applyNumberFormat="1" applyFont="1" applyFill="1" applyBorder="1" applyAlignment="1">
      <alignment horizontal="center" vertical="center"/>
    </xf>
    <xf numFmtId="187" fontId="54" fillId="10" borderId="51" xfId="569" applyNumberFormat="1" applyFont="1" applyFill="1" applyBorder="1" applyAlignment="1">
      <alignment horizontal="center" vertical="center"/>
    </xf>
    <xf numFmtId="0" fontId="19" fillId="0" borderId="0" xfId="568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청라교통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7-4947-88AA-C4835A1C30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2.1137725971480705</c:v>
                </c:pt>
                <c:pt idx="1">
                  <c:v>2.5759923878266484</c:v>
                </c:pt>
                <c:pt idx="2">
                  <c:v>2.521423879059852</c:v>
                </c:pt>
                <c:pt idx="3">
                  <c:v>2.4524144645134589</c:v>
                </c:pt>
                <c:pt idx="4">
                  <c:v>2.4192141826283291</c:v>
                </c:pt>
                <c:pt idx="5">
                  <c:v>2.21</c:v>
                </c:pt>
                <c:pt idx="6">
                  <c:v>2.3298355466499276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0.04</c:v>
                </c:pt>
                <c:pt idx="1">
                  <c:v>8.7999999999999995E-2</c:v>
                </c:pt>
                <c:pt idx="2">
                  <c:v>0.14399999999999999</c:v>
                </c:pt>
                <c:pt idx="3">
                  <c:v>0.35199999999999998</c:v>
                </c:pt>
                <c:pt idx="4">
                  <c:v>0.16800000000000001</c:v>
                </c:pt>
                <c:pt idx="5">
                  <c:v>0.20799999999999999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  <c:pt idx="2">
                  <c:v>0.1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0.15789473684210525</c:v>
                </c:pt>
                <c:pt idx="1">
                  <c:v>0.35714285714285715</c:v>
                </c:pt>
                <c:pt idx="2">
                  <c:v>0.6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0.42105263157894735</c:v>
                </c:pt>
                <c:pt idx="1">
                  <c:v>0.35714285714285715</c:v>
                </c:pt>
                <c:pt idx="2">
                  <c:v>0.3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0.15789473684210525</c:v>
                </c:pt>
                <c:pt idx="1">
                  <c:v>7.1428571428571425E-2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0.21052631578947367</c:v>
                </c:pt>
                <c:pt idx="1">
                  <c:v>7.1428571428571425E-2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5.2631578947368418E-2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829235</xdr:colOff>
      <xdr:row>8</xdr:row>
      <xdr:rowOff>392206</xdr:rowOff>
    </xdr:from>
    <xdr:to>
      <xdr:col>2</xdr:col>
      <xdr:colOff>313764</xdr:colOff>
      <xdr:row>16</xdr:row>
      <xdr:rowOff>156883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30088" y="2577353"/>
          <a:ext cx="414617" cy="2678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268939</xdr:colOff>
      <xdr:row>11</xdr:row>
      <xdr:rowOff>67235</xdr:rowOff>
    </xdr:from>
    <xdr:to>
      <xdr:col>2</xdr:col>
      <xdr:colOff>369796</xdr:colOff>
      <xdr:row>12</xdr:row>
      <xdr:rowOff>257736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69792" y="37091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605116</xdr:colOff>
      <xdr:row>7</xdr:row>
      <xdr:rowOff>100854</xdr:rowOff>
    </xdr:from>
    <xdr:to>
      <xdr:col>3</xdr:col>
      <xdr:colOff>515472</xdr:colOff>
      <xdr:row>8</xdr:row>
      <xdr:rowOff>448237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636057" y="2151530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661145</xdr:colOff>
      <xdr:row>8</xdr:row>
      <xdr:rowOff>224118</xdr:rowOff>
    </xdr:from>
    <xdr:to>
      <xdr:col>3</xdr:col>
      <xdr:colOff>235322</xdr:colOff>
      <xdr:row>8</xdr:row>
      <xdr:rowOff>493059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692086" y="2409265"/>
          <a:ext cx="448236" cy="2689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432544</xdr:colOff>
      <xdr:row>8</xdr:row>
      <xdr:rowOff>611842</xdr:rowOff>
    </xdr:from>
    <xdr:to>
      <xdr:col>3</xdr:col>
      <xdr:colOff>784412</xdr:colOff>
      <xdr:row>9</xdr:row>
      <xdr:rowOff>89647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337544" y="2796989"/>
          <a:ext cx="351868" cy="3518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275662</xdr:colOff>
      <xdr:row>8</xdr:row>
      <xdr:rowOff>454959</xdr:rowOff>
    </xdr:from>
    <xdr:to>
      <xdr:col>4</xdr:col>
      <xdr:colOff>432548</xdr:colOff>
      <xdr:row>9</xdr:row>
      <xdr:rowOff>62754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180662" y="26401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2239</xdr:colOff>
      <xdr:row>8</xdr:row>
      <xdr:rowOff>741831</xdr:rowOff>
    </xdr:from>
    <xdr:to>
      <xdr:col>5</xdr:col>
      <xdr:colOff>159125</xdr:colOff>
      <xdr:row>10</xdr:row>
      <xdr:rowOff>58273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2781298" y="292697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246529</xdr:colOff>
      <xdr:row>9</xdr:row>
      <xdr:rowOff>201706</xdr:rowOff>
    </xdr:from>
    <xdr:to>
      <xdr:col>4</xdr:col>
      <xdr:colOff>593911</xdr:colOff>
      <xdr:row>10</xdr:row>
      <xdr:rowOff>67235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025588" y="3260912"/>
          <a:ext cx="347382" cy="1568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793376</xdr:colOff>
      <xdr:row>11</xdr:row>
      <xdr:rowOff>20172</xdr:rowOff>
    </xdr:from>
    <xdr:to>
      <xdr:col>6</xdr:col>
      <xdr:colOff>76204</xdr:colOff>
      <xdr:row>12</xdr:row>
      <xdr:rowOff>210673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572435" y="366208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-8.6%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17929</xdr:colOff>
      <xdr:row>10</xdr:row>
      <xdr:rowOff>174812</xdr:rowOff>
    </xdr:from>
    <xdr:to>
      <xdr:col>5</xdr:col>
      <xdr:colOff>381000</xdr:colOff>
      <xdr:row>14</xdr:row>
      <xdr:rowOff>134470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3671047" y="3525371"/>
          <a:ext cx="363071" cy="11250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194983</xdr:colOff>
      <xdr:row>12</xdr:row>
      <xdr:rowOff>150161</xdr:rowOff>
    </xdr:from>
    <xdr:to>
      <xdr:col>6</xdr:col>
      <xdr:colOff>351870</xdr:colOff>
      <xdr:row>14</xdr:row>
      <xdr:rowOff>49309</xdr:rowOff>
    </xdr:to>
    <xdr:sp macro="" textlink="$K$17">
      <xdr:nvSpPr>
        <xdr:cNvPr id="18" name="TextBox 17">
          <a:extLst>
            <a:ext uri="{FF2B5EF4-FFF2-40B4-BE49-F238E27FC236}">
              <a16:creationId xmlns:a16="http://schemas.microsoft.com/office/drawing/2014/main" id="{11E5982E-011C-451C-8BD8-1F0434E5784C}"/>
            </a:ext>
          </a:extLst>
        </xdr:cNvPr>
        <xdr:cNvSpPr txBox="1"/>
      </xdr:nvSpPr>
      <xdr:spPr>
        <a:xfrm>
          <a:off x="3848101" y="408342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9F4C58D-A8B1-4206-B300-D1A5A29D840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5.4%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708212</xdr:colOff>
      <xdr:row>12</xdr:row>
      <xdr:rowOff>112059</xdr:rowOff>
    </xdr:from>
    <xdr:to>
      <xdr:col>6</xdr:col>
      <xdr:colOff>145677</xdr:colOff>
      <xdr:row>14</xdr:row>
      <xdr:rowOff>271183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32C45D33-7848-4A3E-BEBF-A902314FAFC9}"/>
            </a:ext>
          </a:extLst>
        </xdr:cNvPr>
        <xdr:cNvCxnSpPr/>
      </xdr:nvCxnSpPr>
      <xdr:spPr>
        <a:xfrm flipV="1">
          <a:off x="4361330" y="4045324"/>
          <a:ext cx="311523" cy="7418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113</v>
      </c>
      <c r="C2" s="59"/>
      <c r="D2" s="59"/>
      <c r="E2" s="59"/>
      <c r="F2" s="59"/>
      <c r="G2" s="59"/>
      <c r="H2" s="59"/>
      <c r="I2" s="59"/>
      <c r="J2" s="59"/>
      <c r="K2" s="67" t="s">
        <v>510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115</v>
      </c>
      <c r="C4" s="296" t="s">
        <v>38</v>
      </c>
      <c r="D4" s="296"/>
      <c r="E4" s="64" t="s">
        <v>114</v>
      </c>
      <c r="F4" s="64" t="s">
        <v>64</v>
      </c>
      <c r="G4" s="96" t="s">
        <v>117</v>
      </c>
      <c r="H4" s="39"/>
      <c r="I4" s="39"/>
      <c r="J4" s="100" t="s">
        <v>35</v>
      </c>
      <c r="K4" s="100" t="s">
        <v>36</v>
      </c>
    </row>
    <row r="5" spans="1:28" ht="48.75" customHeight="1">
      <c r="B5" s="66" t="s">
        <v>509</v>
      </c>
      <c r="C5" s="297" t="s">
        <v>200</v>
      </c>
      <c r="D5" s="297"/>
      <c r="E5" s="65">
        <v>4</v>
      </c>
      <c r="F5" s="66">
        <v>55</v>
      </c>
      <c r="G5" s="97" t="s">
        <v>69</v>
      </c>
      <c r="H5" s="39"/>
      <c r="I5" s="39"/>
      <c r="J5" s="99" t="s">
        <v>50</v>
      </c>
      <c r="K5" s="98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83"/>
    </row>
    <row r="7" spans="1:28" ht="16.5" customHeight="1">
      <c r="B7" s="54" t="s">
        <v>129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5"/>
      <c r="P9" s="295"/>
    </row>
    <row r="10" spans="1:28" ht="23.25" customHeight="1" thickBot="1">
      <c r="G10" s="6"/>
      <c r="H10" s="202" t="s">
        <v>92</v>
      </c>
      <c r="I10" s="203" t="s">
        <v>93</v>
      </c>
      <c r="J10" s="204" t="str">
        <f>C5</f>
        <v>청라교통</v>
      </c>
      <c r="K10" s="205" t="s">
        <v>94</v>
      </c>
      <c r="X10" s="283"/>
      <c r="Z10" s="40"/>
      <c r="AA10" s="40"/>
      <c r="AB10" s="20"/>
    </row>
    <row r="11" spans="1:28" ht="23.25" customHeight="1" thickTop="1">
      <c r="G11" s="6"/>
      <c r="H11" s="239">
        <v>1</v>
      </c>
      <c r="I11" s="199">
        <v>2.0099999999999998</v>
      </c>
      <c r="J11" s="200">
        <v>2.1137725971480705</v>
      </c>
      <c r="K11" s="201"/>
      <c r="M11" s="2"/>
      <c r="Y11" s="243"/>
      <c r="Z11" s="284"/>
      <c r="AA11" s="285"/>
      <c r="AB11" s="20"/>
    </row>
    <row r="12" spans="1:28" ht="23.25" customHeight="1">
      <c r="G12" s="6"/>
      <c r="H12" s="240">
        <v>2</v>
      </c>
      <c r="I12" s="198">
        <v>2.3662575846193561</v>
      </c>
      <c r="J12" s="200">
        <v>2.5759923878266484</v>
      </c>
      <c r="K12" s="241">
        <v>0.21867053783468049</v>
      </c>
      <c r="M12" s="285"/>
      <c r="Y12" s="243"/>
      <c r="Z12" s="284"/>
      <c r="AA12" s="285"/>
      <c r="AB12" s="20"/>
    </row>
    <row r="13" spans="1:28" ht="23.25" customHeight="1">
      <c r="G13" s="6"/>
      <c r="H13" s="240">
        <v>3</v>
      </c>
      <c r="I13" s="198">
        <v>2.37</v>
      </c>
      <c r="J13" s="200">
        <v>2.521423879059852</v>
      </c>
      <c r="K13" s="242">
        <v>-2.1183489914283316E-2</v>
      </c>
      <c r="M13" s="285"/>
      <c r="Y13" s="243"/>
      <c r="Z13" s="284"/>
      <c r="AA13" s="285"/>
      <c r="AB13" s="20"/>
    </row>
    <row r="14" spans="1:28" ht="23.25" customHeight="1">
      <c r="G14" s="6"/>
      <c r="H14" s="240">
        <v>4</v>
      </c>
      <c r="I14" s="198">
        <v>2.33</v>
      </c>
      <c r="J14" s="200">
        <v>2.4524144645134589</v>
      </c>
      <c r="K14" s="242">
        <v>-2.7369223841936519E-2</v>
      </c>
      <c r="M14" s="285"/>
      <c r="Y14" s="243"/>
      <c r="Z14" s="284"/>
      <c r="AA14" s="285"/>
      <c r="AB14" s="20"/>
    </row>
    <row r="15" spans="1:28" ht="23.25" customHeight="1">
      <c r="G15" s="6"/>
      <c r="H15" s="240">
        <v>5</v>
      </c>
      <c r="I15" s="198">
        <v>2.29</v>
      </c>
      <c r="J15" s="200">
        <v>2.4192141826283291</v>
      </c>
      <c r="K15" s="242">
        <v>-1.3537794025251126E-2</v>
      </c>
      <c r="M15" s="285"/>
      <c r="Y15" s="243"/>
      <c r="Z15" s="284"/>
      <c r="AA15" s="285"/>
      <c r="AB15" s="20"/>
    </row>
    <row r="16" spans="1:28" ht="23.25" customHeight="1">
      <c r="G16" s="6"/>
      <c r="H16" s="240">
        <v>6</v>
      </c>
      <c r="I16" s="198">
        <v>2.0664933427553414</v>
      </c>
      <c r="J16" s="200">
        <v>2.21</v>
      </c>
      <c r="K16" s="242">
        <v>-8.6480223260360756E-2</v>
      </c>
      <c r="M16" s="285"/>
      <c r="Y16" s="243"/>
      <c r="Z16" s="284"/>
      <c r="AA16" s="285"/>
      <c r="AB16" s="20"/>
    </row>
    <row r="17" spans="2:28" ht="23.25" customHeight="1">
      <c r="G17" s="6"/>
      <c r="H17" s="240">
        <v>7</v>
      </c>
      <c r="I17" s="198">
        <v>2.13</v>
      </c>
      <c r="J17" s="200">
        <v>2.3298355466499276</v>
      </c>
      <c r="K17" s="242">
        <v>5.4224229253361012E-2</v>
      </c>
      <c r="M17" s="285"/>
      <c r="Y17" s="243"/>
      <c r="Z17" s="284"/>
      <c r="AA17" s="285"/>
      <c r="AB17" s="20"/>
    </row>
    <row r="18" spans="2:28" ht="23.25" customHeight="1">
      <c r="G18" s="6"/>
      <c r="H18" s="277" t="s">
        <v>532</v>
      </c>
      <c r="I18" s="278">
        <v>5.9701492537313383E-2</v>
      </c>
      <c r="J18" s="279">
        <v>0.10221674261146729</v>
      </c>
      <c r="K18" s="280">
        <v>4.251525007415391E-2</v>
      </c>
      <c r="M18" s="285"/>
      <c r="Y18" s="243"/>
      <c r="Z18" s="284"/>
      <c r="AA18" s="285"/>
      <c r="AB18" s="20"/>
    </row>
    <row r="19" spans="2:28" ht="23.25" customHeight="1">
      <c r="H19" s="281" t="s">
        <v>110</v>
      </c>
      <c r="I19" s="282"/>
      <c r="J19" s="298" t="s">
        <v>511</v>
      </c>
      <c r="K19" s="299"/>
      <c r="M19" s="285"/>
      <c r="X19" s="2"/>
      <c r="Y19" s="2"/>
      <c r="AB19" s="20"/>
    </row>
    <row r="20" spans="2:28" ht="9" customHeight="1">
      <c r="M20" s="285"/>
      <c r="X20" s="2"/>
      <c r="Y20" s="2"/>
      <c r="AB20" s="51"/>
    </row>
    <row r="21" spans="2:28" ht="16.5" customHeight="1">
      <c r="B21" s="54" t="s">
        <v>130</v>
      </c>
      <c r="C21" s="54"/>
      <c r="D21" s="53"/>
      <c r="E21" s="53"/>
      <c r="F21" s="53"/>
      <c r="G21" s="53"/>
      <c r="H21" s="53"/>
      <c r="I21" s="53"/>
      <c r="J21" s="53"/>
      <c r="K21" s="53"/>
      <c r="M21" s="285"/>
      <c r="X21" s="2"/>
      <c r="Y21" s="2"/>
      <c r="AB21" s="51"/>
    </row>
    <row r="22" spans="2:28" ht="27.75" customHeight="1">
      <c r="B22" s="58" t="s">
        <v>62</v>
      </c>
      <c r="C22" s="58" t="s">
        <v>102</v>
      </c>
      <c r="D22" s="58" t="s">
        <v>104</v>
      </c>
      <c r="E22" s="58" t="s">
        <v>105</v>
      </c>
      <c r="F22" s="58" t="s">
        <v>106</v>
      </c>
      <c r="G22" s="58" t="s">
        <v>107</v>
      </c>
      <c r="H22" s="58" t="s">
        <v>6</v>
      </c>
      <c r="I22" s="58" t="s">
        <v>7</v>
      </c>
      <c r="J22" s="58" t="s">
        <v>108</v>
      </c>
      <c r="K22" s="58" t="s">
        <v>72</v>
      </c>
      <c r="M22" s="285"/>
      <c r="X22" s="2"/>
      <c r="Y22" s="2"/>
      <c r="AB22" s="51"/>
    </row>
    <row r="23" spans="2:28" ht="23.25" customHeight="1">
      <c r="B23" s="78" t="s">
        <v>101</v>
      </c>
      <c r="C23" s="79">
        <v>6</v>
      </c>
      <c r="D23" s="80">
        <v>2.0966943106046632E-2</v>
      </c>
      <c r="E23" s="80">
        <v>0.34918580012920813</v>
      </c>
      <c r="F23" s="80">
        <v>0.17214696080935904</v>
      </c>
      <c r="G23" s="81">
        <v>13.642531811268087</v>
      </c>
      <c r="H23" s="82">
        <v>0.23169009484557068</v>
      </c>
      <c r="I23" s="82">
        <v>13.887296246282647</v>
      </c>
      <c r="J23" s="83">
        <v>2.1318458931757065</v>
      </c>
      <c r="K23" s="84" t="s">
        <v>69</v>
      </c>
      <c r="M23" s="285"/>
      <c r="N23" s="286" t="str">
        <f>C5</f>
        <v>청라교통</v>
      </c>
      <c r="Y23" s="2"/>
      <c r="AB23" s="4"/>
    </row>
    <row r="24" spans="2:28" ht="22.5" customHeight="1">
      <c r="B24" s="235" t="str">
        <f>C5</f>
        <v>청라교통</v>
      </c>
      <c r="C24" s="71">
        <v>6</v>
      </c>
      <c r="D24" s="72">
        <v>2.2126233659868783E-2</v>
      </c>
      <c r="E24" s="72">
        <v>0.30225441193954022</v>
      </c>
      <c r="F24" s="72">
        <v>0.16592360904548217</v>
      </c>
      <c r="G24" s="73">
        <v>18.956055555555558</v>
      </c>
      <c r="H24" s="74">
        <v>8.8019119275199412E-2</v>
      </c>
      <c r="I24" s="74">
        <v>20.272511648297773</v>
      </c>
      <c r="J24" s="75">
        <v>2.3298355466499276</v>
      </c>
      <c r="K24" s="76" t="s">
        <v>69</v>
      </c>
      <c r="M24" s="285"/>
      <c r="N24" s="40" t="s">
        <v>69</v>
      </c>
      <c r="O24" s="40">
        <v>123</v>
      </c>
      <c r="Y24" s="2"/>
      <c r="AB24" s="4"/>
    </row>
    <row r="25" spans="2:28" ht="22.5" customHeight="1">
      <c r="B25" s="55" t="s">
        <v>109</v>
      </c>
      <c r="C25" s="55"/>
      <c r="D25" s="69">
        <f>D24/D23-1</f>
        <v>5.5291348288526887E-2</v>
      </c>
      <c r="E25" s="69">
        <f t="shared" ref="E25:J25" si="0">E24/E23-1</f>
        <v>-0.13440233873285234</v>
      </c>
      <c r="F25" s="69">
        <f t="shared" si="0"/>
        <v>-3.6151389107408116E-2</v>
      </c>
      <c r="G25" s="69">
        <f t="shared" si="0"/>
        <v>0.38948223231546741</v>
      </c>
      <c r="H25" s="69">
        <f t="shared" si="0"/>
        <v>-0.62009977451186615</v>
      </c>
      <c r="I25" s="69">
        <f t="shared" si="0"/>
        <v>0.45978823298482752</v>
      </c>
      <c r="J25" s="69">
        <f t="shared" si="0"/>
        <v>9.2872404195823766E-2</v>
      </c>
      <c r="K25" s="70" t="str">
        <f>J19</f>
        <v>6위/(32개사)</v>
      </c>
      <c r="M25" s="2" t="s">
        <v>186</v>
      </c>
      <c r="N25" s="287">
        <v>0.04</v>
      </c>
      <c r="O25" s="40">
        <v>5</v>
      </c>
      <c r="X25" s="2"/>
      <c r="Y25" s="2"/>
      <c r="AB25" s="4"/>
    </row>
    <row r="26" spans="2:28" ht="22.5" customHeight="1">
      <c r="M26" s="2" t="s">
        <v>187</v>
      </c>
      <c r="N26" s="287">
        <v>8.7999999999999995E-2</v>
      </c>
      <c r="O26" s="40">
        <v>11</v>
      </c>
      <c r="X26" s="2"/>
      <c r="Y26" s="2"/>
      <c r="AB26" s="4"/>
    </row>
    <row r="27" spans="2:28" ht="17.25" customHeight="1">
      <c r="B27" s="54" t="s">
        <v>131</v>
      </c>
      <c r="C27" s="54"/>
      <c r="D27" s="53"/>
      <c r="E27" s="53"/>
      <c r="F27" s="53"/>
      <c r="G27" s="53"/>
      <c r="H27" s="53"/>
      <c r="I27" s="53"/>
      <c r="J27" s="53"/>
      <c r="K27" s="53"/>
      <c r="M27" s="2" t="s">
        <v>119</v>
      </c>
      <c r="N27" s="287">
        <v>0.14399999999999999</v>
      </c>
      <c r="O27" s="40">
        <v>18</v>
      </c>
      <c r="X27" s="2"/>
      <c r="Y27" s="2"/>
      <c r="AB27" s="4"/>
    </row>
    <row r="28" spans="2:28" ht="22.5" customHeight="1">
      <c r="B28" s="62"/>
      <c r="C28" s="62"/>
      <c r="M28" s="2" t="s">
        <v>188</v>
      </c>
      <c r="N28" s="287">
        <v>0.35199999999999998</v>
      </c>
      <c r="O28" s="40">
        <v>44</v>
      </c>
      <c r="X28" s="2"/>
      <c r="Y28" s="2"/>
      <c r="AB28" s="4"/>
    </row>
    <row r="29" spans="2:28" ht="22.5" customHeight="1" thickBot="1">
      <c r="H29" s="206" t="s">
        <v>92</v>
      </c>
      <c r="I29" s="207" t="s">
        <v>93</v>
      </c>
      <c r="J29" s="208" t="str">
        <f>J10</f>
        <v>청라교통</v>
      </c>
      <c r="K29" s="209" t="s">
        <v>118</v>
      </c>
      <c r="M29" s="2" t="s">
        <v>189</v>
      </c>
      <c r="N29" s="287">
        <v>0.16800000000000001</v>
      </c>
      <c r="O29" s="40">
        <v>21</v>
      </c>
      <c r="X29" s="2"/>
      <c r="Y29" s="2"/>
      <c r="AB29" s="4"/>
    </row>
    <row r="30" spans="2:28" ht="22.5" customHeight="1" thickTop="1">
      <c r="H30" s="214" t="s">
        <v>112</v>
      </c>
      <c r="I30" s="215" t="s">
        <v>69</v>
      </c>
      <c r="J30" s="216" t="s">
        <v>69</v>
      </c>
      <c r="K30" s="217"/>
      <c r="M30" s="2" t="s">
        <v>76</v>
      </c>
      <c r="N30" s="287">
        <v>0.20799999999999999</v>
      </c>
      <c r="O30" s="40">
        <v>24</v>
      </c>
      <c r="X30" s="2"/>
      <c r="Z30" s="40"/>
      <c r="AA30" s="40"/>
      <c r="AB30" s="20"/>
    </row>
    <row r="31" spans="2:28" ht="21" customHeight="1">
      <c r="H31" s="210" t="s">
        <v>95</v>
      </c>
      <c r="I31" s="211">
        <v>4.5564191905655319E-2</v>
      </c>
      <c r="J31" s="212" t="s">
        <v>512</v>
      </c>
      <c r="K31" s="213">
        <v>-5.5641919056553177E-3</v>
      </c>
      <c r="M31" s="2"/>
      <c r="X31" s="2"/>
      <c r="Z31" s="40"/>
      <c r="AA31" s="40"/>
      <c r="AB31" s="20"/>
    </row>
    <row r="32" spans="2:28" ht="21" customHeight="1">
      <c r="H32" s="190" t="s">
        <v>96</v>
      </c>
      <c r="I32" s="182">
        <v>6.968641114982578E-2</v>
      </c>
      <c r="J32" s="191" t="s">
        <v>513</v>
      </c>
      <c r="K32" s="192">
        <v>1.8313588850174214E-2</v>
      </c>
      <c r="L32" s="4"/>
      <c r="M32" s="2"/>
      <c r="X32" s="2"/>
      <c r="Z32" s="40"/>
      <c r="AA32" s="40"/>
      <c r="AB32" s="20"/>
    </row>
    <row r="33" spans="2:28" ht="21" customHeight="1">
      <c r="H33" s="189" t="s">
        <v>97</v>
      </c>
      <c r="I33" s="182">
        <v>0.13669257571696597</v>
      </c>
      <c r="J33" s="191" t="s">
        <v>514</v>
      </c>
      <c r="K33" s="192">
        <v>7.3074242830340197E-3</v>
      </c>
      <c r="L33" s="4"/>
      <c r="M33" s="2"/>
      <c r="X33" s="2"/>
      <c r="Z33" s="40"/>
      <c r="AA33" s="40"/>
      <c r="AB33" s="20"/>
    </row>
    <row r="34" spans="2:28" ht="21" customHeight="1">
      <c r="H34" s="189" t="s">
        <v>100</v>
      </c>
      <c r="I34" s="182">
        <v>0.22728491021173949</v>
      </c>
      <c r="J34" s="191" t="s">
        <v>515</v>
      </c>
      <c r="K34" s="192">
        <v>0.12471508978826049</v>
      </c>
      <c r="L34" s="4"/>
      <c r="M34" s="2"/>
      <c r="X34" s="2"/>
      <c r="Z34" s="40"/>
      <c r="AA34" s="40"/>
      <c r="AB34" s="20"/>
    </row>
    <row r="35" spans="2:28" ht="21" customHeight="1">
      <c r="H35" s="193" t="s">
        <v>98</v>
      </c>
      <c r="I35" s="182">
        <v>0.24658268560707586</v>
      </c>
      <c r="J35" s="191" t="s">
        <v>516</v>
      </c>
      <c r="K35" s="192">
        <v>-7.8582685607075847E-2</v>
      </c>
      <c r="L35" s="4"/>
      <c r="M35" s="2"/>
      <c r="X35" s="2"/>
      <c r="Z35" s="40"/>
      <c r="AA35" s="40"/>
      <c r="AB35" s="20"/>
    </row>
    <row r="36" spans="2:28" ht="21" customHeight="1">
      <c r="H36" s="194" t="s">
        <v>99</v>
      </c>
      <c r="I36" s="195">
        <v>0.27418922540873758</v>
      </c>
      <c r="J36" s="196" t="s">
        <v>517</v>
      </c>
      <c r="K36" s="197">
        <v>-6.618922540873759E-2</v>
      </c>
      <c r="L36" s="4"/>
      <c r="M36" s="2"/>
      <c r="X36" s="2"/>
      <c r="Z36" s="40"/>
      <c r="AA36" s="40"/>
      <c r="AB36" s="20"/>
    </row>
    <row r="37" spans="2:28" ht="22.5" customHeight="1">
      <c r="L37" s="4"/>
      <c r="M37" s="2"/>
      <c r="X37" s="2"/>
      <c r="Z37" s="40"/>
      <c r="AA37" s="40"/>
      <c r="AB37" s="20"/>
    </row>
    <row r="38" spans="2:28" ht="18" customHeight="1">
      <c r="B38" s="54" t="s">
        <v>132</v>
      </c>
      <c r="C38" s="54"/>
      <c r="D38" s="53"/>
      <c r="E38" s="53"/>
      <c r="F38" s="53"/>
      <c r="G38" s="53"/>
      <c r="H38" s="53"/>
      <c r="I38" s="53"/>
      <c r="J38" s="53"/>
      <c r="K38" s="53"/>
      <c r="L38" s="4"/>
      <c r="M38" s="2"/>
      <c r="X38" s="2"/>
      <c r="Z38" s="40"/>
      <c r="AA38" s="40"/>
      <c r="AB38" s="20"/>
    </row>
    <row r="39" spans="2:28" ht="30.75" customHeight="1">
      <c r="B39" s="58" t="s">
        <v>62</v>
      </c>
      <c r="C39" s="58" t="s">
        <v>103</v>
      </c>
      <c r="D39" s="58" t="s">
        <v>104</v>
      </c>
      <c r="E39" s="58" t="s">
        <v>105</v>
      </c>
      <c r="F39" s="58" t="s">
        <v>106</v>
      </c>
      <c r="G39" s="58" t="s">
        <v>107</v>
      </c>
      <c r="H39" s="58" t="s">
        <v>6</v>
      </c>
      <c r="I39" s="58" t="s">
        <v>7</v>
      </c>
      <c r="J39" s="58" t="s">
        <v>108</v>
      </c>
      <c r="K39" s="58" t="s">
        <v>72</v>
      </c>
      <c r="L39" s="4"/>
      <c r="M39" s="2"/>
      <c r="N39" s="40" t="s">
        <v>125</v>
      </c>
      <c r="X39" s="2"/>
      <c r="Z39" s="40"/>
      <c r="AA39" s="40"/>
      <c r="AB39" s="20"/>
    </row>
    <row r="40" spans="2:28" ht="22.5" customHeight="1">
      <c r="B40" s="237" t="s">
        <v>120</v>
      </c>
      <c r="C40" s="79">
        <v>1</v>
      </c>
      <c r="D40" s="80">
        <v>4.6838817143095519E-2</v>
      </c>
      <c r="E40" s="80">
        <v>0.4147015705304688</v>
      </c>
      <c r="F40" s="80">
        <v>0.17922404960837751</v>
      </c>
      <c r="G40" s="81">
        <v>21.045923076923074</v>
      </c>
      <c r="H40" s="82">
        <v>2.3711595333383158</v>
      </c>
      <c r="I40" s="82">
        <v>43.794116295510506</v>
      </c>
      <c r="J40" s="83">
        <v>2.1137725971480705</v>
      </c>
      <c r="K40" s="85" t="s">
        <v>76</v>
      </c>
      <c r="L40" s="4"/>
      <c r="M40" s="2"/>
      <c r="N40" s="40">
        <v>1</v>
      </c>
      <c r="X40" s="2"/>
      <c r="Z40" s="40"/>
      <c r="AA40" s="40"/>
      <c r="AB40" s="20"/>
    </row>
    <row r="41" spans="2:28" ht="22.5" customHeight="1">
      <c r="B41" s="235" t="s">
        <v>120</v>
      </c>
      <c r="C41" s="71">
        <v>2</v>
      </c>
      <c r="D41" s="72">
        <v>6.2776931686181855E-2</v>
      </c>
      <c r="E41" s="72">
        <v>0.31891102454565168</v>
      </c>
      <c r="F41" s="72">
        <v>0.1536187525160731</v>
      </c>
      <c r="G41" s="73">
        <v>15.396800000000002</v>
      </c>
      <c r="H41" s="74">
        <v>0.13702768389707615</v>
      </c>
      <c r="I41" s="74">
        <v>13.596448812561258</v>
      </c>
      <c r="J41" s="75">
        <v>2.5759923878266484</v>
      </c>
      <c r="K41" s="76" t="s">
        <v>187</v>
      </c>
      <c r="M41" s="2"/>
      <c r="N41" s="40">
        <v>6</v>
      </c>
      <c r="X41" s="2"/>
      <c r="Z41" s="40"/>
      <c r="AA41" s="40"/>
      <c r="AB41" s="20"/>
    </row>
    <row r="42" spans="2:28" ht="22.5" customHeight="1">
      <c r="B42" s="235" t="s">
        <v>120</v>
      </c>
      <c r="C42" s="71">
        <v>3</v>
      </c>
      <c r="D42" s="72">
        <v>1.7659131541254827E-2</v>
      </c>
      <c r="E42" s="72">
        <v>0.31796935935563575</v>
      </c>
      <c r="F42" s="72">
        <v>0.17109287627768244</v>
      </c>
      <c r="G42" s="73">
        <v>15.814872727272723</v>
      </c>
      <c r="H42" s="74">
        <v>0.12771783898425731</v>
      </c>
      <c r="I42" s="74">
        <v>18.451182926424337</v>
      </c>
      <c r="J42" s="75">
        <v>2.521423879059852</v>
      </c>
      <c r="K42" s="76" t="s">
        <v>119</v>
      </c>
      <c r="M42" s="2"/>
      <c r="N42" s="40">
        <v>5</v>
      </c>
      <c r="X42" s="2"/>
      <c r="Z42" s="40"/>
      <c r="AA42" s="40"/>
      <c r="AB42" s="20"/>
    </row>
    <row r="43" spans="2:28" ht="22.5" customHeight="1">
      <c r="B43" s="235" t="s">
        <v>120</v>
      </c>
      <c r="C43" s="71">
        <v>4</v>
      </c>
      <c r="D43" s="72">
        <v>1.4602118689830733E-2</v>
      </c>
      <c r="E43" s="72">
        <v>0.31064984912568833</v>
      </c>
      <c r="F43" s="72">
        <v>0.17721019131354079</v>
      </c>
      <c r="G43" s="73">
        <v>16.794690909090903</v>
      </c>
      <c r="H43" s="74">
        <v>0.128739154173617</v>
      </c>
      <c r="I43" s="74">
        <v>18.855315462721624</v>
      </c>
      <c r="J43" s="75">
        <v>2.4524144645134589</v>
      </c>
      <c r="K43" s="76" t="s">
        <v>188</v>
      </c>
      <c r="M43" s="2"/>
      <c r="N43" s="40">
        <v>4</v>
      </c>
      <c r="X43" s="2"/>
      <c r="Z43" s="40"/>
      <c r="AA43" s="40"/>
      <c r="AB43" s="20"/>
    </row>
    <row r="44" spans="2:28" ht="22.5" customHeight="1">
      <c r="B44" s="235" t="s">
        <v>120</v>
      </c>
      <c r="C44" s="71">
        <v>5</v>
      </c>
      <c r="D44" s="72">
        <v>1.649483012399838E-2</v>
      </c>
      <c r="E44" s="72">
        <v>0.30458859866842847</v>
      </c>
      <c r="F44" s="72">
        <v>0.1768136543832021</v>
      </c>
      <c r="G44" s="73">
        <v>17.547454545454542</v>
      </c>
      <c r="H44" s="74">
        <v>0.13722343048563732</v>
      </c>
      <c r="I44" s="74">
        <v>20.439395492586812</v>
      </c>
      <c r="J44" s="75">
        <v>2.4192141826283291</v>
      </c>
      <c r="K44" s="76" t="s">
        <v>188</v>
      </c>
      <c r="M44" s="2"/>
      <c r="N44" s="40">
        <v>4</v>
      </c>
      <c r="X44" s="2"/>
      <c r="Z44" s="40"/>
      <c r="AA44" s="40"/>
      <c r="AB44" s="20"/>
    </row>
    <row r="45" spans="2:28" ht="22.5" customHeight="1">
      <c r="B45" s="235" t="s">
        <v>120</v>
      </c>
      <c r="C45" s="71">
        <v>6</v>
      </c>
      <c r="D45" s="72">
        <v>1.9975233001902359E-2</v>
      </c>
      <c r="E45" s="72">
        <v>0.30284950746683731</v>
      </c>
      <c r="F45" s="72">
        <v>0.17118065166214655</v>
      </c>
      <c r="G45" s="73">
        <v>18.369109090909095</v>
      </c>
      <c r="H45" s="74">
        <v>0.10550323981586111</v>
      </c>
      <c r="I45" s="74">
        <v>20.735225099277784</v>
      </c>
      <c r="J45" s="75">
        <v>2.21</v>
      </c>
      <c r="K45" s="76" t="s">
        <v>67</v>
      </c>
      <c r="M45" s="2"/>
      <c r="N45" s="40">
        <v>3</v>
      </c>
      <c r="X45" s="2"/>
      <c r="Z45" s="40"/>
      <c r="AA45" s="40"/>
      <c r="AB45" s="20"/>
    </row>
    <row r="46" spans="2:28" ht="22.5" customHeight="1">
      <c r="B46" s="235" t="s">
        <v>120</v>
      </c>
      <c r="C46" s="71">
        <v>7</v>
      </c>
      <c r="D46" s="72">
        <v>2.2126233659868783E-2</v>
      </c>
      <c r="E46" s="72">
        <v>0.30225441193954022</v>
      </c>
      <c r="F46" s="72">
        <v>0.16592360904548217</v>
      </c>
      <c r="G46" s="73">
        <v>18.956055555555558</v>
      </c>
      <c r="H46" s="74">
        <v>8.8019119275199412E-2</v>
      </c>
      <c r="I46" s="74">
        <v>20.272511648297773</v>
      </c>
      <c r="J46" s="75">
        <v>2.3298355466499276</v>
      </c>
      <c r="K46" s="76" t="s">
        <v>69</v>
      </c>
      <c r="M46" s="2"/>
      <c r="N46" s="40">
        <v>4</v>
      </c>
      <c r="X46" s="2"/>
      <c r="Z46" s="40"/>
      <c r="AA46" s="40"/>
      <c r="AB46" s="20"/>
    </row>
    <row r="47" spans="2:28" ht="25.5" customHeight="1">
      <c r="B47" s="55" t="s">
        <v>109</v>
      </c>
      <c r="C47" s="55"/>
      <c r="D47" s="69" cm="1">
        <f t="array" aca="1" ref="D47" ca="1">(INDIRECT(ADDRESS(ROW()-1,COLUMN()))/INDIRECT(ADDRESS(ROW()-2,COLUMN())))-1</f>
        <v>0.10768338260492749</v>
      </c>
      <c r="E47" s="69" cm="1">
        <f t="array" aca="1" ref="E47" ca="1">(INDIRECT(ADDRESS(ROW()-1,COLUMN()))/INDIRECT(ADDRESS(ROW()-2,COLUMN())))-1</f>
        <v>-1.964987601514423E-3</v>
      </c>
      <c r="F47" s="69" cm="1">
        <f t="array" aca="1" ref="F47" ca="1">(INDIRECT(ADDRESS(ROW()-1,COLUMN()))/INDIRECT(ADDRESS(ROW()-2,COLUMN())))-1</f>
        <v>-3.0710495407156313E-2</v>
      </c>
      <c r="G47" s="69" cm="1">
        <f t="array" aca="1" ref="G47" ca="1">(INDIRECT(ADDRESS(ROW()-1,COLUMN()))/INDIRECT(ADDRESS(ROW()-2,COLUMN())))-1</f>
        <v>3.1952908643617439E-2</v>
      </c>
      <c r="H47" s="69" cm="1">
        <f t="array" aca="1" ref="H47" ca="1">(INDIRECT(ADDRESS(ROW()-1,COLUMN()))/INDIRECT(ADDRESS(ROW()-2,COLUMN())))-1</f>
        <v>-0.16572117189175817</v>
      </c>
      <c r="I47" s="69" cm="1">
        <f t="array" aca="1" ref="I47" ca="1">(INDIRECT(ADDRESS(ROW()-1,COLUMN()))/INDIRECT(ADDRESS(ROW()-2,COLUMN())))-1</f>
        <v>-2.2315332906423513E-2</v>
      </c>
      <c r="J47" s="69" cm="1">
        <f t="array" aca="1" ref="J47" ca="1">(INDIRECT(ADDRESS(ROW()-1,COLUMN()))/INDIRECT(ADDRESS(ROW()-2,COLUMN())))-1</f>
        <v>5.4224229253361012E-2</v>
      </c>
      <c r="K47" s="77" t="str" cm="1">
        <f t="array" aca="1" ref="K47" ca="1">_xlfn.IFS(N47=0,"등급유지",N47&gt;0,N47&amp;"등급 상승",N47&lt;0,N47&amp;"등급 하락")</f>
        <v>1등급 상승</v>
      </c>
      <c r="M47" s="288"/>
      <c r="N47" s="40" cm="1">
        <f t="array" aca="1" ref="N47" ca="1">(INDIRECT(ADDRESS(ROW()-1,COLUMN()))-INDIRECT(ADDRESS(ROW()-2,COLUMN())))</f>
        <v>1</v>
      </c>
      <c r="O47" s="40" t="s">
        <v>126</v>
      </c>
      <c r="X47" s="289"/>
      <c r="Z47" s="290"/>
      <c r="AA47" s="40"/>
      <c r="AB47" s="20"/>
    </row>
    <row r="48" spans="2:28" ht="25.5" customHeight="1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288"/>
      <c r="N48" s="2"/>
      <c r="O48" s="2"/>
      <c r="X48" s="289"/>
      <c r="Z48" s="290"/>
      <c r="AA48" s="40"/>
      <c r="AB48" s="20"/>
    </row>
    <row r="49" spans="2:28" ht="18" customHeight="1">
      <c r="B49" s="54" t="s">
        <v>133</v>
      </c>
      <c r="C49" s="54"/>
      <c r="D49" s="53"/>
      <c r="E49" s="53"/>
      <c r="F49" s="53"/>
      <c r="G49" s="53"/>
      <c r="H49" s="53"/>
      <c r="I49" s="53"/>
      <c r="J49" s="53"/>
      <c r="K49" s="53"/>
      <c r="M49" s="288"/>
      <c r="X49" s="289"/>
      <c r="Z49" s="290"/>
      <c r="AA49" s="40"/>
      <c r="AB49" s="20"/>
    </row>
    <row r="50" spans="2:28" ht="21" customHeight="1">
      <c r="B50" s="49"/>
      <c r="C50" s="49"/>
      <c r="D50" s="50"/>
      <c r="E50" s="50"/>
      <c r="F50" s="50"/>
      <c r="G50" s="50"/>
      <c r="H50" s="50"/>
      <c r="I50" s="50"/>
      <c r="J50" s="50"/>
      <c r="K50" s="50"/>
      <c r="M50" s="288"/>
      <c r="X50" s="289"/>
      <c r="Z50" s="290"/>
      <c r="AA50" s="40"/>
      <c r="AB50" s="20"/>
    </row>
    <row r="51" spans="2:28" ht="25.5" customHeight="1">
      <c r="B51" s="49"/>
      <c r="C51" s="49"/>
      <c r="D51" s="50"/>
      <c r="E51" s="50"/>
      <c r="F51" s="50"/>
      <c r="G51" s="50"/>
      <c r="H51" s="50"/>
      <c r="I51" s="50"/>
      <c r="J51" s="50"/>
      <c r="K51" s="50"/>
      <c r="M51" s="288"/>
      <c r="N51" s="289"/>
      <c r="P51" s="290"/>
      <c r="AA51" s="41"/>
    </row>
    <row r="52" spans="2:28" ht="25.5" customHeight="1">
      <c r="B52" s="49"/>
      <c r="C52" s="49"/>
      <c r="D52" s="50"/>
      <c r="M52" s="288"/>
      <c r="N52" s="289"/>
      <c r="P52" s="290"/>
      <c r="AA52" s="41"/>
    </row>
    <row r="53" spans="2:28" ht="25.5" customHeight="1">
      <c r="B53" s="49"/>
      <c r="C53" s="49"/>
      <c r="D53" s="50"/>
      <c r="M53" s="288"/>
      <c r="N53" s="289"/>
      <c r="P53" s="290"/>
      <c r="AA53" s="41"/>
    </row>
    <row r="54" spans="2:28" ht="25.5" customHeight="1">
      <c r="B54" s="49"/>
      <c r="C54" s="49"/>
      <c r="D54" s="50"/>
      <c r="M54" s="288"/>
      <c r="N54" s="289"/>
      <c r="P54" s="290"/>
      <c r="AA54" s="41"/>
    </row>
    <row r="55" spans="2:28" ht="25.5" customHeight="1">
      <c r="B55" s="49"/>
      <c r="C55" s="49"/>
      <c r="D55" s="50"/>
      <c r="M55" s="288"/>
      <c r="N55" s="289"/>
      <c r="P55" s="290"/>
      <c r="AA55" s="41"/>
    </row>
    <row r="56" spans="2:28" ht="25.5" customHeight="1">
      <c r="B56" s="49"/>
      <c r="C56" s="49"/>
      <c r="D56" s="50"/>
      <c r="M56" s="288"/>
      <c r="N56" s="289"/>
      <c r="P56" s="290"/>
      <c r="AA56" s="41"/>
    </row>
    <row r="57" spans="2:28" ht="25.5" customHeight="1">
      <c r="B57" s="49"/>
      <c r="C57" s="49"/>
      <c r="D57" s="50"/>
      <c r="M57" s="288"/>
      <c r="N57" s="289"/>
      <c r="P57" s="290"/>
      <c r="AA57" s="41"/>
    </row>
    <row r="58" spans="2:28" ht="25.5" customHeight="1">
      <c r="B58" s="49"/>
      <c r="C58" s="49"/>
      <c r="D58" s="50"/>
      <c r="E58" s="50"/>
      <c r="F58" s="50"/>
      <c r="G58" s="50"/>
      <c r="H58" s="50"/>
      <c r="I58" s="50"/>
      <c r="J58" s="50"/>
      <c r="K58" s="50"/>
      <c r="M58" s="288"/>
      <c r="N58" s="289"/>
      <c r="P58" s="290"/>
      <c r="AA58" s="41"/>
    </row>
    <row r="59" spans="2:28" ht="25.5" customHeight="1">
      <c r="B59" s="49"/>
      <c r="C59" s="49"/>
      <c r="D59" s="50"/>
      <c r="E59" s="50"/>
      <c r="F59" s="50"/>
      <c r="G59" s="50"/>
      <c r="H59" s="50"/>
      <c r="I59" s="50"/>
      <c r="J59" s="50"/>
      <c r="K59" s="50"/>
      <c r="M59" s="288"/>
      <c r="N59" s="289"/>
      <c r="P59" s="290"/>
      <c r="AA59" s="41"/>
    </row>
    <row r="60" spans="2:28" ht="25.5" customHeight="1" thickBot="1">
      <c r="B60" s="218" t="s">
        <v>92</v>
      </c>
      <c r="C60" s="219" t="s">
        <v>121</v>
      </c>
      <c r="D60" s="219" t="s">
        <v>122</v>
      </c>
      <c r="E60" s="219" t="s">
        <v>123</v>
      </c>
      <c r="F60" s="219" t="s">
        <v>124</v>
      </c>
      <c r="G60" s="219" t="s">
        <v>176</v>
      </c>
      <c r="H60" s="219" t="s">
        <v>176</v>
      </c>
      <c r="I60" s="219" t="s">
        <v>176</v>
      </c>
      <c r="J60" s="219" t="s">
        <v>176</v>
      </c>
      <c r="K60" s="220" t="s">
        <v>176</v>
      </c>
      <c r="M60" s="291">
        <v>1</v>
      </c>
      <c r="N60" s="292">
        <v>2</v>
      </c>
      <c r="O60" s="292">
        <v>3</v>
      </c>
      <c r="P60" s="291">
        <v>4</v>
      </c>
      <c r="Q60" s="292">
        <v>5</v>
      </c>
      <c r="R60" s="292">
        <v>6</v>
      </c>
      <c r="S60" s="291">
        <v>7</v>
      </c>
      <c r="T60" s="292">
        <v>8</v>
      </c>
      <c r="U60" s="293">
        <v>9</v>
      </c>
      <c r="V60" s="40">
        <v>10</v>
      </c>
      <c r="W60" s="40">
        <v>11</v>
      </c>
      <c r="X60" s="40">
        <v>12</v>
      </c>
      <c r="AA60" s="41"/>
    </row>
    <row r="61" spans="2:28" ht="25.5" customHeight="1" thickTop="1">
      <c r="B61" s="223" t="s">
        <v>112</v>
      </c>
      <c r="C61" s="224" t="s">
        <v>68</v>
      </c>
      <c r="D61" s="225" t="s">
        <v>69</v>
      </c>
      <c r="E61" s="225" t="s">
        <v>67</v>
      </c>
      <c r="F61" s="225" t="s">
        <v>67</v>
      </c>
      <c r="G61" s="225" t="s">
        <v>176</v>
      </c>
      <c r="H61" s="225" t="s">
        <v>176</v>
      </c>
      <c r="I61" s="225" t="s">
        <v>176</v>
      </c>
      <c r="J61" s="225" t="s">
        <v>176</v>
      </c>
      <c r="K61" s="225" t="s">
        <v>176</v>
      </c>
      <c r="M61" s="291" t="s">
        <v>121</v>
      </c>
      <c r="N61" s="291" t="s">
        <v>122</v>
      </c>
      <c r="O61" s="291" t="s">
        <v>123</v>
      </c>
      <c r="P61" s="291" t="s">
        <v>124</v>
      </c>
      <c r="Q61" s="291" t="s">
        <v>176</v>
      </c>
      <c r="R61" s="291" t="s">
        <v>176</v>
      </c>
      <c r="S61" s="291" t="s">
        <v>176</v>
      </c>
      <c r="T61" s="291" t="s">
        <v>176</v>
      </c>
      <c r="U61" s="288" t="s">
        <v>176</v>
      </c>
      <c r="AA61" s="41"/>
    </row>
    <row r="62" spans="2:28" ht="25.5" customHeight="1">
      <c r="B62" s="221" t="s">
        <v>95</v>
      </c>
      <c r="C62" s="211" t="s">
        <v>518</v>
      </c>
      <c r="D62" s="211" t="s">
        <v>519</v>
      </c>
      <c r="E62" s="211" t="s">
        <v>519</v>
      </c>
      <c r="F62" s="211" t="s">
        <v>519</v>
      </c>
      <c r="G62" s="211" t="s">
        <v>176</v>
      </c>
      <c r="H62" s="211" t="s">
        <v>176</v>
      </c>
      <c r="I62" s="211" t="s">
        <v>176</v>
      </c>
      <c r="J62" s="211" t="s">
        <v>176</v>
      </c>
      <c r="K62" s="222" t="s">
        <v>176</v>
      </c>
      <c r="M62" s="288"/>
      <c r="N62" s="289"/>
      <c r="P62" s="290"/>
      <c r="AA62" s="41"/>
    </row>
    <row r="63" spans="2:28" ht="25.5" customHeight="1">
      <c r="B63" s="181" t="s">
        <v>96</v>
      </c>
      <c r="C63" s="183" t="s">
        <v>520</v>
      </c>
      <c r="D63" s="183" t="s">
        <v>521</v>
      </c>
      <c r="E63" s="183" t="s">
        <v>519</v>
      </c>
      <c r="F63" s="183" t="s">
        <v>519</v>
      </c>
      <c r="G63" s="183" t="s">
        <v>176</v>
      </c>
      <c r="H63" s="183" t="s">
        <v>176</v>
      </c>
      <c r="I63" s="183" t="s">
        <v>176</v>
      </c>
      <c r="J63" s="183" t="s">
        <v>176</v>
      </c>
      <c r="K63" s="184" t="s">
        <v>176</v>
      </c>
      <c r="M63" s="294">
        <v>5.2631578947368418E-2</v>
      </c>
      <c r="N63" s="294">
        <v>0</v>
      </c>
      <c r="O63" s="294">
        <v>0</v>
      </c>
      <c r="P63" s="294">
        <v>0</v>
      </c>
      <c r="Q63" s="294" t="e">
        <v>#DIV/0!</v>
      </c>
      <c r="R63" s="294" t="e">
        <v>#DIV/0!</v>
      </c>
      <c r="S63" s="294" t="e">
        <v>#DIV/0!</v>
      </c>
      <c r="T63" s="294" t="e">
        <v>#DIV/0!</v>
      </c>
      <c r="U63" s="40" t="e">
        <v>#DIV/0!</v>
      </c>
      <c r="V63" s="40" t="e">
        <v>#DIV/0!</v>
      </c>
      <c r="W63" s="40" t="e">
        <v>#DIV/0!</v>
      </c>
      <c r="X63" s="40" t="e">
        <v>#DIV/0!</v>
      </c>
      <c r="AA63" s="41"/>
    </row>
    <row r="64" spans="2:28" ht="25.5" customHeight="1">
      <c r="B64" s="180" t="s">
        <v>97</v>
      </c>
      <c r="C64" s="183" t="s">
        <v>522</v>
      </c>
      <c r="D64" s="183" t="s">
        <v>521</v>
      </c>
      <c r="E64" s="183" t="s">
        <v>519</v>
      </c>
      <c r="F64" s="183" t="s">
        <v>519</v>
      </c>
      <c r="G64" s="183" t="s">
        <v>176</v>
      </c>
      <c r="H64" s="183" t="s">
        <v>176</v>
      </c>
      <c r="I64" s="183" t="s">
        <v>176</v>
      </c>
      <c r="J64" s="183" t="s">
        <v>176</v>
      </c>
      <c r="K64" s="184" t="s">
        <v>176</v>
      </c>
      <c r="M64" s="294">
        <v>0.21052631578947367</v>
      </c>
      <c r="N64" s="294">
        <v>7.1428571428571425E-2</v>
      </c>
      <c r="O64" s="294">
        <v>0</v>
      </c>
      <c r="P64" s="294">
        <v>0</v>
      </c>
      <c r="Q64" s="294" t="e">
        <v>#DIV/0!</v>
      </c>
      <c r="R64" s="294" t="e">
        <v>#DIV/0!</v>
      </c>
      <c r="S64" s="294" t="e">
        <v>#DIV/0!</v>
      </c>
      <c r="T64" s="294" t="e">
        <v>#DIV/0!</v>
      </c>
      <c r="U64" s="40" t="e">
        <v>#DIV/0!</v>
      </c>
      <c r="V64" s="40" t="e">
        <v>#DIV/0!</v>
      </c>
      <c r="W64" s="40" t="e">
        <v>#DIV/0!</v>
      </c>
      <c r="X64" s="40" t="e">
        <v>#DIV/0!</v>
      </c>
      <c r="AA64" s="41"/>
    </row>
    <row r="65" spans="2:27" ht="25.5" customHeight="1">
      <c r="B65" s="180" t="s">
        <v>100</v>
      </c>
      <c r="C65" s="183" t="s">
        <v>523</v>
      </c>
      <c r="D65" s="183" t="s">
        <v>524</v>
      </c>
      <c r="E65" s="183" t="s">
        <v>525</v>
      </c>
      <c r="F65" s="183" t="s">
        <v>526</v>
      </c>
      <c r="G65" s="183" t="s">
        <v>176</v>
      </c>
      <c r="H65" s="183" t="s">
        <v>176</v>
      </c>
      <c r="I65" s="183" t="s">
        <v>176</v>
      </c>
      <c r="J65" s="183" t="s">
        <v>176</v>
      </c>
      <c r="K65" s="184" t="s">
        <v>176</v>
      </c>
      <c r="M65" s="294">
        <v>0.15789473684210525</v>
      </c>
      <c r="N65" s="294">
        <v>7.1428571428571425E-2</v>
      </c>
      <c r="O65" s="294">
        <v>0</v>
      </c>
      <c r="P65" s="294">
        <v>0</v>
      </c>
      <c r="Q65" s="294" t="e">
        <v>#DIV/0!</v>
      </c>
      <c r="R65" s="294" t="e">
        <v>#DIV/0!</v>
      </c>
      <c r="S65" s="294" t="e">
        <v>#DIV/0!</v>
      </c>
      <c r="T65" s="294" t="e">
        <v>#DIV/0!</v>
      </c>
      <c r="U65" s="40" t="e">
        <v>#DIV/0!</v>
      </c>
      <c r="V65" s="40" t="e">
        <v>#DIV/0!</v>
      </c>
      <c r="W65" s="40" t="e">
        <v>#DIV/0!</v>
      </c>
      <c r="X65" s="40" t="e">
        <v>#DIV/0!</v>
      </c>
      <c r="AA65" s="41"/>
    </row>
    <row r="66" spans="2:27" ht="25.5" customHeight="1">
      <c r="B66" s="185" t="s">
        <v>98</v>
      </c>
      <c r="C66" s="183" t="s">
        <v>522</v>
      </c>
      <c r="D66" s="183" t="s">
        <v>524</v>
      </c>
      <c r="E66" s="183" t="s">
        <v>527</v>
      </c>
      <c r="F66" s="183" t="s">
        <v>528</v>
      </c>
      <c r="G66" s="183" t="s">
        <v>176</v>
      </c>
      <c r="H66" s="183" t="s">
        <v>176</v>
      </c>
      <c r="I66" s="183" t="s">
        <v>176</v>
      </c>
      <c r="J66" s="183" t="s">
        <v>176</v>
      </c>
      <c r="K66" s="184" t="s">
        <v>176</v>
      </c>
      <c r="M66" s="294">
        <v>0.42105263157894735</v>
      </c>
      <c r="N66" s="294">
        <v>0.35714285714285715</v>
      </c>
      <c r="O66" s="294">
        <v>0.3</v>
      </c>
      <c r="P66" s="294">
        <v>0.33333333333333331</v>
      </c>
      <c r="Q66" s="294" t="e">
        <v>#DIV/0!</v>
      </c>
      <c r="R66" s="294" t="e">
        <v>#DIV/0!</v>
      </c>
      <c r="S66" s="294" t="e">
        <v>#DIV/0!</v>
      </c>
      <c r="T66" s="294" t="e">
        <v>#DIV/0!</v>
      </c>
      <c r="U66" s="40" t="e">
        <v>#DIV/0!</v>
      </c>
      <c r="V66" s="40" t="e">
        <v>#DIV/0!</v>
      </c>
      <c r="W66" s="40" t="e">
        <v>#DIV/0!</v>
      </c>
      <c r="X66" s="40" t="e">
        <v>#DIV/0!</v>
      </c>
      <c r="AA66" s="41"/>
    </row>
    <row r="67" spans="2:27" ht="25.5" customHeight="1">
      <c r="B67" s="186" t="s">
        <v>99</v>
      </c>
      <c r="C67" s="187" t="s">
        <v>519</v>
      </c>
      <c r="D67" s="187" t="s">
        <v>529</v>
      </c>
      <c r="E67" s="187" t="s">
        <v>530</v>
      </c>
      <c r="F67" s="187" t="s">
        <v>531</v>
      </c>
      <c r="G67" s="187" t="s">
        <v>176</v>
      </c>
      <c r="H67" s="187" t="s">
        <v>176</v>
      </c>
      <c r="I67" s="187" t="s">
        <v>176</v>
      </c>
      <c r="J67" s="187" t="s">
        <v>176</v>
      </c>
      <c r="K67" s="188" t="s">
        <v>176</v>
      </c>
      <c r="M67" s="294">
        <v>0.15789473684210525</v>
      </c>
      <c r="N67" s="294">
        <v>0.35714285714285715</v>
      </c>
      <c r="O67" s="294">
        <v>0.6</v>
      </c>
      <c r="P67" s="294">
        <v>0.5</v>
      </c>
      <c r="Q67" s="294" t="e">
        <v>#DIV/0!</v>
      </c>
      <c r="R67" s="294" t="e">
        <v>#DIV/0!</v>
      </c>
      <c r="S67" s="294" t="e">
        <v>#DIV/0!</v>
      </c>
      <c r="T67" s="294" t="e">
        <v>#DIV/0!</v>
      </c>
      <c r="U67" s="40" t="e">
        <v>#DIV/0!</v>
      </c>
      <c r="V67" s="40" t="e">
        <v>#DIV/0!</v>
      </c>
      <c r="W67" s="40" t="e">
        <v>#DIV/0!</v>
      </c>
      <c r="X67" s="40" t="e">
        <v>#DIV/0!</v>
      </c>
      <c r="AA67" s="41"/>
    </row>
    <row r="68" spans="2:27" ht="15.75" customHeight="1">
      <c r="B68" s="49"/>
      <c r="C68" s="49"/>
      <c r="D68" s="50"/>
      <c r="E68" s="50"/>
      <c r="F68" s="50"/>
      <c r="G68" s="50"/>
      <c r="H68" s="50"/>
      <c r="I68" s="50"/>
      <c r="J68" s="50"/>
      <c r="K68" s="50"/>
      <c r="M68" s="294">
        <v>0</v>
      </c>
      <c r="N68" s="294">
        <v>0.14285714285714285</v>
      </c>
      <c r="O68" s="294">
        <v>0.1</v>
      </c>
      <c r="P68" s="294">
        <v>0.16666666666666666</v>
      </c>
      <c r="Q68" s="294" t="e">
        <v>#DIV/0!</v>
      </c>
      <c r="R68" s="294" t="e">
        <v>#DIV/0!</v>
      </c>
      <c r="S68" s="294" t="e">
        <v>#DIV/0!</v>
      </c>
      <c r="T68" s="294" t="e">
        <v>#DIV/0!</v>
      </c>
      <c r="U68" s="40" t="e">
        <v>#DIV/0!</v>
      </c>
      <c r="V68" s="40" t="e">
        <v>#DIV/0!</v>
      </c>
      <c r="W68" s="40" t="e">
        <v>#DIV/0!</v>
      </c>
      <c r="X68" s="40" t="e">
        <v>#DIV/0!</v>
      </c>
      <c r="AA68" s="41"/>
    </row>
    <row r="69" spans="2:27" ht="17.25" customHeight="1">
      <c r="B69" s="54" t="s">
        <v>134</v>
      </c>
      <c r="C69" s="54"/>
      <c r="D69" s="53"/>
      <c r="E69" s="53"/>
      <c r="F69" s="53"/>
      <c r="G69" s="53"/>
      <c r="H69" s="53"/>
      <c r="I69" s="53"/>
      <c r="J69" s="53"/>
      <c r="K69" s="53"/>
      <c r="M69" s="288"/>
      <c r="N69" s="289"/>
      <c r="P69" s="290"/>
      <c r="AA69" s="41"/>
    </row>
    <row r="70" spans="2:27" ht="30.75" customHeight="1">
      <c r="B70" s="58" t="s">
        <v>75</v>
      </c>
      <c r="C70" s="58" t="s">
        <v>103</v>
      </c>
      <c r="D70" s="58" t="s">
        <v>104</v>
      </c>
      <c r="E70" s="58" t="s">
        <v>105</v>
      </c>
      <c r="F70" s="58" t="s">
        <v>106</v>
      </c>
      <c r="G70" s="58" t="s">
        <v>107</v>
      </c>
      <c r="H70" s="58" t="s">
        <v>6</v>
      </c>
      <c r="I70" s="58" t="s">
        <v>7</v>
      </c>
      <c r="J70" s="58" t="s">
        <v>108</v>
      </c>
      <c r="K70" s="58" t="s">
        <v>111</v>
      </c>
      <c r="M70" s="288"/>
      <c r="N70" s="289"/>
      <c r="P70" s="290"/>
      <c r="AA70" s="41"/>
    </row>
    <row r="71" spans="2:27" ht="27" customHeight="1">
      <c r="B71" s="89" t="s">
        <v>121</v>
      </c>
      <c r="C71" s="68">
        <v>1</v>
      </c>
      <c r="D71" s="90">
        <v>2.7798186629916712E-2</v>
      </c>
      <c r="E71" s="90">
        <v>0.47267219209064132</v>
      </c>
      <c r="F71" s="90">
        <v>0.21336673936427297</v>
      </c>
      <c r="G71" s="91">
        <v>18.395263157894732</v>
      </c>
      <c r="H71" s="92">
        <v>3.9923119638218956</v>
      </c>
      <c r="I71" s="92">
        <v>60.601643233363795</v>
      </c>
      <c r="J71" s="93">
        <v>1.6401858098893811</v>
      </c>
      <c r="K71" s="76"/>
      <c r="M71" s="288"/>
      <c r="N71" s="289"/>
      <c r="P71" s="290"/>
      <c r="AA71" s="41"/>
    </row>
    <row r="72" spans="2:27" ht="20.25" customHeight="1">
      <c r="B72" s="89" t="s">
        <v>121</v>
      </c>
      <c r="C72" s="68">
        <v>2</v>
      </c>
      <c r="D72" s="90">
        <v>5.0592590995025388E-2</v>
      </c>
      <c r="E72" s="90">
        <v>0.37542759701143874</v>
      </c>
      <c r="F72" s="90">
        <v>0.17360176739069649</v>
      </c>
      <c r="G72" s="91">
        <v>12.382650000000002</v>
      </c>
      <c r="H72" s="92">
        <v>0.27894423871851043</v>
      </c>
      <c r="I72" s="92">
        <v>16.114225806126971</v>
      </c>
      <c r="J72" s="93">
        <v>1.9828932516753848</v>
      </c>
      <c r="K72" s="76"/>
      <c r="M72" s="288"/>
      <c r="N72" s="289"/>
      <c r="P72" s="290"/>
      <c r="AA72" s="41"/>
    </row>
    <row r="73" spans="2:27" ht="20.25" customHeight="1">
      <c r="B73" s="89" t="s">
        <v>121</v>
      </c>
      <c r="C73" s="68">
        <v>3</v>
      </c>
      <c r="D73" s="90">
        <v>1.7947062902692535E-2</v>
      </c>
      <c r="E73" s="90">
        <v>0.37272047609812686</v>
      </c>
      <c r="F73" s="90">
        <v>0.19839289885738207</v>
      </c>
      <c r="G73" s="91">
        <v>13.14725</v>
      </c>
      <c r="H73" s="92">
        <v>0.20318813893627824</v>
      </c>
      <c r="I73" s="92">
        <v>25.15875536308997</v>
      </c>
      <c r="J73" s="93">
        <v>1.9641979883037652</v>
      </c>
      <c r="K73" s="76"/>
      <c r="M73" s="288"/>
      <c r="N73" s="289"/>
      <c r="P73" s="290"/>
      <c r="AA73" s="41"/>
    </row>
    <row r="74" spans="2:27" ht="20.25" customHeight="1">
      <c r="B74" s="89" t="s">
        <v>121</v>
      </c>
      <c r="C74" s="68">
        <v>4</v>
      </c>
      <c r="D74" s="90">
        <v>1.4231406696348984E-2</v>
      </c>
      <c r="E74" s="90">
        <v>0.36556322746597542</v>
      </c>
      <c r="F74" s="90">
        <v>0.21313295580337432</v>
      </c>
      <c r="G74" s="91">
        <v>13.822749999999996</v>
      </c>
      <c r="H74" s="92">
        <v>0.17565902950827555</v>
      </c>
      <c r="I74" s="92">
        <v>22.507181526656389</v>
      </c>
      <c r="J74" s="93">
        <v>1.929328747751387</v>
      </c>
      <c r="K74" s="76"/>
      <c r="M74" s="288"/>
      <c r="N74" s="289"/>
      <c r="P74" s="290"/>
      <c r="AA74" s="41"/>
    </row>
    <row r="75" spans="2:27" ht="20.25" customHeight="1">
      <c r="B75" s="89" t="s">
        <v>121</v>
      </c>
      <c r="C75" s="68">
        <v>5</v>
      </c>
      <c r="D75" s="90">
        <v>1.7315282619334182E-2</v>
      </c>
      <c r="E75" s="90">
        <v>0.36260350957106896</v>
      </c>
      <c r="F75" s="90">
        <v>0.21780193534489617</v>
      </c>
      <c r="G75" s="91">
        <v>14.554899999999998</v>
      </c>
      <c r="H75" s="92">
        <v>0.16364899513619247</v>
      </c>
      <c r="I75" s="92">
        <v>24.135038815150672</v>
      </c>
      <c r="J75" s="93">
        <v>1.8825608710975243</v>
      </c>
      <c r="K75" s="76"/>
      <c r="M75" s="288"/>
      <c r="N75" s="289"/>
      <c r="P75" s="290"/>
      <c r="AA75" s="41"/>
    </row>
    <row r="76" spans="2:27" ht="20.25" customHeight="1">
      <c r="B76" s="89" t="s">
        <v>121</v>
      </c>
      <c r="C76" s="68">
        <v>6</v>
      </c>
      <c r="D76" s="90">
        <v>1.9185809342711562E-2</v>
      </c>
      <c r="E76" s="90">
        <v>0.36045349148673311</v>
      </c>
      <c r="F76" s="90">
        <v>0.20908670375769589</v>
      </c>
      <c r="G76" s="91">
        <v>15.158049999999998</v>
      </c>
      <c r="H76" s="92">
        <v>0.11063392027327351</v>
      </c>
      <c r="I76" s="92">
        <v>23.221717698596379</v>
      </c>
      <c r="J76" s="93">
        <v>1.8464944171354358</v>
      </c>
      <c r="K76" s="76"/>
      <c r="M76" s="288"/>
      <c r="N76" s="289"/>
      <c r="P76" s="290"/>
      <c r="AA76" s="41"/>
    </row>
    <row r="77" spans="2:27" ht="20.25" customHeight="1">
      <c r="B77" s="89" t="s">
        <v>121</v>
      </c>
      <c r="C77" s="68">
        <v>7</v>
      </c>
      <c r="D77" s="90">
        <v>2.2250902441280224E-2</v>
      </c>
      <c r="E77" s="90">
        <v>0.35767141188548013</v>
      </c>
      <c r="F77" s="90">
        <v>0.20505027682689408</v>
      </c>
      <c r="G77" s="91">
        <v>15.573157894736841</v>
      </c>
      <c r="H77" s="92">
        <v>0.1671768929493711</v>
      </c>
      <c r="I77" s="92">
        <v>23.386724341010943</v>
      </c>
      <c r="J77" s="93">
        <v>1.8219119405137716</v>
      </c>
      <c r="K77" s="76" t="s">
        <v>68</v>
      </c>
    </row>
    <row r="78" spans="2:27" ht="20.25" customHeight="1">
      <c r="B78" s="89" t="s">
        <v>122</v>
      </c>
      <c r="C78" s="68">
        <v>1</v>
      </c>
      <c r="D78" s="90">
        <v>6.5664279895961408E-2</v>
      </c>
      <c r="E78" s="90">
        <v>0.3669924193022448</v>
      </c>
      <c r="F78" s="90">
        <v>0.15739648577880005</v>
      </c>
      <c r="G78" s="91">
        <v>21.452928571428568</v>
      </c>
      <c r="H78" s="92">
        <v>1.1703653886832779</v>
      </c>
      <c r="I78" s="92">
        <v>33.263464995948354</v>
      </c>
      <c r="J78" s="93">
        <v>2.5860724854579873</v>
      </c>
      <c r="K78" s="76"/>
    </row>
    <row r="79" spans="2:27" ht="20.25" customHeight="1">
      <c r="B79" s="89" t="s">
        <v>122</v>
      </c>
      <c r="C79" s="68">
        <v>2</v>
      </c>
      <c r="D79" s="90">
        <v>6.1242098406491509E-2</v>
      </c>
      <c r="E79" s="90">
        <v>0.25878352111925623</v>
      </c>
      <c r="F79" s="90">
        <v>0.13952609613923869</v>
      </c>
      <c r="G79" s="91">
        <v>15.833499999999999</v>
      </c>
      <c r="H79" s="92">
        <v>3.3306059760607264E-2</v>
      </c>
      <c r="I79" s="92">
        <v>8.6622049635284633</v>
      </c>
      <c r="J79" s="93">
        <v>3.0704857482002765</v>
      </c>
      <c r="K79" s="76"/>
    </row>
    <row r="80" spans="2:27" ht="20.25" customHeight="1">
      <c r="B80" s="89" t="s">
        <v>122</v>
      </c>
      <c r="C80" s="68">
        <v>3</v>
      </c>
      <c r="D80" s="90">
        <v>1.681414537100993E-2</v>
      </c>
      <c r="E80" s="90">
        <v>0.25009740512006545</v>
      </c>
      <c r="F80" s="90">
        <v>0.15468707730219447</v>
      </c>
      <c r="G80" s="91">
        <v>16.566142857142857</v>
      </c>
      <c r="H80" s="92">
        <v>2.6072187297473917E-2</v>
      </c>
      <c r="I80" s="92">
        <v>10.618490826607559</v>
      </c>
      <c r="J80" s="93">
        <v>3.041362930834878</v>
      </c>
      <c r="K80" s="76"/>
    </row>
    <row r="81" spans="2:11" ht="20.25" customHeight="1">
      <c r="B81" s="89" t="s">
        <v>122</v>
      </c>
      <c r="C81" s="68">
        <v>4</v>
      </c>
      <c r="D81" s="90">
        <v>1.3896699930858188E-2</v>
      </c>
      <c r="E81" s="90">
        <v>0.25186871110334508</v>
      </c>
      <c r="F81" s="90">
        <v>0.15681411871731593</v>
      </c>
      <c r="G81" s="91">
        <v>17.504642857142859</v>
      </c>
      <c r="H81" s="92">
        <v>1.9367124675328775E-2</v>
      </c>
      <c r="I81" s="92">
        <v>11.968883049353183</v>
      </c>
      <c r="J81" s="93">
        <v>2.9412584003956974</v>
      </c>
      <c r="K81" s="76"/>
    </row>
    <row r="82" spans="2:11" ht="20.25" customHeight="1">
      <c r="B82" s="89" t="s">
        <v>122</v>
      </c>
      <c r="C82" s="68">
        <v>5</v>
      </c>
      <c r="D82" s="90">
        <v>1.4607715280870221E-2</v>
      </c>
      <c r="E82" s="90">
        <v>0.25013576091786777</v>
      </c>
      <c r="F82" s="90">
        <v>0.15662121584260882</v>
      </c>
      <c r="G82" s="91">
        <v>18.174642857142853</v>
      </c>
      <c r="H82" s="92">
        <v>1.4428486028798603E-2</v>
      </c>
      <c r="I82" s="92">
        <v>12.970553099615907</v>
      </c>
      <c r="J82" s="93">
        <v>2.8682614939339479</v>
      </c>
      <c r="K82" s="76"/>
    </row>
    <row r="83" spans="2:11" ht="20.25" customHeight="1">
      <c r="B83" s="89" t="s">
        <v>122</v>
      </c>
      <c r="C83" s="68">
        <v>6</v>
      </c>
      <c r="D83" s="90">
        <v>2.2441005211041816E-2</v>
      </c>
      <c r="E83" s="90">
        <v>0.25511265776317321</v>
      </c>
      <c r="F83" s="90">
        <v>0.1545787708777687</v>
      </c>
      <c r="G83" s="91">
        <v>19.601214285714288</v>
      </c>
      <c r="H83" s="92">
        <v>2.3412624231157919E-2</v>
      </c>
      <c r="I83" s="92">
        <v>13.585483270974528</v>
      </c>
      <c r="J83" s="93">
        <v>2.7247319584941105</v>
      </c>
      <c r="K83" s="76"/>
    </row>
    <row r="84" spans="2:11" ht="20.25" customHeight="1">
      <c r="B84" s="89" t="s">
        <v>122</v>
      </c>
      <c r="C84" s="68">
        <v>7</v>
      </c>
      <c r="D84" s="90">
        <v>2.2429650252823483E-2</v>
      </c>
      <c r="E84" s="90">
        <v>0.25712359249811961</v>
      </c>
      <c r="F84" s="90">
        <v>0.15014530473335919</v>
      </c>
      <c r="G84" s="91">
        <v>19.760928571428572</v>
      </c>
      <c r="H84" s="92">
        <v>2.1234456768418505E-2</v>
      </c>
      <c r="I84" s="92">
        <v>13.112277054498428</v>
      </c>
      <c r="J84" s="93">
        <v>2.7043275983643147</v>
      </c>
      <c r="K84" s="76" t="s">
        <v>69</v>
      </c>
    </row>
    <row r="85" spans="2:11" ht="20.25" customHeight="1">
      <c r="B85" s="89" t="s">
        <v>123</v>
      </c>
      <c r="C85" s="68">
        <v>1</v>
      </c>
      <c r="D85" s="90">
        <v>3.4739036486921442E-2</v>
      </c>
      <c r="E85" s="90">
        <v>0.38426854316724079</v>
      </c>
      <c r="F85" s="90">
        <v>0.19619243039638226</v>
      </c>
      <c r="G85" s="91">
        <v>22.469111111111115</v>
      </c>
      <c r="H85" s="92">
        <v>3.1194344083010419</v>
      </c>
      <c r="I85" s="92">
        <v>55.041420440184218</v>
      </c>
      <c r="J85" s="93">
        <v>2.27964543632151</v>
      </c>
      <c r="K85" s="76"/>
    </row>
    <row r="86" spans="2:11" ht="20.25" customHeight="1">
      <c r="B86" s="89" t="s">
        <v>123</v>
      </c>
      <c r="C86" s="68">
        <v>2</v>
      </c>
      <c r="D86" s="90">
        <v>5.5208561789842452E-2</v>
      </c>
      <c r="E86" s="90">
        <v>0.30176134777015318</v>
      </c>
      <c r="F86" s="90">
        <v>0.1670527856306141</v>
      </c>
      <c r="G86" s="91">
        <v>16.270199999999999</v>
      </c>
      <c r="H86" s="92">
        <v>0.13695165826715322</v>
      </c>
      <c r="I86" s="92">
        <v>19.959645287863349</v>
      </c>
      <c r="J86" s="93">
        <v>2.7103088102021129</v>
      </c>
      <c r="K86" s="76"/>
    </row>
    <row r="87" spans="2:11" ht="20.25" customHeight="1">
      <c r="B87" s="89" t="s">
        <v>123</v>
      </c>
      <c r="C87" s="68">
        <v>3</v>
      </c>
      <c r="D87" s="90">
        <v>1.3274286620380814E-2</v>
      </c>
      <c r="E87" s="90">
        <v>0.29126896395119883</v>
      </c>
      <c r="F87" s="90">
        <v>0.18426184862034045</v>
      </c>
      <c r="G87" s="91">
        <v>17.229100000000003</v>
      </c>
      <c r="H87" s="92">
        <v>0.17161004592426854</v>
      </c>
      <c r="I87" s="92">
        <v>24.701194955071781</v>
      </c>
      <c r="J87" s="93">
        <v>2.6685933303965097</v>
      </c>
      <c r="K87" s="76"/>
    </row>
    <row r="88" spans="2:11" ht="20.25" customHeight="1">
      <c r="B88" s="89" t="s">
        <v>123</v>
      </c>
      <c r="C88" s="68">
        <v>4</v>
      </c>
      <c r="D88" s="90">
        <v>1.3811019085825129E-2</v>
      </c>
      <c r="E88" s="90">
        <v>0.29682182520614264</v>
      </c>
      <c r="F88" s="90">
        <v>0.1997507525140336</v>
      </c>
      <c r="G88" s="91">
        <v>18.9208</v>
      </c>
      <c r="H88" s="92">
        <v>0.23906492169405613</v>
      </c>
      <c r="I88" s="92">
        <v>27.876800031606898</v>
      </c>
      <c r="J88" s="93">
        <v>2.5098089995926265</v>
      </c>
      <c r="K88" s="76"/>
    </row>
    <row r="89" spans="2:11" ht="20.25" customHeight="1">
      <c r="B89" s="89" t="s">
        <v>123</v>
      </c>
      <c r="C89" s="68">
        <v>5</v>
      </c>
      <c r="D89" s="90">
        <v>1.683620995608091E-2</v>
      </c>
      <c r="E89" s="90">
        <v>0.30175305616004794</v>
      </c>
      <c r="F89" s="90">
        <v>0.19979022850394249</v>
      </c>
      <c r="G89" s="91">
        <v>20.291199999999996</v>
      </c>
      <c r="H89" s="92">
        <v>0.24319421253832488</v>
      </c>
      <c r="I89" s="92">
        <v>32.788968850665078</v>
      </c>
      <c r="J89" s="93">
        <v>2.4032463586620292</v>
      </c>
      <c r="K89" s="76"/>
    </row>
    <row r="90" spans="2:11" ht="20.25" customHeight="1">
      <c r="B90" s="89" t="s">
        <v>123</v>
      </c>
      <c r="C90" s="68">
        <v>6</v>
      </c>
      <c r="D90" s="90">
        <v>1.8706822557108423E-2</v>
      </c>
      <c r="E90" s="90">
        <v>0.30217670834256732</v>
      </c>
      <c r="F90" s="90">
        <v>0.19228186031709485</v>
      </c>
      <c r="G90" s="91">
        <v>20.922899999999998</v>
      </c>
      <c r="H90" s="92">
        <v>0.18686283801466944</v>
      </c>
      <c r="I90" s="92">
        <v>34.023051231520938</v>
      </c>
      <c r="J90" s="93">
        <v>2.3342962880457825</v>
      </c>
      <c r="K90" s="76"/>
    </row>
    <row r="91" spans="2:11" ht="20.25" customHeight="1">
      <c r="B91" s="89" t="s">
        <v>123</v>
      </c>
      <c r="C91" s="68">
        <v>7</v>
      </c>
      <c r="D91" s="90">
        <v>2.1548902806681074E-2</v>
      </c>
      <c r="E91" s="90">
        <v>0.30364320822949853</v>
      </c>
      <c r="F91" s="90">
        <v>0.18647928530930996</v>
      </c>
      <c r="G91" s="91">
        <v>21.459799999999998</v>
      </c>
      <c r="H91" s="92">
        <v>0.15735894047292781</v>
      </c>
      <c r="I91" s="92">
        <v>34.112914856841407</v>
      </c>
      <c r="J91" s="93">
        <v>2.2878208910686806</v>
      </c>
      <c r="K91" s="76" t="s">
        <v>67</v>
      </c>
    </row>
    <row r="92" spans="2:11" ht="20.25" customHeight="1">
      <c r="B92" s="89" t="s">
        <v>124</v>
      </c>
      <c r="C92" s="68">
        <v>1</v>
      </c>
      <c r="D92" s="90">
        <v>4.2104161633401228E-2</v>
      </c>
      <c r="E92" s="90">
        <v>0.37005022443829622</v>
      </c>
      <c r="F92" s="90">
        <v>0.14275669205758312</v>
      </c>
      <c r="G92" s="91">
        <v>23.022166666666667</v>
      </c>
      <c r="H92" s="92">
        <v>1.1561903618456777</v>
      </c>
      <c r="I92" s="92">
        <v>21.722746863934621</v>
      </c>
      <c r="J92" s="93">
        <v>2.4134024414732673</v>
      </c>
      <c r="K92" s="76"/>
    </row>
    <row r="93" spans="2:11" ht="20.25" customHeight="1">
      <c r="B93" s="89" t="s">
        <v>124</v>
      </c>
      <c r="C93" s="68">
        <v>2</v>
      </c>
      <c r="D93" s="90">
        <v>6.1952255179516393E-2</v>
      </c>
      <c r="E93" s="90">
        <v>0.28792571062218475</v>
      </c>
      <c r="F93" s="90">
        <v>0.13176076525582323</v>
      </c>
      <c r="G93" s="91">
        <v>19.567166666666665</v>
      </c>
      <c r="H93" s="92">
        <v>0.1003254557785456</v>
      </c>
      <c r="I93" s="92">
        <v>10.890328224761125</v>
      </c>
      <c r="J93" s="93">
        <v>2.6563898171848046</v>
      </c>
      <c r="K93" s="76"/>
    </row>
    <row r="94" spans="2:11" ht="20.25" customHeight="1">
      <c r="B94" s="89" t="s">
        <v>124</v>
      </c>
      <c r="C94" s="68">
        <v>3</v>
      </c>
      <c r="D94" s="90">
        <v>2.2874742255579832E-2</v>
      </c>
      <c r="E94" s="90">
        <v>0.28599277476759194</v>
      </c>
      <c r="F94" s="90">
        <v>0.13413493454930711</v>
      </c>
      <c r="G94" s="91">
        <v>19.86633333333333</v>
      </c>
      <c r="H94" s="92">
        <v>0.13395523849766389</v>
      </c>
      <c r="I94" s="92">
        <v>12.911978110799213</v>
      </c>
      <c r="J94" s="93">
        <v>2.6340642337628339</v>
      </c>
      <c r="K94" s="76"/>
    </row>
    <row r="95" spans="2:11" ht="20.25" customHeight="1">
      <c r="B95" s="89" t="s">
        <v>124</v>
      </c>
      <c r="C95" s="68">
        <v>4</v>
      </c>
      <c r="D95" s="90">
        <v>1.7377819053151004E-2</v>
      </c>
      <c r="E95" s="90">
        <v>0.28638606405485295</v>
      </c>
      <c r="F95" s="90">
        <v>0.13643305725312591</v>
      </c>
      <c r="G95" s="91">
        <v>20.504999999999999</v>
      </c>
      <c r="H95" s="92">
        <v>0.12056353189240472</v>
      </c>
      <c r="I95" s="92">
        <v>13.447039510604025</v>
      </c>
      <c r="J95" s="93">
        <v>2.6071664644664914</v>
      </c>
      <c r="K95" s="76"/>
    </row>
    <row r="96" spans="2:11" ht="20.25" customHeight="1">
      <c r="B96" s="89" t="s">
        <v>124</v>
      </c>
      <c r="C96" s="68">
        <v>5</v>
      </c>
      <c r="D96" s="90">
        <v>1.6700023690011633E-2</v>
      </c>
      <c r="E96" s="90">
        <v>0.27944301168853408</v>
      </c>
      <c r="F96" s="90">
        <v>0.13810391937699046</v>
      </c>
      <c r="G96" s="91">
        <v>20.745666666666668</v>
      </c>
      <c r="H96" s="92">
        <v>0.19611356134395352</v>
      </c>
      <c r="I96" s="92">
        <v>14.451196122217823</v>
      </c>
      <c r="J96" s="93">
        <v>2.5746873342792802</v>
      </c>
      <c r="K96" s="76"/>
    </row>
    <row r="97" spans="2:11" ht="20.25" customHeight="1">
      <c r="B97" s="89" t="s">
        <v>124</v>
      </c>
      <c r="C97" s="68">
        <v>6</v>
      </c>
      <c r="D97" s="90">
        <v>1.8568648457680373E-2</v>
      </c>
      <c r="E97" s="90">
        <v>0.27642276595648596</v>
      </c>
      <c r="F97" s="90">
        <v>0.13772882801281755</v>
      </c>
      <c r="G97" s="91">
        <v>21.505833333333332</v>
      </c>
      <c r="H97" s="92">
        <v>0.14077130459602188</v>
      </c>
      <c r="I97" s="92">
        <v>15.13745625389803</v>
      </c>
      <c r="J97" s="93">
        <v>2.5060984880470158</v>
      </c>
      <c r="K97" s="76"/>
    </row>
    <row r="98" spans="2:11" ht="20.25" customHeight="1">
      <c r="B98" s="89" t="s">
        <v>124</v>
      </c>
      <c r="C98" s="68">
        <v>7</v>
      </c>
      <c r="D98" s="90">
        <v>2.185677801330942E-2</v>
      </c>
      <c r="E98" s="90">
        <v>0.28417909465286317</v>
      </c>
      <c r="F98" s="90">
        <v>0.13422293394884438</v>
      </c>
      <c r="G98" s="91">
        <v>22.541666666666668</v>
      </c>
      <c r="H98" s="92">
        <v>5.6761230374500517E-2</v>
      </c>
      <c r="I98" s="92">
        <v>13.62617046724999</v>
      </c>
      <c r="J98" s="93">
        <v>2.4224633651874963</v>
      </c>
      <c r="K98" s="76" t="s">
        <v>67</v>
      </c>
    </row>
    <row r="99" spans="2:11" ht="20.25" customHeight="1">
      <c r="B99" s="87" t="s">
        <v>128</v>
      </c>
      <c r="C99" s="86"/>
      <c r="D99" s="87"/>
      <c r="E99" s="87"/>
      <c r="F99" s="87"/>
      <c r="G99" s="87"/>
      <c r="H99" s="87"/>
      <c r="I99" s="87"/>
      <c r="J99" s="87"/>
      <c r="K99" s="86"/>
    </row>
    <row r="100" spans="2:11" ht="20.25" customHeight="1">
      <c r="B100" s="236" t="str">
        <f>C60</f>
        <v>112</v>
      </c>
      <c r="C100" s="56"/>
      <c r="D100" s="69">
        <f t="shared" ref="D100:J103" si="1">(SUMIFS(D$71:D$98,$B$71:$B$98,$B100,$C$71:$C$98,MAX($C$71:$C$98))/SUMIFS(D$71:D$98,$B$71:$B$98,$B100,$C$71:$C$98,MAX($C$71:$C$98)-1))-1</f>
        <v>0.15975834241952636</v>
      </c>
      <c r="E100" s="69">
        <f t="shared" si="1"/>
        <v>-7.7182761908560771E-3</v>
      </c>
      <c r="F100" s="69">
        <f t="shared" si="1"/>
        <v>-1.9305038810499831E-2</v>
      </c>
      <c r="G100" s="69">
        <f t="shared" si="1"/>
        <v>2.7385309768528598E-2</v>
      </c>
      <c r="H100" s="69">
        <f t="shared" si="1"/>
        <v>0.51108170565078503</v>
      </c>
      <c r="I100" s="69">
        <f t="shared" si="1"/>
        <v>7.1057035726749262E-3</v>
      </c>
      <c r="J100" s="88">
        <f t="shared" si="1"/>
        <v>-1.3313052232131972E-2</v>
      </c>
      <c r="K100" s="57"/>
    </row>
    <row r="101" spans="2:11" ht="20.25" customHeight="1">
      <c r="B101" s="43" t="str">
        <f>D60</f>
        <v>306</v>
      </c>
      <c r="C101" s="56"/>
      <c r="D101" s="69">
        <f t="shared" si="1"/>
        <v>-5.0599151470920312E-4</v>
      </c>
      <c r="E101" s="69">
        <f t="shared" si="1"/>
        <v>7.8825361021999107E-3</v>
      </c>
      <c r="F101" s="69">
        <f t="shared" si="1"/>
        <v>-2.8680950943226313E-2</v>
      </c>
      <c r="G101" s="69">
        <f t="shared" si="1"/>
        <v>8.1481832393763831E-3</v>
      </c>
      <c r="H101" s="69">
        <f t="shared" si="1"/>
        <v>-9.3033888095323869E-2</v>
      </c>
      <c r="I101" s="69">
        <f>(SUMIFS(I$71:I$98,$B$71:$B$98,$B101,$C$71:$C$98,MAX($C$71:$C$98))/SUMIFS(I$71:I$98,$B$71:$B$98,$B101,$C$71:$C$98,MAX($C$71:$C$98)-1))-1</f>
        <v>-3.4831754383527036E-2</v>
      </c>
      <c r="J101" s="88">
        <f t="shared" si="1"/>
        <v>-7.4885751848680071E-3</v>
      </c>
      <c r="K101" s="57"/>
    </row>
    <row r="102" spans="2:11" ht="20.25" customHeight="1">
      <c r="B102" s="43" t="str">
        <f>E60</f>
        <v>307</v>
      </c>
      <c r="C102" s="56"/>
      <c r="D102" s="69">
        <f t="shared" si="1"/>
        <v>0.15192747142900997</v>
      </c>
      <c r="E102" s="69">
        <f t="shared" si="1"/>
        <v>4.8531201990216211E-3</v>
      </c>
      <c r="F102" s="69">
        <f t="shared" si="1"/>
        <v>-3.017744366637487E-2</v>
      </c>
      <c r="G102" s="69">
        <f t="shared" si="1"/>
        <v>2.5660878750077609E-2</v>
      </c>
      <c r="H102" s="69">
        <f>(SUMIFS(H$71:H$98,$B$71:$B$98,$B102,$C$71:$C$98,MAX($C$71:$C$98))/SUMIFS(H$71:H$98,$B$71:$B$98,$B102,$C$71:$C$98,MAX($C$71:$C$98)-1))-1</f>
        <v>-0.15789066384309891</v>
      </c>
      <c r="I102" s="69">
        <f t="shared" si="1"/>
        <v>2.6412570909339905E-3</v>
      </c>
      <c r="J102" s="88">
        <f>(SUMIFS(J$71:J$98,$B$71:$B$98,$B102,$C$71:$C$98,MAX($C$71:$C$98))/SUMIFS(J$71:J$98,$B$71:$B$98,$B102,$C$71:$C$98,MAX($C$71:$C$98)-1))-1</f>
        <v>-1.9909810599069266E-2</v>
      </c>
      <c r="K102" s="57"/>
    </row>
    <row r="103" spans="2:11" ht="20.25" customHeight="1">
      <c r="B103" s="43" t="str">
        <f>F60</f>
        <v>308</v>
      </c>
      <c r="C103" s="56"/>
      <c r="D103" s="69">
        <f t="shared" si="1"/>
        <v>0.1770796384628095</v>
      </c>
      <c r="E103" s="69">
        <f t="shared" si="1"/>
        <v>2.8059659520222713E-2</v>
      </c>
      <c r="F103" s="69">
        <f t="shared" si="1"/>
        <v>-2.5455048986889661E-2</v>
      </c>
      <c r="G103" s="69">
        <f t="shared" si="1"/>
        <v>4.8165226488937174E-2</v>
      </c>
      <c r="H103" s="69">
        <f t="shared" si="1"/>
        <v>-0.59678408509894165</v>
      </c>
      <c r="I103" s="69">
        <f t="shared" si="1"/>
        <v>-9.9837499861237911E-2</v>
      </c>
      <c r="J103" s="88">
        <f t="shared" si="1"/>
        <v>-3.3372640085145178E-2</v>
      </c>
      <c r="K103" s="57"/>
    </row>
    <row r="104" spans="2:11" ht="20.25" customHeight="1" thickBot="1"/>
    <row r="105" spans="2:11" ht="17.25" thickTop="1">
      <c r="B105" s="26" t="s">
        <v>51</v>
      </c>
      <c r="C105" s="26"/>
      <c r="D105" s="26"/>
      <c r="E105" s="26"/>
      <c r="F105" s="177" t="s">
        <v>77</v>
      </c>
      <c r="G105" s="44"/>
      <c r="H105" s="26"/>
      <c r="I105" s="26"/>
    </row>
    <row r="106" spans="2:11">
      <c r="B106" s="27" t="s">
        <v>33</v>
      </c>
      <c r="C106" s="27" t="s">
        <v>52</v>
      </c>
      <c r="D106" s="27"/>
      <c r="E106" s="27"/>
      <c r="F106" s="94" t="s">
        <v>78</v>
      </c>
      <c r="G106" s="45"/>
      <c r="H106" s="47" t="s">
        <v>81</v>
      </c>
      <c r="I106" s="47"/>
    </row>
    <row r="107" spans="2:11">
      <c r="B107" s="27" t="s">
        <v>34</v>
      </c>
      <c r="C107" s="27" t="s">
        <v>53</v>
      </c>
      <c r="D107" s="27"/>
      <c r="E107" s="27"/>
      <c r="F107" s="94" t="s">
        <v>79</v>
      </c>
      <c r="G107" s="45"/>
      <c r="H107" s="47" t="s">
        <v>82</v>
      </c>
      <c r="I107" s="47"/>
    </row>
    <row r="108" spans="2:11">
      <c r="B108" s="27" t="s">
        <v>4</v>
      </c>
      <c r="C108" s="27" t="s">
        <v>54</v>
      </c>
      <c r="D108" s="27"/>
      <c r="E108" s="27"/>
      <c r="F108" s="94" t="s">
        <v>80</v>
      </c>
      <c r="G108" s="45"/>
      <c r="H108" s="47" t="s">
        <v>83</v>
      </c>
      <c r="I108" s="47"/>
    </row>
    <row r="109" spans="2:11">
      <c r="B109" s="27" t="s">
        <v>5</v>
      </c>
      <c r="C109" s="27" t="s">
        <v>55</v>
      </c>
      <c r="D109" s="27"/>
      <c r="E109" s="27"/>
      <c r="F109" s="94" t="s">
        <v>87</v>
      </c>
      <c r="G109" s="45"/>
      <c r="H109" s="47" t="s">
        <v>84</v>
      </c>
      <c r="I109" s="47"/>
    </row>
    <row r="110" spans="2:11">
      <c r="B110" s="27" t="s">
        <v>56</v>
      </c>
      <c r="C110" s="27" t="s">
        <v>57</v>
      </c>
      <c r="D110" s="27"/>
      <c r="E110" s="27"/>
      <c r="F110" s="94" t="s">
        <v>88</v>
      </c>
      <c r="G110" s="45"/>
      <c r="H110" s="47" t="s">
        <v>85</v>
      </c>
      <c r="I110" s="47"/>
    </row>
    <row r="111" spans="2:11" ht="17.25" thickBot="1">
      <c r="B111" s="28" t="s">
        <v>58</v>
      </c>
      <c r="C111" s="28" t="s">
        <v>59</v>
      </c>
      <c r="D111" s="28"/>
      <c r="E111" s="28"/>
      <c r="F111" s="95" t="s">
        <v>89</v>
      </c>
      <c r="G111" s="46"/>
      <c r="H111" s="48" t="s">
        <v>86</v>
      </c>
      <c r="I111" s="48"/>
    </row>
    <row r="112" spans="2:11" ht="17.25" thickTop="1"/>
    <row r="113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98">
    <cfRule type="expression" dxfId="54" priority="6">
      <formula>$B71&lt;&gt;$B72</formula>
    </cfRule>
  </conditionalFormatting>
  <conditionalFormatting sqref="C61:K61">
    <cfRule type="containsText" dxfId="53" priority="7" operator="containsText" text="F">
      <formula>NOT(ISERROR(SEARCH("F",C61)))</formula>
    </cfRule>
    <cfRule type="containsText" dxfId="52" priority="8" operator="containsText" text="D">
      <formula>NOT(ISERROR(SEARCH("D",C61)))</formula>
    </cfRule>
    <cfRule type="containsText" dxfId="51" priority="9" operator="containsText" text="S">
      <formula>NOT(ISERROR(SEARCH("S",C61)))</formula>
    </cfRule>
    <cfRule type="containsText" dxfId="50" priority="10" operator="containsText" text="A">
      <formula>NOT(ISERROR(SEARCH("A",C61)))</formula>
    </cfRule>
  </conditionalFormatting>
  <conditionalFormatting sqref="D48:K48 D50:K51 D52:D57 D58:K59 D68:K68 D99:K99 K100:K103">
    <cfRule type="containsText" dxfId="49" priority="65" operator="containsText" text="악화">
      <formula>NOT(ISERROR(SEARCH("악화",D48)))</formula>
    </cfRule>
  </conditionalFormatting>
  <conditionalFormatting sqref="D48:K48 D50:K51 D58:K59 D68:K68 D99:K99 K100:K103 D52:D57">
    <cfRule type="containsText" dxfId="48" priority="64" operator="containsText" text="개선">
      <formula>NOT(ISERROR(SEARCH("개선",D48)))</formula>
    </cfRule>
  </conditionalFormatting>
  <conditionalFormatting sqref="G4:G5">
    <cfRule type="containsText" dxfId="47" priority="15" operator="containsText" text="S">
      <formula>NOT(ISERROR(SEARCH("S",G4)))</formula>
    </cfRule>
    <cfRule type="containsText" dxfId="46" priority="16" operator="containsText" text="A">
      <formula>NOT(ISERROR(SEARCH("A",G4)))</formula>
    </cfRule>
  </conditionalFormatting>
  <conditionalFormatting sqref="G5">
    <cfRule type="containsText" dxfId="45" priority="11" operator="containsText" text="F">
      <formula>NOT(ISERROR(SEARCH("F",G5)))</formula>
    </cfRule>
    <cfRule type="containsText" dxfId="44" priority="12" operator="containsText" text="D">
      <formula>NOT(ISERROR(SEARCH("D",G5)))</formula>
    </cfRule>
  </conditionalFormatting>
  <conditionalFormatting sqref="K1:K18 J19">
    <cfRule type="containsText" dxfId="43" priority="2" operator="containsText" text="D">
      <formula>NOT(ISERROR(SEARCH("D",J1)))</formula>
    </cfRule>
    <cfRule type="containsText" dxfId="42" priority="2" operator="containsText" text="F">
      <formula>NOT(ISERROR(SEARCH("F",J1)))</formula>
    </cfRule>
    <cfRule type="containsText" dxfId="41" priority="3" operator="containsText" text="S">
      <formula>NOT(ISERROR(SEARCH("S",J1)))</formula>
    </cfRule>
    <cfRule type="containsText" dxfId="40" priority="4" operator="containsText" text="A">
      <formula>NOT(ISERROR(SEARCH("A",J1)))</formula>
    </cfRule>
  </conditionalFormatting>
  <conditionalFormatting sqref="K21:K25 K27:K60 K62:K1048576">
    <cfRule type="containsText" dxfId="39" priority="17" operator="containsText" text="D">
      <formula>NOT(ISERROR(SEARCH("D",K21)))</formula>
    </cfRule>
    <cfRule type="containsText" dxfId="38" priority="18" operator="containsText" text="F">
      <formula>NOT(ISERROR(SEARCH("F",K21)))</formula>
    </cfRule>
    <cfRule type="containsText" dxfId="37" priority="19" operator="containsText" text="S">
      <formula>NOT(ISERROR(SEARCH("S",K21)))</formula>
    </cfRule>
    <cfRule type="containsText" dxfId="36" priority="20" operator="containsText" text="A">
      <formula>NOT(ISERROR(SEARCH("A",K21)))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D100:J103</xm:sqref>
        </x14:conditionalFormatting>
        <x14:conditionalFormatting xmlns:xm="http://schemas.microsoft.com/office/excel/2006/main">
          <x14:cfRule type="iconSet" priority="5" id="{03424AD9-F3D0-4F49-804B-7EF26B04DCB9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4" bestFit="1" customWidth="1"/>
    <col min="10" max="20" width="9.28515625" style="17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>
      <c r="A2" s="10" t="s">
        <v>47</v>
      </c>
      <c r="B2" s="10"/>
      <c r="C2" s="10"/>
      <c r="D2" s="10"/>
      <c r="E2" s="107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0"/>
    </row>
    <row r="3" spans="1:66" s="17" customFormat="1" ht="21.75" customHeight="1">
      <c r="A3" s="42" t="s">
        <v>157</v>
      </c>
      <c r="B3" s="42"/>
      <c r="C3" s="19"/>
      <c r="D3" s="19"/>
      <c r="E3" s="107"/>
      <c r="F3" s="4"/>
      <c r="G3" s="4"/>
      <c r="H3" s="4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1" t="s">
        <v>38</v>
      </c>
      <c r="B4" s="141" t="s">
        <v>143</v>
      </c>
      <c r="C4" s="141" t="s">
        <v>1</v>
      </c>
      <c r="D4" s="141" t="s">
        <v>10</v>
      </c>
      <c r="E4" s="142" t="s">
        <v>142</v>
      </c>
      <c r="F4" s="128" t="s">
        <v>45</v>
      </c>
      <c r="G4" s="152" t="s">
        <v>147</v>
      </c>
      <c r="H4" s="128" t="s">
        <v>63</v>
      </c>
      <c r="I4" s="128" t="s">
        <v>3</v>
      </c>
      <c r="J4" s="127" t="s">
        <v>11</v>
      </c>
      <c r="K4" s="127" t="s">
        <v>12</v>
      </c>
      <c r="L4" s="127" t="s">
        <v>13</v>
      </c>
      <c r="M4" s="127" t="s">
        <v>15</v>
      </c>
      <c r="N4" s="238" t="s">
        <v>6</v>
      </c>
      <c r="O4" s="238" t="s">
        <v>7</v>
      </c>
      <c r="P4" s="238" t="s">
        <v>26</v>
      </c>
      <c r="Q4" s="238" t="s">
        <v>14</v>
      </c>
      <c r="R4" s="238" t="s">
        <v>46</v>
      </c>
      <c r="S4" s="153" t="s">
        <v>43</v>
      </c>
      <c r="T4" s="15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1" t="s">
        <v>39</v>
      </c>
      <c r="AQ4" s="101" t="s">
        <v>27</v>
      </c>
      <c r="AR4" s="101" t="s">
        <v>40</v>
      </c>
      <c r="AS4" s="101" t="s">
        <v>41</v>
      </c>
      <c r="AT4" s="101" t="s">
        <v>6</v>
      </c>
      <c r="AU4" s="101" t="s">
        <v>7</v>
      </c>
      <c r="AV4" s="101" t="s">
        <v>28</v>
      </c>
      <c r="AW4" s="101" t="s">
        <v>18</v>
      </c>
      <c r="AX4" s="102" t="s">
        <v>60</v>
      </c>
      <c r="AY4" s="101" t="s">
        <v>90</v>
      </c>
      <c r="AZ4" s="101" t="s">
        <v>65</v>
      </c>
      <c r="BA4" s="101" t="s">
        <v>127</v>
      </c>
      <c r="BB4" t="s">
        <v>135</v>
      </c>
      <c r="BC4" t="s">
        <v>136</v>
      </c>
      <c r="BD4" t="s">
        <v>116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6" t="str">
        <f>W5</f>
        <v>청라교통</v>
      </c>
      <c r="B5" s="146" t="str">
        <f>V5</f>
        <v>112</v>
      </c>
      <c r="C5" s="147" t="str">
        <f>Y5</f>
        <v>70바5927</v>
      </c>
      <c r="D5" s="135" t="str">
        <f>Z5</f>
        <v>대형</v>
      </c>
      <c r="E5" s="131" t="str">
        <f>AZ5</f>
        <v>C</v>
      </c>
      <c r="F5" s="154">
        <f>G5/H5</f>
        <v>0.89449999999999996</v>
      </c>
      <c r="G5" s="155">
        <f>AE5</f>
        <v>1.7889999999999999</v>
      </c>
      <c r="H5" s="156">
        <f>AF5</f>
        <v>2</v>
      </c>
      <c r="I5" s="157">
        <f>AC5</f>
        <v>3839.6759999999999</v>
      </c>
      <c r="J5" s="158">
        <f>AI5/AH5</f>
        <v>1.9383494835067298E-2</v>
      </c>
      <c r="K5" s="158">
        <f>AJ5/AH5</f>
        <v>0.35476313772792895</v>
      </c>
      <c r="L5" s="158">
        <f>AK5/AC5</f>
        <v>0.21121573799455995</v>
      </c>
      <c r="M5" s="159">
        <f>AG5</f>
        <v>15.907</v>
      </c>
      <c r="N5" s="160">
        <f>IF(AW5=0,AT5,"속도계이상")</f>
        <v>0.13</v>
      </c>
      <c r="O5" s="160">
        <f>IF(AW5=0,AU5,"속도계이상")</f>
        <v>15.625999999999999</v>
      </c>
      <c r="P5" s="161">
        <f>AQ5/60</f>
        <v>0.60666666666666669</v>
      </c>
      <c r="Q5" s="162">
        <f>AN5</f>
        <v>88</v>
      </c>
      <c r="R5" s="163">
        <f>AC5/(AH5-AI5-AJ5)</f>
        <v>26.779034094002743</v>
      </c>
      <c r="S5" s="148">
        <f>IF(AW5=0,AL5,"속도계이상")</f>
        <v>5</v>
      </c>
      <c r="T5" s="148">
        <f>IF(AW5=0,AM5,"속도계이상")</f>
        <v>600</v>
      </c>
      <c r="U5" t="s">
        <v>120</v>
      </c>
      <c r="V5" s="5" t="s">
        <v>121</v>
      </c>
      <c r="W5" t="s">
        <v>120</v>
      </c>
      <c r="X5" s="5" t="s">
        <v>121</v>
      </c>
      <c r="Y5" t="s">
        <v>201</v>
      </c>
      <c r="Z5" t="s">
        <v>195</v>
      </c>
      <c r="AA5" t="s">
        <v>48</v>
      </c>
      <c r="AB5">
        <v>531</v>
      </c>
      <c r="AC5" s="1">
        <v>3839.6759999999999</v>
      </c>
      <c r="AD5" s="1">
        <v>2146.6370000000002</v>
      </c>
      <c r="AE5" s="29">
        <v>1.7889999999999999</v>
      </c>
      <c r="AF5">
        <v>2</v>
      </c>
      <c r="AG5">
        <v>15.907</v>
      </c>
      <c r="AH5">
        <v>229.10104899999999</v>
      </c>
      <c r="AI5">
        <v>4.440779</v>
      </c>
      <c r="AJ5">
        <v>81.276606999999998</v>
      </c>
      <c r="AK5">
        <v>811</v>
      </c>
      <c r="AL5">
        <v>5</v>
      </c>
      <c r="AM5">
        <v>600</v>
      </c>
      <c r="AN5">
        <v>88</v>
      </c>
      <c r="AO5">
        <v>16.759747999999998</v>
      </c>
      <c r="AP5">
        <v>4434.7</v>
      </c>
      <c r="AQ5">
        <v>36.4</v>
      </c>
      <c r="AR5">
        <v>18</v>
      </c>
      <c r="AS5">
        <v>9936</v>
      </c>
      <c r="AT5">
        <v>0.13</v>
      </c>
      <c r="AU5">
        <v>15.625999999999999</v>
      </c>
      <c r="AV5">
        <v>34422</v>
      </c>
      <c r="AW5">
        <v>0</v>
      </c>
      <c r="AX5" s="30">
        <v>0.51</v>
      </c>
      <c r="AY5">
        <v>0.87095238095238092</v>
      </c>
      <c r="AZ5" t="s">
        <v>69</v>
      </c>
      <c r="BA5" t="s">
        <v>533</v>
      </c>
      <c r="BB5">
        <v>5</v>
      </c>
      <c r="BC5" t="s">
        <v>534</v>
      </c>
      <c r="BD5">
        <v>12</v>
      </c>
      <c r="BE5">
        <v>169966.90899999999</v>
      </c>
      <c r="BF5">
        <v>4.0403923566086623E-2</v>
      </c>
      <c r="BG5">
        <v>3.5189893429701156E-2</v>
      </c>
      <c r="BH5">
        <v>259551.43799999999</v>
      </c>
      <c r="BI5">
        <v>2.6458454836224023E-2</v>
      </c>
      <c r="BJ5">
        <v>2.3044054235930349E-2</v>
      </c>
      <c r="BK5">
        <v>1</v>
      </c>
      <c r="BL5" t="s">
        <v>68</v>
      </c>
      <c r="BM5">
        <v>-1</v>
      </c>
      <c r="BN5" t="s">
        <v>535</v>
      </c>
    </row>
    <row r="6" spans="1:66">
      <c r="A6" s="143" t="str">
        <f t="shared" ref="A6:A7" si="0">W6</f>
        <v>청라교통</v>
      </c>
      <c r="B6" s="143" t="str">
        <f t="shared" ref="B6:B7" si="1">V6</f>
        <v>112</v>
      </c>
      <c r="C6" s="144" t="str">
        <f t="shared" ref="C6:C7" si="2">Y6</f>
        <v>70바5995</v>
      </c>
      <c r="D6" s="118" t="str">
        <f t="shared" ref="D6:D7" si="3">Z6</f>
        <v>대형</v>
      </c>
      <c r="E6" s="114" t="str">
        <f>AZ6</f>
        <v>D</v>
      </c>
      <c r="F6" s="164">
        <f>G6/H6</f>
        <v>0.87666666666666659</v>
      </c>
      <c r="G6" s="165">
        <f>AE6</f>
        <v>1.841</v>
      </c>
      <c r="H6" s="166">
        <f>AF6</f>
        <v>2.1</v>
      </c>
      <c r="I6" s="167">
        <f t="shared" ref="I6:I7" si="4">AC6</f>
        <v>5922.5690000000004</v>
      </c>
      <c r="J6" s="168">
        <f t="shared" ref="J6:J7" si="5">AI6/AH6</f>
        <v>9.5878167598772122E-3</v>
      </c>
      <c r="K6" s="168">
        <f t="shared" ref="K6:K7" si="6">AJ6/AH6</f>
        <v>0.36508632315174905</v>
      </c>
      <c r="L6" s="168">
        <f t="shared" ref="L6:L7" si="7">AK6/AC6</f>
        <v>0.15010378097747784</v>
      </c>
      <c r="M6" s="169">
        <f t="shared" ref="M6:M7" si="8">AG6</f>
        <v>13.932</v>
      </c>
      <c r="N6" s="170">
        <f t="shared" ref="N6:N7" si="9">IF(AW6=0,AT6,"속도계이상")</f>
        <v>0.152</v>
      </c>
      <c r="O6" s="170">
        <f t="shared" ref="O6:O7" si="10">IF(AW6=0,AU6,"속도계이상")</f>
        <v>17.256</v>
      </c>
      <c r="P6" s="171">
        <f t="shared" ref="P6:P7" si="11">AQ6/60</f>
        <v>0</v>
      </c>
      <c r="Q6" s="172">
        <f t="shared" ref="Q6:Q7" si="12">AN6</f>
        <v>81</v>
      </c>
      <c r="R6" s="173">
        <f t="shared" ref="R6:R7" si="13">AC6/(AH6-AI6-AJ6)</f>
        <v>26.216293128569848</v>
      </c>
      <c r="S6" s="145">
        <f t="shared" ref="S6:S7" si="14">IF(AW6=0,AL6,"속도계이상")</f>
        <v>9</v>
      </c>
      <c r="T6" s="145">
        <f t="shared" ref="T6:T7" si="15">IF(AW6=0,AM6,"속도계이상")</f>
        <v>1022</v>
      </c>
      <c r="U6" t="s">
        <v>120</v>
      </c>
      <c r="V6" s="5" t="s">
        <v>121</v>
      </c>
      <c r="W6" t="s">
        <v>120</v>
      </c>
      <c r="X6" s="5" t="s">
        <v>121</v>
      </c>
      <c r="Y6" t="s">
        <v>203</v>
      </c>
      <c r="Z6" t="s">
        <v>195</v>
      </c>
      <c r="AA6" t="s">
        <v>48</v>
      </c>
      <c r="AB6">
        <v>531</v>
      </c>
      <c r="AC6" s="1">
        <v>5922.5690000000004</v>
      </c>
      <c r="AD6" s="1">
        <v>3216.4679999999998</v>
      </c>
      <c r="AE6" s="29">
        <v>1.841</v>
      </c>
      <c r="AF6">
        <v>2.1</v>
      </c>
      <c r="AG6">
        <v>13.932</v>
      </c>
      <c r="AH6">
        <v>361.27046300000001</v>
      </c>
      <c r="AI6">
        <v>3.4637950000000002</v>
      </c>
      <c r="AJ6">
        <v>131.89490499999999</v>
      </c>
      <c r="AK6">
        <v>889</v>
      </c>
      <c r="AL6">
        <v>9</v>
      </c>
      <c r="AM6">
        <v>1022</v>
      </c>
      <c r="AN6">
        <v>81</v>
      </c>
      <c r="AO6">
        <v>16.393726000000001</v>
      </c>
      <c r="AP6">
        <v>1878.4</v>
      </c>
      <c r="AQ6">
        <v>0</v>
      </c>
      <c r="AR6">
        <v>3</v>
      </c>
      <c r="AS6">
        <v>1715</v>
      </c>
      <c r="AT6">
        <v>0.152</v>
      </c>
      <c r="AU6">
        <v>17.256</v>
      </c>
      <c r="AV6">
        <v>50213</v>
      </c>
      <c r="AW6">
        <v>0</v>
      </c>
      <c r="AX6" s="30">
        <v>0.49</v>
      </c>
      <c r="AY6">
        <v>0.82809523809523811</v>
      </c>
      <c r="AZ6" t="s">
        <v>67</v>
      </c>
      <c r="BA6" t="s">
        <v>533</v>
      </c>
      <c r="BB6">
        <v>7</v>
      </c>
      <c r="BC6" t="s">
        <v>536</v>
      </c>
      <c r="BD6">
        <v>11</v>
      </c>
      <c r="BE6">
        <v>169966.90899999999</v>
      </c>
      <c r="BF6">
        <v>3.0846504362799235E-2</v>
      </c>
      <c r="BG6">
        <v>2.5543843374718034E-2</v>
      </c>
      <c r="BH6">
        <v>259551.43799999999</v>
      </c>
      <c r="BI6">
        <v>2.0199791765360978E-2</v>
      </c>
      <c r="BJ6">
        <v>1.6727351371410831E-2</v>
      </c>
      <c r="BK6">
        <v>1</v>
      </c>
      <c r="BL6" t="s">
        <v>67</v>
      </c>
      <c r="BM6">
        <v>0</v>
      </c>
      <c r="BN6" t="s">
        <v>537</v>
      </c>
    </row>
    <row r="7" spans="1:66">
      <c r="A7" s="146" t="str">
        <f t="shared" si="0"/>
        <v>청라교통</v>
      </c>
      <c r="B7" s="146" t="str">
        <f t="shared" si="1"/>
        <v>112</v>
      </c>
      <c r="C7" s="147" t="str">
        <f t="shared" si="2"/>
        <v>70바5996</v>
      </c>
      <c r="D7" s="135" t="str">
        <f t="shared" si="3"/>
        <v>대형</v>
      </c>
      <c r="E7" s="131" t="str">
        <f t="shared" ref="E7:E45" si="16">AZ7</f>
        <v>A</v>
      </c>
      <c r="F7" s="154">
        <f t="shared" ref="F7:F45" si="17">G7/H7</f>
        <v>0.87649999999999995</v>
      </c>
      <c r="G7" s="155">
        <f t="shared" ref="G7:G45" si="18">AE7</f>
        <v>1.7529999999999999</v>
      </c>
      <c r="H7" s="156">
        <f t="shared" ref="H7:H45" si="19">AF7</f>
        <v>2</v>
      </c>
      <c r="I7" s="157">
        <f t="shared" si="4"/>
        <v>4557.6030000000001</v>
      </c>
      <c r="J7" s="158">
        <f t="shared" si="5"/>
        <v>2.2363855439911061E-2</v>
      </c>
      <c r="K7" s="158">
        <f t="shared" si="6"/>
        <v>0.34904013710745341</v>
      </c>
      <c r="L7" s="158">
        <f t="shared" si="7"/>
        <v>0.22511833523016375</v>
      </c>
      <c r="M7" s="159">
        <f t="shared" si="8"/>
        <v>14.96</v>
      </c>
      <c r="N7" s="160">
        <f t="shared" si="9"/>
        <v>2.1999999999999999E-2</v>
      </c>
      <c r="O7" s="160">
        <f t="shared" si="10"/>
        <v>10.180999999999999</v>
      </c>
      <c r="P7" s="161">
        <f t="shared" si="11"/>
        <v>0.98833333333333329</v>
      </c>
      <c r="Q7" s="162">
        <f t="shared" si="12"/>
        <v>86</v>
      </c>
      <c r="R7" s="163">
        <f t="shared" si="13"/>
        <v>26.723093698201907</v>
      </c>
      <c r="S7" s="148">
        <f t="shared" si="14"/>
        <v>1</v>
      </c>
      <c r="T7" s="148">
        <f t="shared" si="15"/>
        <v>464</v>
      </c>
      <c r="U7" t="s">
        <v>120</v>
      </c>
      <c r="V7" t="s">
        <v>121</v>
      </c>
      <c r="W7" s="4" t="s">
        <v>120</v>
      </c>
      <c r="X7" s="4" t="s">
        <v>121</v>
      </c>
      <c r="Y7" s="4" t="s">
        <v>204</v>
      </c>
      <c r="Z7" s="4" t="s">
        <v>195</v>
      </c>
      <c r="AA7" s="4" t="s">
        <v>48</v>
      </c>
      <c r="AB7" s="4">
        <v>531</v>
      </c>
      <c r="AC7" s="4">
        <v>4557.6030000000001</v>
      </c>
      <c r="AD7" s="4">
        <v>2600.5540000000001</v>
      </c>
      <c r="AE7" s="4">
        <v>1.7529999999999999</v>
      </c>
      <c r="AF7" s="4">
        <v>2</v>
      </c>
      <c r="AG7" s="4">
        <v>14.96</v>
      </c>
      <c r="AH7" s="4">
        <v>271.31770799999998</v>
      </c>
      <c r="AI7" s="4">
        <v>6.0677099999999999</v>
      </c>
      <c r="AJ7" s="4">
        <v>94.700770000000006</v>
      </c>
      <c r="AK7" s="4">
        <v>1026</v>
      </c>
      <c r="AL7" s="4">
        <v>1</v>
      </c>
      <c r="AM7" s="4">
        <v>464</v>
      </c>
      <c r="AN7" s="4">
        <v>86</v>
      </c>
      <c r="AO7" s="4">
        <v>16.798030000000001</v>
      </c>
      <c r="AP7" s="4">
        <v>2954.5</v>
      </c>
      <c r="AQ7" s="4">
        <v>59.3</v>
      </c>
      <c r="AR7" s="4">
        <v>6</v>
      </c>
      <c r="AS7" s="4">
        <v>992</v>
      </c>
      <c r="AT7" s="4">
        <v>2.1999999999999999E-2</v>
      </c>
      <c r="AU7" s="4">
        <v>10.180999999999999</v>
      </c>
      <c r="AV7" s="4">
        <v>39351</v>
      </c>
      <c r="AW7" s="4">
        <v>0</v>
      </c>
      <c r="AX7" s="31">
        <v>0.48</v>
      </c>
      <c r="AY7">
        <v>0.97350000000000003</v>
      </c>
      <c r="AZ7" t="s">
        <v>66</v>
      </c>
      <c r="BA7" t="s">
        <v>533</v>
      </c>
      <c r="BB7">
        <v>2</v>
      </c>
      <c r="BC7" t="s">
        <v>538</v>
      </c>
      <c r="BD7">
        <v>15</v>
      </c>
      <c r="BE7">
        <v>169966.90899999999</v>
      </c>
      <c r="BF7">
        <v>3.0193636103601793E-2</v>
      </c>
      <c r="BG7">
        <v>2.9393504746856345E-2</v>
      </c>
      <c r="BH7">
        <v>259551.43799999999</v>
      </c>
      <c r="BI7">
        <v>1.9772261866643943E-2</v>
      </c>
      <c r="BJ7">
        <v>1.9248296927177881E-2</v>
      </c>
      <c r="BK7">
        <v>1</v>
      </c>
      <c r="BL7" t="s">
        <v>68</v>
      </c>
      <c r="BM7">
        <v>1</v>
      </c>
      <c r="BN7" t="s">
        <v>539</v>
      </c>
    </row>
    <row r="8" spans="1:66">
      <c r="A8" s="143" t="str">
        <f t="shared" ref="A8:A45" si="20">W8</f>
        <v>청라교통</v>
      </c>
      <c r="B8" s="143" t="str">
        <f t="shared" ref="B8:B45" si="21">V8</f>
        <v>112</v>
      </c>
      <c r="C8" s="144" t="str">
        <f t="shared" ref="C8:C45" si="22">Y8</f>
        <v>70바5997</v>
      </c>
      <c r="D8" s="118" t="str">
        <f t="shared" ref="D8:D45" si="23">Z8</f>
        <v>대형</v>
      </c>
      <c r="E8" s="114" t="str">
        <f t="shared" si="16"/>
        <v>C</v>
      </c>
      <c r="F8" s="164">
        <f t="shared" si="17"/>
        <v>0.98899999999999999</v>
      </c>
      <c r="G8" s="165">
        <f t="shared" si="18"/>
        <v>1.978</v>
      </c>
      <c r="H8" s="166">
        <f t="shared" si="19"/>
        <v>2</v>
      </c>
      <c r="I8" s="167">
        <f t="shared" ref="I8:I45" si="24">AC8</f>
        <v>6545.94</v>
      </c>
      <c r="J8" s="168">
        <f t="shared" ref="J8:J45" si="25">AI8/AH8</f>
        <v>1.957674920545362E-2</v>
      </c>
      <c r="K8" s="168">
        <f t="shared" ref="K8:K45" si="26">AJ8/AH8</f>
        <v>0.33889660293171636</v>
      </c>
      <c r="L8" s="168">
        <f t="shared" ref="L8:L45" si="27">AK8/AC8</f>
        <v>0.22349731283818675</v>
      </c>
      <c r="M8" s="169">
        <f t="shared" ref="M8:M45" si="28">AG8</f>
        <v>15.221</v>
      </c>
      <c r="N8" s="170">
        <f t="shared" ref="N8:N45" si="29">IF(AW8=0,AT8,"속도계이상")</f>
        <v>0.94699999999999995</v>
      </c>
      <c r="O8" s="170">
        <f t="shared" ref="O8:O45" si="30">IF(AW8=0,AU8,"속도계이상")</f>
        <v>18.271000000000001</v>
      </c>
      <c r="P8" s="171">
        <f t="shared" ref="P8:P45" si="31">AQ8/60</f>
        <v>0.11833333333333333</v>
      </c>
      <c r="Q8" s="172">
        <f t="shared" ref="Q8:Q45" si="32">AN8</f>
        <v>84</v>
      </c>
      <c r="R8" s="173">
        <f t="shared" ref="R8:R45" si="33">AC8/(AH8-AI8-AJ8)</f>
        <v>25.711625443998983</v>
      </c>
      <c r="S8" s="145">
        <f t="shared" ref="S8:S45" si="34">IF(AW8=0,AL8,"속도계이상")</f>
        <v>62</v>
      </c>
      <c r="T8" s="145">
        <f t="shared" ref="T8:T45" si="35">IF(AW8=0,AM8,"속도계이상")</f>
        <v>1196</v>
      </c>
      <c r="U8" t="s">
        <v>120</v>
      </c>
      <c r="V8" s="5" t="s">
        <v>121</v>
      </c>
      <c r="W8" t="s">
        <v>120</v>
      </c>
      <c r="X8" s="5" t="s">
        <v>121</v>
      </c>
      <c r="Y8" t="s">
        <v>205</v>
      </c>
      <c r="Z8" t="s">
        <v>195</v>
      </c>
      <c r="AA8" t="s">
        <v>48</v>
      </c>
      <c r="AB8">
        <v>531</v>
      </c>
      <c r="AC8" s="1">
        <v>6545.94</v>
      </c>
      <c r="AD8" s="1">
        <v>3308.5990000000002</v>
      </c>
      <c r="AE8" s="29">
        <v>1.978</v>
      </c>
      <c r="AF8">
        <v>2</v>
      </c>
      <c r="AG8">
        <v>15.221</v>
      </c>
      <c r="AH8">
        <v>396.85128099999997</v>
      </c>
      <c r="AI8">
        <v>7.7690580000000002</v>
      </c>
      <c r="AJ8">
        <v>134.49155099999999</v>
      </c>
      <c r="AK8">
        <v>1463</v>
      </c>
      <c r="AL8">
        <v>62</v>
      </c>
      <c r="AM8">
        <v>1196</v>
      </c>
      <c r="AN8">
        <v>84</v>
      </c>
      <c r="AO8">
        <v>16.494692000000001</v>
      </c>
      <c r="AP8">
        <v>4218.3</v>
      </c>
      <c r="AQ8">
        <v>7.1</v>
      </c>
      <c r="AR8">
        <v>4</v>
      </c>
      <c r="AS8">
        <v>955</v>
      </c>
      <c r="AT8">
        <v>0.94699999999999995</v>
      </c>
      <c r="AU8">
        <v>18.271000000000001</v>
      </c>
      <c r="AV8">
        <v>56803</v>
      </c>
      <c r="AW8">
        <v>0</v>
      </c>
      <c r="AX8" s="30">
        <v>0.56999999999999995</v>
      </c>
      <c r="AY8">
        <v>0.86</v>
      </c>
      <c r="AZ8" t="s">
        <v>69</v>
      </c>
      <c r="BA8" t="s">
        <v>533</v>
      </c>
      <c r="BB8">
        <v>6</v>
      </c>
      <c r="BC8" t="s">
        <v>540</v>
      </c>
      <c r="BD8">
        <v>5</v>
      </c>
      <c r="BE8">
        <v>169966.90899999999</v>
      </c>
      <c r="BF8">
        <v>6.8717140699428737E-3</v>
      </c>
      <c r="BG8">
        <v>5.9096741001508713E-3</v>
      </c>
      <c r="BH8">
        <v>259551.43799999999</v>
      </c>
      <c r="BI8">
        <v>4.4999326877164132E-3</v>
      </c>
      <c r="BJ8">
        <v>3.8699421114361155E-3</v>
      </c>
      <c r="BK8">
        <v>2</v>
      </c>
      <c r="BL8" t="s">
        <v>69</v>
      </c>
      <c r="BM8">
        <v>0</v>
      </c>
      <c r="BN8" t="s">
        <v>537</v>
      </c>
    </row>
    <row r="9" spans="1:66">
      <c r="A9" s="146" t="str">
        <f t="shared" si="20"/>
        <v>청라교통</v>
      </c>
      <c r="B9" s="146" t="str">
        <f t="shared" si="21"/>
        <v>112</v>
      </c>
      <c r="C9" s="147" t="str">
        <f t="shared" si="22"/>
        <v>70바6013</v>
      </c>
      <c r="D9" s="135" t="str">
        <f t="shared" si="23"/>
        <v>대형</v>
      </c>
      <c r="E9" s="131" t="str">
        <f t="shared" si="16"/>
        <v>C</v>
      </c>
      <c r="F9" s="154">
        <f t="shared" si="17"/>
        <v>1.0510526315789475</v>
      </c>
      <c r="G9" s="155">
        <f t="shared" si="18"/>
        <v>1.9970000000000001</v>
      </c>
      <c r="H9" s="156">
        <f t="shared" si="19"/>
        <v>1.9</v>
      </c>
      <c r="I9" s="157">
        <f t="shared" si="24"/>
        <v>6162.5039999999999</v>
      </c>
      <c r="J9" s="158">
        <f t="shared" si="25"/>
        <v>2.0149674020117941E-2</v>
      </c>
      <c r="K9" s="158">
        <f t="shared" si="26"/>
        <v>0.35299617616584367</v>
      </c>
      <c r="L9" s="158">
        <f t="shared" si="27"/>
        <v>0.18369156433813269</v>
      </c>
      <c r="M9" s="159">
        <f t="shared" si="28"/>
        <v>13.06</v>
      </c>
      <c r="N9" s="160">
        <f t="shared" si="29"/>
        <v>9.7000000000000003E-2</v>
      </c>
      <c r="O9" s="160">
        <f t="shared" si="30"/>
        <v>20.349</v>
      </c>
      <c r="P9" s="161">
        <f t="shared" si="31"/>
        <v>0</v>
      </c>
      <c r="Q9" s="162">
        <f t="shared" si="32"/>
        <v>82</v>
      </c>
      <c r="R9" s="163">
        <f t="shared" si="33"/>
        <v>26.186082152049661</v>
      </c>
      <c r="S9" s="148">
        <f t="shared" si="34"/>
        <v>6</v>
      </c>
      <c r="T9" s="148">
        <f t="shared" si="35"/>
        <v>1254</v>
      </c>
      <c r="U9" t="s">
        <v>120</v>
      </c>
      <c r="V9" s="5" t="s">
        <v>121</v>
      </c>
      <c r="W9" t="s">
        <v>120</v>
      </c>
      <c r="X9" s="5" t="s">
        <v>121</v>
      </c>
      <c r="Y9" t="s">
        <v>206</v>
      </c>
      <c r="Z9" t="s">
        <v>195</v>
      </c>
      <c r="AA9" t="s">
        <v>48</v>
      </c>
      <c r="AB9">
        <v>531</v>
      </c>
      <c r="AC9" s="1">
        <v>6162.5039999999999</v>
      </c>
      <c r="AD9" s="1">
        <v>3085.96</v>
      </c>
      <c r="AE9" s="29">
        <v>1.9970000000000001</v>
      </c>
      <c r="AF9">
        <v>1.9</v>
      </c>
      <c r="AG9">
        <v>13.06</v>
      </c>
      <c r="AH9">
        <v>375.42240099999998</v>
      </c>
      <c r="AI9">
        <v>7.5646389999999997</v>
      </c>
      <c r="AJ9">
        <v>132.522672</v>
      </c>
      <c r="AK9">
        <v>1132</v>
      </c>
      <c r="AL9">
        <v>6</v>
      </c>
      <c r="AM9">
        <v>1254</v>
      </c>
      <c r="AN9">
        <v>82</v>
      </c>
      <c r="AO9">
        <v>16.414853999999998</v>
      </c>
      <c r="AP9">
        <v>1188.7</v>
      </c>
      <c r="AQ9">
        <v>0</v>
      </c>
      <c r="AR9">
        <v>8</v>
      </c>
      <c r="AS9">
        <v>1834</v>
      </c>
      <c r="AT9">
        <v>9.7000000000000003E-2</v>
      </c>
      <c r="AU9">
        <v>20.349</v>
      </c>
      <c r="AV9">
        <v>53347</v>
      </c>
      <c r="AW9">
        <v>0</v>
      </c>
      <c r="AX9" s="30">
        <v>0.51</v>
      </c>
      <c r="AY9">
        <v>0.8738095238095237</v>
      </c>
      <c r="AZ9" t="s">
        <v>69</v>
      </c>
      <c r="BA9" t="s">
        <v>533</v>
      </c>
      <c r="BB9">
        <v>4</v>
      </c>
      <c r="BC9" t="s">
        <v>541</v>
      </c>
      <c r="BD9">
        <v>14</v>
      </c>
      <c r="BE9">
        <v>169966.90899999999</v>
      </c>
      <c r="BF9">
        <v>4.3526260749967516E-2</v>
      </c>
      <c r="BG9">
        <v>3.8033661179138277E-2</v>
      </c>
      <c r="BH9">
        <v>259551.43799999999</v>
      </c>
      <c r="BI9">
        <v>2.8503113128581475E-2</v>
      </c>
      <c r="BJ9">
        <v>2.4906291709974764E-2</v>
      </c>
      <c r="BK9">
        <v>1</v>
      </c>
      <c r="BL9" t="s">
        <v>68</v>
      </c>
      <c r="BM9">
        <v>-1</v>
      </c>
      <c r="BN9" t="s">
        <v>535</v>
      </c>
    </row>
    <row r="10" spans="1:66">
      <c r="A10" s="143" t="str">
        <f t="shared" si="20"/>
        <v>청라교통</v>
      </c>
      <c r="B10" s="143" t="str">
        <f t="shared" si="21"/>
        <v>112</v>
      </c>
      <c r="C10" s="144" t="str">
        <f t="shared" si="22"/>
        <v>70바6014</v>
      </c>
      <c r="D10" s="118" t="str">
        <f t="shared" si="23"/>
        <v>대형</v>
      </c>
      <c r="E10" s="114" t="str">
        <f t="shared" si="16"/>
        <v>C</v>
      </c>
      <c r="F10" s="164">
        <f t="shared" si="17"/>
        <v>0.84285714285714286</v>
      </c>
      <c r="G10" s="165">
        <f t="shared" si="18"/>
        <v>1.77</v>
      </c>
      <c r="H10" s="166">
        <f t="shared" si="19"/>
        <v>2.1</v>
      </c>
      <c r="I10" s="167">
        <f t="shared" si="24"/>
        <v>1311.366</v>
      </c>
      <c r="J10" s="168">
        <f t="shared" si="25"/>
        <v>2.3174451662645607E-2</v>
      </c>
      <c r="K10" s="168">
        <f t="shared" si="26"/>
        <v>0.32668473233748196</v>
      </c>
      <c r="L10" s="168">
        <f t="shared" si="27"/>
        <v>0.18682808613308566</v>
      </c>
      <c r="M10" s="169">
        <f t="shared" si="28"/>
        <v>13.592000000000001</v>
      </c>
      <c r="N10" s="170">
        <f t="shared" si="29"/>
        <v>0.22900000000000001</v>
      </c>
      <c r="O10" s="170">
        <f t="shared" si="30"/>
        <v>13.192</v>
      </c>
      <c r="P10" s="171">
        <f t="shared" si="31"/>
        <v>0</v>
      </c>
      <c r="Q10" s="172">
        <f t="shared" si="32"/>
        <v>83</v>
      </c>
      <c r="R10" s="173">
        <f t="shared" si="33"/>
        <v>28.919198207783587</v>
      </c>
      <c r="S10" s="145">
        <f t="shared" si="34"/>
        <v>3</v>
      </c>
      <c r="T10" s="145">
        <f t="shared" si="35"/>
        <v>173</v>
      </c>
      <c r="U10" t="s">
        <v>120</v>
      </c>
      <c r="V10" t="s">
        <v>121</v>
      </c>
      <c r="W10" s="4" t="s">
        <v>120</v>
      </c>
      <c r="X10" s="4" t="s">
        <v>121</v>
      </c>
      <c r="Y10" s="4" t="s">
        <v>208</v>
      </c>
      <c r="Z10" s="4" t="s">
        <v>195</v>
      </c>
      <c r="AA10" s="4" t="s">
        <v>48</v>
      </c>
      <c r="AB10" s="4">
        <v>531</v>
      </c>
      <c r="AC10" s="4">
        <v>1311.366</v>
      </c>
      <c r="AD10" s="4">
        <v>741.053</v>
      </c>
      <c r="AE10" s="4">
        <v>1.77</v>
      </c>
      <c r="AF10" s="4">
        <v>2.1</v>
      </c>
      <c r="AG10" s="4">
        <v>13.592000000000001</v>
      </c>
      <c r="AH10" s="4">
        <v>69.747755999999995</v>
      </c>
      <c r="AI10" s="4">
        <v>1.616366</v>
      </c>
      <c r="AJ10" s="4">
        <v>22.785526999999998</v>
      </c>
      <c r="AK10" s="4">
        <v>245</v>
      </c>
      <c r="AL10" s="4">
        <v>3</v>
      </c>
      <c r="AM10" s="4">
        <v>173</v>
      </c>
      <c r="AN10" s="4">
        <v>83</v>
      </c>
      <c r="AO10" s="4">
        <v>18.801551</v>
      </c>
      <c r="AP10" s="4">
        <v>1289.5999999999999</v>
      </c>
      <c r="AQ10" s="4">
        <v>0</v>
      </c>
      <c r="AR10" s="4">
        <v>0</v>
      </c>
      <c r="AS10" s="4">
        <v>0</v>
      </c>
      <c r="AT10" s="4">
        <v>0.22900000000000001</v>
      </c>
      <c r="AU10" s="4">
        <v>13.192</v>
      </c>
      <c r="AV10" s="4">
        <v>11665</v>
      </c>
      <c r="AW10" s="4">
        <v>0</v>
      </c>
      <c r="AX10" s="31">
        <v>0.42</v>
      </c>
      <c r="AY10">
        <v>0.8509523809523809</v>
      </c>
      <c r="AZ10" t="s">
        <v>69</v>
      </c>
      <c r="BA10" t="s">
        <v>533</v>
      </c>
      <c r="BB10">
        <v>13</v>
      </c>
      <c r="BC10" t="s">
        <v>542</v>
      </c>
      <c r="BD10">
        <v>13</v>
      </c>
      <c r="BE10">
        <v>169966.90899999999</v>
      </c>
      <c r="BF10">
        <v>4.1059739457872946E-2</v>
      </c>
      <c r="BG10">
        <v>3.4939883052961404E-2</v>
      </c>
      <c r="BH10">
        <v>259551.43799999999</v>
      </c>
      <c r="BI10">
        <v>2.688791498816508E-2</v>
      </c>
      <c r="BJ10">
        <v>2.2880335278024282E-2</v>
      </c>
      <c r="BK10">
        <v>2</v>
      </c>
      <c r="BL10" t="s">
        <v>69</v>
      </c>
      <c r="BM10">
        <v>0</v>
      </c>
      <c r="BN10" t="s">
        <v>537</v>
      </c>
    </row>
    <row r="11" spans="1:66">
      <c r="A11" s="146" t="str">
        <f t="shared" si="20"/>
        <v>청라교통</v>
      </c>
      <c r="B11" s="146" t="str">
        <f t="shared" si="21"/>
        <v>112</v>
      </c>
      <c r="C11" s="147" t="str">
        <f t="shared" si="22"/>
        <v>70바6015</v>
      </c>
      <c r="D11" s="135" t="str">
        <f t="shared" si="23"/>
        <v>대형</v>
      </c>
      <c r="E11" s="131" t="str">
        <f t="shared" si="16"/>
        <v>C</v>
      </c>
      <c r="F11" s="154">
        <f t="shared" si="17"/>
        <v>0.84333333333333327</v>
      </c>
      <c r="G11" s="155">
        <f t="shared" si="18"/>
        <v>1.7709999999999999</v>
      </c>
      <c r="H11" s="156">
        <f t="shared" si="19"/>
        <v>2.1</v>
      </c>
      <c r="I11" s="157">
        <f t="shared" si="24"/>
        <v>4539.6899999999996</v>
      </c>
      <c r="J11" s="158">
        <f t="shared" si="25"/>
        <v>2.8230730259640194E-2</v>
      </c>
      <c r="K11" s="158">
        <f t="shared" si="26"/>
        <v>0.35382636744002965</v>
      </c>
      <c r="L11" s="158">
        <f t="shared" si="27"/>
        <v>0.22027935828217346</v>
      </c>
      <c r="M11" s="159">
        <f t="shared" si="28"/>
        <v>15.557</v>
      </c>
      <c r="N11" s="160">
        <f t="shared" si="29"/>
        <v>6.6000000000000003E-2</v>
      </c>
      <c r="O11" s="160">
        <f t="shared" si="30"/>
        <v>30.707000000000001</v>
      </c>
      <c r="P11" s="161">
        <f t="shared" si="31"/>
        <v>0</v>
      </c>
      <c r="Q11" s="162">
        <f t="shared" si="32"/>
        <v>81</v>
      </c>
      <c r="R11" s="163">
        <f t="shared" si="33"/>
        <v>26.625477485621545</v>
      </c>
      <c r="S11" s="148">
        <f t="shared" si="34"/>
        <v>3</v>
      </c>
      <c r="T11" s="148">
        <f t="shared" si="35"/>
        <v>1394</v>
      </c>
      <c r="U11" t="s">
        <v>120</v>
      </c>
      <c r="V11" s="5" t="s">
        <v>121</v>
      </c>
      <c r="W11" t="s">
        <v>120</v>
      </c>
      <c r="X11" s="5" t="s">
        <v>121</v>
      </c>
      <c r="Y11" t="s">
        <v>209</v>
      </c>
      <c r="Z11" t="s">
        <v>195</v>
      </c>
      <c r="AA11" t="s">
        <v>48</v>
      </c>
      <c r="AB11">
        <v>531</v>
      </c>
      <c r="AC11" s="1">
        <v>4539.6899999999996</v>
      </c>
      <c r="AD11" s="1">
        <v>2563.9479999999999</v>
      </c>
      <c r="AE11" s="29">
        <v>1.7709999999999999</v>
      </c>
      <c r="AF11">
        <v>2.1</v>
      </c>
      <c r="AG11">
        <v>15.557</v>
      </c>
      <c r="AH11">
        <v>275.91826099999997</v>
      </c>
      <c r="AI11">
        <v>7.7893739999999996</v>
      </c>
      <c r="AJ11">
        <v>97.627155999999999</v>
      </c>
      <c r="AK11">
        <v>1000</v>
      </c>
      <c r="AL11">
        <v>3</v>
      </c>
      <c r="AM11">
        <v>1394</v>
      </c>
      <c r="AN11">
        <v>81</v>
      </c>
      <c r="AO11">
        <v>16.453023999999999</v>
      </c>
      <c r="AP11">
        <v>3950.1</v>
      </c>
      <c r="AQ11">
        <v>0</v>
      </c>
      <c r="AR11">
        <v>9</v>
      </c>
      <c r="AS11">
        <v>2706</v>
      </c>
      <c r="AT11">
        <v>6.6000000000000003E-2</v>
      </c>
      <c r="AU11">
        <v>30.707000000000001</v>
      </c>
      <c r="AV11">
        <v>40429</v>
      </c>
      <c r="AW11">
        <v>0</v>
      </c>
      <c r="AX11" s="30">
        <v>0.5</v>
      </c>
      <c r="AY11">
        <v>0.88761904761904764</v>
      </c>
      <c r="AZ11" t="s">
        <v>69</v>
      </c>
      <c r="BA11" t="s">
        <v>533</v>
      </c>
      <c r="BB11">
        <v>1</v>
      </c>
      <c r="BC11" t="s">
        <v>543</v>
      </c>
      <c r="BD11">
        <v>3</v>
      </c>
      <c r="BE11">
        <v>169966.90899999999</v>
      </c>
      <c r="BF11">
        <v>2.5674138723085212E-2</v>
      </c>
      <c r="BG11">
        <v>2.2788854561824209E-2</v>
      </c>
      <c r="BH11">
        <v>259551.43799999999</v>
      </c>
      <c r="BI11">
        <v>1.6812675104500865E-2</v>
      </c>
      <c r="BJ11">
        <v>1.492325066418553E-2</v>
      </c>
      <c r="BK11">
        <v>1</v>
      </c>
      <c r="BL11" t="s">
        <v>69</v>
      </c>
      <c r="BM11">
        <v>0</v>
      </c>
      <c r="BN11" t="s">
        <v>537</v>
      </c>
    </row>
    <row r="12" spans="1:66" s="2" customFormat="1">
      <c r="A12" s="143" t="str">
        <f t="shared" si="20"/>
        <v>청라교통</v>
      </c>
      <c r="B12" s="143" t="str">
        <f t="shared" si="21"/>
        <v>112</v>
      </c>
      <c r="C12" s="144" t="str">
        <f t="shared" si="22"/>
        <v>70바6032</v>
      </c>
      <c r="D12" s="118" t="str">
        <f t="shared" si="23"/>
        <v>대형</v>
      </c>
      <c r="E12" s="114" t="str">
        <f t="shared" si="16"/>
        <v>D</v>
      </c>
      <c r="F12" s="164">
        <f t="shared" si="17"/>
        <v>0.88049999999999995</v>
      </c>
      <c r="G12" s="165">
        <f t="shared" si="18"/>
        <v>1.7609999999999999</v>
      </c>
      <c r="H12" s="166">
        <f t="shared" si="19"/>
        <v>2</v>
      </c>
      <c r="I12" s="167">
        <f t="shared" si="24"/>
        <v>5575.6059999999998</v>
      </c>
      <c r="J12" s="168">
        <f t="shared" si="25"/>
        <v>1.6657160992496568E-2</v>
      </c>
      <c r="K12" s="168">
        <f t="shared" si="26"/>
        <v>0.34969976290460159</v>
      </c>
      <c r="L12" s="168">
        <f t="shared" si="27"/>
        <v>0.26741487831098543</v>
      </c>
      <c r="M12" s="169">
        <f t="shared" si="28"/>
        <v>15.179</v>
      </c>
      <c r="N12" s="170">
        <f t="shared" si="29"/>
        <v>0.09</v>
      </c>
      <c r="O12" s="170">
        <f t="shared" si="30"/>
        <v>19.100999999999999</v>
      </c>
      <c r="P12" s="171">
        <f t="shared" si="31"/>
        <v>2.0299999999999998</v>
      </c>
      <c r="Q12" s="172">
        <f t="shared" si="32"/>
        <v>90</v>
      </c>
      <c r="R12" s="173">
        <f t="shared" si="33"/>
        <v>26.573200932821479</v>
      </c>
      <c r="S12" s="145">
        <f t="shared" si="34"/>
        <v>5</v>
      </c>
      <c r="T12" s="145">
        <f t="shared" si="35"/>
        <v>1065</v>
      </c>
      <c r="U12" t="s">
        <v>120</v>
      </c>
      <c r="V12" s="5" t="s">
        <v>121</v>
      </c>
      <c r="W12" t="s">
        <v>120</v>
      </c>
      <c r="X12" s="5" t="s">
        <v>121</v>
      </c>
      <c r="Y12" t="s">
        <v>210</v>
      </c>
      <c r="Z12" t="s">
        <v>195</v>
      </c>
      <c r="AA12" t="s">
        <v>48</v>
      </c>
      <c r="AB12">
        <v>531</v>
      </c>
      <c r="AC12" s="1">
        <v>5575.6059999999998</v>
      </c>
      <c r="AD12" s="1">
        <v>3165.5970000000002</v>
      </c>
      <c r="AE12" s="29">
        <v>1.7609999999999999</v>
      </c>
      <c r="AF12">
        <v>2</v>
      </c>
      <c r="AG12">
        <v>15.179</v>
      </c>
      <c r="AH12">
        <v>331.13379900000001</v>
      </c>
      <c r="AI12">
        <v>5.5157489999999996</v>
      </c>
      <c r="AJ12">
        <v>115.797411</v>
      </c>
      <c r="AK12">
        <v>1491</v>
      </c>
      <c r="AL12">
        <v>5</v>
      </c>
      <c r="AM12">
        <v>1065</v>
      </c>
      <c r="AN12">
        <v>90</v>
      </c>
      <c r="AO12">
        <v>16.837924000000001</v>
      </c>
      <c r="AP12">
        <v>4933.5</v>
      </c>
      <c r="AQ12">
        <v>121.8</v>
      </c>
      <c r="AR12">
        <v>7</v>
      </c>
      <c r="AS12">
        <v>2779</v>
      </c>
      <c r="AT12">
        <v>0.09</v>
      </c>
      <c r="AU12">
        <v>19.100999999999999</v>
      </c>
      <c r="AV12">
        <v>49327</v>
      </c>
      <c r="AW12">
        <v>0</v>
      </c>
      <c r="AX12" s="30">
        <v>0.49</v>
      </c>
      <c r="AY12" s="2">
        <v>0.83238095238095233</v>
      </c>
      <c r="AZ12" s="2" t="s">
        <v>67</v>
      </c>
      <c r="BA12" s="2" t="s">
        <v>533</v>
      </c>
      <c r="BB12" s="2">
        <v>5</v>
      </c>
      <c r="BC12" s="2" t="s">
        <v>544</v>
      </c>
      <c r="BD12" s="2">
        <v>10</v>
      </c>
      <c r="BE12" s="2">
        <v>169966.90899999999</v>
      </c>
      <c r="BF12" s="2">
        <v>2.2168203341275096E-2</v>
      </c>
      <c r="BG12" s="2">
        <v>1.8452390209785174E-2</v>
      </c>
      <c r="BH12" s="2">
        <v>259551.43799999999</v>
      </c>
      <c r="BI12" s="2">
        <v>1.4516818049761682E-2</v>
      </c>
      <c r="BJ12" s="2">
        <v>1.2083522833801628E-2</v>
      </c>
      <c r="BK12" s="2">
        <v>1</v>
      </c>
      <c r="BL12" s="2" t="s">
        <v>67</v>
      </c>
      <c r="BM12" s="2">
        <v>0</v>
      </c>
      <c r="BN12" s="2" t="s">
        <v>537</v>
      </c>
    </row>
    <row r="13" spans="1:66">
      <c r="A13" s="146" t="str">
        <f t="shared" si="20"/>
        <v>청라교통</v>
      </c>
      <c r="B13" s="146" t="str">
        <f t="shared" si="21"/>
        <v>112</v>
      </c>
      <c r="C13" s="147" t="str">
        <f t="shared" si="22"/>
        <v>70바6062</v>
      </c>
      <c r="D13" s="135" t="str">
        <f t="shared" si="23"/>
        <v>대형</v>
      </c>
      <c r="E13" s="131" t="str">
        <f t="shared" si="16"/>
        <v>B</v>
      </c>
      <c r="F13" s="154">
        <f t="shared" si="17"/>
        <v>0.95526315789473681</v>
      </c>
      <c r="G13" s="155">
        <f t="shared" si="18"/>
        <v>1.8149999999999999</v>
      </c>
      <c r="H13" s="156">
        <f t="shared" si="19"/>
        <v>1.9</v>
      </c>
      <c r="I13" s="157">
        <f t="shared" si="24"/>
        <v>4657.0460000000003</v>
      </c>
      <c r="J13" s="158">
        <f t="shared" si="25"/>
        <v>2.9026556004680439E-2</v>
      </c>
      <c r="K13" s="158">
        <f t="shared" si="26"/>
        <v>0.37404307462716263</v>
      </c>
      <c r="L13" s="158">
        <f t="shared" si="27"/>
        <v>0.18981989870832283</v>
      </c>
      <c r="M13" s="159">
        <f t="shared" si="28"/>
        <v>15.663</v>
      </c>
      <c r="N13" s="160">
        <f t="shared" si="29"/>
        <v>4.2999999999999997E-2</v>
      </c>
      <c r="O13" s="160">
        <f t="shared" si="30"/>
        <v>28.129000000000001</v>
      </c>
      <c r="P13" s="161">
        <f t="shared" si="31"/>
        <v>0</v>
      </c>
      <c r="Q13" s="162">
        <f t="shared" si="32"/>
        <v>82</v>
      </c>
      <c r="R13" s="163">
        <f t="shared" si="33"/>
        <v>26.879150961055498</v>
      </c>
      <c r="S13" s="148">
        <f t="shared" si="34"/>
        <v>2</v>
      </c>
      <c r="T13" s="148">
        <f t="shared" si="35"/>
        <v>1310</v>
      </c>
      <c r="U13" t="s">
        <v>120</v>
      </c>
      <c r="V13" t="s">
        <v>121</v>
      </c>
      <c r="W13" s="4" t="s">
        <v>120</v>
      </c>
      <c r="X13" s="4" t="s">
        <v>121</v>
      </c>
      <c r="Y13" s="4" t="s">
        <v>212</v>
      </c>
      <c r="Z13" s="4" t="s">
        <v>195</v>
      </c>
      <c r="AA13" s="4" t="s">
        <v>48</v>
      </c>
      <c r="AB13" s="4">
        <v>531</v>
      </c>
      <c r="AC13" s="4">
        <v>4657.0460000000003</v>
      </c>
      <c r="AD13" s="4">
        <v>2566.25</v>
      </c>
      <c r="AE13" s="4">
        <v>1.8149999999999999</v>
      </c>
      <c r="AF13" s="4">
        <v>1.9</v>
      </c>
      <c r="AG13" s="4">
        <v>15.663</v>
      </c>
      <c r="AH13" s="4">
        <v>290.24938400000002</v>
      </c>
      <c r="AI13" s="4">
        <v>8.4249399999999994</v>
      </c>
      <c r="AJ13" s="4">
        <v>108.565772</v>
      </c>
      <c r="AK13" s="4">
        <v>884</v>
      </c>
      <c r="AL13" s="4">
        <v>2</v>
      </c>
      <c r="AM13" s="4">
        <v>1310</v>
      </c>
      <c r="AN13" s="4">
        <v>82</v>
      </c>
      <c r="AO13" s="4">
        <v>16.044981</v>
      </c>
      <c r="AP13" s="4">
        <v>3671.5</v>
      </c>
      <c r="AQ13" s="4">
        <v>0</v>
      </c>
      <c r="AR13" s="4">
        <v>52</v>
      </c>
      <c r="AS13" s="4">
        <v>43924</v>
      </c>
      <c r="AT13" s="4">
        <v>4.2999999999999997E-2</v>
      </c>
      <c r="AU13" s="4">
        <v>28.129000000000001</v>
      </c>
      <c r="AV13" s="4">
        <v>42656</v>
      </c>
      <c r="AW13" s="4">
        <v>0</v>
      </c>
      <c r="AX13" s="31">
        <v>0.51</v>
      </c>
      <c r="AY13">
        <v>0.93761904761904757</v>
      </c>
      <c r="AZ13" t="s">
        <v>68</v>
      </c>
      <c r="BA13" t="s">
        <v>533</v>
      </c>
      <c r="BB13">
        <v>1</v>
      </c>
      <c r="BC13" t="s">
        <v>545</v>
      </c>
      <c r="BD13">
        <v>7</v>
      </c>
      <c r="BE13">
        <v>169966.90899999999</v>
      </c>
      <c r="BF13">
        <v>2.6660430707720877E-2</v>
      </c>
      <c r="BG13">
        <v>2.499732764928686E-2</v>
      </c>
      <c r="BH13">
        <v>259551.43799999999</v>
      </c>
      <c r="BI13">
        <v>1.7458547079981887E-2</v>
      </c>
      <c r="BJ13">
        <v>1.636946628594492E-2</v>
      </c>
      <c r="BK13">
        <v>1</v>
      </c>
      <c r="BL13" t="s">
        <v>68</v>
      </c>
      <c r="BM13">
        <v>0</v>
      </c>
      <c r="BN13" t="s">
        <v>537</v>
      </c>
    </row>
    <row r="14" spans="1:66">
      <c r="A14" s="143" t="str">
        <f t="shared" si="20"/>
        <v>청라교통</v>
      </c>
      <c r="B14" s="143" t="str">
        <f t="shared" si="21"/>
        <v>112</v>
      </c>
      <c r="C14" s="144" t="str">
        <f t="shared" si="22"/>
        <v>70바6063</v>
      </c>
      <c r="D14" s="118" t="str">
        <f t="shared" si="23"/>
        <v>대형</v>
      </c>
      <c r="E14" s="114" t="str">
        <f t="shared" si="16"/>
        <v>D</v>
      </c>
      <c r="F14" s="164">
        <f t="shared" si="17"/>
        <v>0.91421052631578958</v>
      </c>
      <c r="G14" s="165">
        <f t="shared" si="18"/>
        <v>1.7370000000000001</v>
      </c>
      <c r="H14" s="166">
        <f t="shared" si="19"/>
        <v>1.9</v>
      </c>
      <c r="I14" s="167">
        <f t="shared" si="24"/>
        <v>2791.355</v>
      </c>
      <c r="J14" s="168">
        <f t="shared" si="25"/>
        <v>3.5284465413152756E-2</v>
      </c>
      <c r="K14" s="168">
        <f t="shared" si="26"/>
        <v>0.38050627753138766</v>
      </c>
      <c r="L14" s="168">
        <f t="shared" si="27"/>
        <v>0.17518373693063047</v>
      </c>
      <c r="M14" s="169">
        <f t="shared" si="28"/>
        <v>15.714</v>
      </c>
      <c r="N14" s="170">
        <f t="shared" si="29"/>
        <v>0.251</v>
      </c>
      <c r="O14" s="170">
        <f t="shared" si="30"/>
        <v>34.570999999999998</v>
      </c>
      <c r="P14" s="171">
        <f t="shared" si="31"/>
        <v>11.985000000000001</v>
      </c>
      <c r="Q14" s="172">
        <f t="shared" si="32"/>
        <v>92</v>
      </c>
      <c r="R14" s="173">
        <f t="shared" si="33"/>
        <v>27.396957086716441</v>
      </c>
      <c r="S14" s="145">
        <f t="shared" si="34"/>
        <v>7</v>
      </c>
      <c r="T14" s="145">
        <f t="shared" si="35"/>
        <v>965</v>
      </c>
      <c r="U14" t="s">
        <v>120</v>
      </c>
      <c r="V14" s="5" t="s">
        <v>121</v>
      </c>
      <c r="W14" t="s">
        <v>120</v>
      </c>
      <c r="X14" s="5" t="s">
        <v>121</v>
      </c>
      <c r="Y14" t="s">
        <v>213</v>
      </c>
      <c r="Z14" t="s">
        <v>195</v>
      </c>
      <c r="AA14" t="s">
        <v>48</v>
      </c>
      <c r="AB14">
        <v>531</v>
      </c>
      <c r="AC14" s="1">
        <v>2791.355</v>
      </c>
      <c r="AD14" s="1">
        <v>1606.798</v>
      </c>
      <c r="AE14" s="29">
        <v>1.7370000000000001</v>
      </c>
      <c r="AF14">
        <v>1.9</v>
      </c>
      <c r="AG14">
        <v>15.714</v>
      </c>
      <c r="AH14">
        <v>174.39912799999999</v>
      </c>
      <c r="AI14">
        <v>6.1535799999999998</v>
      </c>
      <c r="AJ14">
        <v>66.359962999999993</v>
      </c>
      <c r="AK14">
        <v>489</v>
      </c>
      <c r="AL14">
        <v>7</v>
      </c>
      <c r="AM14">
        <v>965</v>
      </c>
      <c r="AN14">
        <v>92</v>
      </c>
      <c r="AO14">
        <v>16.005555000000001</v>
      </c>
      <c r="AP14">
        <v>4679</v>
      </c>
      <c r="AQ14">
        <v>719.1</v>
      </c>
      <c r="AR14">
        <v>37</v>
      </c>
      <c r="AS14">
        <v>36049</v>
      </c>
      <c r="AT14">
        <v>0.251</v>
      </c>
      <c r="AU14">
        <v>34.570999999999998</v>
      </c>
      <c r="AV14">
        <v>22984</v>
      </c>
      <c r="AW14">
        <v>0</v>
      </c>
      <c r="AX14" s="30">
        <v>0.48</v>
      </c>
      <c r="AY14">
        <v>0.81571428571428573</v>
      </c>
      <c r="AZ14" t="s">
        <v>67</v>
      </c>
      <c r="BA14" t="s">
        <v>533</v>
      </c>
      <c r="BB14">
        <v>8</v>
      </c>
      <c r="BC14" t="s">
        <v>546</v>
      </c>
      <c r="BD14">
        <v>14</v>
      </c>
      <c r="BE14">
        <v>169966.90899999999</v>
      </c>
      <c r="BF14">
        <v>2.8937709280810658E-2</v>
      </c>
      <c r="BG14">
        <v>2.3604902856204122E-2</v>
      </c>
      <c r="BH14">
        <v>259551.43799999999</v>
      </c>
      <c r="BI14">
        <v>1.8949819881175153E-2</v>
      </c>
      <c r="BJ14">
        <v>1.5457638788787162E-2</v>
      </c>
      <c r="BK14">
        <v>1</v>
      </c>
      <c r="BL14" t="s">
        <v>67</v>
      </c>
      <c r="BM14">
        <v>0</v>
      </c>
      <c r="BN14" t="s">
        <v>537</v>
      </c>
    </row>
    <row r="15" spans="1:66">
      <c r="A15" s="146" t="str">
        <f t="shared" si="20"/>
        <v>청라교통</v>
      </c>
      <c r="B15" s="146" t="str">
        <f t="shared" si="21"/>
        <v>112</v>
      </c>
      <c r="C15" s="147" t="str">
        <f t="shared" si="22"/>
        <v>70바6064</v>
      </c>
      <c r="D15" s="135" t="str">
        <f t="shared" si="23"/>
        <v>대형</v>
      </c>
      <c r="E15" s="131" t="str">
        <f t="shared" si="16"/>
        <v>C</v>
      </c>
      <c r="F15" s="154">
        <f t="shared" si="17"/>
        <v>0.96736842105263166</v>
      </c>
      <c r="G15" s="155">
        <f t="shared" si="18"/>
        <v>1.8380000000000001</v>
      </c>
      <c r="H15" s="156">
        <f t="shared" si="19"/>
        <v>1.9</v>
      </c>
      <c r="I15" s="157">
        <f t="shared" si="24"/>
        <v>2083.9969999999998</v>
      </c>
      <c r="J15" s="158">
        <f t="shared" si="25"/>
        <v>2.7851615318443521E-2</v>
      </c>
      <c r="K15" s="158">
        <f t="shared" si="26"/>
        <v>0.316904096718021</v>
      </c>
      <c r="L15" s="158">
        <f t="shared" si="27"/>
        <v>0.14155490626905895</v>
      </c>
      <c r="M15" s="159">
        <f t="shared" si="28"/>
        <v>16.983000000000001</v>
      </c>
      <c r="N15" s="160">
        <f t="shared" si="29"/>
        <v>4.8000000000000001E-2</v>
      </c>
      <c r="O15" s="160">
        <f t="shared" si="30"/>
        <v>32.630000000000003</v>
      </c>
      <c r="P15" s="161">
        <f t="shared" si="31"/>
        <v>0</v>
      </c>
      <c r="Q15" s="162">
        <f t="shared" si="32"/>
        <v>83</v>
      </c>
      <c r="R15" s="163">
        <f t="shared" si="33"/>
        <v>28.2611850954472</v>
      </c>
      <c r="S15" s="148">
        <f t="shared" si="34"/>
        <v>1</v>
      </c>
      <c r="T15" s="148">
        <f t="shared" si="35"/>
        <v>680</v>
      </c>
      <c r="U15" t="s">
        <v>120</v>
      </c>
      <c r="V15" s="5" t="s">
        <v>121</v>
      </c>
      <c r="W15" t="s">
        <v>120</v>
      </c>
      <c r="X15" s="5" t="s">
        <v>121</v>
      </c>
      <c r="Y15" t="s">
        <v>214</v>
      </c>
      <c r="Z15" t="s">
        <v>195</v>
      </c>
      <c r="AA15" t="s">
        <v>48</v>
      </c>
      <c r="AB15">
        <v>531</v>
      </c>
      <c r="AC15" s="1">
        <v>2083.9969999999998</v>
      </c>
      <c r="AD15" s="1">
        <v>1133.6010000000001</v>
      </c>
      <c r="AE15" s="29">
        <v>1.8380000000000001</v>
      </c>
      <c r="AF15">
        <v>1.9</v>
      </c>
      <c r="AG15">
        <v>16.983000000000001</v>
      </c>
      <c r="AH15">
        <v>112.53910999999999</v>
      </c>
      <c r="AI15">
        <v>3.1343960000000002</v>
      </c>
      <c r="AJ15">
        <v>35.664104999999999</v>
      </c>
      <c r="AK15">
        <v>295</v>
      </c>
      <c r="AL15">
        <v>1</v>
      </c>
      <c r="AM15">
        <v>680</v>
      </c>
      <c r="AN15">
        <v>83</v>
      </c>
      <c r="AO15">
        <v>18.517980000000001</v>
      </c>
      <c r="AP15">
        <v>2616.1</v>
      </c>
      <c r="AQ15">
        <v>0</v>
      </c>
      <c r="AR15">
        <v>3</v>
      </c>
      <c r="AS15">
        <v>894</v>
      </c>
      <c r="AT15">
        <v>4.8000000000000001E-2</v>
      </c>
      <c r="AU15">
        <v>32.630000000000003</v>
      </c>
      <c r="AV15">
        <v>18806</v>
      </c>
      <c r="AW15">
        <v>0</v>
      </c>
      <c r="AX15" s="30">
        <v>0.52</v>
      </c>
      <c r="AY15">
        <v>0.85476190476190472</v>
      </c>
      <c r="AZ15" t="s">
        <v>69</v>
      </c>
      <c r="BA15" t="s">
        <v>533</v>
      </c>
      <c r="BB15">
        <v>10</v>
      </c>
      <c r="BC15" t="s">
        <v>547</v>
      </c>
      <c r="BD15">
        <v>6</v>
      </c>
      <c r="BE15">
        <v>169966.90899999999</v>
      </c>
      <c r="BF15">
        <v>1.1797202242467093E-2</v>
      </c>
      <c r="BG15">
        <v>1.0083799059632586E-2</v>
      </c>
      <c r="BH15">
        <v>259551.43799999999</v>
      </c>
      <c r="BI15">
        <v>7.7253819722624692E-3</v>
      </c>
      <c r="BJ15">
        <v>6.603362209624348E-3</v>
      </c>
      <c r="BK15">
        <v>1</v>
      </c>
      <c r="BL15" t="s">
        <v>69</v>
      </c>
      <c r="BM15">
        <v>0</v>
      </c>
      <c r="BN15" t="s">
        <v>537</v>
      </c>
    </row>
    <row r="16" spans="1:66">
      <c r="A16" s="143" t="str">
        <f t="shared" si="20"/>
        <v>청라교통</v>
      </c>
      <c r="B16" s="143" t="str">
        <f t="shared" si="21"/>
        <v>112</v>
      </c>
      <c r="C16" s="144" t="str">
        <f t="shared" si="22"/>
        <v>70바6065</v>
      </c>
      <c r="D16" s="118" t="str">
        <f t="shared" si="23"/>
        <v>대형</v>
      </c>
      <c r="E16" s="114" t="str">
        <f t="shared" si="16"/>
        <v>D</v>
      </c>
      <c r="F16" s="164">
        <f t="shared" si="17"/>
        <v>0.85399999999999998</v>
      </c>
      <c r="G16" s="165">
        <f t="shared" si="18"/>
        <v>1.708</v>
      </c>
      <c r="H16" s="166">
        <f t="shared" si="19"/>
        <v>2</v>
      </c>
      <c r="I16" s="167">
        <f t="shared" si="24"/>
        <v>3149.7040000000002</v>
      </c>
      <c r="J16" s="168">
        <f t="shared" si="25"/>
        <v>2.3267453107034302E-2</v>
      </c>
      <c r="K16" s="168">
        <f t="shared" si="26"/>
        <v>0.40016444709728638</v>
      </c>
      <c r="L16" s="168">
        <f t="shared" si="27"/>
        <v>0.19843134465968865</v>
      </c>
      <c r="M16" s="169">
        <f t="shared" si="28"/>
        <v>17.545999999999999</v>
      </c>
      <c r="N16" s="170">
        <f t="shared" si="29"/>
        <v>0.28599999999999998</v>
      </c>
      <c r="O16" s="170">
        <f t="shared" si="30"/>
        <v>34.130000000000003</v>
      </c>
      <c r="P16" s="171">
        <f t="shared" si="31"/>
        <v>0</v>
      </c>
      <c r="Q16" s="172">
        <f t="shared" si="32"/>
        <v>83</v>
      </c>
      <c r="R16" s="173">
        <f t="shared" si="33"/>
        <v>27.949397288699824</v>
      </c>
      <c r="S16" s="145">
        <f t="shared" si="34"/>
        <v>9</v>
      </c>
      <c r="T16" s="145">
        <f t="shared" si="35"/>
        <v>1075</v>
      </c>
      <c r="U16" t="s">
        <v>120</v>
      </c>
      <c r="V16" t="s">
        <v>121</v>
      </c>
      <c r="W16" s="4" t="s">
        <v>120</v>
      </c>
      <c r="X16" s="4" t="s">
        <v>121</v>
      </c>
      <c r="Y16" s="4" t="s">
        <v>215</v>
      </c>
      <c r="Z16" s="4" t="s">
        <v>195</v>
      </c>
      <c r="AA16" s="4" t="s">
        <v>48</v>
      </c>
      <c r="AB16" s="4">
        <v>531</v>
      </c>
      <c r="AC16" s="4">
        <v>3149.7040000000002</v>
      </c>
      <c r="AD16" s="4">
        <v>1844.2349999999999</v>
      </c>
      <c r="AE16" s="4">
        <v>1.708</v>
      </c>
      <c r="AF16" s="4">
        <v>2</v>
      </c>
      <c r="AG16" s="4">
        <v>17.545999999999999</v>
      </c>
      <c r="AH16" s="4">
        <v>195.45495500000001</v>
      </c>
      <c r="AI16" s="4">
        <v>4.547739</v>
      </c>
      <c r="AJ16" s="4">
        <v>78.214123999999998</v>
      </c>
      <c r="AK16" s="4">
        <v>625</v>
      </c>
      <c r="AL16" s="4">
        <v>9</v>
      </c>
      <c r="AM16" s="4">
        <v>1075</v>
      </c>
      <c r="AN16" s="4">
        <v>83</v>
      </c>
      <c r="AO16" s="4">
        <v>16.114730000000002</v>
      </c>
      <c r="AP16" s="4">
        <v>4538.7</v>
      </c>
      <c r="AQ16" s="4">
        <v>0</v>
      </c>
      <c r="AR16" s="4">
        <v>42</v>
      </c>
      <c r="AS16" s="4">
        <v>37895</v>
      </c>
      <c r="AT16" s="4">
        <v>0.28599999999999998</v>
      </c>
      <c r="AU16" s="4">
        <v>34.130000000000003</v>
      </c>
      <c r="AV16" s="4">
        <v>28080</v>
      </c>
      <c r="AW16" s="4">
        <v>0</v>
      </c>
      <c r="AX16" s="31">
        <v>0.5</v>
      </c>
      <c r="AY16">
        <v>0.84190476190476182</v>
      </c>
      <c r="AZ16" t="s">
        <v>67</v>
      </c>
      <c r="BA16" t="s">
        <v>533</v>
      </c>
      <c r="BB16">
        <v>3</v>
      </c>
      <c r="BC16" t="s">
        <v>548</v>
      </c>
      <c r="BD16">
        <v>13</v>
      </c>
      <c r="BE16">
        <v>169966.90899999999</v>
      </c>
      <c r="BF16">
        <v>2.7513202584627812E-2</v>
      </c>
      <c r="BG16">
        <v>2.3163496271248557E-2</v>
      </c>
      <c r="BH16">
        <v>259551.43799999999</v>
      </c>
      <c r="BI16">
        <v>1.8016983593055647E-2</v>
      </c>
      <c r="BJ16">
        <v>1.5168584282153515E-2</v>
      </c>
      <c r="BK16">
        <v>1</v>
      </c>
      <c r="BL16" t="s">
        <v>67</v>
      </c>
      <c r="BM16">
        <v>0</v>
      </c>
      <c r="BN16" t="s">
        <v>537</v>
      </c>
    </row>
    <row r="17" spans="1:66">
      <c r="A17" s="146" t="str">
        <f t="shared" si="20"/>
        <v>청라교통</v>
      </c>
      <c r="B17" s="146" t="str">
        <f t="shared" si="21"/>
        <v>112</v>
      </c>
      <c r="C17" s="147" t="str">
        <f t="shared" si="22"/>
        <v>70바6066</v>
      </c>
      <c r="D17" s="135" t="str">
        <f t="shared" si="23"/>
        <v>대형</v>
      </c>
      <c r="E17" s="131" t="str">
        <f t="shared" si="16"/>
        <v>C</v>
      </c>
      <c r="F17" s="154">
        <f t="shared" si="17"/>
        <v>0.8509523809523809</v>
      </c>
      <c r="G17" s="155">
        <f t="shared" si="18"/>
        <v>1.7869999999999999</v>
      </c>
      <c r="H17" s="156">
        <f t="shared" si="19"/>
        <v>2.1</v>
      </c>
      <c r="I17" s="157">
        <f t="shared" si="24"/>
        <v>5076.0959999999995</v>
      </c>
      <c r="J17" s="158">
        <f t="shared" si="25"/>
        <v>1.2944504350424844E-2</v>
      </c>
      <c r="K17" s="158">
        <f t="shared" si="26"/>
        <v>0.3564526142799464</v>
      </c>
      <c r="L17" s="158">
        <f t="shared" si="27"/>
        <v>0.25117728269914519</v>
      </c>
      <c r="M17" s="159">
        <f t="shared" si="28"/>
        <v>13.427</v>
      </c>
      <c r="N17" s="160">
        <f t="shared" si="29"/>
        <v>3.9E-2</v>
      </c>
      <c r="O17" s="160">
        <f t="shared" si="30"/>
        <v>9.5350000000000001</v>
      </c>
      <c r="P17" s="161">
        <f t="shared" si="31"/>
        <v>0</v>
      </c>
      <c r="Q17" s="162">
        <f t="shared" si="32"/>
        <v>84</v>
      </c>
      <c r="R17" s="163">
        <f t="shared" si="33"/>
        <v>27.033732507213148</v>
      </c>
      <c r="S17" s="148">
        <f t="shared" si="34"/>
        <v>2</v>
      </c>
      <c r="T17" s="148">
        <f t="shared" si="35"/>
        <v>484</v>
      </c>
      <c r="U17" t="s">
        <v>120</v>
      </c>
      <c r="V17" s="5" t="s">
        <v>121</v>
      </c>
      <c r="W17" t="s">
        <v>120</v>
      </c>
      <c r="X17" s="5" t="s">
        <v>121</v>
      </c>
      <c r="Y17" t="s">
        <v>216</v>
      </c>
      <c r="Z17" t="s">
        <v>195</v>
      </c>
      <c r="AA17" t="s">
        <v>48</v>
      </c>
      <c r="AB17">
        <v>531</v>
      </c>
      <c r="AC17" s="1">
        <v>5076.0959999999995</v>
      </c>
      <c r="AD17" s="1">
        <v>2840.8420000000001</v>
      </c>
      <c r="AE17" s="29">
        <v>1.7869999999999999</v>
      </c>
      <c r="AF17">
        <v>2.1</v>
      </c>
      <c r="AG17">
        <v>13.427</v>
      </c>
      <c r="AH17">
        <v>297.761034</v>
      </c>
      <c r="AI17">
        <v>3.8543690000000002</v>
      </c>
      <c r="AJ17">
        <v>106.137699</v>
      </c>
      <c r="AK17">
        <v>1275</v>
      </c>
      <c r="AL17">
        <v>2</v>
      </c>
      <c r="AM17">
        <v>484</v>
      </c>
      <c r="AN17">
        <v>84</v>
      </c>
      <c r="AO17">
        <v>17.047549</v>
      </c>
      <c r="AP17">
        <v>5258.7</v>
      </c>
      <c r="AQ17">
        <v>0</v>
      </c>
      <c r="AR17">
        <v>2</v>
      </c>
      <c r="AS17">
        <v>152</v>
      </c>
      <c r="AT17">
        <v>3.9E-2</v>
      </c>
      <c r="AU17">
        <v>9.5350000000000001</v>
      </c>
      <c r="AV17">
        <v>44058</v>
      </c>
      <c r="AW17">
        <v>0</v>
      </c>
      <c r="AX17" s="30">
        <v>0.45</v>
      </c>
      <c r="AY17">
        <v>0.87571428571428567</v>
      </c>
      <c r="AZ17" t="s">
        <v>69</v>
      </c>
      <c r="BA17" t="s">
        <v>533</v>
      </c>
      <c r="BB17">
        <v>3</v>
      </c>
      <c r="BC17" t="s">
        <v>549</v>
      </c>
      <c r="BD17">
        <v>18</v>
      </c>
      <c r="BE17">
        <v>169966.90899999999</v>
      </c>
      <c r="BF17">
        <v>3.8668856418398484E-2</v>
      </c>
      <c r="BG17">
        <v>3.3862869977826102E-2</v>
      </c>
      <c r="BH17">
        <v>259551.43799999999</v>
      </c>
      <c r="BI17">
        <v>2.5322248455429481E-2</v>
      </c>
      <c r="BJ17">
        <v>2.2175054718826102E-2</v>
      </c>
      <c r="BK17">
        <v>1</v>
      </c>
      <c r="BL17" t="s">
        <v>69</v>
      </c>
      <c r="BM17">
        <v>0</v>
      </c>
      <c r="BN17" t="s">
        <v>537</v>
      </c>
    </row>
    <row r="18" spans="1:66">
      <c r="A18" s="143" t="str">
        <f t="shared" si="20"/>
        <v>청라교통</v>
      </c>
      <c r="B18" s="143" t="str">
        <f t="shared" si="21"/>
        <v>112</v>
      </c>
      <c r="C18" s="144" t="str">
        <f t="shared" si="22"/>
        <v>70바6091</v>
      </c>
      <c r="D18" s="118" t="str">
        <f t="shared" si="23"/>
        <v>대형</v>
      </c>
      <c r="E18" s="114" t="str">
        <f t="shared" si="16"/>
        <v>C</v>
      </c>
      <c r="F18" s="164">
        <f t="shared" si="17"/>
        <v>0.93600000000000005</v>
      </c>
      <c r="G18" s="165">
        <f t="shared" si="18"/>
        <v>1.8720000000000001</v>
      </c>
      <c r="H18" s="166">
        <f t="shared" si="19"/>
        <v>2</v>
      </c>
      <c r="I18" s="167">
        <f t="shared" si="24"/>
        <v>5399.6369999999997</v>
      </c>
      <c r="J18" s="168">
        <f t="shared" si="25"/>
        <v>1.0271358763745022E-2</v>
      </c>
      <c r="K18" s="168">
        <f t="shared" si="26"/>
        <v>0.35198563093326979</v>
      </c>
      <c r="L18" s="168">
        <f t="shared" si="27"/>
        <v>0.17853051973678971</v>
      </c>
      <c r="M18" s="169">
        <f t="shared" si="28"/>
        <v>14.359</v>
      </c>
      <c r="N18" s="170">
        <f t="shared" si="29"/>
        <v>9.2999999999999999E-2</v>
      </c>
      <c r="O18" s="170">
        <f t="shared" si="30"/>
        <v>32.78</v>
      </c>
      <c r="P18" s="171">
        <f t="shared" si="31"/>
        <v>0</v>
      </c>
      <c r="Q18" s="172">
        <f t="shared" si="32"/>
        <v>83</v>
      </c>
      <c r="R18" s="173">
        <f t="shared" si="33"/>
        <v>26.652213022537634</v>
      </c>
      <c r="S18" s="145">
        <f t="shared" si="34"/>
        <v>5</v>
      </c>
      <c r="T18" s="145">
        <f t="shared" si="35"/>
        <v>1770</v>
      </c>
      <c r="U18" t="s">
        <v>120</v>
      </c>
      <c r="V18" s="5" t="s">
        <v>121</v>
      </c>
      <c r="W18" t="s">
        <v>120</v>
      </c>
      <c r="X18" s="5" t="s">
        <v>121</v>
      </c>
      <c r="Y18" t="s">
        <v>218</v>
      </c>
      <c r="Z18" t="s">
        <v>195</v>
      </c>
      <c r="AA18" t="s">
        <v>48</v>
      </c>
      <c r="AB18">
        <v>531</v>
      </c>
      <c r="AC18" s="1">
        <v>5399.6369999999997</v>
      </c>
      <c r="AD18" s="1">
        <v>2884.8420000000001</v>
      </c>
      <c r="AE18" s="29">
        <v>1.8720000000000001</v>
      </c>
      <c r="AF18">
        <v>2</v>
      </c>
      <c r="AG18">
        <v>14.359</v>
      </c>
      <c r="AH18">
        <v>317.67685999999998</v>
      </c>
      <c r="AI18">
        <v>3.2629730000000001</v>
      </c>
      <c r="AJ18">
        <v>111.81769</v>
      </c>
      <c r="AK18">
        <v>964</v>
      </c>
      <c r="AL18">
        <v>5</v>
      </c>
      <c r="AM18">
        <v>1770</v>
      </c>
      <c r="AN18">
        <v>83</v>
      </c>
      <c r="AO18">
        <v>16.997261999999999</v>
      </c>
      <c r="AP18">
        <v>3947.2</v>
      </c>
      <c r="AQ18">
        <v>0</v>
      </c>
      <c r="AR18">
        <v>4</v>
      </c>
      <c r="AS18">
        <v>156</v>
      </c>
      <c r="AT18">
        <v>9.2999999999999999E-2</v>
      </c>
      <c r="AU18">
        <v>32.78</v>
      </c>
      <c r="AV18">
        <v>48421</v>
      </c>
      <c r="AW18">
        <v>0</v>
      </c>
      <c r="AX18" s="30">
        <v>0.5</v>
      </c>
      <c r="AY18">
        <v>0.85857142857142854</v>
      </c>
      <c r="AZ18" t="s">
        <v>69</v>
      </c>
      <c r="BA18" t="s">
        <v>533</v>
      </c>
      <c r="BB18">
        <v>9</v>
      </c>
      <c r="BC18" t="s">
        <v>550</v>
      </c>
      <c r="BD18">
        <v>13</v>
      </c>
      <c r="BE18">
        <v>169966.90899999999</v>
      </c>
      <c r="BF18">
        <v>4.1424069199258076E-2</v>
      </c>
      <c r="BG18">
        <v>3.5565522269648715E-2</v>
      </c>
      <c r="BH18">
        <v>259551.43799999999</v>
      </c>
      <c r="BI18">
        <v>2.7126495827774991E-2</v>
      </c>
      <c r="BJ18">
        <v>2.3290034274989671E-2</v>
      </c>
      <c r="BK18">
        <v>1</v>
      </c>
      <c r="BL18" t="s">
        <v>68</v>
      </c>
      <c r="BM18">
        <v>-1</v>
      </c>
      <c r="BN18" t="s">
        <v>535</v>
      </c>
    </row>
    <row r="19" spans="1:66">
      <c r="A19" s="146" t="str">
        <f t="shared" si="20"/>
        <v>청라교통</v>
      </c>
      <c r="B19" s="146" t="str">
        <f t="shared" si="21"/>
        <v>112</v>
      </c>
      <c r="C19" s="147" t="str">
        <f t="shared" si="22"/>
        <v>72바1572</v>
      </c>
      <c r="D19" s="135" t="str">
        <f t="shared" si="23"/>
        <v>대형</v>
      </c>
      <c r="E19" s="131" t="str">
        <f t="shared" si="16"/>
        <v>S</v>
      </c>
      <c r="F19" s="154">
        <f t="shared" si="17"/>
        <v>0.89300000000000002</v>
      </c>
      <c r="G19" s="155">
        <f t="shared" si="18"/>
        <v>1.786</v>
      </c>
      <c r="H19" s="156">
        <f t="shared" si="19"/>
        <v>2</v>
      </c>
      <c r="I19" s="157">
        <f t="shared" si="24"/>
        <v>3519.4859999999999</v>
      </c>
      <c r="J19" s="158">
        <f t="shared" si="25"/>
        <v>4.1965350986712412E-2</v>
      </c>
      <c r="K19" s="158">
        <f t="shared" si="26"/>
        <v>0.36623073366348763</v>
      </c>
      <c r="L19" s="158">
        <f t="shared" si="27"/>
        <v>0.24463799543456063</v>
      </c>
      <c r="M19" s="159">
        <f t="shared" si="28"/>
        <v>19.402000000000001</v>
      </c>
      <c r="N19" s="160">
        <f t="shared" si="29"/>
        <v>0.14199999999999999</v>
      </c>
      <c r="O19" s="160">
        <f t="shared" si="30"/>
        <v>55.633000000000003</v>
      </c>
      <c r="P19" s="161">
        <f t="shared" si="31"/>
        <v>0</v>
      </c>
      <c r="Q19" s="162">
        <f t="shared" si="32"/>
        <v>81</v>
      </c>
      <c r="R19" s="163">
        <f t="shared" si="33"/>
        <v>28.067122693233401</v>
      </c>
      <c r="S19" s="148">
        <f t="shared" si="34"/>
        <v>5</v>
      </c>
      <c r="T19" s="148">
        <f t="shared" si="35"/>
        <v>1958</v>
      </c>
      <c r="U19" t="s">
        <v>120</v>
      </c>
      <c r="V19" t="s">
        <v>121</v>
      </c>
      <c r="W19" s="4" t="s">
        <v>120</v>
      </c>
      <c r="X19" s="4" t="s">
        <v>121</v>
      </c>
      <c r="Y19" s="4" t="s">
        <v>219</v>
      </c>
      <c r="Z19" s="4" t="s">
        <v>195</v>
      </c>
      <c r="AA19" s="4" t="s">
        <v>48</v>
      </c>
      <c r="AB19" s="4">
        <v>531</v>
      </c>
      <c r="AC19" s="4">
        <v>3519.4859999999999</v>
      </c>
      <c r="AD19" s="4">
        <v>1970.6969999999999</v>
      </c>
      <c r="AE19" s="4">
        <v>1.786</v>
      </c>
      <c r="AF19" s="4">
        <v>2</v>
      </c>
      <c r="AG19" s="4">
        <v>19.402000000000001</v>
      </c>
      <c r="AH19" s="4">
        <v>211.88661099999999</v>
      </c>
      <c r="AI19" s="4">
        <v>8.8918959999999991</v>
      </c>
      <c r="AJ19" s="4">
        <v>77.599389000000002</v>
      </c>
      <c r="AK19" s="4">
        <v>861</v>
      </c>
      <c r="AL19" s="4">
        <v>5</v>
      </c>
      <c r="AM19" s="4">
        <v>1958</v>
      </c>
      <c r="AN19" s="4">
        <v>81</v>
      </c>
      <c r="AO19" s="4">
        <v>16.610233000000001</v>
      </c>
      <c r="AP19" s="4">
        <v>4688.3</v>
      </c>
      <c r="AQ19" s="4">
        <v>0</v>
      </c>
      <c r="AR19" s="4">
        <v>23</v>
      </c>
      <c r="AS19" s="4">
        <v>15510</v>
      </c>
      <c r="AT19" s="4">
        <v>0.14199999999999999</v>
      </c>
      <c r="AU19" s="4">
        <v>55.633000000000003</v>
      </c>
      <c r="AV19" s="4">
        <v>31578</v>
      </c>
      <c r="AW19" s="4">
        <v>0</v>
      </c>
      <c r="AX19" s="31">
        <v>0.56000000000000005</v>
      </c>
      <c r="AY19">
        <v>1.0261904761904761</v>
      </c>
      <c r="AZ19" t="s">
        <v>71</v>
      </c>
      <c r="BA19" t="s">
        <v>533</v>
      </c>
      <c r="BB19">
        <v>2</v>
      </c>
      <c r="BC19" t="s">
        <v>551</v>
      </c>
      <c r="BD19">
        <v>5</v>
      </c>
      <c r="BE19">
        <v>169966.90899999999</v>
      </c>
      <c r="BF19">
        <v>3.0623549199215012E-3</v>
      </c>
      <c r="BG19">
        <v>3.1425594535384924E-3</v>
      </c>
      <c r="BH19">
        <v>259551.43799999999</v>
      </c>
      <c r="BI19">
        <v>2.0053789877288218E-3</v>
      </c>
      <c r="BJ19">
        <v>2.0579008183598145E-3</v>
      </c>
      <c r="BK19">
        <v>1</v>
      </c>
      <c r="BL19" t="s">
        <v>67</v>
      </c>
      <c r="BM19">
        <v>4</v>
      </c>
      <c r="BN19" t="s">
        <v>539</v>
      </c>
    </row>
    <row r="20" spans="1:66">
      <c r="A20" s="143" t="str">
        <f t="shared" si="20"/>
        <v>청라교통</v>
      </c>
      <c r="B20" s="143" t="str">
        <f t="shared" si="21"/>
        <v>112</v>
      </c>
      <c r="C20" s="144" t="str">
        <f t="shared" si="22"/>
        <v>72바1573</v>
      </c>
      <c r="D20" s="118" t="str">
        <f t="shared" si="23"/>
        <v>대형</v>
      </c>
      <c r="E20" s="114" t="str">
        <f t="shared" si="16"/>
        <v>D</v>
      </c>
      <c r="F20" s="164">
        <f t="shared" si="17"/>
        <v>0.99833333333333329</v>
      </c>
      <c r="G20" s="165">
        <f t="shared" si="18"/>
        <v>1.7969999999999999</v>
      </c>
      <c r="H20" s="166">
        <f t="shared" si="19"/>
        <v>1.8</v>
      </c>
      <c r="I20" s="167">
        <f t="shared" si="24"/>
        <v>4102.5060000000003</v>
      </c>
      <c r="J20" s="168">
        <f t="shared" si="25"/>
        <v>4.6186131849970669E-2</v>
      </c>
      <c r="K20" s="168">
        <f t="shared" si="26"/>
        <v>0.34365290052926012</v>
      </c>
      <c r="L20" s="168">
        <f t="shared" si="27"/>
        <v>0.2018278583870444</v>
      </c>
      <c r="M20" s="169">
        <f t="shared" si="28"/>
        <v>16.516999999999999</v>
      </c>
      <c r="N20" s="170">
        <f t="shared" si="29"/>
        <v>4.9000000000000002E-2</v>
      </c>
      <c r="O20" s="170">
        <f t="shared" si="30"/>
        <v>25.204000000000001</v>
      </c>
      <c r="P20" s="171">
        <f t="shared" si="31"/>
        <v>0</v>
      </c>
      <c r="Q20" s="172">
        <f t="shared" si="32"/>
        <v>80</v>
      </c>
      <c r="R20" s="173">
        <f t="shared" si="33"/>
        <v>27.089270018238036</v>
      </c>
      <c r="S20" s="145">
        <f t="shared" si="34"/>
        <v>2</v>
      </c>
      <c r="T20" s="145">
        <f t="shared" si="35"/>
        <v>1034</v>
      </c>
      <c r="U20" t="s">
        <v>120</v>
      </c>
      <c r="V20" s="5" t="s">
        <v>121</v>
      </c>
      <c r="W20" t="s">
        <v>120</v>
      </c>
      <c r="X20" s="5" t="s">
        <v>121</v>
      </c>
      <c r="Y20" t="s">
        <v>220</v>
      </c>
      <c r="Z20" t="s">
        <v>195</v>
      </c>
      <c r="AA20" t="s">
        <v>48</v>
      </c>
      <c r="AB20">
        <v>531</v>
      </c>
      <c r="AC20" s="1">
        <v>4102.5060000000003</v>
      </c>
      <c r="AD20" s="1">
        <v>2282.9549999999999</v>
      </c>
      <c r="AE20" s="29">
        <v>1.7969999999999999</v>
      </c>
      <c r="AF20">
        <v>1.8</v>
      </c>
      <c r="AG20">
        <v>16.516999999999999</v>
      </c>
      <c r="AH20">
        <v>248.203271</v>
      </c>
      <c r="AI20">
        <v>11.463549</v>
      </c>
      <c r="AJ20">
        <v>85.295773999999994</v>
      </c>
      <c r="AK20">
        <v>828</v>
      </c>
      <c r="AL20">
        <v>2</v>
      </c>
      <c r="AM20">
        <v>1034</v>
      </c>
      <c r="AN20">
        <v>80</v>
      </c>
      <c r="AO20">
        <v>16.528815000000002</v>
      </c>
      <c r="AP20">
        <v>2981.3</v>
      </c>
      <c r="AQ20">
        <v>0</v>
      </c>
      <c r="AR20">
        <v>15</v>
      </c>
      <c r="AS20">
        <v>3883</v>
      </c>
      <c r="AT20">
        <v>4.9000000000000002E-2</v>
      </c>
      <c r="AU20">
        <v>25.204000000000001</v>
      </c>
      <c r="AV20">
        <v>36177</v>
      </c>
      <c r="AW20">
        <v>0</v>
      </c>
      <c r="AX20" s="30">
        <v>0.52</v>
      </c>
      <c r="AY20">
        <v>0.8414285714285713</v>
      </c>
      <c r="AZ20" t="s">
        <v>67</v>
      </c>
      <c r="BA20" t="s">
        <v>533</v>
      </c>
      <c r="BB20">
        <v>4</v>
      </c>
      <c r="BC20" t="s">
        <v>552</v>
      </c>
      <c r="BD20">
        <v>11</v>
      </c>
      <c r="BE20">
        <v>169966.90899999999</v>
      </c>
      <c r="BF20">
        <v>2.5482283730887879E-2</v>
      </c>
      <c r="BG20">
        <v>2.1441521596418513E-2</v>
      </c>
      <c r="BH20">
        <v>259551.43799999999</v>
      </c>
      <c r="BI20">
        <v>1.6687039121701958E-2</v>
      </c>
      <c r="BJ20">
        <v>1.4040951489546359E-2</v>
      </c>
      <c r="BK20">
        <v>1</v>
      </c>
      <c r="BL20" t="s">
        <v>69</v>
      </c>
      <c r="BM20">
        <v>-1</v>
      </c>
      <c r="BN20" t="s">
        <v>535</v>
      </c>
    </row>
    <row r="21" spans="1:66">
      <c r="A21" s="146" t="str">
        <f t="shared" si="20"/>
        <v>청라교통</v>
      </c>
      <c r="B21" s="146" t="str">
        <f t="shared" si="21"/>
        <v>112</v>
      </c>
      <c r="C21" s="147" t="str">
        <f t="shared" si="22"/>
        <v>72바1609</v>
      </c>
      <c r="D21" s="135" t="str">
        <f t="shared" si="23"/>
        <v>대형</v>
      </c>
      <c r="E21" s="131" t="str">
        <f t="shared" si="16"/>
        <v>B</v>
      </c>
      <c r="F21" s="154">
        <f t="shared" si="17"/>
        <v>0.84904761904761894</v>
      </c>
      <c r="G21" s="155">
        <f t="shared" si="18"/>
        <v>1.7829999999999999</v>
      </c>
      <c r="H21" s="156">
        <f t="shared" si="19"/>
        <v>2.1</v>
      </c>
      <c r="I21" s="157">
        <f t="shared" si="24"/>
        <v>4967.1499999999996</v>
      </c>
      <c r="J21" s="158">
        <f t="shared" si="25"/>
        <v>2.0722125840904299E-2</v>
      </c>
      <c r="K21" s="158">
        <f t="shared" si="26"/>
        <v>0.36420119504351234</v>
      </c>
      <c r="L21" s="158">
        <f t="shared" si="27"/>
        <v>0.25326394411282127</v>
      </c>
      <c r="M21" s="159">
        <f t="shared" si="28"/>
        <v>15.968</v>
      </c>
      <c r="N21" s="160">
        <f t="shared" si="29"/>
        <v>0</v>
      </c>
      <c r="O21" s="160">
        <f t="shared" si="30"/>
        <v>15.2</v>
      </c>
      <c r="P21" s="161">
        <f t="shared" si="31"/>
        <v>0</v>
      </c>
      <c r="Q21" s="162">
        <f t="shared" si="32"/>
        <v>81</v>
      </c>
      <c r="R21" s="163">
        <f t="shared" si="33"/>
        <v>26.760047198621482</v>
      </c>
      <c r="S21" s="148">
        <f t="shared" si="34"/>
        <v>0</v>
      </c>
      <c r="T21" s="148">
        <f t="shared" si="35"/>
        <v>755</v>
      </c>
      <c r="U21" t="s">
        <v>120</v>
      </c>
      <c r="V21" s="5" t="s">
        <v>121</v>
      </c>
      <c r="W21" t="s">
        <v>120</v>
      </c>
      <c r="X21" s="5" t="s">
        <v>121</v>
      </c>
      <c r="Y21" t="s">
        <v>222</v>
      </c>
      <c r="Z21" t="s">
        <v>195</v>
      </c>
      <c r="AA21" t="s">
        <v>48</v>
      </c>
      <c r="AB21">
        <v>531</v>
      </c>
      <c r="AC21" s="1">
        <v>4967.1499999999996</v>
      </c>
      <c r="AD21" s="1">
        <v>2786.5529999999999</v>
      </c>
      <c r="AE21" s="29">
        <v>1.7829999999999999</v>
      </c>
      <c r="AF21">
        <v>2.1</v>
      </c>
      <c r="AG21">
        <v>15.968</v>
      </c>
      <c r="AH21">
        <v>301.78047600000002</v>
      </c>
      <c r="AI21">
        <v>6.253533</v>
      </c>
      <c r="AJ21">
        <v>109.90881</v>
      </c>
      <c r="AK21">
        <v>1258</v>
      </c>
      <c r="AL21">
        <v>0</v>
      </c>
      <c r="AM21">
        <v>755</v>
      </c>
      <c r="AN21">
        <v>81</v>
      </c>
      <c r="AO21">
        <v>16.459479999999999</v>
      </c>
      <c r="AP21">
        <v>3777.5</v>
      </c>
      <c r="AQ21">
        <v>0</v>
      </c>
      <c r="AR21">
        <v>14</v>
      </c>
      <c r="AS21">
        <v>7088</v>
      </c>
      <c r="AT21">
        <v>0</v>
      </c>
      <c r="AU21">
        <v>15.2</v>
      </c>
      <c r="AV21">
        <v>43122</v>
      </c>
      <c r="AW21">
        <v>0</v>
      </c>
      <c r="AX21" s="30">
        <v>0.51</v>
      </c>
      <c r="AY21">
        <v>0.90809523809523807</v>
      </c>
      <c r="AZ21" t="s">
        <v>68</v>
      </c>
      <c r="BA21" t="s">
        <v>533</v>
      </c>
      <c r="BB21">
        <v>3</v>
      </c>
      <c r="BC21" t="s">
        <v>553</v>
      </c>
      <c r="BD21">
        <v>9</v>
      </c>
      <c r="BE21">
        <v>169966.90899999999</v>
      </c>
      <c r="BF21">
        <v>2.7178096178709709E-2</v>
      </c>
      <c r="BG21">
        <v>2.4680299720380675E-2</v>
      </c>
      <c r="BH21">
        <v>259551.43799999999</v>
      </c>
      <c r="BI21">
        <v>1.7797539615249599E-2</v>
      </c>
      <c r="BJ21">
        <v>1.6161860974419517E-2</v>
      </c>
      <c r="BK21">
        <v>1</v>
      </c>
      <c r="BL21" t="s">
        <v>69</v>
      </c>
      <c r="BM21">
        <v>1</v>
      </c>
      <c r="BN21" t="s">
        <v>539</v>
      </c>
    </row>
    <row r="22" spans="1:66">
      <c r="A22" s="143" t="str">
        <f t="shared" si="20"/>
        <v>청라교통</v>
      </c>
      <c r="B22" s="143" t="str">
        <f t="shared" si="21"/>
        <v>112</v>
      </c>
      <c r="C22" s="144" t="str">
        <f t="shared" si="22"/>
        <v>72바1611</v>
      </c>
      <c r="D22" s="118" t="str">
        <f t="shared" si="23"/>
        <v>대형</v>
      </c>
      <c r="E22" s="114" t="str">
        <f t="shared" si="16"/>
        <v>C</v>
      </c>
      <c r="F22" s="164">
        <f t="shared" si="17"/>
        <v>0.85142857142857142</v>
      </c>
      <c r="G22" s="165">
        <f t="shared" si="18"/>
        <v>1.788</v>
      </c>
      <c r="H22" s="166">
        <f t="shared" si="19"/>
        <v>2.1</v>
      </c>
      <c r="I22" s="167">
        <f t="shared" si="24"/>
        <v>4466.116</v>
      </c>
      <c r="J22" s="168">
        <f t="shared" si="25"/>
        <v>3.0988267238485148E-2</v>
      </c>
      <c r="K22" s="168">
        <f t="shared" si="26"/>
        <v>0.34341618865198664</v>
      </c>
      <c r="L22" s="168">
        <f t="shared" si="27"/>
        <v>0.21248888295780943</v>
      </c>
      <c r="M22" s="169">
        <f t="shared" si="28"/>
        <v>15.282</v>
      </c>
      <c r="N22" s="170">
        <f t="shared" si="29"/>
        <v>0.112</v>
      </c>
      <c r="O22" s="170">
        <f t="shared" si="30"/>
        <v>16.905000000000001</v>
      </c>
      <c r="P22" s="171">
        <f t="shared" si="31"/>
        <v>5.1616666666666662</v>
      </c>
      <c r="Q22" s="172">
        <f t="shared" si="32"/>
        <v>95</v>
      </c>
      <c r="R22" s="173">
        <f t="shared" si="33"/>
        <v>26.036845703730936</v>
      </c>
      <c r="S22" s="145">
        <f t="shared" si="34"/>
        <v>5</v>
      </c>
      <c r="T22" s="145">
        <f t="shared" si="35"/>
        <v>755</v>
      </c>
      <c r="U22" t="s">
        <v>120</v>
      </c>
      <c r="V22" t="s">
        <v>121</v>
      </c>
      <c r="W22" s="4" t="s">
        <v>120</v>
      </c>
      <c r="X22" s="4" t="s">
        <v>121</v>
      </c>
      <c r="Y22" s="4" t="s">
        <v>223</v>
      </c>
      <c r="Z22" s="4" t="s">
        <v>195</v>
      </c>
      <c r="AA22" s="4" t="s">
        <v>48</v>
      </c>
      <c r="AB22" s="4">
        <v>531</v>
      </c>
      <c r="AC22" s="4">
        <v>4466.116</v>
      </c>
      <c r="AD22" s="4">
        <v>2497.922</v>
      </c>
      <c r="AE22" s="4">
        <v>1.788</v>
      </c>
      <c r="AF22" s="4">
        <v>2.1</v>
      </c>
      <c r="AG22" s="4">
        <v>15.282</v>
      </c>
      <c r="AH22" s="4">
        <v>274.18770899999998</v>
      </c>
      <c r="AI22" s="4">
        <v>8.4966019999999993</v>
      </c>
      <c r="AJ22" s="4">
        <v>94.160498000000004</v>
      </c>
      <c r="AK22" s="4">
        <v>949</v>
      </c>
      <c r="AL22" s="4">
        <v>5</v>
      </c>
      <c r="AM22" s="4">
        <v>755</v>
      </c>
      <c r="AN22" s="4">
        <v>95</v>
      </c>
      <c r="AO22" s="4">
        <v>16.288533999999999</v>
      </c>
      <c r="AP22" s="4">
        <v>5518</v>
      </c>
      <c r="AQ22" s="4">
        <v>309.7</v>
      </c>
      <c r="AR22" s="4">
        <v>30</v>
      </c>
      <c r="AS22" s="4">
        <v>12734</v>
      </c>
      <c r="AT22" s="4">
        <v>0.112</v>
      </c>
      <c r="AU22" s="4">
        <v>16.905000000000001</v>
      </c>
      <c r="AV22" s="4">
        <v>36822</v>
      </c>
      <c r="AW22" s="4">
        <v>0</v>
      </c>
      <c r="AX22" s="31">
        <v>0.51</v>
      </c>
      <c r="AY22">
        <v>0.85904761904761906</v>
      </c>
      <c r="AZ22" t="s">
        <v>69</v>
      </c>
      <c r="BA22" t="s">
        <v>533</v>
      </c>
      <c r="BB22">
        <v>8</v>
      </c>
      <c r="BC22" t="s">
        <v>554</v>
      </c>
      <c r="BD22">
        <v>17</v>
      </c>
      <c r="BE22">
        <v>169966.90899999999</v>
      </c>
      <c r="BF22">
        <v>3.9572508787578176E-2</v>
      </c>
      <c r="BG22">
        <v>3.3994669453710012E-2</v>
      </c>
      <c r="BH22">
        <v>259551.43799999999</v>
      </c>
      <c r="BI22">
        <v>2.5914003990222548E-2</v>
      </c>
      <c r="BJ22">
        <v>2.226136342779118E-2</v>
      </c>
      <c r="BK22">
        <v>1</v>
      </c>
      <c r="BL22" t="s">
        <v>69</v>
      </c>
      <c r="BM22">
        <v>0</v>
      </c>
      <c r="BN22" t="s">
        <v>537</v>
      </c>
    </row>
    <row r="23" spans="1:66">
      <c r="A23" s="146" t="str">
        <f t="shared" si="20"/>
        <v>청라교통</v>
      </c>
      <c r="B23" s="146" t="str">
        <f t="shared" si="21"/>
        <v>112</v>
      </c>
      <c r="C23" s="147" t="str">
        <f t="shared" si="22"/>
        <v>72바1612</v>
      </c>
      <c r="D23" s="135" t="str">
        <f t="shared" si="23"/>
        <v>대형</v>
      </c>
      <c r="E23" s="131" t="str">
        <f t="shared" si="16"/>
        <v>B</v>
      </c>
      <c r="F23" s="154">
        <f t="shared" si="17"/>
        <v>0.9355</v>
      </c>
      <c r="G23" s="155">
        <f t="shared" si="18"/>
        <v>1.871</v>
      </c>
      <c r="H23" s="156">
        <f t="shared" si="19"/>
        <v>2</v>
      </c>
      <c r="I23" s="157">
        <f t="shared" si="24"/>
        <v>4477.415</v>
      </c>
      <c r="J23" s="158">
        <f t="shared" si="25"/>
        <v>1.052346971281602E-2</v>
      </c>
      <c r="K23" s="158">
        <f t="shared" si="26"/>
        <v>0.38814462987829934</v>
      </c>
      <c r="L23" s="158">
        <f t="shared" si="27"/>
        <v>0.12596554038435123</v>
      </c>
      <c r="M23" s="159">
        <f t="shared" si="28"/>
        <v>17.620999999999999</v>
      </c>
      <c r="N23" s="160">
        <f t="shared" si="29"/>
        <v>0.156</v>
      </c>
      <c r="O23" s="160">
        <f t="shared" si="30"/>
        <v>33.299999999999997</v>
      </c>
      <c r="P23" s="161">
        <f t="shared" si="31"/>
        <v>0</v>
      </c>
      <c r="Q23" s="162">
        <f t="shared" si="32"/>
        <v>83</v>
      </c>
      <c r="R23" s="163">
        <f t="shared" si="33"/>
        <v>26.025250267248506</v>
      </c>
      <c r="S23" s="148">
        <f t="shared" si="34"/>
        <v>7</v>
      </c>
      <c r="T23" s="148">
        <f t="shared" si="35"/>
        <v>1491</v>
      </c>
      <c r="U23" t="s">
        <v>120</v>
      </c>
      <c r="V23" s="5" t="s">
        <v>121</v>
      </c>
      <c r="W23" t="s">
        <v>120</v>
      </c>
      <c r="X23" s="5" t="s">
        <v>121</v>
      </c>
      <c r="Y23" t="s">
        <v>224</v>
      </c>
      <c r="Z23" t="s">
        <v>195</v>
      </c>
      <c r="AA23" t="s">
        <v>48</v>
      </c>
      <c r="AB23">
        <v>531</v>
      </c>
      <c r="AC23" s="1">
        <v>4477.415</v>
      </c>
      <c r="AD23" s="1">
        <v>2392.8670000000002</v>
      </c>
      <c r="AE23" s="29">
        <v>1.871</v>
      </c>
      <c r="AF23">
        <v>2</v>
      </c>
      <c r="AG23">
        <v>17.620999999999999</v>
      </c>
      <c r="AH23">
        <v>286.10021999999998</v>
      </c>
      <c r="AI23">
        <v>3.010767</v>
      </c>
      <c r="AJ23">
        <v>111.048264</v>
      </c>
      <c r="AK23">
        <v>564</v>
      </c>
      <c r="AL23">
        <v>7</v>
      </c>
      <c r="AM23">
        <v>1491</v>
      </c>
      <c r="AN23">
        <v>83</v>
      </c>
      <c r="AO23">
        <v>15.649813</v>
      </c>
      <c r="AP23">
        <v>4848.8999999999996</v>
      </c>
      <c r="AQ23">
        <v>0</v>
      </c>
      <c r="AR23">
        <v>25</v>
      </c>
      <c r="AS23">
        <v>30954</v>
      </c>
      <c r="AT23">
        <v>0.156</v>
      </c>
      <c r="AU23">
        <v>33.299999999999997</v>
      </c>
      <c r="AV23">
        <v>36427</v>
      </c>
      <c r="AW23">
        <v>0</v>
      </c>
      <c r="AX23" s="30">
        <v>0.59</v>
      </c>
      <c r="AY23">
        <v>0.91</v>
      </c>
      <c r="AZ23" t="s">
        <v>68</v>
      </c>
      <c r="BA23" t="s">
        <v>533</v>
      </c>
      <c r="BB23">
        <v>2</v>
      </c>
      <c r="BC23" t="s">
        <v>555</v>
      </c>
      <c r="BD23">
        <v>26</v>
      </c>
      <c r="BE23">
        <v>169966.90899999999</v>
      </c>
      <c r="BF23">
        <v>2.9758139568214426E-2</v>
      </c>
      <c r="BG23">
        <v>2.7079907007075129E-2</v>
      </c>
      <c r="BH23">
        <v>259551.43799999999</v>
      </c>
      <c r="BI23">
        <v>1.948707754799648E-2</v>
      </c>
      <c r="BJ23">
        <v>1.7733240568676797E-2</v>
      </c>
      <c r="BK23">
        <v>1</v>
      </c>
      <c r="BL23" t="s">
        <v>68</v>
      </c>
      <c r="BM23">
        <v>0</v>
      </c>
      <c r="BN23" t="s">
        <v>537</v>
      </c>
    </row>
    <row r="24" spans="1:66">
      <c r="A24" s="143" t="str">
        <f t="shared" si="20"/>
        <v>청라교통</v>
      </c>
      <c r="B24" s="143" t="str">
        <f t="shared" si="21"/>
        <v>306</v>
      </c>
      <c r="C24" s="144" t="str">
        <f t="shared" si="22"/>
        <v>70바5921</v>
      </c>
      <c r="D24" s="118" t="str">
        <f t="shared" si="23"/>
        <v>대형</v>
      </c>
      <c r="E24" s="114" t="str">
        <f t="shared" si="16"/>
        <v>D</v>
      </c>
      <c r="F24" s="164">
        <f t="shared" si="17"/>
        <v>0.8712903225806452</v>
      </c>
      <c r="G24" s="165">
        <f t="shared" si="18"/>
        <v>2.7010000000000001</v>
      </c>
      <c r="H24" s="166">
        <f t="shared" si="19"/>
        <v>3.1</v>
      </c>
      <c r="I24" s="167">
        <f t="shared" si="24"/>
        <v>10363.322</v>
      </c>
      <c r="J24" s="168">
        <f t="shared" si="25"/>
        <v>3.8352040433335066E-2</v>
      </c>
      <c r="K24" s="168">
        <f t="shared" si="26"/>
        <v>0.24218300736142823</v>
      </c>
      <c r="L24" s="168">
        <f t="shared" si="27"/>
        <v>0.12524941326729017</v>
      </c>
      <c r="M24" s="169">
        <f t="shared" si="28"/>
        <v>18.033999999999999</v>
      </c>
      <c r="N24" s="170">
        <f t="shared" si="29"/>
        <v>0</v>
      </c>
      <c r="O24" s="170">
        <f t="shared" si="30"/>
        <v>10.420999999999999</v>
      </c>
      <c r="P24" s="171">
        <f t="shared" si="31"/>
        <v>506.87666666666667</v>
      </c>
      <c r="Q24" s="172">
        <f t="shared" si="32"/>
        <v>94</v>
      </c>
      <c r="R24" s="173">
        <f t="shared" si="33"/>
        <v>42.531208649118845</v>
      </c>
      <c r="S24" s="145">
        <f t="shared" si="34"/>
        <v>0</v>
      </c>
      <c r="T24" s="145">
        <f t="shared" si="35"/>
        <v>1080</v>
      </c>
      <c r="U24" t="s">
        <v>120</v>
      </c>
      <c r="V24" s="5" t="s">
        <v>122</v>
      </c>
      <c r="W24" t="s">
        <v>120</v>
      </c>
      <c r="X24" s="5" t="s">
        <v>122</v>
      </c>
      <c r="Y24" t="s">
        <v>225</v>
      </c>
      <c r="Z24" t="s">
        <v>195</v>
      </c>
      <c r="AA24" t="s">
        <v>48</v>
      </c>
      <c r="AB24">
        <v>531</v>
      </c>
      <c r="AC24" s="1">
        <v>10363.322</v>
      </c>
      <c r="AD24" s="1">
        <v>3836.4670000000001</v>
      </c>
      <c r="AE24" s="29">
        <v>2.7010000000000001</v>
      </c>
      <c r="AF24">
        <v>3.1</v>
      </c>
      <c r="AG24">
        <v>18.033999999999999</v>
      </c>
      <c r="AH24">
        <v>338.67381899999998</v>
      </c>
      <c r="AI24">
        <v>12.988832</v>
      </c>
      <c r="AJ24">
        <v>82.021044000000003</v>
      </c>
      <c r="AK24">
        <v>1298</v>
      </c>
      <c r="AL24">
        <v>0</v>
      </c>
      <c r="AM24">
        <v>1080</v>
      </c>
      <c r="AN24">
        <v>94</v>
      </c>
      <c r="AO24">
        <v>30.599713000000001</v>
      </c>
      <c r="AP24">
        <v>72660.5</v>
      </c>
      <c r="AQ24">
        <v>30412.6</v>
      </c>
      <c r="AR24">
        <v>38</v>
      </c>
      <c r="AS24">
        <v>46505</v>
      </c>
      <c r="AT24">
        <v>0</v>
      </c>
      <c r="AU24">
        <v>10.420999999999999</v>
      </c>
      <c r="AV24">
        <v>98348</v>
      </c>
      <c r="AW24">
        <v>0</v>
      </c>
      <c r="AX24" s="30">
        <v>0.53</v>
      </c>
      <c r="AY24">
        <v>0.84714285714285709</v>
      </c>
      <c r="AZ24" t="s">
        <v>67</v>
      </c>
      <c r="BA24" t="s">
        <v>533</v>
      </c>
      <c r="BB24">
        <v>2</v>
      </c>
      <c r="BC24" t="s">
        <v>556</v>
      </c>
      <c r="BD24">
        <v>10</v>
      </c>
      <c r="BE24">
        <v>169966.90899999999</v>
      </c>
      <c r="BF24">
        <v>2.5510030308311369E-2</v>
      </c>
      <c r="BG24">
        <v>2.1610639961183772E-2</v>
      </c>
      <c r="BH24">
        <v>259551.43799999999</v>
      </c>
      <c r="BI24">
        <v>1.6705208930493383E-2</v>
      </c>
      <c r="BJ24">
        <v>1.4151698422546537E-2</v>
      </c>
      <c r="BK24">
        <v>1</v>
      </c>
      <c r="BL24" t="s">
        <v>67</v>
      </c>
      <c r="BM24">
        <v>0</v>
      </c>
      <c r="BN24" t="s">
        <v>537</v>
      </c>
    </row>
    <row r="25" spans="1:66">
      <c r="A25" s="146" t="str">
        <f t="shared" si="20"/>
        <v>청라교통</v>
      </c>
      <c r="B25" s="146" t="str">
        <f t="shared" si="21"/>
        <v>306</v>
      </c>
      <c r="C25" s="147" t="str">
        <f t="shared" si="22"/>
        <v>70바6049</v>
      </c>
      <c r="D25" s="135" t="str">
        <f t="shared" si="23"/>
        <v>대형</v>
      </c>
      <c r="E25" s="131" t="str">
        <f t="shared" si="16"/>
        <v>S</v>
      </c>
      <c r="F25" s="154">
        <f t="shared" si="17"/>
        <v>0.84333333333333338</v>
      </c>
      <c r="G25" s="155">
        <f t="shared" si="18"/>
        <v>2.7829999999999999</v>
      </c>
      <c r="H25" s="156">
        <f t="shared" si="19"/>
        <v>3.3</v>
      </c>
      <c r="I25" s="157">
        <f t="shared" si="24"/>
        <v>12324.47</v>
      </c>
      <c r="J25" s="158">
        <f t="shared" si="25"/>
        <v>1.4642324685403904E-2</v>
      </c>
      <c r="K25" s="158">
        <f t="shared" si="26"/>
        <v>0.24054300013960411</v>
      </c>
      <c r="L25" s="158">
        <f t="shared" si="27"/>
        <v>0.16511866230353112</v>
      </c>
      <c r="M25" s="159">
        <f t="shared" si="28"/>
        <v>18.484999999999999</v>
      </c>
      <c r="N25" s="160">
        <f t="shared" si="29"/>
        <v>0</v>
      </c>
      <c r="O25" s="160">
        <f t="shared" si="30"/>
        <v>11.335000000000001</v>
      </c>
      <c r="P25" s="161">
        <f t="shared" si="31"/>
        <v>582.45666666666671</v>
      </c>
      <c r="Q25" s="162">
        <f t="shared" si="32"/>
        <v>98</v>
      </c>
      <c r="R25" s="163">
        <f t="shared" si="33"/>
        <v>42.21089134614752</v>
      </c>
      <c r="S25" s="148">
        <f t="shared" si="34"/>
        <v>0</v>
      </c>
      <c r="T25" s="148">
        <f t="shared" si="35"/>
        <v>1397</v>
      </c>
      <c r="U25" t="s">
        <v>120</v>
      </c>
      <c r="V25" t="s">
        <v>122</v>
      </c>
      <c r="W25" s="4" t="s">
        <v>120</v>
      </c>
      <c r="X25" s="4" t="s">
        <v>122</v>
      </c>
      <c r="Y25" s="4" t="s">
        <v>226</v>
      </c>
      <c r="Z25" s="4" t="s">
        <v>195</v>
      </c>
      <c r="AA25" s="4" t="s">
        <v>48</v>
      </c>
      <c r="AB25" s="4">
        <v>531</v>
      </c>
      <c r="AC25" s="4">
        <v>12324.47</v>
      </c>
      <c r="AD25" s="4">
        <v>4428.866</v>
      </c>
      <c r="AE25" s="4">
        <v>2.7829999999999999</v>
      </c>
      <c r="AF25" s="4">
        <v>3.3</v>
      </c>
      <c r="AG25" s="4">
        <v>18.484999999999999</v>
      </c>
      <c r="AH25" s="4">
        <v>392.00851799999998</v>
      </c>
      <c r="AI25" s="4">
        <v>5.739916</v>
      </c>
      <c r="AJ25" s="4">
        <v>94.294905</v>
      </c>
      <c r="AK25" s="4">
        <v>2035</v>
      </c>
      <c r="AL25" s="4">
        <v>0</v>
      </c>
      <c r="AM25" s="4">
        <v>1397</v>
      </c>
      <c r="AN25" s="4">
        <v>98</v>
      </c>
      <c r="AO25" s="4">
        <v>31.439291000000001</v>
      </c>
      <c r="AP25" s="4">
        <v>76188.5</v>
      </c>
      <c r="AQ25" s="4">
        <v>34947.4</v>
      </c>
      <c r="AR25" s="4">
        <v>32</v>
      </c>
      <c r="AS25" s="4">
        <v>25800</v>
      </c>
      <c r="AT25" s="4">
        <v>0</v>
      </c>
      <c r="AU25" s="4">
        <v>11.335000000000001</v>
      </c>
      <c r="AV25" s="4">
        <v>117730</v>
      </c>
      <c r="AW25" s="4">
        <v>0</v>
      </c>
      <c r="AX25" s="31">
        <v>0.56000000000000005</v>
      </c>
      <c r="AY25">
        <v>1.1714285714285713</v>
      </c>
      <c r="AZ25" t="s">
        <v>71</v>
      </c>
      <c r="BA25" t="s">
        <v>533</v>
      </c>
      <c r="BB25">
        <v>1</v>
      </c>
      <c r="BC25" t="s">
        <v>557</v>
      </c>
      <c r="BD25">
        <v>18</v>
      </c>
      <c r="BE25">
        <v>169966.90899999999</v>
      </c>
      <c r="BF25">
        <v>5.4819053042848474E-2</v>
      </c>
      <c r="BG25">
        <v>6.4216604993051055E-2</v>
      </c>
      <c r="BH25">
        <v>259551.43799999999</v>
      </c>
      <c r="BI25">
        <v>3.5898182925883072E-2</v>
      </c>
      <c r="BJ25">
        <v>4.2052157141748737E-2</v>
      </c>
      <c r="BK25">
        <v>1</v>
      </c>
      <c r="BL25" t="s">
        <v>67</v>
      </c>
      <c r="BM25">
        <v>4</v>
      </c>
      <c r="BN25" t="s">
        <v>539</v>
      </c>
    </row>
    <row r="26" spans="1:66">
      <c r="A26" s="143" t="str">
        <f t="shared" si="20"/>
        <v>청라교통</v>
      </c>
      <c r="B26" s="143" t="str">
        <f t="shared" si="21"/>
        <v>306</v>
      </c>
      <c r="C26" s="144" t="str">
        <f t="shared" si="22"/>
        <v>70바6050</v>
      </c>
      <c r="D26" s="118" t="str">
        <f t="shared" si="23"/>
        <v>대형</v>
      </c>
      <c r="E26" s="114" t="str">
        <f t="shared" si="16"/>
        <v>D</v>
      </c>
      <c r="F26" s="164">
        <f t="shared" si="17"/>
        <v>0.97838709677419344</v>
      </c>
      <c r="G26" s="165">
        <f t="shared" si="18"/>
        <v>3.0329999999999999</v>
      </c>
      <c r="H26" s="166">
        <f t="shared" si="19"/>
        <v>3.1</v>
      </c>
      <c r="I26" s="167">
        <f t="shared" si="24"/>
        <v>12665.438</v>
      </c>
      <c r="J26" s="168">
        <f t="shared" si="25"/>
        <v>1.4117180517585254E-2</v>
      </c>
      <c r="K26" s="168">
        <f t="shared" si="26"/>
        <v>0.22638927586251334</v>
      </c>
      <c r="L26" s="168">
        <f t="shared" si="27"/>
        <v>0.14188218362444316</v>
      </c>
      <c r="M26" s="169">
        <f t="shared" si="28"/>
        <v>17.244</v>
      </c>
      <c r="N26" s="170">
        <f t="shared" si="29"/>
        <v>8.0000000000000002E-3</v>
      </c>
      <c r="O26" s="170">
        <f t="shared" si="30"/>
        <v>9.5380000000000003</v>
      </c>
      <c r="P26" s="171">
        <f t="shared" si="31"/>
        <v>561.67666666666662</v>
      </c>
      <c r="Q26" s="172">
        <f t="shared" si="32"/>
        <v>93</v>
      </c>
      <c r="R26" s="173">
        <f t="shared" si="33"/>
        <v>42.264331865716649</v>
      </c>
      <c r="S26" s="145">
        <f t="shared" si="34"/>
        <v>1</v>
      </c>
      <c r="T26" s="145">
        <f t="shared" si="35"/>
        <v>1208</v>
      </c>
      <c r="U26" t="s">
        <v>120</v>
      </c>
      <c r="V26" s="5" t="s">
        <v>122</v>
      </c>
      <c r="W26" t="s">
        <v>120</v>
      </c>
      <c r="X26" s="5" t="s">
        <v>122</v>
      </c>
      <c r="Y26" t="s">
        <v>227</v>
      </c>
      <c r="Z26" t="s">
        <v>195</v>
      </c>
      <c r="AA26" t="s">
        <v>48</v>
      </c>
      <c r="AB26">
        <v>531</v>
      </c>
      <c r="AC26" s="1">
        <v>12665.438</v>
      </c>
      <c r="AD26" s="1">
        <v>4175.3190000000004</v>
      </c>
      <c r="AE26" s="29">
        <v>3.0329999999999999</v>
      </c>
      <c r="AF26">
        <v>3.1</v>
      </c>
      <c r="AG26">
        <v>17.244</v>
      </c>
      <c r="AH26">
        <v>394.56823500000002</v>
      </c>
      <c r="AI26">
        <v>5.5701910000000003</v>
      </c>
      <c r="AJ26">
        <v>89.326016999999993</v>
      </c>
      <c r="AK26">
        <v>1797</v>
      </c>
      <c r="AL26">
        <v>1</v>
      </c>
      <c r="AM26">
        <v>1208</v>
      </c>
      <c r="AN26">
        <v>93</v>
      </c>
      <c r="AO26">
        <v>32.099487000000003</v>
      </c>
      <c r="AP26">
        <v>74670.3</v>
      </c>
      <c r="AQ26">
        <v>33700.6</v>
      </c>
      <c r="AR26">
        <v>26</v>
      </c>
      <c r="AS26">
        <v>17981</v>
      </c>
      <c r="AT26">
        <v>8.0000000000000002E-3</v>
      </c>
      <c r="AU26">
        <v>9.5380000000000003</v>
      </c>
      <c r="AV26">
        <v>118641</v>
      </c>
      <c r="AW26">
        <v>0</v>
      </c>
      <c r="AX26" s="30">
        <v>0.57999999999999996</v>
      </c>
      <c r="AY26">
        <v>0.82857142857142851</v>
      </c>
      <c r="AZ26" t="s">
        <v>67</v>
      </c>
      <c r="BA26" t="s">
        <v>533</v>
      </c>
      <c r="BB26">
        <v>6</v>
      </c>
      <c r="BC26" t="s">
        <v>558</v>
      </c>
      <c r="BD26">
        <v>8</v>
      </c>
      <c r="BE26">
        <v>169966.90899999999</v>
      </c>
      <c r="BF26">
        <v>1.1606388629447866E-2</v>
      </c>
      <c r="BG26">
        <v>9.6167220072568022E-3</v>
      </c>
      <c r="BH26">
        <v>259551.43799999999</v>
      </c>
      <c r="BI26">
        <v>7.6004279352133658E-3</v>
      </c>
      <c r="BJ26">
        <v>6.2974974320339312E-3</v>
      </c>
      <c r="BK26">
        <v>1</v>
      </c>
      <c r="BL26" t="s">
        <v>69</v>
      </c>
      <c r="BM26">
        <v>-1</v>
      </c>
      <c r="BN26" t="s">
        <v>535</v>
      </c>
    </row>
    <row r="27" spans="1:66">
      <c r="A27" s="146" t="str">
        <f t="shared" si="20"/>
        <v>청라교통</v>
      </c>
      <c r="B27" s="146" t="str">
        <f t="shared" si="21"/>
        <v>306</v>
      </c>
      <c r="C27" s="147" t="str">
        <f t="shared" si="22"/>
        <v>70바6051</v>
      </c>
      <c r="D27" s="135" t="str">
        <f t="shared" si="23"/>
        <v>대형</v>
      </c>
      <c r="E27" s="131" t="str">
        <f t="shared" si="16"/>
        <v>D</v>
      </c>
      <c r="F27" s="154">
        <f t="shared" si="17"/>
        <v>0.90787878787878795</v>
      </c>
      <c r="G27" s="155">
        <f t="shared" si="18"/>
        <v>2.996</v>
      </c>
      <c r="H27" s="156">
        <f t="shared" si="19"/>
        <v>3.3</v>
      </c>
      <c r="I27" s="157">
        <f t="shared" si="24"/>
        <v>13244.306</v>
      </c>
      <c r="J27" s="158">
        <f t="shared" si="25"/>
        <v>1.3300291613517642E-2</v>
      </c>
      <c r="K27" s="158">
        <f t="shared" si="26"/>
        <v>0.21939959878271362</v>
      </c>
      <c r="L27" s="158">
        <f t="shared" si="27"/>
        <v>9.2568081709981626E-2</v>
      </c>
      <c r="M27" s="159">
        <f t="shared" si="28"/>
        <v>16.587</v>
      </c>
      <c r="N27" s="160">
        <f t="shared" si="29"/>
        <v>0</v>
      </c>
      <c r="O27" s="160">
        <f t="shared" si="30"/>
        <v>6.1760000000000002</v>
      </c>
      <c r="P27" s="161">
        <f t="shared" si="31"/>
        <v>288.29166666666669</v>
      </c>
      <c r="Q27" s="162">
        <f t="shared" si="32"/>
        <v>97</v>
      </c>
      <c r="R27" s="163">
        <f t="shared" si="33"/>
        <v>42.06034970060815</v>
      </c>
      <c r="S27" s="148">
        <f t="shared" si="34"/>
        <v>0</v>
      </c>
      <c r="T27" s="148">
        <f t="shared" si="35"/>
        <v>818</v>
      </c>
      <c r="U27" t="s">
        <v>120</v>
      </c>
      <c r="V27" t="s">
        <v>122</v>
      </c>
      <c r="W27" t="s">
        <v>120</v>
      </c>
      <c r="X27" s="4" t="s">
        <v>122</v>
      </c>
      <c r="Y27" s="4" t="s">
        <v>228</v>
      </c>
      <c r="Z27" s="4" t="s">
        <v>195</v>
      </c>
      <c r="AA27" s="4" t="s">
        <v>48</v>
      </c>
      <c r="AB27" s="4">
        <v>531</v>
      </c>
      <c r="AC27" s="4">
        <v>13244.306</v>
      </c>
      <c r="AD27" s="4">
        <v>4420.7790000000005</v>
      </c>
      <c r="AE27" s="4">
        <v>2.996</v>
      </c>
      <c r="AF27" s="4">
        <v>3.3</v>
      </c>
      <c r="AG27" s="4">
        <v>16.587</v>
      </c>
      <c r="AH27" s="4">
        <v>410.38461100000001</v>
      </c>
      <c r="AI27" s="4">
        <v>5.4582350000000002</v>
      </c>
      <c r="AJ27" s="4">
        <v>90.038218999999998</v>
      </c>
      <c r="AK27" s="4">
        <v>1226</v>
      </c>
      <c r="AL27" s="4">
        <v>0</v>
      </c>
      <c r="AM27" s="4">
        <v>818</v>
      </c>
      <c r="AN27" s="4">
        <v>97</v>
      </c>
      <c r="AO27" s="4">
        <v>32.272910000000003</v>
      </c>
      <c r="AP27" s="4">
        <v>84591.1</v>
      </c>
      <c r="AQ27" s="4">
        <v>17297.5</v>
      </c>
      <c r="AR27" s="4">
        <v>26</v>
      </c>
      <c r="AS27" s="4">
        <v>11565</v>
      </c>
      <c r="AT27" s="4">
        <v>0</v>
      </c>
      <c r="AU27" s="4">
        <v>6.1760000000000002</v>
      </c>
      <c r="AV27" s="4">
        <v>126070</v>
      </c>
      <c r="AW27" s="4">
        <v>0</v>
      </c>
      <c r="AX27" s="31">
        <v>0.56000000000000005</v>
      </c>
      <c r="AY27">
        <v>0.80476190476190468</v>
      </c>
      <c r="AZ27" t="s">
        <v>67</v>
      </c>
      <c r="BA27" t="s">
        <v>533</v>
      </c>
      <c r="BB27">
        <v>9</v>
      </c>
      <c r="BC27" t="s">
        <v>559</v>
      </c>
      <c r="BD27">
        <v>1</v>
      </c>
      <c r="BE27">
        <v>169966.90899999999</v>
      </c>
      <c r="BF27">
        <v>2.6872589652142231E-2</v>
      </c>
      <c r="BG27">
        <v>2.1626036434343032E-2</v>
      </c>
      <c r="BH27">
        <v>259551.43799999999</v>
      </c>
      <c r="BI27">
        <v>1.7597479078501579E-2</v>
      </c>
      <c r="BJ27">
        <v>1.4161780782222699E-2</v>
      </c>
      <c r="BK27">
        <v>1</v>
      </c>
      <c r="BL27" t="s">
        <v>67</v>
      </c>
      <c r="BM27">
        <v>0</v>
      </c>
      <c r="BN27" t="s">
        <v>537</v>
      </c>
    </row>
    <row r="28" spans="1:66">
      <c r="A28" s="143" t="str">
        <f t="shared" si="20"/>
        <v>청라교통</v>
      </c>
      <c r="B28" s="143" t="str">
        <f t="shared" si="21"/>
        <v>306</v>
      </c>
      <c r="C28" s="144" t="str">
        <f t="shared" si="22"/>
        <v>70바6085</v>
      </c>
      <c r="D28" s="118" t="str">
        <f t="shared" si="23"/>
        <v>대형</v>
      </c>
      <c r="E28" s="114" t="str">
        <f t="shared" si="16"/>
        <v>C</v>
      </c>
      <c r="F28" s="164">
        <f t="shared" si="17"/>
        <v>0.85625000000000007</v>
      </c>
      <c r="G28" s="165">
        <f t="shared" si="18"/>
        <v>2.74</v>
      </c>
      <c r="H28" s="166">
        <f t="shared" si="19"/>
        <v>3.2</v>
      </c>
      <c r="I28" s="167">
        <f t="shared" si="24"/>
        <v>11241.919</v>
      </c>
      <c r="J28" s="168">
        <f t="shared" si="25"/>
        <v>2.7784439067869392E-2</v>
      </c>
      <c r="K28" s="168">
        <f t="shared" si="26"/>
        <v>0.26515885814301071</v>
      </c>
      <c r="L28" s="168">
        <f t="shared" si="27"/>
        <v>0.13414079927101413</v>
      </c>
      <c r="M28" s="169">
        <f t="shared" si="28"/>
        <v>20.376000000000001</v>
      </c>
      <c r="N28" s="170">
        <f t="shared" si="29"/>
        <v>4.3999999999999997E-2</v>
      </c>
      <c r="O28" s="170">
        <f t="shared" si="30"/>
        <v>19.542999999999999</v>
      </c>
      <c r="P28" s="171">
        <f t="shared" si="31"/>
        <v>620.14666666666676</v>
      </c>
      <c r="Q28" s="172">
        <f t="shared" si="32"/>
        <v>96</v>
      </c>
      <c r="R28" s="173">
        <f t="shared" si="33"/>
        <v>43.112990005269239</v>
      </c>
      <c r="S28" s="145">
        <f t="shared" si="34"/>
        <v>5</v>
      </c>
      <c r="T28" s="145">
        <f t="shared" si="35"/>
        <v>2197</v>
      </c>
      <c r="U28" t="s">
        <v>120</v>
      </c>
      <c r="V28" t="s">
        <v>122</v>
      </c>
      <c r="W28" s="4" t="s">
        <v>120</v>
      </c>
      <c r="X28" s="4" t="s">
        <v>122</v>
      </c>
      <c r="Y28" s="4" t="s">
        <v>229</v>
      </c>
      <c r="Z28" s="4" t="s">
        <v>195</v>
      </c>
      <c r="AA28" s="4" t="s">
        <v>48</v>
      </c>
      <c r="AB28" s="4">
        <v>531</v>
      </c>
      <c r="AC28" s="4">
        <v>11241.919</v>
      </c>
      <c r="AD28" s="4">
        <v>4102.4870000000001</v>
      </c>
      <c r="AE28" s="4">
        <v>2.74</v>
      </c>
      <c r="AF28" s="4">
        <v>3.2</v>
      </c>
      <c r="AG28" s="4">
        <v>20.376000000000001</v>
      </c>
      <c r="AH28" s="4">
        <v>368.78908999999999</v>
      </c>
      <c r="AI28" s="4">
        <v>10.246598000000001</v>
      </c>
      <c r="AJ28" s="4">
        <v>97.787694000000002</v>
      </c>
      <c r="AK28" s="4">
        <v>1508</v>
      </c>
      <c r="AL28" s="4">
        <v>5</v>
      </c>
      <c r="AM28" s="4">
        <v>2197</v>
      </c>
      <c r="AN28" s="4">
        <v>96</v>
      </c>
      <c r="AO28" s="4">
        <v>30.483328</v>
      </c>
      <c r="AP28" s="4">
        <v>83753.7</v>
      </c>
      <c r="AQ28" s="4">
        <v>37208.800000000003</v>
      </c>
      <c r="AR28" s="4">
        <v>64</v>
      </c>
      <c r="AS28" s="4">
        <v>45242</v>
      </c>
      <c r="AT28" s="4">
        <v>4.3999999999999997E-2</v>
      </c>
      <c r="AU28" s="4">
        <v>19.542999999999999</v>
      </c>
      <c r="AV28" s="4">
        <v>106179</v>
      </c>
      <c r="AW28" s="4">
        <v>0</v>
      </c>
      <c r="AX28" s="31">
        <v>0.57999999999999996</v>
      </c>
      <c r="AY28">
        <v>0.85</v>
      </c>
      <c r="AZ28" t="s">
        <v>69</v>
      </c>
      <c r="BA28" t="s">
        <v>533</v>
      </c>
      <c r="BB28">
        <v>15</v>
      </c>
      <c r="BC28" t="s">
        <v>560</v>
      </c>
      <c r="BD28">
        <v>1</v>
      </c>
      <c r="BE28">
        <v>169966.90899999999</v>
      </c>
      <c r="BF28">
        <v>4.2191000837698354E-2</v>
      </c>
      <c r="BG28">
        <v>3.5862350712043599E-2</v>
      </c>
      <c r="BH28">
        <v>259551.43799999999</v>
      </c>
      <c r="BI28">
        <v>2.762871997650038E-2</v>
      </c>
      <c r="BJ28">
        <v>2.3484411980025321E-2</v>
      </c>
      <c r="BK28">
        <v>1</v>
      </c>
      <c r="BL28" t="s">
        <v>67</v>
      </c>
      <c r="BM28">
        <v>1</v>
      </c>
      <c r="BN28" t="s">
        <v>539</v>
      </c>
    </row>
    <row r="29" spans="1:66">
      <c r="A29" s="146" t="str">
        <f t="shared" si="20"/>
        <v>청라교통</v>
      </c>
      <c r="B29" s="146" t="str">
        <f t="shared" si="21"/>
        <v>306</v>
      </c>
      <c r="C29" s="147" t="str">
        <f t="shared" si="22"/>
        <v>70바6087</v>
      </c>
      <c r="D29" s="135" t="str">
        <f t="shared" si="23"/>
        <v>대형</v>
      </c>
      <c r="E29" s="131" t="str">
        <f t="shared" si="16"/>
        <v>F</v>
      </c>
      <c r="F29" s="154">
        <f t="shared" si="17"/>
        <v>0.86515151515151523</v>
      </c>
      <c r="G29" s="155">
        <f t="shared" si="18"/>
        <v>2.855</v>
      </c>
      <c r="H29" s="156">
        <f t="shared" si="19"/>
        <v>3.3</v>
      </c>
      <c r="I29" s="157">
        <f t="shared" si="24"/>
        <v>12055.736000000001</v>
      </c>
      <c r="J29" s="158">
        <f t="shared" si="25"/>
        <v>1.9039269987202331E-2</v>
      </c>
      <c r="K29" s="158">
        <f t="shared" si="26"/>
        <v>0.27696503975695336</v>
      </c>
      <c r="L29" s="158">
        <f t="shared" si="27"/>
        <v>0.14043107778737024</v>
      </c>
      <c r="M29" s="159">
        <f t="shared" si="28"/>
        <v>19.475000000000001</v>
      </c>
      <c r="N29" s="160">
        <f t="shared" si="29"/>
        <v>0.14899999999999999</v>
      </c>
      <c r="O29" s="160">
        <f t="shared" si="30"/>
        <v>14.682</v>
      </c>
      <c r="P29" s="161">
        <f t="shared" si="31"/>
        <v>783.0916666666667</v>
      </c>
      <c r="Q29" s="162">
        <f t="shared" si="32"/>
        <v>99</v>
      </c>
      <c r="R29" s="163">
        <f t="shared" si="33"/>
        <v>42.710187685484819</v>
      </c>
      <c r="S29" s="148">
        <f t="shared" si="34"/>
        <v>18</v>
      </c>
      <c r="T29" s="148">
        <f t="shared" si="35"/>
        <v>1770</v>
      </c>
      <c r="U29" t="s">
        <v>120</v>
      </c>
      <c r="V29" s="5" t="s">
        <v>122</v>
      </c>
      <c r="W29" t="s">
        <v>120</v>
      </c>
      <c r="X29" s="5" t="s">
        <v>122</v>
      </c>
      <c r="Y29" t="s">
        <v>230</v>
      </c>
      <c r="Z29" t="s">
        <v>195</v>
      </c>
      <c r="AA29" t="s">
        <v>48</v>
      </c>
      <c r="AB29">
        <v>531</v>
      </c>
      <c r="AC29" s="1">
        <v>12055.736000000001</v>
      </c>
      <c r="AD29" s="1">
        <v>4222.0870000000004</v>
      </c>
      <c r="AE29" s="29">
        <v>2.855</v>
      </c>
      <c r="AF29">
        <v>3.3</v>
      </c>
      <c r="AG29">
        <v>19.475000000000001</v>
      </c>
      <c r="AH29">
        <v>400.95187499999997</v>
      </c>
      <c r="AI29">
        <v>7.6338309999999998</v>
      </c>
      <c r="AJ29">
        <v>111.04965199999999</v>
      </c>
      <c r="AK29">
        <v>1693</v>
      </c>
      <c r="AL29">
        <v>18</v>
      </c>
      <c r="AM29">
        <v>1770</v>
      </c>
      <c r="AN29">
        <v>99</v>
      </c>
      <c r="AO29">
        <v>30.067788</v>
      </c>
      <c r="AP29">
        <v>91393.3</v>
      </c>
      <c r="AQ29">
        <v>46985.5</v>
      </c>
      <c r="AR29">
        <v>103</v>
      </c>
      <c r="AS29">
        <v>79951</v>
      </c>
      <c r="AT29">
        <v>0.14899999999999999</v>
      </c>
      <c r="AU29">
        <v>14.682</v>
      </c>
      <c r="AV29">
        <v>116178</v>
      </c>
      <c r="AW29">
        <v>0</v>
      </c>
      <c r="AX29" s="30">
        <v>0.59</v>
      </c>
      <c r="AY29">
        <v>0.78285714285714281</v>
      </c>
      <c r="AZ29" t="s">
        <v>70</v>
      </c>
      <c r="BA29" t="s">
        <v>533</v>
      </c>
      <c r="BB29">
        <v>2</v>
      </c>
      <c r="BC29" t="s">
        <v>561</v>
      </c>
      <c r="BD29">
        <v>2</v>
      </c>
      <c r="BE29">
        <v>169966.90899999999</v>
      </c>
      <c r="BF29">
        <v>1.3567782185178177E-2</v>
      </c>
      <c r="BG29">
        <v>1.0621635196396629E-2</v>
      </c>
      <c r="BH29">
        <v>259551.43799999999</v>
      </c>
      <c r="BI29">
        <v>8.8848438589656364E-3</v>
      </c>
      <c r="BJ29">
        <v>6.9555634781616688E-3</v>
      </c>
      <c r="BK29">
        <v>1</v>
      </c>
      <c r="BL29" t="s">
        <v>67</v>
      </c>
      <c r="BM29">
        <v>-1</v>
      </c>
      <c r="BN29" t="s">
        <v>535</v>
      </c>
    </row>
    <row r="30" spans="1:66">
      <c r="A30" s="143" t="str">
        <f t="shared" si="20"/>
        <v>청라교통</v>
      </c>
      <c r="B30" s="143" t="str">
        <f t="shared" si="21"/>
        <v>306</v>
      </c>
      <c r="C30" s="144" t="str">
        <f t="shared" si="22"/>
        <v>70바6088</v>
      </c>
      <c r="D30" s="118" t="str">
        <f t="shared" si="23"/>
        <v>대형</v>
      </c>
      <c r="E30" s="114" t="str">
        <f t="shared" si="16"/>
        <v>B</v>
      </c>
      <c r="F30" s="164">
        <f t="shared" si="17"/>
        <v>0.85312499999999991</v>
      </c>
      <c r="G30" s="165">
        <f t="shared" si="18"/>
        <v>2.73</v>
      </c>
      <c r="H30" s="166">
        <f t="shared" si="19"/>
        <v>3.2</v>
      </c>
      <c r="I30" s="167">
        <f t="shared" si="24"/>
        <v>11965.263000000001</v>
      </c>
      <c r="J30" s="168">
        <f t="shared" si="25"/>
        <v>1.1057806508083749E-2</v>
      </c>
      <c r="K30" s="168">
        <f t="shared" si="26"/>
        <v>0.23450328831114695</v>
      </c>
      <c r="L30" s="168">
        <f t="shared" si="27"/>
        <v>0.13773203313625448</v>
      </c>
      <c r="M30" s="169">
        <f t="shared" si="28"/>
        <v>18.911999999999999</v>
      </c>
      <c r="N30" s="170">
        <f t="shared" si="29"/>
        <v>1.7000000000000001E-2</v>
      </c>
      <c r="O30" s="170">
        <f t="shared" si="30"/>
        <v>10.606</v>
      </c>
      <c r="P30" s="171">
        <f t="shared" si="31"/>
        <v>736.9083333333333</v>
      </c>
      <c r="Q30" s="172">
        <f t="shared" si="32"/>
        <v>93</v>
      </c>
      <c r="R30" s="173">
        <f t="shared" si="33"/>
        <v>42.873942029455385</v>
      </c>
      <c r="S30" s="145">
        <f t="shared" si="34"/>
        <v>2</v>
      </c>
      <c r="T30" s="145">
        <f t="shared" si="35"/>
        <v>1269</v>
      </c>
      <c r="U30" t="s">
        <v>120</v>
      </c>
      <c r="V30" t="s">
        <v>122</v>
      </c>
      <c r="W30" t="s">
        <v>120</v>
      </c>
      <c r="X30" s="4" t="s">
        <v>122</v>
      </c>
      <c r="Y30" s="4" t="s">
        <v>231</v>
      </c>
      <c r="Z30" s="4" t="s">
        <v>195</v>
      </c>
      <c r="AA30" s="4" t="s">
        <v>48</v>
      </c>
      <c r="AB30" s="4">
        <v>531</v>
      </c>
      <c r="AC30" s="4">
        <v>11965.263000000001</v>
      </c>
      <c r="AD30" s="4">
        <v>4382.2849999999999</v>
      </c>
      <c r="AE30" s="4">
        <v>2.73</v>
      </c>
      <c r="AF30" s="4">
        <v>3.2</v>
      </c>
      <c r="AG30" s="4">
        <v>18.911999999999999</v>
      </c>
      <c r="AH30" s="4">
        <v>369.91739699999999</v>
      </c>
      <c r="AI30" s="4">
        <v>4.0904749999999996</v>
      </c>
      <c r="AJ30" s="4">
        <v>86.746846000000005</v>
      </c>
      <c r="AK30" s="4">
        <v>1648</v>
      </c>
      <c r="AL30" s="4">
        <v>2</v>
      </c>
      <c r="AM30" s="4">
        <v>1269</v>
      </c>
      <c r="AN30" s="4">
        <v>93</v>
      </c>
      <c r="AO30" s="4">
        <v>32.345768999999997</v>
      </c>
      <c r="AP30" s="4">
        <v>81882.3</v>
      </c>
      <c r="AQ30" s="4">
        <v>44214.5</v>
      </c>
      <c r="AR30" s="4">
        <v>24</v>
      </c>
      <c r="AS30" s="4">
        <v>13605</v>
      </c>
      <c r="AT30" s="4">
        <v>1.7000000000000001E-2</v>
      </c>
      <c r="AU30" s="4">
        <v>10.606</v>
      </c>
      <c r="AV30" s="4">
        <v>112540</v>
      </c>
      <c r="AW30" s="4">
        <v>0</v>
      </c>
      <c r="AX30" s="31">
        <v>0.55000000000000004</v>
      </c>
      <c r="AY30">
        <v>0.90149999999999997</v>
      </c>
      <c r="AZ30" t="s">
        <v>68</v>
      </c>
      <c r="BA30" t="s">
        <v>533</v>
      </c>
      <c r="BB30">
        <v>4</v>
      </c>
      <c r="BC30" t="s">
        <v>562</v>
      </c>
      <c r="BD30">
        <v>1</v>
      </c>
      <c r="BE30">
        <v>169966.90899999999</v>
      </c>
      <c r="BF30">
        <v>1.9263696794062427E-2</v>
      </c>
      <c r="BG30">
        <v>1.7366222659847278E-2</v>
      </c>
      <c r="BH30">
        <v>259551.43799999999</v>
      </c>
      <c r="BI30">
        <v>1.2614805855939815E-2</v>
      </c>
      <c r="BJ30">
        <v>1.1372247479129743E-2</v>
      </c>
      <c r="BK30">
        <v>1</v>
      </c>
      <c r="BL30" t="s">
        <v>69</v>
      </c>
      <c r="BM30">
        <v>1</v>
      </c>
      <c r="BN30" t="s">
        <v>539</v>
      </c>
    </row>
    <row r="31" spans="1:66">
      <c r="A31" s="146" t="str">
        <f t="shared" si="20"/>
        <v>청라교통</v>
      </c>
      <c r="B31" s="146" t="str">
        <f t="shared" si="21"/>
        <v>306</v>
      </c>
      <c r="C31" s="147" t="str">
        <f t="shared" si="22"/>
        <v>70바6089</v>
      </c>
      <c r="D31" s="135" t="str">
        <f t="shared" si="23"/>
        <v>대형</v>
      </c>
      <c r="E31" s="131" t="str">
        <f t="shared" si="16"/>
        <v>C</v>
      </c>
      <c r="F31" s="154">
        <f t="shared" si="17"/>
        <v>0.81709677419354831</v>
      </c>
      <c r="G31" s="155">
        <f t="shared" si="18"/>
        <v>2.5329999999999999</v>
      </c>
      <c r="H31" s="156">
        <f t="shared" si="19"/>
        <v>3.1</v>
      </c>
      <c r="I31" s="157">
        <f t="shared" si="24"/>
        <v>11700.491</v>
      </c>
      <c r="J31" s="158">
        <f t="shared" si="25"/>
        <v>3.7792895619462114E-2</v>
      </c>
      <c r="K31" s="158">
        <f t="shared" si="26"/>
        <v>0.28823489423359461</v>
      </c>
      <c r="L31" s="158">
        <f t="shared" si="27"/>
        <v>0.19033389282552329</v>
      </c>
      <c r="M31" s="159">
        <f t="shared" si="28"/>
        <v>22.634</v>
      </c>
      <c r="N31" s="160">
        <f t="shared" si="29"/>
        <v>1.7000000000000001E-2</v>
      </c>
      <c r="O31" s="160">
        <f t="shared" si="30"/>
        <v>27.015999999999998</v>
      </c>
      <c r="P31" s="161">
        <f t="shared" si="31"/>
        <v>889.2166666666667</v>
      </c>
      <c r="Q31" s="162">
        <f t="shared" si="32"/>
        <v>93</v>
      </c>
      <c r="R31" s="163">
        <f t="shared" si="33"/>
        <v>43.141228514468111</v>
      </c>
      <c r="S31" s="148">
        <f t="shared" si="34"/>
        <v>2</v>
      </c>
      <c r="T31" s="148">
        <f t="shared" si="35"/>
        <v>3161</v>
      </c>
      <c r="U31" t="s">
        <v>120</v>
      </c>
      <c r="V31" t="s">
        <v>122</v>
      </c>
      <c r="W31" s="4" t="s">
        <v>120</v>
      </c>
      <c r="X31" s="4" t="s">
        <v>122</v>
      </c>
      <c r="Y31" s="4" t="s">
        <v>232</v>
      </c>
      <c r="Z31" s="4" t="s">
        <v>195</v>
      </c>
      <c r="AA31" s="4" t="s">
        <v>48</v>
      </c>
      <c r="AB31" s="4">
        <v>531</v>
      </c>
      <c r="AC31" s="4">
        <v>11700.491</v>
      </c>
      <c r="AD31" s="4">
        <v>4619.1270000000004</v>
      </c>
      <c r="AE31" s="4">
        <v>2.5329999999999999</v>
      </c>
      <c r="AF31" s="4">
        <v>3.1</v>
      </c>
      <c r="AG31" s="4">
        <v>22.634</v>
      </c>
      <c r="AH31" s="4">
        <v>402.41076399999997</v>
      </c>
      <c r="AI31" s="4">
        <v>15.208268</v>
      </c>
      <c r="AJ31" s="4">
        <v>115.98882399999999</v>
      </c>
      <c r="AK31" s="4">
        <v>2227</v>
      </c>
      <c r="AL31" s="4">
        <v>2</v>
      </c>
      <c r="AM31" s="4">
        <v>3161</v>
      </c>
      <c r="AN31" s="4">
        <v>93</v>
      </c>
      <c r="AO31" s="4">
        <v>29.075989</v>
      </c>
      <c r="AP31" s="4">
        <v>110346.8</v>
      </c>
      <c r="AQ31" s="4">
        <v>53353</v>
      </c>
      <c r="AR31" s="4">
        <v>133</v>
      </c>
      <c r="AS31" s="4">
        <v>65429</v>
      </c>
      <c r="AT31" s="4">
        <v>1.7000000000000001E-2</v>
      </c>
      <c r="AU31" s="4">
        <v>27.015999999999998</v>
      </c>
      <c r="AV31" s="4">
        <v>109898</v>
      </c>
      <c r="AW31" s="4">
        <v>0</v>
      </c>
      <c r="AX31" s="4">
        <v>0.57999999999999996</v>
      </c>
      <c r="AY31">
        <v>0.85285714285714276</v>
      </c>
      <c r="AZ31" t="s">
        <v>69</v>
      </c>
      <c r="BA31" t="s">
        <v>533</v>
      </c>
      <c r="BB31">
        <v>12</v>
      </c>
      <c r="BC31" t="s">
        <v>563</v>
      </c>
      <c r="BD31">
        <v>23</v>
      </c>
      <c r="BE31">
        <v>169966.90899999999</v>
      </c>
      <c r="BF31">
        <v>3.3338536503008366E-2</v>
      </c>
      <c r="BG31">
        <v>2.8433008988994275E-2</v>
      </c>
      <c r="BH31">
        <v>259551.43799999999</v>
      </c>
      <c r="BI31">
        <v>2.1831695650247181E-2</v>
      </c>
      <c r="BJ31">
        <v>1.8619317575996521E-2</v>
      </c>
      <c r="BK31">
        <v>1</v>
      </c>
      <c r="BL31" t="s">
        <v>69</v>
      </c>
      <c r="BM31">
        <v>0</v>
      </c>
      <c r="BN31" t="s">
        <v>537</v>
      </c>
    </row>
    <row r="32" spans="1:66">
      <c r="A32" s="143" t="str">
        <f t="shared" si="20"/>
        <v>청라교통</v>
      </c>
      <c r="B32" s="143" t="str">
        <f t="shared" si="21"/>
        <v>306</v>
      </c>
      <c r="C32" s="144" t="str">
        <f t="shared" si="22"/>
        <v>70바6090</v>
      </c>
      <c r="D32" s="118" t="str">
        <f t="shared" si="23"/>
        <v>대형</v>
      </c>
      <c r="E32" s="114" t="str">
        <f t="shared" si="16"/>
        <v>B</v>
      </c>
      <c r="F32" s="164">
        <f t="shared" si="17"/>
        <v>0.82187499999999991</v>
      </c>
      <c r="G32" s="165">
        <f t="shared" si="18"/>
        <v>2.63</v>
      </c>
      <c r="H32" s="166">
        <f t="shared" si="19"/>
        <v>3.2</v>
      </c>
      <c r="I32" s="167">
        <f t="shared" si="24"/>
        <v>12952.07</v>
      </c>
      <c r="J32" s="168">
        <f t="shared" si="25"/>
        <v>7.8467181462308546E-3</v>
      </c>
      <c r="K32" s="168">
        <f t="shared" si="26"/>
        <v>0.30200303313368554</v>
      </c>
      <c r="L32" s="168">
        <f t="shared" si="27"/>
        <v>0.16012884426968044</v>
      </c>
      <c r="M32" s="169">
        <f t="shared" si="28"/>
        <v>19.971</v>
      </c>
      <c r="N32" s="170">
        <f t="shared" si="29"/>
        <v>8.0000000000000002E-3</v>
      </c>
      <c r="O32" s="170">
        <f t="shared" si="30"/>
        <v>15.025</v>
      </c>
      <c r="P32" s="171">
        <f t="shared" si="31"/>
        <v>740.43499999999995</v>
      </c>
      <c r="Q32" s="172">
        <f t="shared" si="32"/>
        <v>94</v>
      </c>
      <c r="R32" s="173">
        <f t="shared" si="33"/>
        <v>43.781262557848031</v>
      </c>
      <c r="S32" s="145">
        <f t="shared" si="34"/>
        <v>1</v>
      </c>
      <c r="T32" s="145">
        <f t="shared" si="35"/>
        <v>1946</v>
      </c>
      <c r="U32" t="s">
        <v>120</v>
      </c>
      <c r="V32" s="5" t="s">
        <v>122</v>
      </c>
      <c r="W32" t="s">
        <v>120</v>
      </c>
      <c r="X32" s="5" t="s">
        <v>122</v>
      </c>
      <c r="Y32" t="s">
        <v>233</v>
      </c>
      <c r="Z32" t="s">
        <v>195</v>
      </c>
      <c r="AA32" t="s">
        <v>48</v>
      </c>
      <c r="AB32">
        <v>531</v>
      </c>
      <c r="AC32" s="1">
        <v>12952.07</v>
      </c>
      <c r="AD32" s="1">
        <v>4925.5069999999996</v>
      </c>
      <c r="AE32" s="29">
        <v>2.63</v>
      </c>
      <c r="AF32">
        <v>3.2</v>
      </c>
      <c r="AG32">
        <v>19.971</v>
      </c>
      <c r="AH32">
        <v>428.65436699999998</v>
      </c>
      <c r="AI32">
        <v>3.3635299999999999</v>
      </c>
      <c r="AJ32">
        <v>129.45491899999999</v>
      </c>
      <c r="AK32">
        <v>2074</v>
      </c>
      <c r="AL32">
        <v>1</v>
      </c>
      <c r="AM32">
        <v>1946</v>
      </c>
      <c r="AN32">
        <v>94</v>
      </c>
      <c r="AO32">
        <v>30.215648999999999</v>
      </c>
      <c r="AP32">
        <v>100739.6</v>
      </c>
      <c r="AQ32">
        <v>44426.1</v>
      </c>
      <c r="AR32">
        <v>102</v>
      </c>
      <c r="AS32">
        <v>119935</v>
      </c>
      <c r="AT32">
        <v>8.0000000000000002E-3</v>
      </c>
      <c r="AU32">
        <v>15.025</v>
      </c>
      <c r="AV32">
        <v>124191</v>
      </c>
      <c r="AW32">
        <v>0</v>
      </c>
      <c r="AX32">
        <v>0.54</v>
      </c>
      <c r="AY32">
        <v>0.94185185185185183</v>
      </c>
      <c r="AZ32" t="s">
        <v>68</v>
      </c>
      <c r="BA32" t="s">
        <v>564</v>
      </c>
      <c r="BB32">
        <v>1</v>
      </c>
      <c r="BC32" t="s">
        <v>565</v>
      </c>
      <c r="BD32">
        <v>4</v>
      </c>
      <c r="BE32">
        <v>30315.317999999999</v>
      </c>
      <c r="BF32">
        <v>5.7887303045938691E-2</v>
      </c>
      <c r="BG32">
        <v>5.45212635725267E-2</v>
      </c>
      <c r="BH32">
        <v>259551.43799999999</v>
      </c>
      <c r="BI32">
        <v>6.7611723268510655E-3</v>
      </c>
      <c r="BJ32">
        <v>6.3680226767341697E-3</v>
      </c>
      <c r="BK32">
        <v>1</v>
      </c>
      <c r="BL32" t="s">
        <v>71</v>
      </c>
      <c r="BM32">
        <v>-2</v>
      </c>
      <c r="BN32" t="s">
        <v>535</v>
      </c>
    </row>
    <row r="33" spans="1:66">
      <c r="A33" s="146" t="str">
        <f t="shared" si="20"/>
        <v>청라교통</v>
      </c>
      <c r="B33" s="146" t="str">
        <f t="shared" si="21"/>
        <v>306</v>
      </c>
      <c r="C33" s="147" t="str">
        <f t="shared" si="22"/>
        <v>72바1305</v>
      </c>
      <c r="D33" s="135" t="str">
        <f t="shared" si="23"/>
        <v>대형</v>
      </c>
      <c r="E33" s="131" t="str">
        <f t="shared" si="16"/>
        <v>C</v>
      </c>
      <c r="F33" s="154">
        <f t="shared" si="17"/>
        <v>0.8490322580645161</v>
      </c>
      <c r="G33" s="155">
        <f t="shared" si="18"/>
        <v>2.6320000000000001</v>
      </c>
      <c r="H33" s="156">
        <f t="shared" si="19"/>
        <v>3.1</v>
      </c>
      <c r="I33" s="157">
        <f t="shared" si="24"/>
        <v>13249.786</v>
      </c>
      <c r="J33" s="158">
        <f t="shared" si="25"/>
        <v>1.9607670042843101E-2</v>
      </c>
      <c r="K33" s="158">
        <f t="shared" si="26"/>
        <v>0.26374286984809175</v>
      </c>
      <c r="L33" s="158">
        <f t="shared" si="27"/>
        <v>0.15600251958786354</v>
      </c>
      <c r="M33" s="159">
        <f t="shared" si="28"/>
        <v>20.884</v>
      </c>
      <c r="N33" s="160">
        <f t="shared" si="29"/>
        <v>0</v>
      </c>
      <c r="O33" s="160">
        <f t="shared" si="30"/>
        <v>6.8680000000000003</v>
      </c>
      <c r="P33" s="161">
        <f t="shared" si="31"/>
        <v>819.12833333333333</v>
      </c>
      <c r="Q33" s="162">
        <f t="shared" si="32"/>
        <v>93</v>
      </c>
      <c r="R33" s="163">
        <f t="shared" si="33"/>
        <v>42.184856837247366</v>
      </c>
      <c r="S33" s="148">
        <f t="shared" si="34"/>
        <v>0</v>
      </c>
      <c r="T33" s="148">
        <f t="shared" si="35"/>
        <v>910</v>
      </c>
      <c r="U33" t="s">
        <v>120</v>
      </c>
      <c r="V33" t="s">
        <v>122</v>
      </c>
      <c r="W33" t="s">
        <v>120</v>
      </c>
      <c r="X33" s="4" t="s">
        <v>122</v>
      </c>
      <c r="Y33" s="4" t="s">
        <v>234</v>
      </c>
      <c r="Z33" s="4" t="s">
        <v>195</v>
      </c>
      <c r="AA33" s="4" t="s">
        <v>48</v>
      </c>
      <c r="AB33" s="4">
        <v>531</v>
      </c>
      <c r="AC33" s="4">
        <v>13249.786</v>
      </c>
      <c r="AD33" s="4">
        <v>5033.4390000000003</v>
      </c>
      <c r="AE33" s="4">
        <v>2.6320000000000001</v>
      </c>
      <c r="AF33" s="4">
        <v>3.1</v>
      </c>
      <c r="AG33" s="4">
        <v>20.884</v>
      </c>
      <c r="AH33" s="4">
        <v>438.273797</v>
      </c>
      <c r="AI33" s="4">
        <v>8.5935279999999992</v>
      </c>
      <c r="AJ33" s="4">
        <v>115.591589</v>
      </c>
      <c r="AK33" s="4">
        <v>2067</v>
      </c>
      <c r="AL33" s="4">
        <v>0</v>
      </c>
      <c r="AM33" s="4">
        <v>910</v>
      </c>
      <c r="AN33" s="4">
        <v>93</v>
      </c>
      <c r="AO33" s="4">
        <v>30.231753999999999</v>
      </c>
      <c r="AP33" s="4">
        <v>98274</v>
      </c>
      <c r="AQ33" s="4">
        <v>49147.7</v>
      </c>
      <c r="AR33" s="4">
        <v>97</v>
      </c>
      <c r="AS33" s="4">
        <v>44618</v>
      </c>
      <c r="AT33" s="4">
        <v>0</v>
      </c>
      <c r="AU33" s="4">
        <v>6.8680000000000003</v>
      </c>
      <c r="AV33" s="4">
        <v>124116</v>
      </c>
      <c r="AW33" s="4">
        <v>0</v>
      </c>
      <c r="AX33" s="4">
        <v>0.57999999999999996</v>
      </c>
      <c r="AY33">
        <v>0.86703703703703705</v>
      </c>
      <c r="AZ33" t="s">
        <v>69</v>
      </c>
      <c r="BA33" t="s">
        <v>564</v>
      </c>
      <c r="BB33">
        <v>2</v>
      </c>
      <c r="BC33" t="s">
        <v>566</v>
      </c>
      <c r="BD33">
        <v>9</v>
      </c>
      <c r="BE33">
        <v>30315.317999999999</v>
      </c>
      <c r="BF33">
        <v>8.8623183830695756E-2</v>
      </c>
      <c r="BG33">
        <v>7.6839582721355104E-2</v>
      </c>
      <c r="BH33">
        <v>259551.43799999999</v>
      </c>
      <c r="BI33">
        <v>1.0351088865860955E-2</v>
      </c>
      <c r="BJ33">
        <v>8.9747774203631468E-3</v>
      </c>
      <c r="BK33">
        <v>1</v>
      </c>
      <c r="BL33" t="s">
        <v>69</v>
      </c>
      <c r="BM33">
        <v>0</v>
      </c>
      <c r="BN33" t="s">
        <v>537</v>
      </c>
    </row>
    <row r="34" spans="1:66">
      <c r="A34" s="143" t="str">
        <f t="shared" si="20"/>
        <v>청라교통</v>
      </c>
      <c r="B34" s="143" t="str">
        <f t="shared" si="21"/>
        <v>306</v>
      </c>
      <c r="C34" s="144" t="str">
        <f t="shared" si="22"/>
        <v>72바1306</v>
      </c>
      <c r="D34" s="118" t="str">
        <f t="shared" si="23"/>
        <v>대형</v>
      </c>
      <c r="E34" s="114" t="str">
        <f t="shared" si="16"/>
        <v>F</v>
      </c>
      <c r="F34" s="164">
        <f t="shared" si="17"/>
        <v>0.84290322580645161</v>
      </c>
      <c r="G34" s="165">
        <f t="shared" si="18"/>
        <v>2.613</v>
      </c>
      <c r="H34" s="166">
        <f t="shared" si="19"/>
        <v>3.1</v>
      </c>
      <c r="I34" s="167">
        <f t="shared" si="24"/>
        <v>12394.17</v>
      </c>
      <c r="J34" s="168">
        <f t="shared" si="25"/>
        <v>2.7428514002756241E-2</v>
      </c>
      <c r="K34" s="168">
        <f t="shared" si="26"/>
        <v>0.26346847624207048</v>
      </c>
      <c r="L34" s="168">
        <f t="shared" si="27"/>
        <v>0.15967184571455773</v>
      </c>
      <c r="M34" s="169">
        <f t="shared" si="28"/>
        <v>20.771999999999998</v>
      </c>
      <c r="N34" s="170">
        <f t="shared" si="29"/>
        <v>1.6E-2</v>
      </c>
      <c r="O34" s="170">
        <f t="shared" si="30"/>
        <v>11.675000000000001</v>
      </c>
      <c r="P34" s="171">
        <f t="shared" si="31"/>
        <v>811.20999999999992</v>
      </c>
      <c r="Q34" s="172">
        <f t="shared" si="32"/>
        <v>94</v>
      </c>
      <c r="R34" s="173">
        <f t="shared" si="33"/>
        <v>43.189598342244679</v>
      </c>
      <c r="S34" s="145">
        <f t="shared" si="34"/>
        <v>2</v>
      </c>
      <c r="T34" s="145">
        <f t="shared" si="35"/>
        <v>1447</v>
      </c>
      <c r="U34" t="s">
        <v>120</v>
      </c>
      <c r="V34" t="s">
        <v>122</v>
      </c>
      <c r="W34" s="4" t="s">
        <v>120</v>
      </c>
      <c r="X34" s="4" t="s">
        <v>122</v>
      </c>
      <c r="Y34" s="4" t="s">
        <v>235</v>
      </c>
      <c r="Z34" s="4" t="s">
        <v>195</v>
      </c>
      <c r="AA34" s="4" t="s">
        <v>48</v>
      </c>
      <c r="AB34" s="4">
        <v>531</v>
      </c>
      <c r="AC34" s="4">
        <v>12394.17</v>
      </c>
      <c r="AD34" s="4">
        <v>4744.0349999999999</v>
      </c>
      <c r="AE34" s="4">
        <v>2.613</v>
      </c>
      <c r="AF34" s="4">
        <v>3.1</v>
      </c>
      <c r="AG34" s="4">
        <v>20.771999999999998</v>
      </c>
      <c r="AH34" s="4">
        <v>404.69603999999998</v>
      </c>
      <c r="AI34" s="4">
        <v>11.100211</v>
      </c>
      <c r="AJ34" s="4">
        <v>106.62464900000001</v>
      </c>
      <c r="AK34" s="4">
        <v>1979</v>
      </c>
      <c r="AL34" s="4">
        <v>2</v>
      </c>
      <c r="AM34" s="4">
        <v>1447</v>
      </c>
      <c r="AN34" s="4">
        <v>94</v>
      </c>
      <c r="AO34" s="4">
        <v>30.625874</v>
      </c>
      <c r="AP34" s="4">
        <v>101118.39999999999</v>
      </c>
      <c r="AQ34" s="4">
        <v>48672.6</v>
      </c>
      <c r="AR34" s="4">
        <v>104</v>
      </c>
      <c r="AS34" s="4">
        <v>45828</v>
      </c>
      <c r="AT34" s="4">
        <v>1.6E-2</v>
      </c>
      <c r="AU34" s="4">
        <v>11.675000000000001</v>
      </c>
      <c r="AV34" s="4">
        <v>111884</v>
      </c>
      <c r="AW34" s="4">
        <v>0</v>
      </c>
      <c r="AX34" s="4">
        <v>0.56000000000000005</v>
      </c>
      <c r="AY34">
        <v>0.75346153846153852</v>
      </c>
      <c r="AZ34" t="s">
        <v>70</v>
      </c>
      <c r="BA34" t="s">
        <v>564</v>
      </c>
      <c r="BB34">
        <v>3</v>
      </c>
      <c r="BC34" t="s">
        <v>567</v>
      </c>
      <c r="BD34">
        <v>6</v>
      </c>
      <c r="BE34">
        <v>30315.317999999999</v>
      </c>
      <c r="BF34">
        <v>8.1065552404893132E-2</v>
      </c>
      <c r="BG34">
        <v>6.1079775831225251E-2</v>
      </c>
      <c r="BH34">
        <v>259551.43799999999</v>
      </c>
      <c r="BI34">
        <v>9.4683659583500359E-3</v>
      </c>
      <c r="BJ34">
        <v>7.1340495816952778E-3</v>
      </c>
      <c r="BK34">
        <v>1</v>
      </c>
      <c r="BL34" t="s">
        <v>67</v>
      </c>
      <c r="BM34">
        <v>-1</v>
      </c>
      <c r="BN34" t="s">
        <v>535</v>
      </c>
    </row>
    <row r="35" spans="1:66">
      <c r="A35" s="146" t="str">
        <f t="shared" si="20"/>
        <v>청라교통</v>
      </c>
      <c r="B35" s="146" t="str">
        <f t="shared" si="21"/>
        <v>306</v>
      </c>
      <c r="C35" s="147" t="str">
        <f t="shared" si="22"/>
        <v>72바1307</v>
      </c>
      <c r="D35" s="135" t="str">
        <f t="shared" si="23"/>
        <v>대형</v>
      </c>
      <c r="E35" s="131" t="str">
        <f t="shared" si="16"/>
        <v>F</v>
      </c>
      <c r="F35" s="154">
        <f t="shared" si="17"/>
        <v>0.85677419354838713</v>
      </c>
      <c r="G35" s="155">
        <f t="shared" si="18"/>
        <v>2.6560000000000001</v>
      </c>
      <c r="H35" s="156">
        <f t="shared" si="19"/>
        <v>3.1</v>
      </c>
      <c r="I35" s="157">
        <f t="shared" si="24"/>
        <v>12571.732</v>
      </c>
      <c r="J35" s="158">
        <f t="shared" si="25"/>
        <v>1.9736230178476099E-2</v>
      </c>
      <c r="K35" s="158">
        <f t="shared" si="26"/>
        <v>0.23642196639937713</v>
      </c>
      <c r="L35" s="158">
        <f t="shared" si="27"/>
        <v>0.17746162581257699</v>
      </c>
      <c r="M35" s="159">
        <f t="shared" si="28"/>
        <v>21.664999999999999</v>
      </c>
      <c r="N35" s="160">
        <f t="shared" si="29"/>
        <v>1.6E-2</v>
      </c>
      <c r="O35" s="160">
        <f t="shared" si="30"/>
        <v>19.242000000000001</v>
      </c>
      <c r="P35" s="161">
        <f t="shared" si="31"/>
        <v>642.41999999999996</v>
      </c>
      <c r="Q35" s="162">
        <f t="shared" si="32"/>
        <v>98</v>
      </c>
      <c r="R35" s="163">
        <f t="shared" si="33"/>
        <v>43.749812318456556</v>
      </c>
      <c r="S35" s="148">
        <f t="shared" si="34"/>
        <v>2</v>
      </c>
      <c r="T35" s="148">
        <f t="shared" si="35"/>
        <v>2419</v>
      </c>
      <c r="U35" t="s">
        <v>120</v>
      </c>
      <c r="V35" t="s">
        <v>122</v>
      </c>
      <c r="W35" t="s">
        <v>120</v>
      </c>
      <c r="X35" s="4" t="s">
        <v>122</v>
      </c>
      <c r="Y35" s="4" t="s">
        <v>236</v>
      </c>
      <c r="Z35" s="4" t="s">
        <v>195</v>
      </c>
      <c r="AA35" s="4" t="s">
        <v>48</v>
      </c>
      <c r="AB35" s="4">
        <v>531</v>
      </c>
      <c r="AC35" s="4">
        <v>12571.732</v>
      </c>
      <c r="AD35" s="4">
        <v>4733.9170000000004</v>
      </c>
      <c r="AE35" s="4">
        <v>2.6560000000000001</v>
      </c>
      <c r="AF35" s="4">
        <v>3.1</v>
      </c>
      <c r="AG35" s="4">
        <v>21.664999999999999</v>
      </c>
      <c r="AH35" s="4">
        <v>386.31212399999998</v>
      </c>
      <c r="AI35" s="4">
        <v>7.6243449999999999</v>
      </c>
      <c r="AJ35" s="4">
        <v>91.332672000000002</v>
      </c>
      <c r="AK35" s="4">
        <v>2231</v>
      </c>
      <c r="AL35" s="4">
        <v>2</v>
      </c>
      <c r="AM35" s="4">
        <v>2419</v>
      </c>
      <c r="AN35" s="4">
        <v>98</v>
      </c>
      <c r="AO35" s="4">
        <v>32.542938999999997</v>
      </c>
      <c r="AP35" s="4">
        <v>73972.399999999994</v>
      </c>
      <c r="AQ35" s="4">
        <v>38545.199999999997</v>
      </c>
      <c r="AR35" s="4">
        <v>33</v>
      </c>
      <c r="AS35" s="4">
        <v>18657</v>
      </c>
      <c r="AT35" s="4">
        <v>1.6E-2</v>
      </c>
      <c r="AU35" s="4">
        <v>19.242000000000001</v>
      </c>
      <c r="AV35" s="4">
        <v>119587</v>
      </c>
      <c r="AW35" s="4">
        <v>0</v>
      </c>
      <c r="AX35" s="4">
        <v>0.57999999999999996</v>
      </c>
      <c r="AY35">
        <v>0.78538461538461524</v>
      </c>
      <c r="AZ35" t="s">
        <v>70</v>
      </c>
      <c r="BA35" t="s">
        <v>564</v>
      </c>
      <c r="BB35">
        <v>1</v>
      </c>
      <c r="BC35" t="s">
        <v>568</v>
      </c>
      <c r="BD35">
        <v>5</v>
      </c>
      <c r="BE35">
        <v>30315.317999999999</v>
      </c>
      <c r="BF35">
        <v>7.5915779606864103E-2</v>
      </c>
      <c r="BG35">
        <v>5.9623085368160182E-2</v>
      </c>
      <c r="BH35">
        <v>259551.43799999999</v>
      </c>
      <c r="BI35">
        <v>8.8668782486190662E-3</v>
      </c>
      <c r="BJ35">
        <v>6.9639097629538961E-3</v>
      </c>
      <c r="BK35">
        <v>1</v>
      </c>
      <c r="BL35" t="s">
        <v>69</v>
      </c>
      <c r="BM35">
        <v>-2</v>
      </c>
      <c r="BN35" t="s">
        <v>535</v>
      </c>
    </row>
    <row r="36" spans="1:66">
      <c r="A36" s="143" t="str">
        <f t="shared" si="20"/>
        <v>청라교통</v>
      </c>
      <c r="B36" s="143" t="str">
        <f t="shared" si="21"/>
        <v>306</v>
      </c>
      <c r="C36" s="144" t="str">
        <f t="shared" si="22"/>
        <v>72바1381</v>
      </c>
      <c r="D36" s="118" t="str">
        <f t="shared" si="23"/>
        <v>대형</v>
      </c>
      <c r="E36" s="114" t="str">
        <f t="shared" si="16"/>
        <v>F</v>
      </c>
      <c r="F36" s="164">
        <f t="shared" si="17"/>
        <v>0.78156249999999994</v>
      </c>
      <c r="G36" s="165">
        <f t="shared" si="18"/>
        <v>2.5009999999999999</v>
      </c>
      <c r="H36" s="166">
        <f t="shared" si="19"/>
        <v>3.2</v>
      </c>
      <c r="I36" s="167">
        <f t="shared" si="24"/>
        <v>11344.59</v>
      </c>
      <c r="J36" s="168">
        <f t="shared" si="25"/>
        <v>3.6220043432514532E-2</v>
      </c>
      <c r="K36" s="168">
        <f t="shared" si="26"/>
        <v>0.27329240150612349</v>
      </c>
      <c r="L36" s="168">
        <f t="shared" si="27"/>
        <v>0.16571775621683993</v>
      </c>
      <c r="M36" s="169">
        <f t="shared" si="28"/>
        <v>22.338999999999999</v>
      </c>
      <c r="N36" s="170">
        <f t="shared" si="29"/>
        <v>2.5999999999999999E-2</v>
      </c>
      <c r="O36" s="170">
        <f t="shared" si="30"/>
        <v>10.551</v>
      </c>
      <c r="P36" s="171">
        <f t="shared" si="31"/>
        <v>958.91166666666663</v>
      </c>
      <c r="Q36" s="172">
        <f t="shared" si="32"/>
        <v>99</v>
      </c>
      <c r="R36" s="173">
        <f t="shared" si="33"/>
        <v>43.683572626435165</v>
      </c>
      <c r="S36" s="145">
        <f t="shared" si="34"/>
        <v>3</v>
      </c>
      <c r="T36" s="145">
        <f t="shared" si="35"/>
        <v>1197</v>
      </c>
      <c r="U36" t="s">
        <v>120</v>
      </c>
      <c r="V36" s="5" t="s">
        <v>122</v>
      </c>
      <c r="W36" t="s">
        <v>120</v>
      </c>
      <c r="X36" s="5" t="s">
        <v>122</v>
      </c>
      <c r="Y36" t="s">
        <v>237</v>
      </c>
      <c r="Z36" t="s">
        <v>195</v>
      </c>
      <c r="AA36" t="s">
        <v>48</v>
      </c>
      <c r="AB36">
        <v>531</v>
      </c>
      <c r="AC36" s="1">
        <v>11344.59</v>
      </c>
      <c r="AD36" s="1">
        <v>4535.4080000000004</v>
      </c>
      <c r="AE36" s="29">
        <v>2.5009999999999999</v>
      </c>
      <c r="AF36">
        <v>3.2</v>
      </c>
      <c r="AG36">
        <v>22.338999999999999</v>
      </c>
      <c r="AH36">
        <v>376.10993000000002</v>
      </c>
      <c r="AI36">
        <v>13.622718000000001</v>
      </c>
      <c r="AJ36">
        <v>102.787986</v>
      </c>
      <c r="AK36">
        <v>1880</v>
      </c>
      <c r="AL36">
        <v>3</v>
      </c>
      <c r="AM36">
        <v>1197</v>
      </c>
      <c r="AN36">
        <v>99</v>
      </c>
      <c r="AO36">
        <v>30.162963000000001</v>
      </c>
      <c r="AP36">
        <v>105496</v>
      </c>
      <c r="AQ36">
        <v>57534.7</v>
      </c>
      <c r="AR36">
        <v>73</v>
      </c>
      <c r="AS36">
        <v>55199</v>
      </c>
      <c r="AT36">
        <v>2.5999999999999999E-2</v>
      </c>
      <c r="AU36">
        <v>10.551</v>
      </c>
      <c r="AV36">
        <v>109920</v>
      </c>
      <c r="AW36">
        <v>0</v>
      </c>
      <c r="AX36">
        <v>0.56000000000000005</v>
      </c>
      <c r="AY36">
        <v>0.75846153846153841</v>
      </c>
      <c r="AZ36" t="s">
        <v>70</v>
      </c>
      <c r="BA36" t="s">
        <v>564</v>
      </c>
      <c r="BB36">
        <v>2</v>
      </c>
      <c r="BC36" t="s">
        <v>569</v>
      </c>
      <c r="BD36">
        <v>2</v>
      </c>
      <c r="BE36">
        <v>30315.317999999999</v>
      </c>
      <c r="BF36">
        <v>0.20926463644550916</v>
      </c>
      <c r="BG36">
        <v>0.15871917810405539</v>
      </c>
      <c r="BH36">
        <v>259551.43799999999</v>
      </c>
      <c r="BI36">
        <v>2.444187575643484E-2</v>
      </c>
      <c r="BJ36">
        <v>1.8538222689111348E-2</v>
      </c>
      <c r="BK36">
        <v>1</v>
      </c>
      <c r="BL36" t="s">
        <v>67</v>
      </c>
      <c r="BM36">
        <v>-1</v>
      </c>
      <c r="BN36" t="s">
        <v>535</v>
      </c>
    </row>
    <row r="37" spans="1:66">
      <c r="A37" s="146" t="str">
        <f t="shared" si="20"/>
        <v>청라교통</v>
      </c>
      <c r="B37" s="146" t="str">
        <f t="shared" si="21"/>
        <v>306</v>
      </c>
      <c r="C37" s="147" t="str">
        <f t="shared" si="22"/>
        <v>72바1499</v>
      </c>
      <c r="D37" s="135" t="str">
        <f t="shared" si="23"/>
        <v>대형</v>
      </c>
      <c r="E37" s="131" t="str">
        <f t="shared" si="16"/>
        <v>C</v>
      </c>
      <c r="F37" s="154">
        <f t="shared" si="17"/>
        <v>0.79062499999999991</v>
      </c>
      <c r="G37" s="155">
        <f t="shared" si="18"/>
        <v>2.5299999999999998</v>
      </c>
      <c r="H37" s="156">
        <f t="shared" si="19"/>
        <v>3.2</v>
      </c>
      <c r="I37" s="157">
        <f t="shared" si="24"/>
        <v>11462.477999999999</v>
      </c>
      <c r="J37" s="158">
        <f t="shared" si="25"/>
        <v>3.1588667453544807E-2</v>
      </c>
      <c r="K37" s="158">
        <f t="shared" si="26"/>
        <v>0.26062895736861574</v>
      </c>
      <c r="L37" s="158">
        <f t="shared" si="27"/>
        <v>0.15633617791894563</v>
      </c>
      <c r="M37" s="159">
        <f t="shared" si="28"/>
        <v>19.274999999999999</v>
      </c>
      <c r="N37" s="160">
        <f t="shared" si="29"/>
        <v>0</v>
      </c>
      <c r="O37" s="160">
        <f t="shared" si="30"/>
        <v>12.31</v>
      </c>
      <c r="P37" s="161">
        <f t="shared" si="31"/>
        <v>855.37833333333333</v>
      </c>
      <c r="Q37" s="162">
        <f t="shared" si="32"/>
        <v>97</v>
      </c>
      <c r="R37" s="163">
        <f t="shared" si="33"/>
        <v>43.446168774549953</v>
      </c>
      <c r="S37" s="148">
        <f t="shared" si="34"/>
        <v>0</v>
      </c>
      <c r="T37" s="148">
        <f t="shared" si="35"/>
        <v>1411</v>
      </c>
      <c r="U37" t="s">
        <v>120</v>
      </c>
      <c r="V37" t="s">
        <v>122</v>
      </c>
      <c r="W37" s="4" t="s">
        <v>120</v>
      </c>
      <c r="X37" s="4" t="s">
        <v>122</v>
      </c>
      <c r="Y37" s="4" t="s">
        <v>238</v>
      </c>
      <c r="Z37" s="4" t="s">
        <v>195</v>
      </c>
      <c r="AA37" s="4" t="s">
        <v>48</v>
      </c>
      <c r="AB37" s="4">
        <v>531</v>
      </c>
      <c r="AC37" s="4">
        <v>11462.477999999999</v>
      </c>
      <c r="AD37" s="4">
        <v>4530.8220000000001</v>
      </c>
      <c r="AE37" s="4">
        <v>2.5299999999999998</v>
      </c>
      <c r="AF37" s="4">
        <v>3.2</v>
      </c>
      <c r="AG37" s="4">
        <v>19.274999999999999</v>
      </c>
      <c r="AH37" s="4">
        <v>372.75826899999998</v>
      </c>
      <c r="AI37" s="4">
        <v>11.774937</v>
      </c>
      <c r="AJ37" s="4">
        <v>97.151599000000004</v>
      </c>
      <c r="AK37" s="4">
        <v>1792</v>
      </c>
      <c r="AL37" s="4">
        <v>0</v>
      </c>
      <c r="AM37" s="4">
        <v>1411</v>
      </c>
      <c r="AN37" s="4">
        <v>97</v>
      </c>
      <c r="AO37" s="4">
        <v>30.750432</v>
      </c>
      <c r="AP37" s="4">
        <v>93019.1</v>
      </c>
      <c r="AQ37" s="4">
        <v>51322.7</v>
      </c>
      <c r="AR37" s="4">
        <v>100</v>
      </c>
      <c r="AS37" s="4">
        <v>57848</v>
      </c>
      <c r="AT37" s="4">
        <v>0</v>
      </c>
      <c r="AU37" s="4">
        <v>12.31</v>
      </c>
      <c r="AV37" s="4">
        <v>75211</v>
      </c>
      <c r="AW37" s="4">
        <v>0</v>
      </c>
      <c r="AX37" s="4">
        <v>0.51</v>
      </c>
      <c r="AY37">
        <v>0.86692307692307691</v>
      </c>
      <c r="AZ37" t="s">
        <v>69</v>
      </c>
      <c r="BA37" t="s">
        <v>564</v>
      </c>
      <c r="BB37">
        <v>3</v>
      </c>
      <c r="BC37" t="s">
        <v>570</v>
      </c>
      <c r="BD37">
        <v>7</v>
      </c>
      <c r="BE37">
        <v>30315.317999999999</v>
      </c>
      <c r="BF37">
        <v>9.120626740580455E-2</v>
      </c>
      <c r="BG37">
        <v>7.9068817974109015E-2</v>
      </c>
      <c r="BH37">
        <v>259551.43799999999</v>
      </c>
      <c r="BI37">
        <v>1.0652790141736762E-2</v>
      </c>
      <c r="BJ37">
        <v>9.2351496074902541E-3</v>
      </c>
      <c r="BK37">
        <v>1</v>
      </c>
      <c r="BL37" t="s">
        <v>69</v>
      </c>
      <c r="BM37">
        <v>0</v>
      </c>
      <c r="BN37" t="s">
        <v>537</v>
      </c>
    </row>
    <row r="38" spans="1:66">
      <c r="A38" s="143" t="str">
        <f t="shared" si="20"/>
        <v>청라교통</v>
      </c>
      <c r="B38" s="143" t="str">
        <f t="shared" si="21"/>
        <v>307</v>
      </c>
      <c r="C38" s="144" t="str">
        <f t="shared" si="22"/>
        <v>70바5968</v>
      </c>
      <c r="D38" s="118" t="str">
        <f t="shared" si="23"/>
        <v>대형</v>
      </c>
      <c r="E38" s="114" t="str">
        <f t="shared" si="16"/>
        <v>D</v>
      </c>
      <c r="F38" s="164">
        <f t="shared" si="17"/>
        <v>0.87666666666666659</v>
      </c>
      <c r="G38" s="165">
        <f t="shared" si="18"/>
        <v>2.367</v>
      </c>
      <c r="H38" s="166">
        <f t="shared" si="19"/>
        <v>2.7</v>
      </c>
      <c r="I38" s="167">
        <f t="shared" si="24"/>
        <v>10527.047</v>
      </c>
      <c r="J38" s="168">
        <f t="shared" si="25"/>
        <v>1.821467516587599E-2</v>
      </c>
      <c r="K38" s="168">
        <f t="shared" si="26"/>
        <v>0.33454573170382951</v>
      </c>
      <c r="L38" s="168">
        <f t="shared" si="27"/>
        <v>0.22446940723262657</v>
      </c>
      <c r="M38" s="169">
        <f t="shared" si="28"/>
        <v>21.359000000000002</v>
      </c>
      <c r="N38" s="170">
        <f t="shared" si="29"/>
        <v>0.39900000000000002</v>
      </c>
      <c r="O38" s="170">
        <f t="shared" si="30"/>
        <v>50.337000000000003</v>
      </c>
      <c r="P38" s="171">
        <f t="shared" si="31"/>
        <v>639.85666666666668</v>
      </c>
      <c r="Q38" s="172">
        <f t="shared" si="32"/>
        <v>94</v>
      </c>
      <c r="R38" s="173">
        <f t="shared" si="33"/>
        <v>39.252069272452516</v>
      </c>
      <c r="S38" s="145">
        <f t="shared" si="34"/>
        <v>42</v>
      </c>
      <c r="T38" s="145">
        <f t="shared" si="35"/>
        <v>5299</v>
      </c>
      <c r="U38" t="s">
        <v>120</v>
      </c>
      <c r="V38" t="s">
        <v>123</v>
      </c>
      <c r="W38" t="s">
        <v>120</v>
      </c>
      <c r="X38" s="4" t="s">
        <v>123</v>
      </c>
      <c r="Y38" s="4" t="s">
        <v>239</v>
      </c>
      <c r="Z38" s="4" t="s">
        <v>195</v>
      </c>
      <c r="AA38" s="4" t="s">
        <v>48</v>
      </c>
      <c r="AB38" s="4">
        <v>531</v>
      </c>
      <c r="AC38" s="4">
        <v>10527.047</v>
      </c>
      <c r="AD38" s="4">
        <v>4447.8739999999998</v>
      </c>
      <c r="AE38" s="4">
        <v>2.367</v>
      </c>
      <c r="AF38" s="4">
        <v>2.7</v>
      </c>
      <c r="AG38" s="4">
        <v>21.359000000000002</v>
      </c>
      <c r="AH38" s="4">
        <v>414.36105400000002</v>
      </c>
      <c r="AI38" s="4">
        <v>7.5474519999999998</v>
      </c>
      <c r="AJ38" s="4">
        <v>138.62272200000001</v>
      </c>
      <c r="AK38" s="4">
        <v>2363</v>
      </c>
      <c r="AL38" s="4">
        <v>42</v>
      </c>
      <c r="AM38" s="4">
        <v>5299</v>
      </c>
      <c r="AN38" s="4">
        <v>94</v>
      </c>
      <c r="AO38" s="4">
        <v>25.405493</v>
      </c>
      <c r="AP38" s="4">
        <v>94267.9</v>
      </c>
      <c r="AQ38" s="4">
        <v>38391.4</v>
      </c>
      <c r="AR38" s="4">
        <v>108</v>
      </c>
      <c r="AS38" s="4">
        <v>73734</v>
      </c>
      <c r="AT38" s="4">
        <v>0.39900000000000002</v>
      </c>
      <c r="AU38" s="4">
        <v>50.337000000000003</v>
      </c>
      <c r="AV38" s="4">
        <v>97625</v>
      </c>
      <c r="AW38" s="4">
        <v>0</v>
      </c>
      <c r="AX38" s="4">
        <v>0.56999999999999995</v>
      </c>
      <c r="AY38">
        <v>0.80640000000000001</v>
      </c>
      <c r="AZ38" t="s">
        <v>67</v>
      </c>
      <c r="BA38" t="s">
        <v>564</v>
      </c>
      <c r="BB38">
        <v>1</v>
      </c>
      <c r="BC38" t="s">
        <v>571</v>
      </c>
      <c r="BD38">
        <v>9</v>
      </c>
      <c r="BE38">
        <v>30315.317999999999</v>
      </c>
      <c r="BF38">
        <v>0.28180598336458157</v>
      </c>
      <c r="BG38">
        <v>0.22724834498519858</v>
      </c>
      <c r="BH38">
        <v>259551.43799999999</v>
      </c>
      <c r="BI38">
        <v>3.2914624036873959E-2</v>
      </c>
      <c r="BJ38">
        <v>2.6542352823335162E-2</v>
      </c>
      <c r="BK38">
        <v>1</v>
      </c>
      <c r="BL38" t="s">
        <v>69</v>
      </c>
      <c r="BM38">
        <v>-1</v>
      </c>
      <c r="BN38" t="s">
        <v>535</v>
      </c>
    </row>
    <row r="39" spans="1:66">
      <c r="A39" s="146" t="str">
        <f t="shared" si="20"/>
        <v>청라교통</v>
      </c>
      <c r="B39" s="146" t="str">
        <f t="shared" si="21"/>
        <v>307</v>
      </c>
      <c r="C39" s="147" t="str">
        <f t="shared" si="22"/>
        <v>70바5991</v>
      </c>
      <c r="D39" s="135" t="str">
        <f t="shared" si="23"/>
        <v>대형</v>
      </c>
      <c r="E39" s="131" t="str">
        <f t="shared" si="16"/>
        <v>F</v>
      </c>
      <c r="F39" s="154">
        <f t="shared" si="17"/>
        <v>0.75703703703703695</v>
      </c>
      <c r="G39" s="155">
        <f t="shared" si="18"/>
        <v>2.044</v>
      </c>
      <c r="H39" s="156">
        <f t="shared" si="19"/>
        <v>2.7</v>
      </c>
      <c r="I39" s="157">
        <f t="shared" si="24"/>
        <v>11697.388000000001</v>
      </c>
      <c r="J39" s="158">
        <f t="shared" si="25"/>
        <v>2.3557670928591255E-2</v>
      </c>
      <c r="K39" s="158">
        <f t="shared" si="26"/>
        <v>0.35667345291128333</v>
      </c>
      <c r="L39" s="158">
        <f t="shared" si="27"/>
        <v>0.2204765713508007</v>
      </c>
      <c r="M39" s="159">
        <f t="shared" si="28"/>
        <v>23.419</v>
      </c>
      <c r="N39" s="160">
        <f t="shared" si="29"/>
        <v>0.33300000000000002</v>
      </c>
      <c r="O39" s="160">
        <f t="shared" si="30"/>
        <v>39.462000000000003</v>
      </c>
      <c r="P39" s="161">
        <f t="shared" si="31"/>
        <v>882.25333333333333</v>
      </c>
      <c r="Q39" s="162">
        <f t="shared" si="32"/>
        <v>95</v>
      </c>
      <c r="R39" s="163">
        <f t="shared" si="33"/>
        <v>39.842854394692061</v>
      </c>
      <c r="S39" s="148">
        <f t="shared" si="34"/>
        <v>39</v>
      </c>
      <c r="T39" s="148">
        <f t="shared" si="35"/>
        <v>4616</v>
      </c>
      <c r="U39" t="s">
        <v>120</v>
      </c>
      <c r="V39" s="5" t="s">
        <v>123</v>
      </c>
      <c r="W39" t="s">
        <v>120</v>
      </c>
      <c r="X39" s="5" t="s">
        <v>123</v>
      </c>
      <c r="Y39" t="s">
        <v>240</v>
      </c>
      <c r="Z39" t="s">
        <v>195</v>
      </c>
      <c r="AA39" t="s">
        <v>48</v>
      </c>
      <c r="AB39">
        <v>531</v>
      </c>
      <c r="AC39" s="1">
        <v>11697.388000000001</v>
      </c>
      <c r="AD39" s="1">
        <v>5724.18</v>
      </c>
      <c r="AE39" s="29">
        <v>2.044</v>
      </c>
      <c r="AF39">
        <v>2.7</v>
      </c>
      <c r="AG39">
        <v>23.419</v>
      </c>
      <c r="AH39">
        <v>473.70578499999999</v>
      </c>
      <c r="AI39">
        <v>11.159405</v>
      </c>
      <c r="AJ39">
        <v>168.95827800000001</v>
      </c>
      <c r="AK39">
        <v>2579</v>
      </c>
      <c r="AL39">
        <v>39</v>
      </c>
      <c r="AM39">
        <v>4616</v>
      </c>
      <c r="AN39">
        <v>95</v>
      </c>
      <c r="AO39">
        <v>24.693360999999999</v>
      </c>
      <c r="AP39">
        <v>119523.5</v>
      </c>
      <c r="AQ39">
        <v>52935.199999999997</v>
      </c>
      <c r="AR39">
        <v>151</v>
      </c>
      <c r="AS39">
        <v>138398</v>
      </c>
      <c r="AT39">
        <v>0.33300000000000002</v>
      </c>
      <c r="AU39">
        <v>39.462000000000003</v>
      </c>
      <c r="AV39">
        <v>107683</v>
      </c>
      <c r="AW39">
        <v>0</v>
      </c>
      <c r="AX39">
        <v>0.52</v>
      </c>
      <c r="AY39">
        <v>0.7484615384615384</v>
      </c>
      <c r="AZ39" t="s">
        <v>70</v>
      </c>
      <c r="BA39" t="s">
        <v>564</v>
      </c>
      <c r="BB39">
        <v>4</v>
      </c>
      <c r="BC39" t="s">
        <v>572</v>
      </c>
      <c r="BD39">
        <v>10</v>
      </c>
      <c r="BE39">
        <v>30315.317999999999</v>
      </c>
      <c r="BF39">
        <v>4.6916215756008232E-2</v>
      </c>
      <c r="BG39">
        <v>3.5114983023535391E-2</v>
      </c>
      <c r="BH39">
        <v>259551.43799999999</v>
      </c>
      <c r="BI39">
        <v>5.4797615877589549E-3</v>
      </c>
      <c r="BJ39">
        <v>4.1013907883765098E-3</v>
      </c>
      <c r="BK39">
        <v>1</v>
      </c>
      <c r="BL39" t="s">
        <v>69</v>
      </c>
      <c r="BM39">
        <v>-2</v>
      </c>
      <c r="BN39" t="s">
        <v>535</v>
      </c>
    </row>
    <row r="40" spans="1:66">
      <c r="A40" s="143" t="str">
        <f t="shared" si="20"/>
        <v>청라교통</v>
      </c>
      <c r="B40" s="143" t="str">
        <f t="shared" si="21"/>
        <v>307</v>
      </c>
      <c r="C40" s="144" t="str">
        <f t="shared" si="22"/>
        <v>70바6052</v>
      </c>
      <c r="D40" s="118" t="str">
        <f t="shared" si="23"/>
        <v>대형</v>
      </c>
      <c r="E40" s="114" t="str">
        <f t="shared" si="16"/>
        <v>C</v>
      </c>
      <c r="F40" s="164">
        <f t="shared" si="17"/>
        <v>0.88740740740740731</v>
      </c>
      <c r="G40" s="165">
        <f t="shared" si="18"/>
        <v>2.3959999999999999</v>
      </c>
      <c r="H40" s="166">
        <f t="shared" si="19"/>
        <v>2.7</v>
      </c>
      <c r="I40" s="167">
        <f t="shared" si="24"/>
        <v>12030.88</v>
      </c>
      <c r="J40" s="168">
        <f t="shared" si="25"/>
        <v>2.4715930749115326E-2</v>
      </c>
      <c r="K40" s="168">
        <f t="shared" si="26"/>
        <v>0.28707214049838847</v>
      </c>
      <c r="L40" s="168">
        <f t="shared" si="27"/>
        <v>0.18784993283949306</v>
      </c>
      <c r="M40" s="169">
        <f t="shared" si="28"/>
        <v>21.643000000000001</v>
      </c>
      <c r="N40" s="170">
        <f t="shared" si="29"/>
        <v>0.1</v>
      </c>
      <c r="O40" s="170">
        <f t="shared" si="30"/>
        <v>47.103999999999999</v>
      </c>
      <c r="P40" s="171">
        <f t="shared" si="31"/>
        <v>475.55333333333334</v>
      </c>
      <c r="Q40" s="172">
        <f t="shared" si="32"/>
        <v>95</v>
      </c>
      <c r="R40" s="173">
        <f t="shared" si="33"/>
        <v>39.435549492154138</v>
      </c>
      <c r="S40" s="145">
        <f t="shared" si="34"/>
        <v>12</v>
      </c>
      <c r="T40" s="145">
        <f t="shared" si="35"/>
        <v>5667</v>
      </c>
      <c r="U40" t="s">
        <v>120</v>
      </c>
      <c r="V40" t="s">
        <v>123</v>
      </c>
      <c r="W40" s="4" t="s">
        <v>120</v>
      </c>
      <c r="X40" s="4" t="s">
        <v>123</v>
      </c>
      <c r="Y40" s="4" t="s">
        <v>241</v>
      </c>
      <c r="Z40" s="4" t="s">
        <v>195</v>
      </c>
      <c r="AA40" s="4" t="s">
        <v>48</v>
      </c>
      <c r="AB40" s="4">
        <v>531</v>
      </c>
      <c r="AC40" s="4">
        <v>12030.88</v>
      </c>
      <c r="AD40" s="4">
        <v>5021.8980000000001</v>
      </c>
      <c r="AE40" s="4">
        <v>2.3959999999999999</v>
      </c>
      <c r="AF40" s="4">
        <v>2.7</v>
      </c>
      <c r="AG40" s="4">
        <v>21.643000000000001</v>
      </c>
      <c r="AH40" s="4">
        <v>443.289355</v>
      </c>
      <c r="AI40" s="4">
        <v>10.956308999999999</v>
      </c>
      <c r="AJ40" s="4">
        <v>127.256024</v>
      </c>
      <c r="AK40" s="4">
        <v>2260</v>
      </c>
      <c r="AL40" s="4">
        <v>12</v>
      </c>
      <c r="AM40" s="4">
        <v>5667</v>
      </c>
      <c r="AN40" s="4">
        <v>95</v>
      </c>
      <c r="AO40" s="4">
        <v>27.140014999999998</v>
      </c>
      <c r="AP40" s="4">
        <v>87942</v>
      </c>
      <c r="AQ40" s="4">
        <v>28533.200000000001</v>
      </c>
      <c r="AR40" s="4">
        <v>19</v>
      </c>
      <c r="AS40" s="4">
        <v>4038</v>
      </c>
      <c r="AT40" s="4">
        <v>0.1</v>
      </c>
      <c r="AU40" s="4">
        <v>47.103999999999999</v>
      </c>
      <c r="AV40" s="4">
        <v>111413</v>
      </c>
      <c r="AW40" s="4">
        <v>0</v>
      </c>
      <c r="AX40" s="4">
        <v>0.57999999999999996</v>
      </c>
      <c r="AY40">
        <v>0.8866666666666666</v>
      </c>
      <c r="AZ40" t="s">
        <v>69</v>
      </c>
      <c r="BA40" t="s">
        <v>564</v>
      </c>
      <c r="BB40">
        <v>1</v>
      </c>
      <c r="BC40" t="s">
        <v>573</v>
      </c>
      <c r="BD40">
        <v>7</v>
      </c>
      <c r="BE40">
        <v>30315.317999999999</v>
      </c>
      <c r="BF40">
        <v>6.7315078139704818E-2</v>
      </c>
      <c r="BG40">
        <v>5.9686035950538265E-2</v>
      </c>
      <c r="BH40">
        <v>259551.43799999999</v>
      </c>
      <c r="BI40">
        <v>7.8623259255454405E-3</v>
      </c>
      <c r="BJ40">
        <v>6.9712623206502899E-3</v>
      </c>
      <c r="BK40">
        <v>1</v>
      </c>
      <c r="BL40" t="s">
        <v>68</v>
      </c>
      <c r="BM40">
        <v>-1</v>
      </c>
      <c r="BN40" t="s">
        <v>535</v>
      </c>
    </row>
    <row r="41" spans="1:66">
      <c r="A41" s="146" t="str">
        <f t="shared" si="20"/>
        <v>청라교통</v>
      </c>
      <c r="B41" s="146" t="str">
        <f t="shared" si="21"/>
        <v>307</v>
      </c>
      <c r="C41" s="147" t="str">
        <f t="shared" si="22"/>
        <v>72바1699</v>
      </c>
      <c r="D41" s="135" t="str">
        <f t="shared" si="23"/>
        <v>대형</v>
      </c>
      <c r="E41" s="131" t="str">
        <f t="shared" si="16"/>
        <v>F</v>
      </c>
      <c r="F41" s="154">
        <f t="shared" si="17"/>
        <v>0.83222222222222209</v>
      </c>
      <c r="G41" s="155">
        <f t="shared" si="18"/>
        <v>2.2469999999999999</v>
      </c>
      <c r="H41" s="156">
        <f t="shared" si="19"/>
        <v>2.7</v>
      </c>
      <c r="I41" s="157">
        <f t="shared" si="24"/>
        <v>12177.929</v>
      </c>
      <c r="J41" s="158">
        <f t="shared" si="25"/>
        <v>2.2646470466115613E-2</v>
      </c>
      <c r="K41" s="158">
        <f t="shared" si="26"/>
        <v>0.29194290249495208</v>
      </c>
      <c r="L41" s="158">
        <f t="shared" si="27"/>
        <v>0.16242499032470956</v>
      </c>
      <c r="M41" s="159">
        <f t="shared" si="28"/>
        <v>20.795999999999999</v>
      </c>
      <c r="N41" s="160">
        <f t="shared" si="29"/>
        <v>0.107</v>
      </c>
      <c r="O41" s="160">
        <f t="shared" si="30"/>
        <v>19.864000000000001</v>
      </c>
      <c r="P41" s="161">
        <f t="shared" si="31"/>
        <v>404.59000000000003</v>
      </c>
      <c r="Q41" s="162">
        <f t="shared" si="32"/>
        <v>93</v>
      </c>
      <c r="R41" s="163">
        <f t="shared" si="33"/>
        <v>37.843446231876285</v>
      </c>
      <c r="S41" s="148">
        <f t="shared" si="34"/>
        <v>13</v>
      </c>
      <c r="T41" s="148">
        <f t="shared" si="35"/>
        <v>2419</v>
      </c>
      <c r="U41" t="s">
        <v>120</v>
      </c>
      <c r="V41" t="s">
        <v>123</v>
      </c>
      <c r="W41" t="s">
        <v>120</v>
      </c>
      <c r="X41" s="4" t="s">
        <v>123</v>
      </c>
      <c r="Y41" s="4" t="s">
        <v>242</v>
      </c>
      <c r="Z41" s="4" t="s">
        <v>195</v>
      </c>
      <c r="AA41" s="4" t="s">
        <v>48</v>
      </c>
      <c r="AB41" s="4">
        <v>531</v>
      </c>
      <c r="AC41" s="4">
        <v>12177.929</v>
      </c>
      <c r="AD41" s="4">
        <v>5420.4449999999997</v>
      </c>
      <c r="AE41" s="4">
        <v>2.2469999999999999</v>
      </c>
      <c r="AF41" s="4">
        <v>2.7</v>
      </c>
      <c r="AG41" s="4">
        <v>20.795999999999999</v>
      </c>
      <c r="AH41" s="4">
        <v>469.49603100000002</v>
      </c>
      <c r="AI41" s="4">
        <v>10.632428000000001</v>
      </c>
      <c r="AJ41" s="4">
        <v>137.066034</v>
      </c>
      <c r="AK41" s="4">
        <v>1978</v>
      </c>
      <c r="AL41" s="4">
        <v>13</v>
      </c>
      <c r="AM41" s="4">
        <v>2419</v>
      </c>
      <c r="AN41" s="4">
        <v>93</v>
      </c>
      <c r="AO41" s="4">
        <v>25.938300000000002</v>
      </c>
      <c r="AP41" s="4">
        <v>98542.2</v>
      </c>
      <c r="AQ41" s="4">
        <v>24275.4</v>
      </c>
      <c r="AR41" s="4">
        <v>46</v>
      </c>
      <c r="AS41" s="4">
        <v>20550</v>
      </c>
      <c r="AT41" s="4">
        <v>0.107</v>
      </c>
      <c r="AU41" s="4">
        <v>19.864000000000001</v>
      </c>
      <c r="AV41" s="4">
        <v>113950</v>
      </c>
      <c r="AW41" s="4">
        <v>0</v>
      </c>
      <c r="AX41" s="4">
        <v>0.55000000000000004</v>
      </c>
      <c r="AY41">
        <v>0.77769230769230757</v>
      </c>
      <c r="AZ41" t="s">
        <v>70</v>
      </c>
      <c r="BA41" t="s">
        <v>574</v>
      </c>
      <c r="BB41">
        <v>2</v>
      </c>
      <c r="BC41" t="s">
        <v>575</v>
      </c>
      <c r="BD41">
        <v>7</v>
      </c>
      <c r="BE41">
        <v>59269.211000000003</v>
      </c>
      <c r="BF41">
        <v>3.9063722309379142E-2</v>
      </c>
      <c r="BG41">
        <v>3.0379556349832543E-2</v>
      </c>
      <c r="BH41">
        <v>259551.43799999999</v>
      </c>
      <c r="BI41">
        <v>8.9202973323538274E-3</v>
      </c>
      <c r="BJ41">
        <v>6.937246617699783E-3</v>
      </c>
      <c r="BK41">
        <v>1</v>
      </c>
      <c r="BL41" t="s">
        <v>70</v>
      </c>
      <c r="BM41">
        <v>0</v>
      </c>
      <c r="BN41" t="s">
        <v>537</v>
      </c>
    </row>
    <row r="42" spans="1:66">
      <c r="A42" s="143" t="str">
        <f t="shared" si="20"/>
        <v>청라교통</v>
      </c>
      <c r="B42" s="143" t="str">
        <f t="shared" si="21"/>
        <v>307</v>
      </c>
      <c r="C42" s="144" t="str">
        <f t="shared" si="22"/>
        <v>72바1700</v>
      </c>
      <c r="D42" s="118" t="str">
        <f t="shared" si="23"/>
        <v>대형</v>
      </c>
      <c r="E42" s="114" t="str">
        <f t="shared" si="16"/>
        <v>C</v>
      </c>
      <c r="F42" s="164">
        <f t="shared" si="17"/>
        <v>0.83703703703703691</v>
      </c>
      <c r="G42" s="165">
        <f t="shared" si="18"/>
        <v>2.2599999999999998</v>
      </c>
      <c r="H42" s="166">
        <f t="shared" si="19"/>
        <v>2.7</v>
      </c>
      <c r="I42" s="167">
        <f t="shared" si="24"/>
        <v>12320.478999999999</v>
      </c>
      <c r="J42" s="168">
        <f t="shared" si="25"/>
        <v>3.6172671073776717E-2</v>
      </c>
      <c r="K42" s="168">
        <f t="shared" si="26"/>
        <v>0.30201757790390765</v>
      </c>
      <c r="L42" s="168">
        <f t="shared" si="27"/>
        <v>0.17499319628725474</v>
      </c>
      <c r="M42" s="169">
        <f t="shared" si="28"/>
        <v>22.777999999999999</v>
      </c>
      <c r="N42" s="170">
        <f t="shared" si="29"/>
        <v>0.17</v>
      </c>
      <c r="O42" s="170">
        <f t="shared" si="30"/>
        <v>42.904000000000003</v>
      </c>
      <c r="P42" s="171">
        <f t="shared" si="31"/>
        <v>422.24</v>
      </c>
      <c r="Q42" s="172">
        <f t="shared" si="32"/>
        <v>93</v>
      </c>
      <c r="R42" s="173">
        <f t="shared" si="33"/>
        <v>39.357477864379781</v>
      </c>
      <c r="S42" s="145">
        <f t="shared" si="34"/>
        <v>21</v>
      </c>
      <c r="T42" s="145">
        <f t="shared" si="35"/>
        <v>5286</v>
      </c>
      <c r="U42" t="s">
        <v>120</v>
      </c>
      <c r="V42" t="s">
        <v>123</v>
      </c>
      <c r="W42" t="s">
        <v>120</v>
      </c>
      <c r="X42" s="4" t="s">
        <v>123</v>
      </c>
      <c r="Y42" s="4" t="s">
        <v>243</v>
      </c>
      <c r="Z42" s="4" t="s">
        <v>195</v>
      </c>
      <c r="AA42" s="4" t="s">
        <v>48</v>
      </c>
      <c r="AB42" s="4">
        <v>531</v>
      </c>
      <c r="AC42" s="4">
        <v>12320.478999999999</v>
      </c>
      <c r="AD42" s="4">
        <v>5451.3689999999997</v>
      </c>
      <c r="AE42" s="4">
        <v>2.2599999999999998</v>
      </c>
      <c r="AF42" s="4">
        <v>2.7</v>
      </c>
      <c r="AG42" s="4">
        <v>22.777999999999999</v>
      </c>
      <c r="AH42" s="4">
        <v>473.00656800000002</v>
      </c>
      <c r="AI42" s="4">
        <v>17.109911</v>
      </c>
      <c r="AJ42" s="4">
        <v>142.85629800000001</v>
      </c>
      <c r="AK42" s="4">
        <v>2156</v>
      </c>
      <c r="AL42" s="4">
        <v>21</v>
      </c>
      <c r="AM42" s="4">
        <v>5286</v>
      </c>
      <c r="AN42" s="4">
        <v>93</v>
      </c>
      <c r="AO42" s="4">
        <v>26.047162</v>
      </c>
      <c r="AP42" s="4">
        <v>73753.899999999994</v>
      </c>
      <c r="AQ42" s="4">
        <v>25334.400000000001</v>
      </c>
      <c r="AR42" s="4">
        <v>39</v>
      </c>
      <c r="AS42" s="4">
        <v>26190</v>
      </c>
      <c r="AT42" s="4">
        <v>0.17</v>
      </c>
      <c r="AU42" s="4">
        <v>42.904000000000003</v>
      </c>
      <c r="AV42" s="4">
        <v>113176</v>
      </c>
      <c r="AW42" s="4">
        <v>0</v>
      </c>
      <c r="AX42" s="4">
        <v>0.56999999999999995</v>
      </c>
      <c r="AY42">
        <v>0.85249999999999992</v>
      </c>
      <c r="AZ42" t="s">
        <v>69</v>
      </c>
      <c r="BA42" t="s">
        <v>574</v>
      </c>
      <c r="BB42">
        <v>3</v>
      </c>
      <c r="BC42" t="s">
        <v>576</v>
      </c>
      <c r="BD42">
        <v>15</v>
      </c>
      <c r="BE42">
        <v>59269.211000000003</v>
      </c>
      <c r="BF42">
        <v>0.12567763049857369</v>
      </c>
      <c r="BG42">
        <v>0.10714018000003407</v>
      </c>
      <c r="BH42">
        <v>259551.43799999999</v>
      </c>
      <c r="BI42">
        <v>2.869879688356803E-2</v>
      </c>
      <c r="BJ42">
        <v>2.4465724343241742E-2</v>
      </c>
      <c r="BK42">
        <v>1</v>
      </c>
      <c r="BL42" t="s">
        <v>68</v>
      </c>
      <c r="BM42">
        <v>-1</v>
      </c>
      <c r="BN42" t="s">
        <v>535</v>
      </c>
    </row>
    <row r="43" spans="1:66">
      <c r="A43" s="146" t="str">
        <f t="shared" si="20"/>
        <v>청라교통</v>
      </c>
      <c r="B43" s="146" t="str">
        <f t="shared" si="21"/>
        <v>307</v>
      </c>
      <c r="C43" s="147" t="str">
        <f t="shared" si="22"/>
        <v>72바1701</v>
      </c>
      <c r="D43" s="135" t="str">
        <f t="shared" si="23"/>
        <v>대형</v>
      </c>
      <c r="E43" s="131" t="str">
        <f t="shared" si="16"/>
        <v>D</v>
      </c>
      <c r="F43" s="154">
        <f t="shared" si="17"/>
        <v>0.84222222222222221</v>
      </c>
      <c r="G43" s="155">
        <f t="shared" si="18"/>
        <v>2.274</v>
      </c>
      <c r="H43" s="156">
        <f t="shared" si="19"/>
        <v>2.7</v>
      </c>
      <c r="I43" s="157">
        <f t="shared" si="24"/>
        <v>8703.4609999999993</v>
      </c>
      <c r="J43" s="158">
        <f t="shared" si="25"/>
        <v>2.5034790275754684E-2</v>
      </c>
      <c r="K43" s="158">
        <f t="shared" si="26"/>
        <v>0.2936627124437961</v>
      </c>
      <c r="L43" s="158">
        <f t="shared" si="27"/>
        <v>0.20440144443687402</v>
      </c>
      <c r="M43" s="159">
        <f t="shared" si="28"/>
        <v>22.873000000000001</v>
      </c>
      <c r="N43" s="160">
        <f t="shared" si="29"/>
        <v>0.27600000000000002</v>
      </c>
      <c r="O43" s="160">
        <f t="shared" si="30"/>
        <v>42.488999999999997</v>
      </c>
      <c r="P43" s="161">
        <f t="shared" si="31"/>
        <v>276.815</v>
      </c>
      <c r="Q43" s="162">
        <f t="shared" si="32"/>
        <v>93</v>
      </c>
      <c r="R43" s="163">
        <f t="shared" si="33"/>
        <v>38.381665953632208</v>
      </c>
      <c r="S43" s="148">
        <f t="shared" si="34"/>
        <v>24</v>
      </c>
      <c r="T43" s="148">
        <f t="shared" si="35"/>
        <v>3698</v>
      </c>
      <c r="U43" t="s">
        <v>120</v>
      </c>
      <c r="V43" t="s">
        <v>123</v>
      </c>
      <c r="W43" s="4" t="s">
        <v>120</v>
      </c>
      <c r="X43" s="4" t="s">
        <v>123</v>
      </c>
      <c r="Y43" s="4" t="s">
        <v>244</v>
      </c>
      <c r="Z43" s="4" t="s">
        <v>195</v>
      </c>
      <c r="AA43" s="4" t="s">
        <v>48</v>
      </c>
      <c r="AB43" s="4">
        <v>531</v>
      </c>
      <c r="AC43" s="4">
        <v>8703.4609999999993</v>
      </c>
      <c r="AD43" s="4">
        <v>3826.7939999999999</v>
      </c>
      <c r="AE43" s="4">
        <v>2.274</v>
      </c>
      <c r="AF43" s="4">
        <v>2.7</v>
      </c>
      <c r="AG43" s="4">
        <v>22.873000000000001</v>
      </c>
      <c r="AH43" s="4">
        <v>332.834384</v>
      </c>
      <c r="AI43" s="4">
        <v>8.3324390000000008</v>
      </c>
      <c r="AJ43" s="4">
        <v>97.741048000000006</v>
      </c>
      <c r="AK43" s="4">
        <v>1779</v>
      </c>
      <c r="AL43" s="4">
        <v>24</v>
      </c>
      <c r="AM43" s="4">
        <v>3698</v>
      </c>
      <c r="AN43" s="4">
        <v>93</v>
      </c>
      <c r="AO43" s="4">
        <v>26.149524</v>
      </c>
      <c r="AP43" s="4">
        <v>48254.9</v>
      </c>
      <c r="AQ43" s="4">
        <v>16608.900000000001</v>
      </c>
      <c r="AR43" s="4">
        <v>24</v>
      </c>
      <c r="AS43" s="4">
        <v>8160</v>
      </c>
      <c r="AT43" s="4">
        <v>0.27600000000000002</v>
      </c>
      <c r="AU43" s="4">
        <v>42.488999999999997</v>
      </c>
      <c r="AV43" s="4">
        <v>81727</v>
      </c>
      <c r="AW43" s="4">
        <v>0</v>
      </c>
      <c r="AX43" s="4">
        <v>0.59</v>
      </c>
      <c r="AY43">
        <v>0.84565217391304359</v>
      </c>
      <c r="AZ43" t="s">
        <v>67</v>
      </c>
      <c r="BA43" t="s">
        <v>574</v>
      </c>
      <c r="BB43">
        <v>1</v>
      </c>
      <c r="BC43" t="s">
        <v>577</v>
      </c>
      <c r="BD43">
        <v>10</v>
      </c>
      <c r="BE43">
        <v>59269.211000000003</v>
      </c>
      <c r="BF43">
        <v>0.10680970597027181</v>
      </c>
      <c r="BG43">
        <v>9.0323860048773352E-2</v>
      </c>
      <c r="BH43">
        <v>259551.43799999999</v>
      </c>
      <c r="BI43">
        <v>2.4390259783496172E-2</v>
      </c>
      <c r="BJ43">
        <v>2.0625676208217418E-2</v>
      </c>
      <c r="BK43">
        <v>1</v>
      </c>
      <c r="BL43" t="s">
        <v>69</v>
      </c>
      <c r="BM43">
        <v>-1</v>
      </c>
      <c r="BN43" t="s">
        <v>535</v>
      </c>
    </row>
    <row r="44" spans="1:66">
      <c r="A44" s="143" t="str">
        <f t="shared" si="20"/>
        <v>청라교통</v>
      </c>
      <c r="B44" s="143" t="str">
        <f t="shared" si="21"/>
        <v>307</v>
      </c>
      <c r="C44" s="144" t="str">
        <f t="shared" si="22"/>
        <v>72바1702</v>
      </c>
      <c r="D44" s="118" t="str">
        <f t="shared" si="23"/>
        <v>대형</v>
      </c>
      <c r="E44" s="114" t="str">
        <f t="shared" si="16"/>
        <v>C</v>
      </c>
      <c r="F44" s="164">
        <f t="shared" si="17"/>
        <v>0.81321428571428578</v>
      </c>
      <c r="G44" s="165">
        <f t="shared" si="18"/>
        <v>2.2770000000000001</v>
      </c>
      <c r="H44" s="166">
        <f t="shared" si="19"/>
        <v>2.8</v>
      </c>
      <c r="I44" s="167">
        <f t="shared" si="24"/>
        <v>11898.493</v>
      </c>
      <c r="J44" s="168">
        <f t="shared" si="25"/>
        <v>1.4525209574304454E-2</v>
      </c>
      <c r="K44" s="168">
        <f t="shared" si="26"/>
        <v>0.27910845091616138</v>
      </c>
      <c r="L44" s="168">
        <f t="shared" si="27"/>
        <v>0.18262816980268004</v>
      </c>
      <c r="M44" s="169">
        <f t="shared" si="28"/>
        <v>21.074999999999999</v>
      </c>
      <c r="N44" s="170">
        <f t="shared" si="29"/>
        <v>0</v>
      </c>
      <c r="O44" s="170">
        <f t="shared" si="30"/>
        <v>15.186999999999999</v>
      </c>
      <c r="P44" s="171">
        <f t="shared" si="31"/>
        <v>402.11500000000001</v>
      </c>
      <c r="Q44" s="172">
        <f t="shared" si="32"/>
        <v>94</v>
      </c>
      <c r="R44" s="173">
        <f t="shared" si="33"/>
        <v>37.391452809465186</v>
      </c>
      <c r="S44" s="145">
        <f t="shared" si="34"/>
        <v>0</v>
      </c>
      <c r="T44" s="145">
        <f t="shared" si="35"/>
        <v>1807</v>
      </c>
      <c r="U44" t="s">
        <v>120</v>
      </c>
      <c r="V44" t="s">
        <v>123</v>
      </c>
      <c r="W44" t="s">
        <v>120</v>
      </c>
      <c r="X44" s="4" t="s">
        <v>123</v>
      </c>
      <c r="Y44" s="4" t="s">
        <v>245</v>
      </c>
      <c r="Z44" s="4" t="s">
        <v>195</v>
      </c>
      <c r="AA44" s="4" t="s">
        <v>48</v>
      </c>
      <c r="AB44" s="4">
        <v>531</v>
      </c>
      <c r="AC44" s="4">
        <v>11898.493</v>
      </c>
      <c r="AD44" s="4">
        <v>5224.518</v>
      </c>
      <c r="AE44" s="4">
        <v>2.2770000000000001</v>
      </c>
      <c r="AF44" s="4">
        <v>2.8</v>
      </c>
      <c r="AG44" s="4">
        <v>21.074999999999999</v>
      </c>
      <c r="AH44" s="4">
        <v>450.49463600000001</v>
      </c>
      <c r="AI44" s="4">
        <v>6.5435290000000004</v>
      </c>
      <c r="AJ44" s="4">
        <v>125.73685999999999</v>
      </c>
      <c r="AK44" s="4">
        <v>2173</v>
      </c>
      <c r="AL44" s="4">
        <v>0</v>
      </c>
      <c r="AM44" s="4">
        <v>1807</v>
      </c>
      <c r="AN44" s="4">
        <v>94</v>
      </c>
      <c r="AO44" s="4">
        <v>26.412063</v>
      </c>
      <c r="AP44" s="4">
        <v>77663.8</v>
      </c>
      <c r="AQ44" s="4">
        <v>24126.9</v>
      </c>
      <c r="AR44" s="4">
        <v>20</v>
      </c>
      <c r="AS44" s="4">
        <v>10018</v>
      </c>
      <c r="AT44" s="4">
        <v>0</v>
      </c>
      <c r="AU44" s="4">
        <v>15.186999999999999</v>
      </c>
      <c r="AV44" s="4">
        <v>110471</v>
      </c>
      <c r="AW44" s="4">
        <v>0</v>
      </c>
      <c r="AX44" s="4">
        <v>0.56999999999999995</v>
      </c>
      <c r="AY44">
        <v>0.89869565217391323</v>
      </c>
      <c r="AZ44" t="s">
        <v>69</v>
      </c>
      <c r="BA44" t="s">
        <v>574</v>
      </c>
      <c r="BB44">
        <v>1</v>
      </c>
      <c r="BC44" t="s">
        <v>578</v>
      </c>
      <c r="BD44">
        <v>7</v>
      </c>
      <c r="BE44">
        <v>59269.211000000003</v>
      </c>
      <c r="BF44">
        <v>0.10247755786727109</v>
      </c>
      <c r="BG44">
        <v>9.2096135700717119E-2</v>
      </c>
      <c r="BH44">
        <v>259551.43799999999</v>
      </c>
      <c r="BI44">
        <v>2.340100307978259E-2</v>
      </c>
      <c r="BJ44">
        <v>2.1030379724308965E-2</v>
      </c>
      <c r="BK44">
        <v>1</v>
      </c>
      <c r="BL44" t="s">
        <v>66</v>
      </c>
      <c r="BM44">
        <v>-2</v>
      </c>
      <c r="BN44" t="s">
        <v>535</v>
      </c>
    </row>
    <row r="45" spans="1:66">
      <c r="A45" s="146" t="str">
        <f t="shared" si="20"/>
        <v>청라교통</v>
      </c>
      <c r="B45" s="146" t="str">
        <f t="shared" si="21"/>
        <v>307</v>
      </c>
      <c r="C45" s="147" t="str">
        <f t="shared" si="22"/>
        <v>72바1703</v>
      </c>
      <c r="D45" s="135" t="str">
        <f t="shared" si="23"/>
        <v>대형</v>
      </c>
      <c r="E45" s="131" t="str">
        <f t="shared" si="16"/>
        <v>F</v>
      </c>
      <c r="F45" s="154">
        <f t="shared" si="17"/>
        <v>0.83214285714285718</v>
      </c>
      <c r="G45" s="155">
        <f t="shared" si="18"/>
        <v>2.33</v>
      </c>
      <c r="H45" s="156">
        <f t="shared" si="19"/>
        <v>2.8</v>
      </c>
      <c r="I45" s="157">
        <f t="shared" si="24"/>
        <v>11096.960999999999</v>
      </c>
      <c r="J45" s="158">
        <f t="shared" si="25"/>
        <v>1.5725449152393718E-2</v>
      </c>
      <c r="K45" s="158">
        <f t="shared" si="26"/>
        <v>0.3248406511726501</v>
      </c>
      <c r="L45" s="158">
        <f t="shared" si="27"/>
        <v>0.14120983213332011</v>
      </c>
      <c r="M45" s="159">
        <f t="shared" si="28"/>
        <v>23.135999999999999</v>
      </c>
      <c r="N45" s="160">
        <f t="shared" si="29"/>
        <v>6.3E-2</v>
      </c>
      <c r="O45" s="160">
        <f t="shared" si="30"/>
        <v>48.472999999999999</v>
      </c>
      <c r="P45" s="161">
        <f t="shared" si="31"/>
        <v>400.26833333333332</v>
      </c>
      <c r="Q45" s="162">
        <f t="shared" si="32"/>
        <v>97</v>
      </c>
      <c r="R45" s="163">
        <f t="shared" si="33"/>
        <v>39.003869652988975</v>
      </c>
      <c r="S45" s="148">
        <f t="shared" si="34"/>
        <v>7</v>
      </c>
      <c r="T45" s="148">
        <f t="shared" si="35"/>
        <v>5379</v>
      </c>
      <c r="U45" t="s">
        <v>120</v>
      </c>
      <c r="V45" t="s">
        <v>123</v>
      </c>
      <c r="W45" t="s">
        <v>120</v>
      </c>
      <c r="X45" s="4" t="s">
        <v>123</v>
      </c>
      <c r="Y45" s="4" t="s">
        <v>246</v>
      </c>
      <c r="Z45" s="4" t="s">
        <v>195</v>
      </c>
      <c r="AA45" s="4" t="s">
        <v>48</v>
      </c>
      <c r="AB45" s="4">
        <v>531</v>
      </c>
      <c r="AC45" s="4">
        <v>11096.960999999999</v>
      </c>
      <c r="AD45" s="4">
        <v>4763.0739999999996</v>
      </c>
      <c r="AE45" s="4">
        <v>2.33</v>
      </c>
      <c r="AF45" s="4">
        <v>2.8</v>
      </c>
      <c r="AG45" s="4">
        <v>23.135999999999999</v>
      </c>
      <c r="AH45" s="4">
        <v>431.44465600000001</v>
      </c>
      <c r="AI45" s="4">
        <v>6.7846609999999998</v>
      </c>
      <c r="AJ45" s="4">
        <v>140.15076300000001</v>
      </c>
      <c r="AK45" s="4">
        <v>1567</v>
      </c>
      <c r="AL45" s="4">
        <v>7</v>
      </c>
      <c r="AM45" s="4">
        <v>5379</v>
      </c>
      <c r="AN45" s="4">
        <v>97</v>
      </c>
      <c r="AO45" s="4">
        <v>25.720472999999998</v>
      </c>
      <c r="AP45" s="4">
        <v>82643.5</v>
      </c>
      <c r="AQ45" s="4">
        <v>24016.1</v>
      </c>
      <c r="AR45" s="4">
        <v>84</v>
      </c>
      <c r="AS45" s="4">
        <v>42336</v>
      </c>
      <c r="AT45" s="4">
        <v>6.3E-2</v>
      </c>
      <c r="AU45" s="4">
        <v>48.472999999999999</v>
      </c>
      <c r="AV45" s="4">
        <v>102712</v>
      </c>
      <c r="AW45" s="4">
        <v>0</v>
      </c>
      <c r="AX45" s="4">
        <v>0.6</v>
      </c>
      <c r="AY45">
        <v>0.78791666666666671</v>
      </c>
      <c r="AZ45" t="s">
        <v>70</v>
      </c>
      <c r="BA45" t="s">
        <v>574</v>
      </c>
      <c r="BB45">
        <v>1</v>
      </c>
      <c r="BC45" t="s">
        <v>579</v>
      </c>
      <c r="BD45">
        <v>15</v>
      </c>
      <c r="BE45">
        <v>59269.211000000003</v>
      </c>
      <c r="BF45">
        <v>0.10483259174818439</v>
      </c>
      <c r="BG45">
        <v>8.2599346248256961E-2</v>
      </c>
      <c r="BH45">
        <v>259551.43799999999</v>
      </c>
      <c r="BI45">
        <v>2.3938780874718176E-2</v>
      </c>
      <c r="BJ45">
        <v>1.8861764430871699E-2</v>
      </c>
      <c r="BK45">
        <v>1</v>
      </c>
      <c r="BL45" t="s">
        <v>67</v>
      </c>
      <c r="BM45">
        <v>-1</v>
      </c>
      <c r="BN45" t="s">
        <v>535</v>
      </c>
    </row>
    <row r="46" spans="1:66">
      <c r="A46" s="143" t="str">
        <f t="shared" ref="A46:A50" si="36">W46</f>
        <v>청라교통</v>
      </c>
      <c r="B46" s="143" t="str">
        <f t="shared" ref="B46:B50" si="37">V46</f>
        <v>307</v>
      </c>
      <c r="C46" s="144" t="str">
        <f t="shared" ref="C46:C50" si="38">Y46</f>
        <v>75아1145</v>
      </c>
      <c r="D46" s="118" t="str">
        <f t="shared" ref="D46:D50" si="39">Z46</f>
        <v>대형</v>
      </c>
      <c r="E46" s="114" t="str">
        <f t="shared" ref="E46:E50" si="40">AZ46</f>
        <v>D</v>
      </c>
      <c r="F46" s="164">
        <f t="shared" ref="F46:F50" si="41">G46/H46</f>
        <v>0.8332142857142858</v>
      </c>
      <c r="G46" s="165">
        <f t="shared" ref="G46:G50" si="42">AE46</f>
        <v>2.3330000000000002</v>
      </c>
      <c r="H46" s="166">
        <f t="shared" ref="H46:H50" si="43">AF46</f>
        <v>2.8</v>
      </c>
      <c r="I46" s="167">
        <f t="shared" ref="I46:I50" si="44">AC46</f>
        <v>10564.897000000001</v>
      </c>
      <c r="J46" s="168">
        <f t="shared" ref="J46:J50" si="45">AI46/AH46</f>
        <v>2.2399250369952311E-2</v>
      </c>
      <c r="K46" s="168">
        <f t="shared" ref="K46:K50" si="46">AJ46/AH46</f>
        <v>0.29754403053017831</v>
      </c>
      <c r="L46" s="168">
        <f t="shared" ref="L46:L50" si="47">AK46/AC46</f>
        <v>0.21543040126183907</v>
      </c>
      <c r="M46" s="169">
        <f t="shared" ref="M46:M50" si="48">AG46</f>
        <v>20.863</v>
      </c>
      <c r="N46" s="170">
        <f t="shared" ref="N46:N50" si="49">IF(AW46=0,AT46,"속도계이상")</f>
        <v>8.5000000000000006E-2</v>
      </c>
      <c r="O46" s="170">
        <f t="shared" ref="O46:O50" si="50">IF(AW46=0,AU46,"속도계이상")</f>
        <v>21.855</v>
      </c>
      <c r="P46" s="171">
        <f t="shared" ref="P46:P50" si="51">AQ46/60</f>
        <v>384.04</v>
      </c>
      <c r="Q46" s="172">
        <f t="shared" ref="Q46:Q50" si="52">AN46</f>
        <v>97</v>
      </c>
      <c r="R46" s="173">
        <f t="shared" ref="R46:R50" si="53">AC46/(AH46-AI46-AJ46)</f>
        <v>38.701689087856217</v>
      </c>
      <c r="S46" s="145">
        <f t="shared" ref="S46:S50" si="54">IF(AW46=0,AL46,"속도계이상")</f>
        <v>9</v>
      </c>
      <c r="T46" s="145">
        <f t="shared" ref="T46:T50" si="55">IF(AW46=0,AM46,"속도계이상")</f>
        <v>2309</v>
      </c>
      <c r="U46" t="s">
        <v>120</v>
      </c>
      <c r="V46" t="s">
        <v>123</v>
      </c>
      <c r="W46" t="s">
        <v>120</v>
      </c>
      <c r="X46" s="4" t="s">
        <v>123</v>
      </c>
      <c r="Y46" s="4" t="s">
        <v>247</v>
      </c>
      <c r="Z46" s="4" t="s">
        <v>195</v>
      </c>
      <c r="AA46" s="4" t="s">
        <v>48</v>
      </c>
      <c r="AB46" s="4">
        <v>531</v>
      </c>
      <c r="AC46" s="4">
        <v>10564.897000000001</v>
      </c>
      <c r="AD46" s="4">
        <v>4527.82</v>
      </c>
      <c r="AE46" s="4">
        <v>2.3330000000000002</v>
      </c>
      <c r="AF46" s="4">
        <v>2.8</v>
      </c>
      <c r="AG46" s="4">
        <v>20.863</v>
      </c>
      <c r="AH46" s="4">
        <v>401.41187100000002</v>
      </c>
      <c r="AI46" s="4">
        <v>8.9913249999999998</v>
      </c>
      <c r="AJ46" s="4">
        <v>119.43770600000001</v>
      </c>
      <c r="AK46" s="4">
        <v>2276</v>
      </c>
      <c r="AL46" s="4">
        <v>9</v>
      </c>
      <c r="AM46" s="4">
        <v>2309</v>
      </c>
      <c r="AN46" s="4">
        <v>97</v>
      </c>
      <c r="AO46" s="4">
        <v>26.319343</v>
      </c>
      <c r="AP46" s="4">
        <v>72396.899999999994</v>
      </c>
      <c r="AQ46" s="4">
        <v>23042.400000000001</v>
      </c>
      <c r="AR46" s="4">
        <v>47</v>
      </c>
      <c r="AS46" s="4">
        <v>21792</v>
      </c>
      <c r="AT46" s="4">
        <v>8.5000000000000006E-2</v>
      </c>
      <c r="AU46" s="4">
        <v>21.855</v>
      </c>
      <c r="AV46" s="4">
        <v>8414</v>
      </c>
      <c r="AW46" s="4">
        <v>0</v>
      </c>
      <c r="AX46" s="4">
        <v>0.56000000000000005</v>
      </c>
      <c r="AY46">
        <v>0.80173913043478273</v>
      </c>
      <c r="AZ46" t="s">
        <v>67</v>
      </c>
      <c r="BA46" t="s">
        <v>574</v>
      </c>
      <c r="BB46">
        <v>4</v>
      </c>
      <c r="BC46" t="s">
        <v>580</v>
      </c>
      <c r="BD46">
        <v>13</v>
      </c>
      <c r="BE46">
        <v>59269.211000000003</v>
      </c>
      <c r="BF46">
        <v>9.7491309610988411E-2</v>
      </c>
      <c r="BG46">
        <v>7.8162597792462027E-2</v>
      </c>
      <c r="BH46">
        <v>259551.43799999999</v>
      </c>
      <c r="BI46">
        <v>2.2262380992857378E-2</v>
      </c>
      <c r="BJ46">
        <v>1.7848621978621308E-2</v>
      </c>
      <c r="BK46">
        <v>1</v>
      </c>
      <c r="BL46" t="s">
        <v>69</v>
      </c>
      <c r="BM46">
        <v>-1</v>
      </c>
      <c r="BN46" t="s">
        <v>535</v>
      </c>
    </row>
    <row r="47" spans="1:66">
      <c r="A47" s="146" t="str">
        <f t="shared" si="36"/>
        <v>청라교통</v>
      </c>
      <c r="B47" s="146" t="str">
        <f t="shared" si="37"/>
        <v>307</v>
      </c>
      <c r="C47" s="147" t="str">
        <f t="shared" si="38"/>
        <v>75아1146</v>
      </c>
      <c r="D47" s="135" t="str">
        <f t="shared" si="39"/>
        <v>대형</v>
      </c>
      <c r="E47" s="131" t="str">
        <f t="shared" si="40"/>
        <v>D</v>
      </c>
      <c r="F47" s="154">
        <f t="shared" si="41"/>
        <v>0.86321428571428571</v>
      </c>
      <c r="G47" s="155">
        <f t="shared" si="42"/>
        <v>2.4169999999999998</v>
      </c>
      <c r="H47" s="156">
        <f t="shared" si="43"/>
        <v>2.8</v>
      </c>
      <c r="I47" s="157">
        <f t="shared" si="44"/>
        <v>10828.668</v>
      </c>
      <c r="J47" s="158">
        <f t="shared" si="45"/>
        <v>1.1148971624047248E-2</v>
      </c>
      <c r="K47" s="158">
        <f t="shared" si="46"/>
        <v>0.26274372426131565</v>
      </c>
      <c r="L47" s="158">
        <f t="shared" si="47"/>
        <v>0.15939171835354082</v>
      </c>
      <c r="M47" s="159">
        <f t="shared" si="48"/>
        <v>16.655999999999999</v>
      </c>
      <c r="N47" s="160">
        <f t="shared" si="49"/>
        <v>8.3000000000000004E-2</v>
      </c>
      <c r="O47" s="160">
        <f t="shared" si="50"/>
        <v>15.459</v>
      </c>
      <c r="P47" s="161">
        <f t="shared" si="51"/>
        <v>194.24666666666664</v>
      </c>
      <c r="Q47" s="162">
        <f t="shared" si="52"/>
        <v>93</v>
      </c>
      <c r="R47" s="163">
        <f t="shared" si="53"/>
        <v>36.655048238662644</v>
      </c>
      <c r="S47" s="148">
        <f t="shared" si="54"/>
        <v>9</v>
      </c>
      <c r="T47" s="148">
        <f t="shared" si="55"/>
        <v>1674</v>
      </c>
      <c r="U47" t="s">
        <v>120</v>
      </c>
      <c r="V47" t="s">
        <v>123</v>
      </c>
      <c r="W47" t="s">
        <v>120</v>
      </c>
      <c r="X47" s="4" t="s">
        <v>123</v>
      </c>
      <c r="Y47" s="4" t="s">
        <v>248</v>
      </c>
      <c r="Z47" s="4" t="s">
        <v>195</v>
      </c>
      <c r="AA47" s="4" t="s">
        <v>48</v>
      </c>
      <c r="AB47" s="4">
        <v>531</v>
      </c>
      <c r="AC47" s="4">
        <v>10828.668</v>
      </c>
      <c r="AD47" s="4">
        <v>4479.6850000000004</v>
      </c>
      <c r="AE47" s="4">
        <v>2.4169999999999998</v>
      </c>
      <c r="AF47" s="4">
        <v>2.8</v>
      </c>
      <c r="AG47" s="4">
        <v>16.655999999999999</v>
      </c>
      <c r="AH47" s="4">
        <v>406.85573099999999</v>
      </c>
      <c r="AI47" s="4">
        <v>4.5360230000000001</v>
      </c>
      <c r="AJ47" s="4">
        <v>106.89879000000001</v>
      </c>
      <c r="AK47" s="4">
        <v>1726</v>
      </c>
      <c r="AL47" s="4">
        <v>9</v>
      </c>
      <c r="AM47" s="4">
        <v>1674</v>
      </c>
      <c r="AN47" s="4">
        <v>93</v>
      </c>
      <c r="AO47" s="4">
        <v>26.615497999999999</v>
      </c>
      <c r="AP47" s="4">
        <v>69465.399999999994</v>
      </c>
      <c r="AQ47" s="4">
        <v>11654.8</v>
      </c>
      <c r="AR47" s="4">
        <v>9</v>
      </c>
      <c r="AS47" s="4">
        <v>5351</v>
      </c>
      <c r="AT47" s="4">
        <v>8.3000000000000004E-2</v>
      </c>
      <c r="AU47" s="4">
        <v>15.459</v>
      </c>
      <c r="AV47" s="4">
        <v>99519</v>
      </c>
      <c r="AW47" s="4">
        <v>0</v>
      </c>
      <c r="AX47" s="4">
        <v>0.52</v>
      </c>
      <c r="AY47">
        <v>0.82173913043478264</v>
      </c>
      <c r="AZ47" t="s">
        <v>67</v>
      </c>
      <c r="BA47" t="s">
        <v>574</v>
      </c>
      <c r="BB47">
        <v>2</v>
      </c>
      <c r="BC47" t="s">
        <v>581</v>
      </c>
      <c r="BD47">
        <v>11</v>
      </c>
      <c r="BE47">
        <v>59269.211000000003</v>
      </c>
      <c r="BF47">
        <v>8.9456547683754384E-2</v>
      </c>
      <c r="BG47">
        <v>7.3509945705345997E-2</v>
      </c>
      <c r="BH47">
        <v>259551.43799999999</v>
      </c>
      <c r="BI47">
        <v>2.0427623290609549E-2</v>
      </c>
      <c r="BJ47">
        <v>1.6786177399674803E-2</v>
      </c>
      <c r="BK47">
        <v>1</v>
      </c>
      <c r="BL47" t="s">
        <v>69</v>
      </c>
      <c r="BM47">
        <v>-1</v>
      </c>
      <c r="BN47" t="s">
        <v>535</v>
      </c>
    </row>
    <row r="48" spans="1:66">
      <c r="A48" s="143" t="str">
        <f t="shared" si="36"/>
        <v>청라교통</v>
      </c>
      <c r="B48" s="143" t="str">
        <f t="shared" si="37"/>
        <v>308</v>
      </c>
      <c r="C48" s="144" t="str">
        <f t="shared" si="38"/>
        <v>70바5066</v>
      </c>
      <c r="D48" s="118" t="str">
        <f t="shared" si="39"/>
        <v>대형</v>
      </c>
      <c r="E48" s="114" t="str">
        <f t="shared" si="40"/>
        <v>C</v>
      </c>
      <c r="F48" s="164">
        <f t="shared" si="41"/>
        <v>0.80172413793103459</v>
      </c>
      <c r="G48" s="165">
        <f t="shared" si="42"/>
        <v>2.3250000000000002</v>
      </c>
      <c r="H48" s="166">
        <f t="shared" si="43"/>
        <v>2.9</v>
      </c>
      <c r="I48" s="167">
        <f t="shared" si="44"/>
        <v>12779.983</v>
      </c>
      <c r="J48" s="168">
        <f t="shared" si="45"/>
        <v>1.9445724418948117E-2</v>
      </c>
      <c r="K48" s="168">
        <f t="shared" si="46"/>
        <v>0.28288552101491504</v>
      </c>
      <c r="L48" s="168">
        <f t="shared" si="47"/>
        <v>0.14616607862467423</v>
      </c>
      <c r="M48" s="169">
        <f t="shared" si="48"/>
        <v>23.298999999999999</v>
      </c>
      <c r="N48" s="170">
        <f t="shared" si="49"/>
        <v>8.5999999999999993E-2</v>
      </c>
      <c r="O48" s="170">
        <f t="shared" si="50"/>
        <v>15.25</v>
      </c>
      <c r="P48" s="171">
        <f t="shared" si="51"/>
        <v>931.18333333333328</v>
      </c>
      <c r="Q48" s="172">
        <f t="shared" si="52"/>
        <v>99</v>
      </c>
      <c r="R48" s="173">
        <f t="shared" si="53"/>
        <v>49.950135003121929</v>
      </c>
      <c r="S48" s="145">
        <f t="shared" si="54"/>
        <v>11</v>
      </c>
      <c r="T48" s="145">
        <f t="shared" si="55"/>
        <v>1949</v>
      </c>
      <c r="U48" t="s">
        <v>120</v>
      </c>
      <c r="V48" t="s">
        <v>124</v>
      </c>
      <c r="W48" t="s">
        <v>120</v>
      </c>
      <c r="X48" s="4" t="s">
        <v>124</v>
      </c>
      <c r="Y48" s="4" t="s">
        <v>249</v>
      </c>
      <c r="Z48" s="4" t="s">
        <v>195</v>
      </c>
      <c r="AA48" s="4" t="s">
        <v>48</v>
      </c>
      <c r="AB48" s="4">
        <v>531</v>
      </c>
      <c r="AC48" s="4">
        <v>12779.983</v>
      </c>
      <c r="AD48" s="4">
        <v>5497.7280000000001</v>
      </c>
      <c r="AE48" s="4">
        <v>2.3250000000000002</v>
      </c>
      <c r="AF48" s="4">
        <v>2.9</v>
      </c>
      <c r="AG48" s="4">
        <v>23.298999999999999</v>
      </c>
      <c r="AH48" s="4">
        <v>366.72822500000001</v>
      </c>
      <c r="AI48" s="4">
        <v>7.1312959999999999</v>
      </c>
      <c r="AJ48" s="4">
        <v>103.742105</v>
      </c>
      <c r="AK48" s="4">
        <v>1868</v>
      </c>
      <c r="AL48" s="4">
        <v>11</v>
      </c>
      <c r="AM48" s="4">
        <v>1949</v>
      </c>
      <c r="AN48" s="4">
        <v>99</v>
      </c>
      <c r="AO48" s="4">
        <v>34.848647999999997</v>
      </c>
      <c r="AP48" s="4">
        <v>121756.2</v>
      </c>
      <c r="AQ48" s="4">
        <v>55871</v>
      </c>
      <c r="AR48" s="4">
        <v>52</v>
      </c>
      <c r="AS48" s="4">
        <v>45767</v>
      </c>
      <c r="AT48" s="4">
        <v>8.5999999999999993E-2</v>
      </c>
      <c r="AU48" s="4">
        <v>15.25</v>
      </c>
      <c r="AV48" s="4">
        <v>114979</v>
      </c>
      <c r="AW48" s="4">
        <v>0</v>
      </c>
      <c r="AX48" s="4">
        <v>0.47</v>
      </c>
      <c r="AY48">
        <v>0.86434782608695659</v>
      </c>
      <c r="AZ48" t="s">
        <v>69</v>
      </c>
      <c r="BA48" t="s">
        <v>574</v>
      </c>
      <c r="BB48">
        <v>2</v>
      </c>
      <c r="BC48" t="s">
        <v>582</v>
      </c>
      <c r="BD48">
        <v>23</v>
      </c>
      <c r="BE48">
        <v>59269.211000000003</v>
      </c>
      <c r="BF48">
        <v>0.11017155264644909</v>
      </c>
      <c r="BG48">
        <v>9.5226542026582969E-2</v>
      </c>
      <c r="BH48">
        <v>259551.43799999999</v>
      </c>
      <c r="BI48">
        <v>2.5157945763336513E-2</v>
      </c>
      <c r="BJ48">
        <v>2.1745215729353475E-2</v>
      </c>
      <c r="BK48">
        <v>1</v>
      </c>
      <c r="BL48" t="s">
        <v>68</v>
      </c>
      <c r="BM48">
        <v>-1</v>
      </c>
      <c r="BN48" t="s">
        <v>535</v>
      </c>
    </row>
    <row r="49" spans="1:66">
      <c r="A49" s="146" t="str">
        <f t="shared" si="36"/>
        <v>청라교통</v>
      </c>
      <c r="B49" s="146" t="str">
        <f t="shared" si="37"/>
        <v>308</v>
      </c>
      <c r="C49" s="147" t="str">
        <f t="shared" si="38"/>
        <v>70바5088</v>
      </c>
      <c r="D49" s="135" t="str">
        <f t="shared" si="39"/>
        <v>대형</v>
      </c>
      <c r="E49" s="131" t="str">
        <f t="shared" si="40"/>
        <v>D</v>
      </c>
      <c r="F49" s="154">
        <f t="shared" si="41"/>
        <v>0.7709677419354839</v>
      </c>
      <c r="G49" s="155">
        <f t="shared" si="42"/>
        <v>2.39</v>
      </c>
      <c r="H49" s="156">
        <f t="shared" si="43"/>
        <v>3.1</v>
      </c>
      <c r="I49" s="157">
        <f t="shared" si="44"/>
        <v>14461.618</v>
      </c>
      <c r="J49" s="158">
        <f t="shared" si="45"/>
        <v>2.1545436206763559E-2</v>
      </c>
      <c r="K49" s="158">
        <f t="shared" si="46"/>
        <v>0.2854935238051548</v>
      </c>
      <c r="L49" s="158">
        <f t="shared" si="47"/>
        <v>0.15634488478398476</v>
      </c>
      <c r="M49" s="159">
        <f t="shared" si="48"/>
        <v>22.513999999999999</v>
      </c>
      <c r="N49" s="160">
        <f t="shared" si="49"/>
        <v>7.0000000000000001E-3</v>
      </c>
      <c r="O49" s="160">
        <f t="shared" si="50"/>
        <v>8.83</v>
      </c>
      <c r="P49" s="161">
        <f t="shared" si="51"/>
        <v>970.09833333333336</v>
      </c>
      <c r="Q49" s="162">
        <f t="shared" si="52"/>
        <v>95</v>
      </c>
      <c r="R49" s="163">
        <f t="shared" si="53"/>
        <v>47.993272507527003</v>
      </c>
      <c r="S49" s="148">
        <f t="shared" si="54"/>
        <v>1</v>
      </c>
      <c r="T49" s="148">
        <f t="shared" si="55"/>
        <v>1277</v>
      </c>
      <c r="U49" t="s">
        <v>120</v>
      </c>
      <c r="V49" t="s">
        <v>124</v>
      </c>
      <c r="W49" t="s">
        <v>120</v>
      </c>
      <c r="X49" s="4" t="s">
        <v>124</v>
      </c>
      <c r="Y49" s="4" t="s">
        <v>250</v>
      </c>
      <c r="Z49" s="4" t="s">
        <v>195</v>
      </c>
      <c r="AA49" s="4" t="s">
        <v>48</v>
      </c>
      <c r="AB49" s="4">
        <v>531</v>
      </c>
      <c r="AC49" s="4">
        <v>14461.618</v>
      </c>
      <c r="AD49" s="4">
        <v>6050.1779999999999</v>
      </c>
      <c r="AE49" s="4">
        <v>2.39</v>
      </c>
      <c r="AF49" s="4">
        <v>3.1</v>
      </c>
      <c r="AG49" s="4">
        <v>22.513999999999999</v>
      </c>
      <c r="AH49" s="4">
        <v>434.83821399999999</v>
      </c>
      <c r="AI49" s="4">
        <v>9.368779</v>
      </c>
      <c r="AJ49" s="4">
        <v>124.143494</v>
      </c>
      <c r="AK49" s="4">
        <v>2261</v>
      </c>
      <c r="AL49" s="4">
        <v>1</v>
      </c>
      <c r="AM49" s="4">
        <v>1277</v>
      </c>
      <c r="AN49" s="4">
        <v>95</v>
      </c>
      <c r="AO49" s="4">
        <v>33.257468000000003</v>
      </c>
      <c r="AP49" s="4">
        <v>117589.4</v>
      </c>
      <c r="AQ49" s="4">
        <v>58205.9</v>
      </c>
      <c r="AR49" s="4">
        <v>68</v>
      </c>
      <c r="AS49" s="4">
        <v>23991</v>
      </c>
      <c r="AT49" s="4">
        <v>7.0000000000000001E-3</v>
      </c>
      <c r="AU49" s="4">
        <v>8.83</v>
      </c>
      <c r="AV49" s="4">
        <v>136643</v>
      </c>
      <c r="AW49" s="4">
        <v>0</v>
      </c>
      <c r="AX49" s="4">
        <v>0.49</v>
      </c>
      <c r="AY49">
        <v>0.80307692307692313</v>
      </c>
      <c r="AZ49" t="s">
        <v>67</v>
      </c>
      <c r="BA49" t="s">
        <v>574</v>
      </c>
      <c r="BB49">
        <v>3</v>
      </c>
      <c r="BC49" t="s">
        <v>583</v>
      </c>
      <c r="BD49">
        <v>15</v>
      </c>
      <c r="BE49">
        <v>59269.211000000003</v>
      </c>
      <c r="BF49">
        <v>0.10910469181039038</v>
      </c>
      <c r="BG49">
        <v>8.761946019234429E-2</v>
      </c>
      <c r="BH49">
        <v>259551.43799999999</v>
      </c>
      <c r="BI49">
        <v>2.4914325460219565E-2</v>
      </c>
      <c r="BJ49">
        <v>2.0008119831130176E-2</v>
      </c>
      <c r="BK49">
        <v>1</v>
      </c>
      <c r="BL49" t="s">
        <v>69</v>
      </c>
      <c r="BM49">
        <v>-1</v>
      </c>
      <c r="BN49" t="s">
        <v>535</v>
      </c>
    </row>
    <row r="50" spans="1:66">
      <c r="A50" s="143" t="str">
        <f t="shared" si="36"/>
        <v>청라교통</v>
      </c>
      <c r="B50" s="143" t="str">
        <f t="shared" si="37"/>
        <v>308</v>
      </c>
      <c r="C50" s="144" t="str">
        <f t="shared" si="38"/>
        <v>70바6034</v>
      </c>
      <c r="D50" s="118" t="str">
        <f t="shared" si="39"/>
        <v>대형</v>
      </c>
      <c r="E50" s="114" t="str">
        <f t="shared" si="40"/>
        <v>C</v>
      </c>
      <c r="F50" s="164">
        <f t="shared" si="41"/>
        <v>0.80827586206896551</v>
      </c>
      <c r="G50" s="165">
        <f t="shared" si="42"/>
        <v>2.3439999999999999</v>
      </c>
      <c r="H50" s="166">
        <f t="shared" si="43"/>
        <v>2.9</v>
      </c>
      <c r="I50" s="167">
        <f t="shared" si="44"/>
        <v>14334.825000000001</v>
      </c>
      <c r="J50" s="168">
        <f t="shared" si="45"/>
        <v>2.1091303715481225E-2</v>
      </c>
      <c r="K50" s="168">
        <f t="shared" si="46"/>
        <v>0.3097407203649194</v>
      </c>
      <c r="L50" s="168">
        <f t="shared" si="47"/>
        <v>0.12773089312216926</v>
      </c>
      <c r="M50" s="169">
        <f t="shared" si="48"/>
        <v>23.672000000000001</v>
      </c>
      <c r="N50" s="170">
        <f t="shared" si="49"/>
        <v>0</v>
      </c>
      <c r="O50" s="170">
        <f t="shared" si="50"/>
        <v>14.064</v>
      </c>
      <c r="P50" s="171">
        <f t="shared" si="51"/>
        <v>1079.7133333333334</v>
      </c>
      <c r="Q50" s="172">
        <f t="shared" si="52"/>
        <v>97</v>
      </c>
      <c r="R50" s="173">
        <f t="shared" si="53"/>
        <v>48.905616599391884</v>
      </c>
      <c r="S50" s="145">
        <f t="shared" si="54"/>
        <v>0</v>
      </c>
      <c r="T50" s="145">
        <f t="shared" si="55"/>
        <v>2016</v>
      </c>
      <c r="U50" t="s">
        <v>120</v>
      </c>
      <c r="V50" t="s">
        <v>124</v>
      </c>
      <c r="W50" t="s">
        <v>120</v>
      </c>
      <c r="X50" s="4" t="s">
        <v>124</v>
      </c>
      <c r="Y50" s="4" t="s">
        <v>251</v>
      </c>
      <c r="Z50" s="4" t="s">
        <v>195</v>
      </c>
      <c r="AA50" s="4" t="s">
        <v>48</v>
      </c>
      <c r="AB50" s="4">
        <v>531</v>
      </c>
      <c r="AC50" s="4">
        <v>14334.825000000001</v>
      </c>
      <c r="AD50" s="4">
        <v>6115.6629999999996</v>
      </c>
      <c r="AE50" s="4">
        <v>2.3439999999999999</v>
      </c>
      <c r="AF50" s="4">
        <v>2.9</v>
      </c>
      <c r="AG50" s="4">
        <v>23.672000000000001</v>
      </c>
      <c r="AH50" s="4">
        <v>438.02460600000001</v>
      </c>
      <c r="AI50" s="4">
        <v>9.2385099999999998</v>
      </c>
      <c r="AJ50" s="4">
        <v>135.674057</v>
      </c>
      <c r="AK50" s="4">
        <v>1831</v>
      </c>
      <c r="AL50" s="4">
        <v>0</v>
      </c>
      <c r="AM50" s="4">
        <v>2016</v>
      </c>
      <c r="AN50" s="4">
        <v>97</v>
      </c>
      <c r="AO50" s="4">
        <v>32.726072000000002</v>
      </c>
      <c r="AP50" s="4">
        <v>126291.8</v>
      </c>
      <c r="AQ50" s="4">
        <v>64782.8</v>
      </c>
      <c r="AR50" s="4">
        <v>103</v>
      </c>
      <c r="AS50" s="4">
        <v>66170</v>
      </c>
      <c r="AT50" s="4">
        <v>0</v>
      </c>
      <c r="AU50" s="4">
        <v>14.064</v>
      </c>
      <c r="AV50" s="4">
        <v>136029</v>
      </c>
      <c r="AW50" s="4">
        <v>0</v>
      </c>
      <c r="AX50" s="4">
        <v>0.49</v>
      </c>
      <c r="AY50">
        <v>0.85086956521739143</v>
      </c>
      <c r="AZ50" t="s">
        <v>69</v>
      </c>
      <c r="BA50" t="s">
        <v>574</v>
      </c>
      <c r="BB50">
        <v>4</v>
      </c>
      <c r="BC50" t="s">
        <v>584</v>
      </c>
      <c r="BD50">
        <v>12</v>
      </c>
      <c r="BE50">
        <v>59269.211000000003</v>
      </c>
      <c r="BF50">
        <v>0.11491468985473756</v>
      </c>
      <c r="BG50">
        <v>9.7777412193791935E-2</v>
      </c>
      <c r="BH50">
        <v>259551.43799999999</v>
      </c>
      <c r="BI50">
        <v>2.6241052842866548E-2</v>
      </c>
      <c r="BJ50">
        <v>2.2327713223256454E-2</v>
      </c>
      <c r="BK50">
        <v>1</v>
      </c>
      <c r="BL50" t="s">
        <v>68</v>
      </c>
      <c r="BM50">
        <v>-1</v>
      </c>
      <c r="BN50" t="s">
        <v>535</v>
      </c>
    </row>
    <row r="51" spans="1:66">
      <c r="A51" s="146" t="str">
        <f t="shared" ref="A51:A58" si="56">W51</f>
        <v>청라교통</v>
      </c>
      <c r="B51" s="146" t="str">
        <f t="shared" ref="B51:B58" si="57">V51</f>
        <v>308</v>
      </c>
      <c r="C51" s="147" t="str">
        <f t="shared" ref="C51:C58" si="58">Y51</f>
        <v>70바6035</v>
      </c>
      <c r="D51" s="135" t="str">
        <f t="shared" ref="D51:D58" si="59">Z51</f>
        <v>대형</v>
      </c>
      <c r="E51" s="131" t="str">
        <f t="shared" ref="E51:E58" si="60">AZ51</f>
        <v>C</v>
      </c>
      <c r="F51" s="154">
        <f t="shared" ref="F51:F58" si="61">G51/H51</f>
        <v>0.87758620689655176</v>
      </c>
      <c r="G51" s="155">
        <f t="shared" ref="G51:G58" si="62">AE51</f>
        <v>2.5449999999999999</v>
      </c>
      <c r="H51" s="156">
        <f t="shared" ref="H51:H58" si="63">AF51</f>
        <v>2.9</v>
      </c>
      <c r="I51" s="157">
        <f t="shared" ref="I51:I58" si="64">AC51</f>
        <v>14958.992</v>
      </c>
      <c r="J51" s="158">
        <f t="shared" ref="J51:J58" si="65">AI51/AH51</f>
        <v>2.7721454045450546E-2</v>
      </c>
      <c r="K51" s="158">
        <f t="shared" ref="K51:K58" si="66">AJ51/AH51</f>
        <v>0.26710097038053277</v>
      </c>
      <c r="L51" s="158">
        <f t="shared" ref="L51:L58" si="67">AK51/AC51</f>
        <v>0.14058433883780405</v>
      </c>
      <c r="M51" s="159">
        <f t="shared" ref="M51:M58" si="68">AG51</f>
        <v>20.725000000000001</v>
      </c>
      <c r="N51" s="160">
        <f t="shared" ref="N51:N58" si="69">IF(AW51=0,AT51,"속도계이상")</f>
        <v>7.3999999999999996E-2</v>
      </c>
      <c r="O51" s="160">
        <f t="shared" ref="O51:O58" si="70">IF(AW51=0,AU51,"속도계이상")</f>
        <v>8.49</v>
      </c>
      <c r="P51" s="161">
        <f t="shared" ref="P51:P58" si="71">AQ51/60</f>
        <v>1092.7750000000001</v>
      </c>
      <c r="Q51" s="162">
        <f t="shared" ref="Q51:Q58" si="72">AN51</f>
        <v>98</v>
      </c>
      <c r="R51" s="163">
        <f t="shared" ref="R51:R58" si="73">AC51/(AH51-AI51-AJ51)</f>
        <v>48.002951635975094</v>
      </c>
      <c r="S51" s="148">
        <f t="shared" ref="S51:S58" si="74">IF(AW51=0,AL51,"속도계이상")</f>
        <v>11</v>
      </c>
      <c r="T51" s="148">
        <f t="shared" ref="T51:T58" si="75">IF(AW51=0,AM51,"속도계이상")</f>
        <v>1270</v>
      </c>
      <c r="U51" t="s">
        <v>120</v>
      </c>
      <c r="V51" t="s">
        <v>124</v>
      </c>
      <c r="W51" t="s">
        <v>120</v>
      </c>
      <c r="X51" s="4" t="s">
        <v>124</v>
      </c>
      <c r="Y51" s="4" t="s">
        <v>252</v>
      </c>
      <c r="Z51" s="4" t="s">
        <v>195</v>
      </c>
      <c r="AA51" s="4" t="s">
        <v>48</v>
      </c>
      <c r="AB51" s="4">
        <v>531</v>
      </c>
      <c r="AC51" s="4">
        <v>14958.992</v>
      </c>
      <c r="AD51" s="4">
        <v>5877.3789999999999</v>
      </c>
      <c r="AE51" s="4">
        <v>2.5449999999999999</v>
      </c>
      <c r="AF51" s="4">
        <v>2.9</v>
      </c>
      <c r="AG51" s="4">
        <v>20.725000000000001</v>
      </c>
      <c r="AH51" s="4">
        <v>441.91210100000001</v>
      </c>
      <c r="AI51" s="4">
        <v>12.250446</v>
      </c>
      <c r="AJ51" s="4">
        <v>118.035151</v>
      </c>
      <c r="AK51" s="4">
        <v>2103</v>
      </c>
      <c r="AL51" s="4">
        <v>11</v>
      </c>
      <c r="AM51" s="4">
        <v>1270</v>
      </c>
      <c r="AN51" s="4">
        <v>98</v>
      </c>
      <c r="AO51" s="4">
        <v>33.850605000000002</v>
      </c>
      <c r="AP51" s="4">
        <v>137867.70000000001</v>
      </c>
      <c r="AQ51" s="4">
        <v>65566.5</v>
      </c>
      <c r="AR51" s="4">
        <v>67</v>
      </c>
      <c r="AS51" s="4">
        <v>34924</v>
      </c>
      <c r="AT51" s="4">
        <v>7.3999999999999996E-2</v>
      </c>
      <c r="AU51" s="4">
        <v>8.49</v>
      </c>
      <c r="AV51" s="4">
        <v>141506</v>
      </c>
      <c r="AW51" s="4">
        <v>0</v>
      </c>
      <c r="AX51" s="4">
        <v>0.49</v>
      </c>
      <c r="AY51">
        <v>0.89700000000000002</v>
      </c>
      <c r="AZ51" t="s">
        <v>69</v>
      </c>
      <c r="BA51" t="s">
        <v>202</v>
      </c>
      <c r="BB51">
        <v>1</v>
      </c>
      <c r="BC51" t="s">
        <v>211</v>
      </c>
      <c r="BD51">
        <v>8</v>
      </c>
      <c r="BE51">
        <v>87676.546000000017</v>
      </c>
      <c r="BF51">
        <v>5.1138704756914115E-2</v>
      </c>
      <c r="BG51">
        <v>4.5871418166951963E-2</v>
      </c>
      <c r="BH51">
        <v>456010.97399999993</v>
      </c>
      <c r="BI51">
        <v>9.8323620606551466E-3</v>
      </c>
      <c r="BJ51">
        <v>8.8196287684076669E-3</v>
      </c>
      <c r="BK51">
        <v>1</v>
      </c>
      <c r="BL51" t="s">
        <v>68</v>
      </c>
      <c r="BM51">
        <v>-1</v>
      </c>
      <c r="BN51" t="s">
        <v>535</v>
      </c>
    </row>
    <row r="52" spans="1:66">
      <c r="A52" s="143" t="str">
        <f t="shared" si="56"/>
        <v>청라교통</v>
      </c>
      <c r="B52" s="143" t="str">
        <f t="shared" si="57"/>
        <v>308</v>
      </c>
      <c r="C52" s="144" t="str">
        <f t="shared" si="58"/>
        <v>75아1292</v>
      </c>
      <c r="D52" s="118" t="str">
        <f t="shared" si="59"/>
        <v>대형</v>
      </c>
      <c r="E52" s="114" t="str">
        <f t="shared" si="60"/>
        <v>C</v>
      </c>
      <c r="F52" s="164">
        <f t="shared" si="61"/>
        <v>0.82758620689655171</v>
      </c>
      <c r="G52" s="165">
        <f t="shared" si="62"/>
        <v>2.4</v>
      </c>
      <c r="H52" s="166">
        <f t="shared" si="63"/>
        <v>2.9</v>
      </c>
      <c r="I52" s="167">
        <f t="shared" si="64"/>
        <v>15570.329</v>
      </c>
      <c r="J52" s="168">
        <f t="shared" si="65"/>
        <v>2.454265897334806E-2</v>
      </c>
      <c r="K52" s="168">
        <f t="shared" si="66"/>
        <v>0.30284688851252595</v>
      </c>
      <c r="L52" s="168">
        <f t="shared" si="67"/>
        <v>0.13686287553718357</v>
      </c>
      <c r="M52" s="169">
        <f t="shared" si="68"/>
        <v>21.946999999999999</v>
      </c>
      <c r="N52" s="170">
        <f t="shared" si="69"/>
        <v>0.11600000000000001</v>
      </c>
      <c r="O52" s="170">
        <f t="shared" si="70"/>
        <v>19.03</v>
      </c>
      <c r="P52" s="171">
        <f t="shared" si="71"/>
        <v>1439.1899999999998</v>
      </c>
      <c r="Q52" s="172">
        <f t="shared" si="72"/>
        <v>101</v>
      </c>
      <c r="R52" s="173">
        <f t="shared" si="73"/>
        <v>48.250150591828735</v>
      </c>
      <c r="S52" s="145">
        <f t="shared" si="74"/>
        <v>18</v>
      </c>
      <c r="T52" s="145">
        <f t="shared" si="75"/>
        <v>2963</v>
      </c>
      <c r="U52" t="s">
        <v>120</v>
      </c>
      <c r="V52" t="s">
        <v>124</v>
      </c>
      <c r="W52" t="s">
        <v>120</v>
      </c>
      <c r="X52" s="4" t="s">
        <v>124</v>
      </c>
      <c r="Y52" s="4" t="s">
        <v>253</v>
      </c>
      <c r="Z52" s="4" t="s">
        <v>195</v>
      </c>
      <c r="AA52" s="4" t="s">
        <v>48</v>
      </c>
      <c r="AB52" s="4">
        <v>531</v>
      </c>
      <c r="AC52" s="4">
        <v>15570.329</v>
      </c>
      <c r="AD52" s="4">
        <v>6486.8140000000003</v>
      </c>
      <c r="AE52" s="4">
        <v>2.4</v>
      </c>
      <c r="AF52" s="4">
        <v>2.9</v>
      </c>
      <c r="AG52" s="4">
        <v>21.946999999999999</v>
      </c>
      <c r="AH52" s="4">
        <v>479.77266900000001</v>
      </c>
      <c r="AI52" s="4">
        <v>11.774896999999999</v>
      </c>
      <c r="AJ52" s="4">
        <v>145.29766000000001</v>
      </c>
      <c r="AK52" s="4">
        <v>2131</v>
      </c>
      <c r="AL52" s="4">
        <v>18</v>
      </c>
      <c r="AM52" s="4">
        <v>2963</v>
      </c>
      <c r="AN52" s="4">
        <v>101</v>
      </c>
      <c r="AO52" s="4">
        <v>32.453555000000001</v>
      </c>
      <c r="AP52" s="4">
        <v>204001.2</v>
      </c>
      <c r="AQ52" s="4">
        <v>86351.4</v>
      </c>
      <c r="AR52" s="4">
        <v>132</v>
      </c>
      <c r="AS52" s="4">
        <v>79101</v>
      </c>
      <c r="AT52" s="4">
        <v>0.11600000000000001</v>
      </c>
      <c r="AU52" s="4">
        <v>19.03</v>
      </c>
      <c r="AV52" s="4">
        <v>144891</v>
      </c>
      <c r="AW52" s="4">
        <v>0</v>
      </c>
      <c r="AX52" s="4">
        <v>0.48</v>
      </c>
      <c r="AY52">
        <v>0.88047619047619041</v>
      </c>
      <c r="AZ52" t="s">
        <v>69</v>
      </c>
      <c r="BA52" t="s">
        <v>202</v>
      </c>
      <c r="BB52">
        <v>5</v>
      </c>
      <c r="BC52" t="s">
        <v>585</v>
      </c>
      <c r="BD52">
        <v>7</v>
      </c>
      <c r="BE52">
        <v>87676.546000000017</v>
      </c>
      <c r="BF52">
        <v>6.6259521674131627E-2</v>
      </c>
      <c r="BG52">
        <v>5.8339931226413982E-2</v>
      </c>
      <c r="BH52">
        <v>456010.97399999993</v>
      </c>
      <c r="BI52">
        <v>1.2739618849611284E-2</v>
      </c>
      <c r="BJ52">
        <v>1.1216931072824411E-2</v>
      </c>
      <c r="BK52">
        <v>1</v>
      </c>
      <c r="BL52" t="s">
        <v>68</v>
      </c>
      <c r="BM52">
        <v>-1</v>
      </c>
      <c r="BN52" t="s">
        <v>535</v>
      </c>
    </row>
    <row r="53" spans="1:66">
      <c r="A53" s="146" t="str">
        <f t="shared" si="56"/>
        <v>청라교통</v>
      </c>
      <c r="B53" s="146" t="str">
        <f t="shared" si="57"/>
        <v>308</v>
      </c>
      <c r="C53" s="147" t="str">
        <f t="shared" si="58"/>
        <v>75아1293</v>
      </c>
      <c r="D53" s="135" t="str">
        <f t="shared" si="59"/>
        <v>대형</v>
      </c>
      <c r="E53" s="131" t="str">
        <f t="shared" si="60"/>
        <v>C</v>
      </c>
      <c r="F53" s="154">
        <f t="shared" si="61"/>
        <v>0.87448275862068969</v>
      </c>
      <c r="G53" s="155">
        <f t="shared" si="62"/>
        <v>2.536</v>
      </c>
      <c r="H53" s="156">
        <f t="shared" si="63"/>
        <v>2.9</v>
      </c>
      <c r="I53" s="157">
        <f t="shared" si="64"/>
        <v>14220.781999999999</v>
      </c>
      <c r="J53" s="158">
        <f t="shared" si="65"/>
        <v>1.5495418333959041E-2</v>
      </c>
      <c r="K53" s="158">
        <f t="shared" si="66"/>
        <v>0.25218072723872603</v>
      </c>
      <c r="L53" s="158">
        <f t="shared" si="67"/>
        <v>9.7955231997790285E-2</v>
      </c>
      <c r="M53" s="159">
        <f t="shared" si="68"/>
        <v>23.093</v>
      </c>
      <c r="N53" s="160">
        <f t="shared" si="69"/>
        <v>5.6000000000000001E-2</v>
      </c>
      <c r="O53" s="160">
        <f t="shared" si="70"/>
        <v>16.088999999999999</v>
      </c>
      <c r="P53" s="161">
        <f t="shared" si="71"/>
        <v>892.73666666666657</v>
      </c>
      <c r="Q53" s="162">
        <f t="shared" si="72"/>
        <v>98</v>
      </c>
      <c r="R53" s="163">
        <f t="shared" si="73"/>
        <v>48.914732241824311</v>
      </c>
      <c r="S53" s="148">
        <f t="shared" si="74"/>
        <v>8</v>
      </c>
      <c r="T53" s="148">
        <f t="shared" si="75"/>
        <v>2288</v>
      </c>
      <c r="U53" t="s">
        <v>120</v>
      </c>
      <c r="V53" t="s">
        <v>124</v>
      </c>
      <c r="W53" t="s">
        <v>120</v>
      </c>
      <c r="X53" s="4" t="s">
        <v>124</v>
      </c>
      <c r="Y53" s="4" t="s">
        <v>254</v>
      </c>
      <c r="Z53" s="4" t="s">
        <v>195</v>
      </c>
      <c r="AA53" s="4" t="s">
        <v>48</v>
      </c>
      <c r="AB53" s="4">
        <v>531</v>
      </c>
      <c r="AC53" s="4">
        <v>14220.781999999999</v>
      </c>
      <c r="AD53" s="4">
        <v>5608.0829999999996</v>
      </c>
      <c r="AE53" s="4">
        <v>2.536</v>
      </c>
      <c r="AF53" s="4">
        <v>2.9</v>
      </c>
      <c r="AG53" s="4">
        <v>23.093</v>
      </c>
      <c r="AH53" s="4">
        <v>396.99095999999997</v>
      </c>
      <c r="AI53" s="4">
        <v>6.1515409999999999</v>
      </c>
      <c r="AJ53" s="4">
        <v>100.11346899999999</v>
      </c>
      <c r="AK53" s="4">
        <v>1393</v>
      </c>
      <c r="AL53" s="4">
        <v>8</v>
      </c>
      <c r="AM53" s="4">
        <v>2288</v>
      </c>
      <c r="AN53" s="4">
        <v>98</v>
      </c>
      <c r="AO53" s="4">
        <v>35.821424999999998</v>
      </c>
      <c r="AP53" s="4">
        <v>106882.6</v>
      </c>
      <c r="AQ53" s="4">
        <v>53564.2</v>
      </c>
      <c r="AR53" s="4">
        <v>9</v>
      </c>
      <c r="AS53" s="4">
        <v>5095</v>
      </c>
      <c r="AT53" s="4">
        <v>5.6000000000000001E-2</v>
      </c>
      <c r="AU53" s="4">
        <v>16.088999999999999</v>
      </c>
      <c r="AV53" s="4">
        <v>133148</v>
      </c>
      <c r="AW53" s="4">
        <v>0</v>
      </c>
      <c r="AX53" s="4">
        <v>0.52</v>
      </c>
      <c r="AY53">
        <v>0.89049999999999996</v>
      </c>
      <c r="AZ53" t="s">
        <v>69</v>
      </c>
      <c r="BA53" t="s">
        <v>202</v>
      </c>
      <c r="BB53">
        <v>3</v>
      </c>
      <c r="BC53" t="s">
        <v>221</v>
      </c>
      <c r="BD53">
        <v>6</v>
      </c>
      <c r="BE53">
        <v>87676.546000000017</v>
      </c>
      <c r="BF53">
        <v>5.0663252633150024E-2</v>
      </c>
      <c r="BG53">
        <v>4.5115626469820092E-2</v>
      </c>
      <c r="BH53">
        <v>456010.97399999993</v>
      </c>
      <c r="BI53">
        <v>9.7409475939497919E-3</v>
      </c>
      <c r="BJ53">
        <v>8.6743138324122896E-3</v>
      </c>
      <c r="BK53">
        <v>1</v>
      </c>
      <c r="BL53" t="s">
        <v>69</v>
      </c>
      <c r="BM53">
        <v>0</v>
      </c>
      <c r="BN53" t="s">
        <v>537</v>
      </c>
    </row>
    <row r="54" spans="1:66">
      <c r="A54" s="143" t="str">
        <f t="shared" si="56"/>
        <v>청라교통</v>
      </c>
      <c r="B54" s="143" t="str">
        <f t="shared" si="57"/>
        <v>예비</v>
      </c>
      <c r="C54" s="144" t="str">
        <f t="shared" si="58"/>
        <v>70바6011</v>
      </c>
      <c r="D54" s="118" t="str">
        <f t="shared" si="59"/>
        <v>대형</v>
      </c>
      <c r="E54" s="114" t="str">
        <f t="shared" si="60"/>
        <v>A</v>
      </c>
      <c r="F54" s="164">
        <f t="shared" si="61"/>
        <v>0.82857142857142851</v>
      </c>
      <c r="G54" s="165">
        <f t="shared" si="62"/>
        <v>1.74</v>
      </c>
      <c r="H54" s="166">
        <f t="shared" si="63"/>
        <v>2.1</v>
      </c>
      <c r="I54" s="167">
        <f t="shared" si="64"/>
        <v>1810.405</v>
      </c>
      <c r="J54" s="168">
        <f t="shared" si="65"/>
        <v>2.504920071831173E-2</v>
      </c>
      <c r="K54" s="168">
        <f t="shared" si="66"/>
        <v>0.3663682656683544</v>
      </c>
      <c r="L54" s="168">
        <f t="shared" si="67"/>
        <v>0.19553635788677121</v>
      </c>
      <c r="M54" s="169">
        <f t="shared" si="68"/>
        <v>15.946</v>
      </c>
      <c r="N54" s="170">
        <f t="shared" si="69"/>
        <v>5.5E-2</v>
      </c>
      <c r="O54" s="170">
        <f t="shared" si="70"/>
        <v>21.707999999999998</v>
      </c>
      <c r="P54" s="171">
        <f t="shared" si="71"/>
        <v>1.2816666666666667</v>
      </c>
      <c r="Q54" s="172">
        <f t="shared" si="72"/>
        <v>90</v>
      </c>
      <c r="R54" s="173">
        <f t="shared" si="73"/>
        <v>25.599808618486051</v>
      </c>
      <c r="S54" s="145">
        <f t="shared" si="74"/>
        <v>1</v>
      </c>
      <c r="T54" s="145">
        <f t="shared" si="75"/>
        <v>393</v>
      </c>
      <c r="U54" t="s">
        <v>120</v>
      </c>
      <c r="V54" t="s">
        <v>91</v>
      </c>
      <c r="W54" t="s">
        <v>120</v>
      </c>
      <c r="X54" s="4" t="s">
        <v>91</v>
      </c>
      <c r="Y54" s="4" t="s">
        <v>255</v>
      </c>
      <c r="Z54" s="4" t="s">
        <v>195</v>
      </c>
      <c r="AA54" s="4" t="s">
        <v>48</v>
      </c>
      <c r="AB54" s="4">
        <v>531</v>
      </c>
      <c r="AC54" s="4">
        <v>1810.405</v>
      </c>
      <c r="AD54" s="4">
        <v>1040.181</v>
      </c>
      <c r="AE54" s="4">
        <v>1.74</v>
      </c>
      <c r="AF54" s="4">
        <v>2.1</v>
      </c>
      <c r="AG54" s="4">
        <v>15.946</v>
      </c>
      <c r="AH54" s="4">
        <v>116.203588</v>
      </c>
      <c r="AI54" s="4">
        <v>2.9108070000000001</v>
      </c>
      <c r="AJ54" s="4">
        <v>42.573307</v>
      </c>
      <c r="AK54" s="4">
        <v>354</v>
      </c>
      <c r="AL54" s="4">
        <v>1</v>
      </c>
      <c r="AM54" s="4">
        <v>393</v>
      </c>
      <c r="AN54" s="4">
        <v>90</v>
      </c>
      <c r="AO54" s="4">
        <v>15.579596</v>
      </c>
      <c r="AP54" s="4">
        <v>2017.2</v>
      </c>
      <c r="AQ54" s="4">
        <v>76.900000000000006</v>
      </c>
      <c r="AR54" s="4">
        <v>9</v>
      </c>
      <c r="AS54" s="4">
        <v>3006</v>
      </c>
      <c r="AT54" s="4">
        <v>5.5E-2</v>
      </c>
      <c r="AU54" s="4">
        <v>21.707999999999998</v>
      </c>
      <c r="AV54" s="4">
        <v>16271</v>
      </c>
      <c r="AW54" s="4">
        <v>0</v>
      </c>
      <c r="AX54" s="4">
        <v>0.52</v>
      </c>
      <c r="AY54">
        <v>0.97450000000000003</v>
      </c>
      <c r="AZ54" t="s">
        <v>66</v>
      </c>
      <c r="BA54" t="s">
        <v>202</v>
      </c>
      <c r="BB54">
        <v>2</v>
      </c>
      <c r="BC54" t="s">
        <v>586</v>
      </c>
      <c r="BD54">
        <v>10</v>
      </c>
      <c r="BE54">
        <v>87676.546000000017</v>
      </c>
      <c r="BF54">
        <v>6.8211297922251626E-2</v>
      </c>
      <c r="BG54">
        <v>6.647190982523421E-2</v>
      </c>
      <c r="BH54">
        <v>456010.97399999993</v>
      </c>
      <c r="BI54">
        <v>1.3114883941367606E-2</v>
      </c>
      <c r="BJ54">
        <v>1.2780454400862732E-2</v>
      </c>
      <c r="BK54">
        <v>1</v>
      </c>
      <c r="BL54" t="s">
        <v>66</v>
      </c>
      <c r="BM54">
        <v>0</v>
      </c>
      <c r="BN54" t="s">
        <v>537</v>
      </c>
    </row>
    <row r="55" spans="1:66">
      <c r="A55" s="146" t="str">
        <f t="shared" si="56"/>
        <v>청라교통</v>
      </c>
      <c r="B55" s="146" t="str">
        <f t="shared" si="57"/>
        <v>예비</v>
      </c>
      <c r="C55" s="147" t="str">
        <f t="shared" si="58"/>
        <v>70바6012</v>
      </c>
      <c r="D55" s="135" t="str">
        <f t="shared" si="59"/>
        <v>대형</v>
      </c>
      <c r="E55" s="131" t="str">
        <f t="shared" si="60"/>
        <v>S</v>
      </c>
      <c r="F55" s="154">
        <f t="shared" si="61"/>
        <v>0.72160000000000002</v>
      </c>
      <c r="G55" s="155">
        <f t="shared" si="62"/>
        <v>1.804</v>
      </c>
      <c r="H55" s="156">
        <f t="shared" si="63"/>
        <v>2.5</v>
      </c>
      <c r="I55" s="157">
        <f t="shared" si="64"/>
        <v>1827.2280000000001</v>
      </c>
      <c r="J55" s="158">
        <f t="shared" si="65"/>
        <v>3.6938090982099089E-2</v>
      </c>
      <c r="K55" s="158">
        <f t="shared" si="66"/>
        <v>0.34039929082216464</v>
      </c>
      <c r="L55" s="158">
        <f t="shared" si="67"/>
        <v>0.1756759419185783</v>
      </c>
      <c r="M55" s="159">
        <f t="shared" si="68"/>
        <v>15.238</v>
      </c>
      <c r="N55" s="160">
        <f t="shared" si="69"/>
        <v>0</v>
      </c>
      <c r="O55" s="160">
        <f t="shared" si="70"/>
        <v>17.184999999999999</v>
      </c>
      <c r="P55" s="161">
        <f t="shared" si="71"/>
        <v>1.0933333333333333</v>
      </c>
      <c r="Q55" s="162">
        <f t="shared" si="72"/>
        <v>91</v>
      </c>
      <c r="R55" s="163">
        <f t="shared" si="73"/>
        <v>26.74632710944773</v>
      </c>
      <c r="S55" s="148">
        <f t="shared" si="74"/>
        <v>0</v>
      </c>
      <c r="T55" s="148">
        <f t="shared" si="75"/>
        <v>314</v>
      </c>
      <c r="U55" t="s">
        <v>120</v>
      </c>
      <c r="V55" t="s">
        <v>91</v>
      </c>
      <c r="W55" t="s">
        <v>120</v>
      </c>
      <c r="X55" s="4" t="s">
        <v>91</v>
      </c>
      <c r="Y55" s="4" t="s">
        <v>256</v>
      </c>
      <c r="Z55" s="4" t="s">
        <v>195</v>
      </c>
      <c r="AA55" s="4" t="s">
        <v>48</v>
      </c>
      <c r="AB55" s="4">
        <v>531</v>
      </c>
      <c r="AC55" s="4">
        <v>1827.2280000000001</v>
      </c>
      <c r="AD55" s="4">
        <v>1012.951</v>
      </c>
      <c r="AE55" s="4">
        <v>1.804</v>
      </c>
      <c r="AF55" s="4">
        <v>2.5</v>
      </c>
      <c r="AG55" s="4">
        <v>15.238</v>
      </c>
      <c r="AH55" s="4">
        <v>109.717473</v>
      </c>
      <c r="AI55" s="4">
        <v>4.0527540000000002</v>
      </c>
      <c r="AJ55" s="4">
        <v>37.347749999999998</v>
      </c>
      <c r="AK55" s="4">
        <v>321</v>
      </c>
      <c r="AL55" s="4">
        <v>0</v>
      </c>
      <c r="AM55" s="4">
        <v>314</v>
      </c>
      <c r="AN55" s="4">
        <v>91</v>
      </c>
      <c r="AO55" s="4">
        <v>16.653938</v>
      </c>
      <c r="AP55" s="4">
        <v>1327.3</v>
      </c>
      <c r="AQ55" s="4">
        <v>65.599999999999994</v>
      </c>
      <c r="AR55" s="4">
        <v>1</v>
      </c>
      <c r="AS55" s="4">
        <v>6255</v>
      </c>
      <c r="AT55" s="4">
        <v>0</v>
      </c>
      <c r="AU55" s="4">
        <v>17.184999999999999</v>
      </c>
      <c r="AV55" s="4">
        <v>15380</v>
      </c>
      <c r="AW55" s="4">
        <v>0</v>
      </c>
      <c r="AX55" s="4">
        <v>0.5</v>
      </c>
      <c r="AY55">
        <v>1.0647368421052632</v>
      </c>
      <c r="AZ55" t="s">
        <v>71</v>
      </c>
      <c r="BA55" t="s">
        <v>202</v>
      </c>
      <c r="BB55">
        <v>1</v>
      </c>
      <c r="BC55" t="s">
        <v>207</v>
      </c>
      <c r="BD55">
        <v>9</v>
      </c>
      <c r="BE55">
        <v>87676.546000000017</v>
      </c>
      <c r="BF55">
        <v>7.3094200129644696E-2</v>
      </c>
      <c r="BG55">
        <v>7.7826087822248008E-2</v>
      </c>
      <c r="BH55">
        <v>456010.97399999993</v>
      </c>
      <c r="BI55">
        <v>1.4053712224916765E-2</v>
      </c>
      <c r="BJ55">
        <v>1.496350517421401E-2</v>
      </c>
      <c r="BK55">
        <v>1</v>
      </c>
      <c r="BL55" t="s">
        <v>71</v>
      </c>
      <c r="BM55">
        <v>0</v>
      </c>
      <c r="BN55" t="s">
        <v>537</v>
      </c>
    </row>
    <row r="56" spans="1:66">
      <c r="A56" s="143" t="str">
        <f t="shared" si="56"/>
        <v>청라교통</v>
      </c>
      <c r="B56" s="143" t="str">
        <f t="shared" si="57"/>
        <v>예비</v>
      </c>
      <c r="C56" s="144" t="str">
        <f t="shared" si="58"/>
        <v>70바6040</v>
      </c>
      <c r="D56" s="118" t="str">
        <f t="shared" si="59"/>
        <v>대형</v>
      </c>
      <c r="E56" s="114" t="str">
        <f t="shared" si="60"/>
        <v>D</v>
      </c>
      <c r="F56" s="164">
        <f t="shared" si="61"/>
        <v>0.92000000000000015</v>
      </c>
      <c r="G56" s="165">
        <f t="shared" si="62"/>
        <v>2.2080000000000002</v>
      </c>
      <c r="H56" s="166">
        <f t="shared" si="63"/>
        <v>2.4</v>
      </c>
      <c r="I56" s="167">
        <f t="shared" si="64"/>
        <v>4017.4630000000002</v>
      </c>
      <c r="J56" s="168">
        <f t="shared" si="65"/>
        <v>1.7586371724418317E-2</v>
      </c>
      <c r="K56" s="168">
        <f t="shared" si="66"/>
        <v>0.29307833052060028</v>
      </c>
      <c r="L56" s="168">
        <f t="shared" si="67"/>
        <v>0.14810341750502742</v>
      </c>
      <c r="M56" s="169">
        <f t="shared" si="68"/>
        <v>22.603999999999999</v>
      </c>
      <c r="N56" s="170">
        <f t="shared" si="69"/>
        <v>2.5000000000000001E-2</v>
      </c>
      <c r="O56" s="170">
        <f t="shared" si="70"/>
        <v>18.893000000000001</v>
      </c>
      <c r="P56" s="171">
        <f t="shared" si="71"/>
        <v>252.03833333333333</v>
      </c>
      <c r="Q56" s="172">
        <f t="shared" si="72"/>
        <v>97</v>
      </c>
      <c r="R56" s="173">
        <f t="shared" si="73"/>
        <v>47.378364378368673</v>
      </c>
      <c r="S56" s="145">
        <f t="shared" si="74"/>
        <v>1</v>
      </c>
      <c r="T56" s="145">
        <f t="shared" si="75"/>
        <v>759</v>
      </c>
      <c r="U56" t="s">
        <v>120</v>
      </c>
      <c r="V56" t="s">
        <v>91</v>
      </c>
      <c r="W56" t="s">
        <v>120</v>
      </c>
      <c r="X56" s="4" t="s">
        <v>91</v>
      </c>
      <c r="Y56" s="4" t="s">
        <v>257</v>
      </c>
      <c r="Z56" s="4" t="s">
        <v>195</v>
      </c>
      <c r="AA56" s="4" t="s">
        <v>48</v>
      </c>
      <c r="AB56" s="4">
        <v>531</v>
      </c>
      <c r="AC56" s="4">
        <v>4017.4630000000002</v>
      </c>
      <c r="AD56" s="4">
        <v>1819.2260000000001</v>
      </c>
      <c r="AE56" s="4">
        <v>2.2080000000000002</v>
      </c>
      <c r="AF56" s="4">
        <v>2.4</v>
      </c>
      <c r="AG56" s="4">
        <v>22.603999999999999</v>
      </c>
      <c r="AH56" s="4">
        <v>123.010251</v>
      </c>
      <c r="AI56" s="4">
        <v>2.1633040000000001</v>
      </c>
      <c r="AJ56" s="4">
        <v>36.051639000000002</v>
      </c>
      <c r="AK56" s="4">
        <v>595</v>
      </c>
      <c r="AL56" s="4">
        <v>1</v>
      </c>
      <c r="AM56" s="4">
        <v>759</v>
      </c>
      <c r="AN56" s="4">
        <v>97</v>
      </c>
      <c r="AO56" s="4">
        <v>32.659578000000003</v>
      </c>
      <c r="AP56" s="4">
        <v>28073.8</v>
      </c>
      <c r="AQ56" s="4">
        <v>15122.3</v>
      </c>
      <c r="AR56" s="4">
        <v>24</v>
      </c>
      <c r="AS56" s="4">
        <v>22147</v>
      </c>
      <c r="AT56" s="4">
        <v>2.5000000000000001E-2</v>
      </c>
      <c r="AU56" s="4">
        <v>18.893000000000001</v>
      </c>
      <c r="AV56" s="4">
        <v>38376</v>
      </c>
      <c r="AW56" s="4">
        <v>0</v>
      </c>
      <c r="AX56" s="4">
        <v>0.46</v>
      </c>
      <c r="AY56">
        <v>0.84047619047619038</v>
      </c>
      <c r="AZ56" t="s">
        <v>67</v>
      </c>
      <c r="BA56" t="s">
        <v>202</v>
      </c>
      <c r="BB56">
        <v>1</v>
      </c>
      <c r="BC56" t="s">
        <v>217</v>
      </c>
      <c r="BD56">
        <v>4</v>
      </c>
      <c r="BE56">
        <v>87676.546000000017</v>
      </c>
      <c r="BF56">
        <v>8.4711366252954341E-3</v>
      </c>
      <c r="BG56">
        <v>7.1197886398316375E-3</v>
      </c>
      <c r="BH56">
        <v>456010.97399999993</v>
      </c>
      <c r="BI56">
        <v>1.6287327330854985E-3</v>
      </c>
      <c r="BJ56">
        <v>1.3689110828075735E-3</v>
      </c>
      <c r="BK56">
        <v>1</v>
      </c>
      <c r="BL56" t="s">
        <v>67</v>
      </c>
      <c r="BM56">
        <v>0</v>
      </c>
      <c r="BN56" t="s">
        <v>537</v>
      </c>
    </row>
    <row r="57" spans="1:66">
      <c r="A57" s="146" t="str">
        <f t="shared" si="56"/>
        <v>청라교통</v>
      </c>
      <c r="B57" s="146" t="str">
        <f t="shared" si="57"/>
        <v>예비</v>
      </c>
      <c r="C57" s="147" t="str">
        <f t="shared" si="58"/>
        <v>70바6042</v>
      </c>
      <c r="D57" s="135" t="str">
        <f t="shared" si="59"/>
        <v>대형</v>
      </c>
      <c r="E57" s="131" t="str">
        <f t="shared" si="60"/>
        <v>C</v>
      </c>
      <c r="F57" s="154">
        <f t="shared" si="61"/>
        <v>0.72931034482758628</v>
      </c>
      <c r="G57" s="155">
        <f t="shared" si="62"/>
        <v>2.1150000000000002</v>
      </c>
      <c r="H57" s="156">
        <f t="shared" si="63"/>
        <v>2.9</v>
      </c>
      <c r="I57" s="157">
        <f t="shared" si="64"/>
        <v>2573.2550000000001</v>
      </c>
      <c r="J57" s="158">
        <f t="shared" si="65"/>
        <v>1.6844869005470695E-2</v>
      </c>
      <c r="K57" s="158">
        <f t="shared" si="66"/>
        <v>0.29773611324152055</v>
      </c>
      <c r="L57" s="158">
        <f t="shared" si="67"/>
        <v>0.13057392291086581</v>
      </c>
      <c r="M57" s="159">
        <f t="shared" si="68"/>
        <v>26.946000000000002</v>
      </c>
      <c r="N57" s="160">
        <f t="shared" si="69"/>
        <v>3.9E-2</v>
      </c>
      <c r="O57" s="160">
        <f t="shared" si="70"/>
        <v>17.021000000000001</v>
      </c>
      <c r="P57" s="161">
        <f t="shared" si="71"/>
        <v>167.01000000000002</v>
      </c>
      <c r="Q57" s="162">
        <f t="shared" si="72"/>
        <v>93</v>
      </c>
      <c r="R57" s="163">
        <f t="shared" si="73"/>
        <v>46.021503522504887</v>
      </c>
      <c r="S57" s="148">
        <f t="shared" si="74"/>
        <v>1</v>
      </c>
      <c r="T57" s="148">
        <f t="shared" si="75"/>
        <v>438</v>
      </c>
      <c r="U57" t="s">
        <v>120</v>
      </c>
      <c r="V57" t="s">
        <v>91</v>
      </c>
      <c r="W57" t="s">
        <v>120</v>
      </c>
      <c r="X57" s="4" t="s">
        <v>91</v>
      </c>
      <c r="Y57" s="4" t="s">
        <v>258</v>
      </c>
      <c r="Z57" s="4" t="s">
        <v>195</v>
      </c>
      <c r="AA57" s="4" t="s">
        <v>48</v>
      </c>
      <c r="AB57" s="4">
        <v>531</v>
      </c>
      <c r="AC57" s="4">
        <v>2573.2550000000001</v>
      </c>
      <c r="AD57" s="4">
        <v>1216.645</v>
      </c>
      <c r="AE57" s="4">
        <v>2.1150000000000002</v>
      </c>
      <c r="AF57" s="4">
        <v>2.9</v>
      </c>
      <c r="AG57" s="4">
        <v>26.946000000000002</v>
      </c>
      <c r="AH57" s="4">
        <v>81.576650999999998</v>
      </c>
      <c r="AI57" s="4">
        <v>1.3741479999999999</v>
      </c>
      <c r="AJ57" s="4">
        <v>24.288315000000001</v>
      </c>
      <c r="AK57" s="4">
        <v>336</v>
      </c>
      <c r="AL57" s="4">
        <v>1</v>
      </c>
      <c r="AM57" s="4">
        <v>438</v>
      </c>
      <c r="AN57" s="4">
        <v>93</v>
      </c>
      <c r="AO57" s="4">
        <v>31.544013</v>
      </c>
      <c r="AP57" s="4">
        <v>21017.3</v>
      </c>
      <c r="AQ57" s="4">
        <v>10020.6</v>
      </c>
      <c r="AR57" s="4">
        <v>20</v>
      </c>
      <c r="AS57" s="4">
        <v>13306</v>
      </c>
      <c r="AT57" s="4">
        <v>3.9E-2</v>
      </c>
      <c r="AU57" s="4">
        <v>17.021000000000001</v>
      </c>
      <c r="AV57" s="4">
        <v>24304</v>
      </c>
      <c r="AW57" s="4">
        <v>0</v>
      </c>
      <c r="AX57" s="4">
        <v>0.52</v>
      </c>
      <c r="AY57">
        <v>0.86571428571428566</v>
      </c>
      <c r="AZ57" t="s">
        <v>69</v>
      </c>
      <c r="BA57" t="s">
        <v>202</v>
      </c>
      <c r="BB57">
        <v>8</v>
      </c>
      <c r="BC57" t="s">
        <v>587</v>
      </c>
      <c r="BD57">
        <v>9</v>
      </c>
      <c r="BE57">
        <v>87676.546000000017</v>
      </c>
      <c r="BF57">
        <v>6.1840506353888526E-2</v>
      </c>
      <c r="BG57">
        <v>5.3536209786366348E-2</v>
      </c>
      <c r="BH57">
        <v>456010.97399999993</v>
      </c>
      <c r="BI57">
        <v>1.1889981402070383E-2</v>
      </c>
      <c r="BJ57">
        <v>1.0293326756649502E-2</v>
      </c>
      <c r="BK57">
        <v>1</v>
      </c>
      <c r="BL57" t="s">
        <v>69</v>
      </c>
      <c r="BM57">
        <v>0</v>
      </c>
      <c r="BN57" t="s">
        <v>537</v>
      </c>
    </row>
    <row r="58" spans="1:66">
      <c r="A58" s="143" t="str">
        <f t="shared" si="56"/>
        <v>청라교통</v>
      </c>
      <c r="B58" s="143" t="str">
        <f t="shared" si="57"/>
        <v>예비</v>
      </c>
      <c r="C58" s="144" t="str">
        <f t="shared" si="58"/>
        <v>72바1334</v>
      </c>
      <c r="D58" s="118" t="str">
        <f t="shared" si="59"/>
        <v>대형</v>
      </c>
      <c r="E58" s="114" t="str">
        <f t="shared" si="60"/>
        <v>B</v>
      </c>
      <c r="F58" s="164">
        <f t="shared" si="61"/>
        <v>0.99559999999999993</v>
      </c>
      <c r="G58" s="165">
        <f t="shared" si="62"/>
        <v>2.4889999999999999</v>
      </c>
      <c r="H58" s="166">
        <f t="shared" si="63"/>
        <v>2.5</v>
      </c>
      <c r="I58" s="167">
        <f t="shared" si="64"/>
        <v>1317.221</v>
      </c>
      <c r="J58" s="168">
        <f t="shared" si="65"/>
        <v>1.9837437681899595E-2</v>
      </c>
      <c r="K58" s="168">
        <f t="shared" si="66"/>
        <v>0.28804860131597837</v>
      </c>
      <c r="L58" s="168">
        <f t="shared" si="67"/>
        <v>0.12830041428127853</v>
      </c>
      <c r="M58" s="169">
        <f t="shared" si="68"/>
        <v>20.501999999999999</v>
      </c>
      <c r="N58" s="170">
        <f t="shared" si="69"/>
        <v>0.30399999999999999</v>
      </c>
      <c r="O58" s="170">
        <f t="shared" si="70"/>
        <v>18.524000000000001</v>
      </c>
      <c r="P58" s="171">
        <f t="shared" si="71"/>
        <v>66.751666666666665</v>
      </c>
      <c r="Q58" s="172">
        <f t="shared" si="72"/>
        <v>92</v>
      </c>
      <c r="R58" s="173">
        <f t="shared" si="73"/>
        <v>45.625047821194507</v>
      </c>
      <c r="S58" s="145">
        <f t="shared" si="74"/>
        <v>4</v>
      </c>
      <c r="T58" s="145">
        <f t="shared" si="75"/>
        <v>244</v>
      </c>
      <c r="U58" t="s">
        <v>120</v>
      </c>
      <c r="V58" t="s">
        <v>91</v>
      </c>
      <c r="W58" t="s">
        <v>120</v>
      </c>
      <c r="X58" s="4" t="s">
        <v>91</v>
      </c>
      <c r="Y58" s="4" t="s">
        <v>259</v>
      </c>
      <c r="Z58" s="4" t="s">
        <v>195</v>
      </c>
      <c r="AA58" s="4" t="s">
        <v>48</v>
      </c>
      <c r="AB58" s="4">
        <v>531</v>
      </c>
      <c r="AC58" s="4">
        <v>1317.221</v>
      </c>
      <c r="AD58" s="4">
        <v>529.31700000000001</v>
      </c>
      <c r="AE58" s="4">
        <v>2.4889999999999999</v>
      </c>
      <c r="AF58" s="4">
        <v>2.5</v>
      </c>
      <c r="AG58" s="4">
        <v>20.501999999999999</v>
      </c>
      <c r="AH58" s="4">
        <v>41.713602999999999</v>
      </c>
      <c r="AI58" s="4">
        <v>0.82749099999999998</v>
      </c>
      <c r="AJ58" s="4">
        <v>12.015544999999999</v>
      </c>
      <c r="AK58" s="4">
        <v>169</v>
      </c>
      <c r="AL58" s="4">
        <v>4</v>
      </c>
      <c r="AM58" s="4">
        <v>244</v>
      </c>
      <c r="AN58" s="4">
        <v>92</v>
      </c>
      <c r="AO58" s="4">
        <v>31.577732000000001</v>
      </c>
      <c r="AP58" s="4">
        <v>10730.9</v>
      </c>
      <c r="AQ58" s="4">
        <v>4005.1</v>
      </c>
      <c r="AR58" s="4">
        <v>4</v>
      </c>
      <c r="AS58" s="4">
        <v>3859</v>
      </c>
      <c r="AT58" s="4">
        <v>0.30399999999999999</v>
      </c>
      <c r="AU58" s="4">
        <v>18.524000000000001</v>
      </c>
      <c r="AV58" s="4">
        <v>12405</v>
      </c>
      <c r="AW58" s="4">
        <v>0</v>
      </c>
      <c r="AX58" s="4">
        <v>0.5</v>
      </c>
      <c r="AY58">
        <v>0.91149999999999998</v>
      </c>
      <c r="AZ58" t="s">
        <v>68</v>
      </c>
      <c r="BA58" t="s">
        <v>202</v>
      </c>
      <c r="BB58">
        <v>3</v>
      </c>
      <c r="BC58" t="s">
        <v>588</v>
      </c>
      <c r="BD58">
        <v>12</v>
      </c>
      <c r="BE58">
        <v>87676.546000000017</v>
      </c>
      <c r="BF58">
        <v>6.8089703259980136E-2</v>
      </c>
      <c r="BG58">
        <v>6.2063764521471894E-2</v>
      </c>
      <c r="BH58">
        <v>456010.97399999993</v>
      </c>
      <c r="BI58">
        <v>1.3091505118032533E-2</v>
      </c>
      <c r="BJ58">
        <v>1.1932906915086654E-2</v>
      </c>
      <c r="BK58">
        <v>1</v>
      </c>
      <c r="BL58" t="s">
        <v>66</v>
      </c>
      <c r="BM58">
        <v>-1</v>
      </c>
      <c r="BN58" t="s">
        <v>535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2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6"/>
      <c r="R1" s="226"/>
    </row>
    <row r="2" spans="1:68" ht="45" customHeight="1">
      <c r="A2" s="10" t="s">
        <v>32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158</v>
      </c>
      <c r="B3" s="36"/>
      <c r="E3" s="11"/>
      <c r="F3" s="8"/>
      <c r="G3" s="11"/>
      <c r="H3" s="11"/>
      <c r="X3" s="11"/>
      <c r="Y3" s="11"/>
    </row>
    <row r="4" spans="1:68" ht="27">
      <c r="A4" s="124" t="s">
        <v>38</v>
      </c>
      <c r="B4" s="125" t="s">
        <v>49</v>
      </c>
      <c r="C4" s="126" t="s">
        <v>142</v>
      </c>
      <c r="D4" s="126" t="s">
        <v>159</v>
      </c>
      <c r="E4" s="127" t="s">
        <v>148</v>
      </c>
      <c r="F4" s="125" t="s">
        <v>152</v>
      </c>
      <c r="G4" s="127" t="s">
        <v>150</v>
      </c>
      <c r="H4" s="127" t="s">
        <v>154</v>
      </c>
      <c r="I4" s="128" t="s">
        <v>156</v>
      </c>
      <c r="J4" s="127" t="s">
        <v>11</v>
      </c>
      <c r="K4" s="127" t="s">
        <v>12</v>
      </c>
      <c r="L4" s="127" t="s">
        <v>13</v>
      </c>
      <c r="M4" s="127" t="s">
        <v>73</v>
      </c>
      <c r="N4" s="127" t="s">
        <v>6</v>
      </c>
      <c r="O4" s="127" t="s">
        <v>7</v>
      </c>
      <c r="P4" s="127" t="s">
        <v>183</v>
      </c>
      <c r="Q4" s="229" t="s">
        <v>43</v>
      </c>
      <c r="R4" s="229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191</v>
      </c>
      <c r="AN4" s="13" t="s">
        <v>192</v>
      </c>
      <c r="AO4" t="s">
        <v>193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>
      <c r="A5" s="129" t="str">
        <f>BF5</f>
        <v>청라교통</v>
      </c>
      <c r="B5" s="130" t="str">
        <f>BH5</f>
        <v>강동윤</v>
      </c>
      <c r="C5" s="131" t="str">
        <f>BN5</f>
        <v>F</v>
      </c>
      <c r="D5" s="132">
        <f>BM5</f>
        <v>0.79105010265441666</v>
      </c>
      <c r="E5" s="133">
        <f>U5</f>
        <v>3423</v>
      </c>
      <c r="F5" s="134" t="str">
        <f>BG5</f>
        <v>308</v>
      </c>
      <c r="G5" s="135" t="str">
        <f>BK5</f>
        <v>70바6034</v>
      </c>
      <c r="H5" s="136">
        <f>BJ5</f>
        <v>2</v>
      </c>
      <c r="I5" s="137">
        <f>BP5</f>
        <v>5588.8050000000003</v>
      </c>
      <c r="J5" s="138">
        <f>AB5/AA5</f>
        <v>1.0176752754513277E-2</v>
      </c>
      <c r="K5" s="138">
        <f>AC5/AA5</f>
        <v>0.32676615913863427</v>
      </c>
      <c r="L5" s="138">
        <f>AD5/I5</f>
        <v>0.14457473467047069</v>
      </c>
      <c r="M5" s="139">
        <f>Z5</f>
        <v>24.59</v>
      </c>
      <c r="N5" s="140">
        <f>AE5*100/W5</f>
        <v>0</v>
      </c>
      <c r="O5" s="140">
        <f>AF5*100/W5</f>
        <v>17.98237727027513</v>
      </c>
      <c r="P5" s="230">
        <f>AK5</f>
        <v>41</v>
      </c>
      <c r="Q5" s="231">
        <f>AE5</f>
        <v>0</v>
      </c>
      <c r="R5" s="231">
        <f>AF5</f>
        <v>1005</v>
      </c>
      <c r="T5">
        <v>531</v>
      </c>
      <c r="U5">
        <v>3423</v>
      </c>
      <c r="V5" t="s">
        <v>260</v>
      </c>
      <c r="W5">
        <v>5588.8050000000003</v>
      </c>
      <c r="X5">
        <v>2437.3040000000001</v>
      </c>
      <c r="Y5">
        <v>2.2930000000000001</v>
      </c>
      <c r="Z5">
        <v>24.59</v>
      </c>
      <c r="AA5">
        <v>171.05662699999999</v>
      </c>
      <c r="AB5">
        <v>1.740801</v>
      </c>
      <c r="AC5">
        <v>55.895516999999998</v>
      </c>
      <c r="AD5" s="1">
        <v>808</v>
      </c>
      <c r="AE5">
        <v>0</v>
      </c>
      <c r="AF5">
        <v>1005</v>
      </c>
      <c r="AG5">
        <v>93</v>
      </c>
      <c r="AH5">
        <v>32.672249999999998</v>
      </c>
      <c r="AI5">
        <v>50367</v>
      </c>
      <c r="AJ5">
        <v>30051.7</v>
      </c>
      <c r="AK5">
        <v>41</v>
      </c>
      <c r="AL5">
        <v>34990</v>
      </c>
      <c r="AM5" t="s">
        <v>261</v>
      </c>
      <c r="AN5" t="s">
        <v>589</v>
      </c>
      <c r="AO5">
        <v>5333.33</v>
      </c>
      <c r="AR5" t="s">
        <v>120</v>
      </c>
      <c r="AS5" t="s">
        <v>124</v>
      </c>
      <c r="AT5" t="s">
        <v>251</v>
      </c>
      <c r="AU5" t="s">
        <v>260</v>
      </c>
      <c r="AV5" t="s">
        <v>48</v>
      </c>
      <c r="AW5">
        <v>2</v>
      </c>
      <c r="BB5">
        <v>0.79105010265441666</v>
      </c>
      <c r="BC5" t="s">
        <v>70</v>
      </c>
      <c r="BF5" t="s">
        <v>120</v>
      </c>
      <c r="BG5" t="s">
        <v>124</v>
      </c>
      <c r="BH5" t="s">
        <v>260</v>
      </c>
      <c r="BI5">
        <v>3423</v>
      </c>
      <c r="BJ5">
        <v>2</v>
      </c>
      <c r="BK5" t="s">
        <v>251</v>
      </c>
      <c r="BL5" t="s">
        <v>252</v>
      </c>
      <c r="BM5">
        <v>0.79105010265441666</v>
      </c>
      <c r="BN5" t="s">
        <v>70</v>
      </c>
      <c r="BO5" t="s">
        <v>190</v>
      </c>
      <c r="BP5">
        <v>5588.8050000000003</v>
      </c>
    </row>
    <row r="6" spans="1:68" ht="16.5">
      <c r="A6" s="112" t="str">
        <f t="shared" ref="A6:A7" si="0">BF6</f>
        <v>청라교통</v>
      </c>
      <c r="B6" s="113" t="str">
        <f t="shared" ref="B6:B7" si="1">BH6</f>
        <v>강서구</v>
      </c>
      <c r="C6" s="114" t="str">
        <f t="shared" ref="C6:C7" si="2">BN6</f>
        <v>S</v>
      </c>
      <c r="D6" s="115">
        <f t="shared" ref="D6:D7" si="3">BM6</f>
        <v>1.0577419354838709</v>
      </c>
      <c r="E6" s="116">
        <f t="shared" ref="E6:E7" si="4">U6</f>
        <v>6813</v>
      </c>
      <c r="F6" s="117" t="str">
        <f t="shared" ref="F6:F7" si="5">BG6</f>
        <v>306</v>
      </c>
      <c r="G6" s="118" t="str">
        <f t="shared" ref="G6:G7" si="6">BK6</f>
        <v>70바6050</v>
      </c>
      <c r="H6" s="119">
        <f t="shared" ref="H6:H7" si="7">BJ6</f>
        <v>1</v>
      </c>
      <c r="I6" s="120">
        <f t="shared" ref="I6:I7" si="8">BP6</f>
        <v>4495.9170000000004</v>
      </c>
      <c r="J6" s="121">
        <f t="shared" ref="J6:J7" si="9">AB6/AA6</f>
        <v>3.7456361898759605E-3</v>
      </c>
      <c r="K6" s="121">
        <f t="shared" ref="K6:K7" si="10">AC6/AA6</f>
        <v>0.20241687460714911</v>
      </c>
      <c r="L6" s="121">
        <f t="shared" ref="L6:L7" si="11">AD6/I6</f>
        <v>0.15035864763517653</v>
      </c>
      <c r="M6" s="122">
        <f t="shared" ref="M6:M7" si="12">Z6</f>
        <v>15.542</v>
      </c>
      <c r="N6" s="123">
        <f t="shared" ref="N6:N7" si="13">AE6*100/W6</f>
        <v>2.2242403496327889E-2</v>
      </c>
      <c r="O6" s="123">
        <f t="shared" ref="O6" si="14">AF6*100/W6</f>
        <v>2.6468460160630189</v>
      </c>
      <c r="P6" s="232">
        <f t="shared" ref="P6:P7" si="15">AK6</f>
        <v>1</v>
      </c>
      <c r="Q6" s="233">
        <f t="shared" ref="Q6:Q7" si="16">AE6</f>
        <v>1</v>
      </c>
      <c r="R6" s="233">
        <f t="shared" ref="R6:R7" si="17">AF6</f>
        <v>119</v>
      </c>
      <c r="T6">
        <v>531</v>
      </c>
      <c r="U6">
        <v>6813</v>
      </c>
      <c r="V6" t="s">
        <v>262</v>
      </c>
      <c r="W6">
        <v>4495.9170000000004</v>
      </c>
      <c r="X6">
        <v>1371.1949999999999</v>
      </c>
      <c r="Y6">
        <v>3.2789999999999999</v>
      </c>
      <c r="Z6">
        <v>15.542</v>
      </c>
      <c r="AA6">
        <v>133.33302399999999</v>
      </c>
      <c r="AB6">
        <v>0.499417</v>
      </c>
      <c r="AC6">
        <v>26.988854</v>
      </c>
      <c r="AD6" s="1">
        <v>676</v>
      </c>
      <c r="AE6">
        <v>1</v>
      </c>
      <c r="AF6">
        <v>119</v>
      </c>
      <c r="AG6">
        <v>91</v>
      </c>
      <c r="AH6">
        <v>33.719455000000004</v>
      </c>
      <c r="AI6">
        <v>23943.200000000001</v>
      </c>
      <c r="AJ6">
        <v>12466.1</v>
      </c>
      <c r="AK6">
        <v>1</v>
      </c>
      <c r="AL6">
        <v>26</v>
      </c>
      <c r="AM6" t="s">
        <v>263</v>
      </c>
      <c r="AN6" t="s">
        <v>590</v>
      </c>
      <c r="AO6">
        <v>4495.9170000000004</v>
      </c>
      <c r="AR6" t="s">
        <v>120</v>
      </c>
      <c r="AS6" t="s">
        <v>122</v>
      </c>
      <c r="AT6" t="s">
        <v>227</v>
      </c>
      <c r="AU6" t="s">
        <v>262</v>
      </c>
      <c r="AV6" t="s">
        <v>48</v>
      </c>
      <c r="AW6">
        <v>1</v>
      </c>
      <c r="BB6">
        <v>1.0577419354838709</v>
      </c>
      <c r="BC6" t="s">
        <v>71</v>
      </c>
      <c r="BF6" t="s">
        <v>120</v>
      </c>
      <c r="BG6" t="s">
        <v>122</v>
      </c>
      <c r="BH6" t="s">
        <v>262</v>
      </c>
      <c r="BI6">
        <v>6813</v>
      </c>
      <c r="BJ6">
        <v>1</v>
      </c>
      <c r="BK6" t="s">
        <v>227</v>
      </c>
      <c r="BL6" t="s">
        <v>176</v>
      </c>
      <c r="BM6">
        <v>1.0577419354838709</v>
      </c>
      <c r="BN6" t="s">
        <v>71</v>
      </c>
      <c r="BO6" t="s">
        <v>178</v>
      </c>
      <c r="BP6">
        <v>4495.9170000000004</v>
      </c>
    </row>
    <row r="7" spans="1:68" ht="16.5">
      <c r="A7" s="129" t="str">
        <f t="shared" si="0"/>
        <v>청라교통</v>
      </c>
      <c r="B7" s="130" t="str">
        <f t="shared" si="1"/>
        <v>강양민</v>
      </c>
      <c r="C7" s="131" t="str">
        <f t="shared" si="2"/>
        <v>B</v>
      </c>
      <c r="D7" s="132">
        <f t="shared" si="3"/>
        <v>0.91957068200446213</v>
      </c>
      <c r="E7" s="133">
        <f t="shared" si="4"/>
        <v>7804</v>
      </c>
      <c r="F7" s="134" t="str">
        <f t="shared" si="5"/>
        <v>112</v>
      </c>
      <c r="G7" s="135" t="str">
        <f t="shared" si="6"/>
        <v>70바6032</v>
      </c>
      <c r="H7" s="136">
        <f t="shared" si="7"/>
        <v>12</v>
      </c>
      <c r="I7" s="137">
        <f t="shared" si="8"/>
        <v>1882.0790000000002</v>
      </c>
      <c r="J7" s="138">
        <f t="shared" si="9"/>
        <v>2.7561006636427104E-2</v>
      </c>
      <c r="K7" s="138">
        <f t="shared" si="10"/>
        <v>0.34557119484140753</v>
      </c>
      <c r="L7" s="138">
        <f t="shared" si="11"/>
        <v>0.26406968039067436</v>
      </c>
      <c r="M7" s="139">
        <f t="shared" si="12"/>
        <v>16.786000000000001</v>
      </c>
      <c r="N7" s="140">
        <f t="shared" si="13"/>
        <v>0.15306177113897856</v>
      </c>
      <c r="O7" s="140">
        <v>70</v>
      </c>
      <c r="P7" s="230">
        <f t="shared" si="15"/>
        <v>6</v>
      </c>
      <c r="Q7" s="231">
        <f t="shared" si="16"/>
        <v>3</v>
      </c>
      <c r="R7" s="231">
        <f t="shared" si="17"/>
        <v>503</v>
      </c>
      <c r="T7">
        <v>531</v>
      </c>
      <c r="U7">
        <v>7804</v>
      </c>
      <c r="V7" t="s">
        <v>264</v>
      </c>
      <c r="W7">
        <v>1959.9929999999999</v>
      </c>
      <c r="X7">
        <v>997.56299999999999</v>
      </c>
      <c r="Y7">
        <v>1.9650000000000001</v>
      </c>
      <c r="Z7">
        <v>16.786000000000001</v>
      </c>
      <c r="AA7">
        <v>105.613305</v>
      </c>
      <c r="AB7">
        <v>2.910809</v>
      </c>
      <c r="AC7">
        <v>36.496915999999999</v>
      </c>
      <c r="AD7" s="1">
        <v>497</v>
      </c>
      <c r="AE7">
        <v>3</v>
      </c>
      <c r="AF7">
        <v>503</v>
      </c>
      <c r="AG7">
        <v>90</v>
      </c>
      <c r="AH7">
        <v>18.558201</v>
      </c>
      <c r="AI7">
        <v>2764.6</v>
      </c>
      <c r="AJ7">
        <v>671.2</v>
      </c>
      <c r="AK7">
        <v>6</v>
      </c>
      <c r="AL7">
        <v>845</v>
      </c>
      <c r="AM7" t="s">
        <v>265</v>
      </c>
      <c r="AN7" t="s">
        <v>591</v>
      </c>
      <c r="AO7">
        <v>297.67599999999999</v>
      </c>
      <c r="AR7" t="s">
        <v>120</v>
      </c>
      <c r="AS7" t="s">
        <v>121</v>
      </c>
      <c r="AT7" t="s">
        <v>210</v>
      </c>
      <c r="AU7" t="s">
        <v>264</v>
      </c>
      <c r="AV7" t="s">
        <v>48</v>
      </c>
      <c r="AW7">
        <v>12</v>
      </c>
      <c r="BB7">
        <v>0.91957068200446213</v>
      </c>
      <c r="BC7" t="s">
        <v>68</v>
      </c>
      <c r="BF7" t="s">
        <v>120</v>
      </c>
      <c r="BG7" t="s">
        <v>121</v>
      </c>
      <c r="BH7" t="s">
        <v>264</v>
      </c>
      <c r="BI7">
        <v>7804</v>
      </c>
      <c r="BJ7">
        <v>12</v>
      </c>
      <c r="BK7" t="s">
        <v>210</v>
      </c>
      <c r="BL7" t="s">
        <v>218</v>
      </c>
      <c r="BM7">
        <v>0.91957068200446213</v>
      </c>
      <c r="BN7" t="s">
        <v>68</v>
      </c>
      <c r="BO7" t="s">
        <v>177</v>
      </c>
      <c r="BP7">
        <v>1882.0790000000002</v>
      </c>
    </row>
    <row r="8" spans="1:68" ht="16.5">
      <c r="A8" s="112" t="str">
        <f t="shared" ref="A8:A71" si="18">BF8</f>
        <v>청라교통</v>
      </c>
      <c r="B8" s="113" t="str">
        <f t="shared" ref="B8:B71" si="19">BH8</f>
        <v>강원호</v>
      </c>
      <c r="C8" s="114" t="str">
        <f t="shared" ref="C8:C71" si="20">BN8</f>
        <v>F</v>
      </c>
      <c r="D8" s="115">
        <f t="shared" ref="D8:D71" si="21">BM8</f>
        <v>0.77852948709144743</v>
      </c>
      <c r="E8" s="116">
        <f t="shared" ref="E8:E71" si="22">U8</f>
        <v>9832</v>
      </c>
      <c r="F8" s="117" t="str">
        <f t="shared" ref="F8:F71" si="23">BG8</f>
        <v>307</v>
      </c>
      <c r="G8" s="118" t="str">
        <f t="shared" ref="G8:G71" si="24">BK8</f>
        <v>72바1699</v>
      </c>
      <c r="H8" s="119">
        <f t="shared" ref="H8:H71" si="25">BJ8</f>
        <v>7</v>
      </c>
      <c r="I8" s="120">
        <f t="shared" ref="I8:I71" si="26">BP8</f>
        <v>4188.5889999999999</v>
      </c>
      <c r="J8" s="121">
        <f t="shared" ref="J8:J71" si="27">AB8/AA8</f>
        <v>3.7093060886190826E-2</v>
      </c>
      <c r="K8" s="121">
        <f t="shared" ref="K8:K71" si="28">AC8/AA8</f>
        <v>0.30014763502553543</v>
      </c>
      <c r="L8" s="121">
        <f t="shared" ref="L8:L71" si="29">AD8/I8</f>
        <v>0.20006737352363768</v>
      </c>
      <c r="M8" s="122">
        <f t="shared" ref="M8:M71" si="30">Z8</f>
        <v>25.515000000000001</v>
      </c>
      <c r="N8" s="123">
        <f t="shared" ref="N8:N71" si="31">AE8*100/W8</f>
        <v>2.3874388248644116E-2</v>
      </c>
      <c r="O8" s="123">
        <f t="shared" ref="O8:O71" si="32">AF8*100/W8</f>
        <v>99.317455114359518</v>
      </c>
      <c r="P8" s="232">
        <f t="shared" ref="P8:P71" si="33">AK8</f>
        <v>9</v>
      </c>
      <c r="Q8" s="233">
        <f t="shared" ref="Q8:Q71" si="34">AE8</f>
        <v>1</v>
      </c>
      <c r="R8" s="233">
        <f t="shared" ref="R8:R71" si="35">AF8</f>
        <v>4160</v>
      </c>
      <c r="T8">
        <v>531</v>
      </c>
      <c r="U8">
        <v>9832</v>
      </c>
      <c r="V8" t="s">
        <v>266</v>
      </c>
      <c r="W8">
        <v>4188.5889999999999</v>
      </c>
      <c r="X8">
        <v>1973.1220000000001</v>
      </c>
      <c r="Y8">
        <v>2.1230000000000002</v>
      </c>
      <c r="Z8">
        <v>25.515000000000001</v>
      </c>
      <c r="AA8">
        <v>156.19802899999999</v>
      </c>
      <c r="AB8">
        <v>5.793863</v>
      </c>
      <c r="AC8">
        <v>46.882469</v>
      </c>
      <c r="AD8" s="1">
        <v>838</v>
      </c>
      <c r="AE8">
        <v>1</v>
      </c>
      <c r="AF8">
        <v>4160</v>
      </c>
      <c r="AG8">
        <v>93</v>
      </c>
      <c r="AH8">
        <v>26.815888000000001</v>
      </c>
      <c r="AI8">
        <v>36865.800000000003</v>
      </c>
      <c r="AJ8">
        <v>14890.4</v>
      </c>
      <c r="AK8">
        <v>9</v>
      </c>
      <c r="AL8">
        <v>2590</v>
      </c>
      <c r="AM8" t="s">
        <v>267</v>
      </c>
      <c r="AN8" t="s">
        <v>592</v>
      </c>
      <c r="AO8">
        <v>881.92499999999995</v>
      </c>
      <c r="AR8" t="s">
        <v>120</v>
      </c>
      <c r="AS8" t="s">
        <v>123</v>
      </c>
      <c r="AT8" t="s">
        <v>242</v>
      </c>
      <c r="AU8" t="s">
        <v>266</v>
      </c>
      <c r="AV8" t="s">
        <v>48</v>
      </c>
      <c r="AW8">
        <v>7</v>
      </c>
      <c r="BB8">
        <v>0.77852948709144743</v>
      </c>
      <c r="BC8" t="s">
        <v>70</v>
      </c>
      <c r="BF8" t="s">
        <v>120</v>
      </c>
      <c r="BG8" t="s">
        <v>123</v>
      </c>
      <c r="BH8" t="s">
        <v>266</v>
      </c>
      <c r="BI8">
        <v>9832</v>
      </c>
      <c r="BJ8">
        <v>7</v>
      </c>
      <c r="BK8" t="s">
        <v>242</v>
      </c>
      <c r="BL8" t="s">
        <v>246</v>
      </c>
      <c r="BM8">
        <v>0.77852948709144743</v>
      </c>
      <c r="BN8" t="s">
        <v>70</v>
      </c>
      <c r="BO8" t="s">
        <v>190</v>
      </c>
      <c r="BP8">
        <v>4188.5889999999999</v>
      </c>
    </row>
    <row r="9" spans="1:68" ht="16.5">
      <c r="A9" s="129" t="str">
        <f t="shared" si="18"/>
        <v>청라교통</v>
      </c>
      <c r="B9" s="130" t="str">
        <f t="shared" si="19"/>
        <v>고성훈</v>
      </c>
      <c r="C9" s="131" t="str">
        <f t="shared" si="20"/>
        <v>C</v>
      </c>
      <c r="D9" s="132">
        <f t="shared" si="21"/>
        <v>0.86550000000000005</v>
      </c>
      <c r="E9" s="133">
        <f t="shared" si="22"/>
        <v>5077</v>
      </c>
      <c r="F9" s="134" t="str">
        <f t="shared" si="23"/>
        <v>112</v>
      </c>
      <c r="G9" s="135" t="str">
        <f t="shared" si="24"/>
        <v>72바1612</v>
      </c>
      <c r="H9" s="136">
        <f t="shared" si="25"/>
        <v>2</v>
      </c>
      <c r="I9" s="137">
        <f t="shared" si="26"/>
        <v>1361.5259999999998</v>
      </c>
      <c r="J9" s="138">
        <f t="shared" si="27"/>
        <v>1.8651971934286873E-2</v>
      </c>
      <c r="K9" s="138">
        <f t="shared" si="28"/>
        <v>0.42088897081461074</v>
      </c>
      <c r="L9" s="138">
        <f t="shared" si="29"/>
        <v>0.17847620978225903</v>
      </c>
      <c r="M9" s="139">
        <f t="shared" si="30"/>
        <v>22.436</v>
      </c>
      <c r="N9" s="140">
        <f t="shared" si="31"/>
        <v>0.22034099973118396</v>
      </c>
      <c r="O9" s="140">
        <f t="shared" si="32"/>
        <v>79.10241890349505</v>
      </c>
      <c r="P9" s="230">
        <f t="shared" si="33"/>
        <v>15</v>
      </c>
      <c r="Q9" s="231">
        <f t="shared" si="34"/>
        <v>3</v>
      </c>
      <c r="R9" s="231">
        <f t="shared" si="35"/>
        <v>1077</v>
      </c>
      <c r="T9">
        <v>531</v>
      </c>
      <c r="U9">
        <v>5077</v>
      </c>
      <c r="V9" t="s">
        <v>268</v>
      </c>
      <c r="W9">
        <v>1361.5260000000001</v>
      </c>
      <c r="X9">
        <v>790.86400000000003</v>
      </c>
      <c r="Y9">
        <v>1.722</v>
      </c>
      <c r="Z9">
        <v>22.436</v>
      </c>
      <c r="AA9">
        <v>84.217207999999999</v>
      </c>
      <c r="AB9">
        <v>1.5708169999999999</v>
      </c>
      <c r="AC9">
        <v>35.446094000000002</v>
      </c>
      <c r="AD9" s="1">
        <v>243</v>
      </c>
      <c r="AE9">
        <v>3</v>
      </c>
      <c r="AF9">
        <v>1077</v>
      </c>
      <c r="AG9">
        <v>91</v>
      </c>
      <c r="AH9">
        <v>16.166837999999998</v>
      </c>
      <c r="AI9">
        <v>3292.1</v>
      </c>
      <c r="AJ9">
        <v>41.7</v>
      </c>
      <c r="AK9">
        <v>15</v>
      </c>
      <c r="AL9">
        <v>22119</v>
      </c>
      <c r="AM9" t="s">
        <v>269</v>
      </c>
      <c r="AN9" t="s">
        <v>593</v>
      </c>
      <c r="AO9">
        <v>1300.9259999999999</v>
      </c>
      <c r="AR9" t="s">
        <v>120</v>
      </c>
      <c r="AS9" t="s">
        <v>121</v>
      </c>
      <c r="AT9" t="s">
        <v>224</v>
      </c>
      <c r="AU9" t="s">
        <v>268</v>
      </c>
      <c r="AV9" t="s">
        <v>48</v>
      </c>
      <c r="AW9">
        <v>2</v>
      </c>
      <c r="BB9">
        <v>0.86550000000000005</v>
      </c>
      <c r="BC9" t="s">
        <v>69</v>
      </c>
      <c r="BF9" t="s">
        <v>120</v>
      </c>
      <c r="BG9" t="s">
        <v>121</v>
      </c>
      <c r="BH9" t="s">
        <v>268</v>
      </c>
      <c r="BI9">
        <v>5077</v>
      </c>
      <c r="BJ9">
        <v>2</v>
      </c>
      <c r="BK9" t="s">
        <v>224</v>
      </c>
      <c r="BL9" t="s">
        <v>256</v>
      </c>
      <c r="BM9">
        <v>0.86550000000000005</v>
      </c>
      <c r="BN9" t="s">
        <v>69</v>
      </c>
      <c r="BO9" t="s">
        <v>179</v>
      </c>
      <c r="BP9">
        <v>1361.5259999999998</v>
      </c>
    </row>
    <row r="10" spans="1:68" ht="16.5">
      <c r="A10" s="112" t="str">
        <f t="shared" si="18"/>
        <v>청라교통</v>
      </c>
      <c r="B10" s="113" t="str">
        <f t="shared" si="19"/>
        <v>공경갑</v>
      </c>
      <c r="C10" s="114" t="str">
        <f t="shared" si="20"/>
        <v>D</v>
      </c>
      <c r="D10" s="115">
        <f t="shared" si="21"/>
        <v>0.83380952380952367</v>
      </c>
      <c r="E10" s="116">
        <f t="shared" si="22"/>
        <v>2165</v>
      </c>
      <c r="F10" s="117" t="str">
        <f t="shared" si="23"/>
        <v>112</v>
      </c>
      <c r="G10" s="118" t="str">
        <f t="shared" si="24"/>
        <v>70바6015</v>
      </c>
      <c r="H10" s="119">
        <f t="shared" si="25"/>
        <v>1</v>
      </c>
      <c r="I10" s="120">
        <f t="shared" si="26"/>
        <v>1478.1369999999999</v>
      </c>
      <c r="J10" s="121">
        <f t="shared" si="27"/>
        <v>3.7256239545747458E-2</v>
      </c>
      <c r="K10" s="121">
        <f t="shared" si="28"/>
        <v>0.36465731415649866</v>
      </c>
      <c r="L10" s="121">
        <f t="shared" si="29"/>
        <v>0.24490287436144281</v>
      </c>
      <c r="M10" s="122">
        <f t="shared" si="30"/>
        <v>16.914000000000001</v>
      </c>
      <c r="N10" s="123">
        <f t="shared" si="31"/>
        <v>0</v>
      </c>
      <c r="O10" s="123">
        <f t="shared" si="32"/>
        <v>66.637936808293148</v>
      </c>
      <c r="P10" s="232">
        <f t="shared" si="33"/>
        <v>2</v>
      </c>
      <c r="Q10" s="233">
        <f t="shared" si="34"/>
        <v>0</v>
      </c>
      <c r="R10" s="233">
        <f t="shared" si="35"/>
        <v>985</v>
      </c>
      <c r="T10">
        <v>531</v>
      </c>
      <c r="U10">
        <v>2165</v>
      </c>
      <c r="V10" t="s">
        <v>270</v>
      </c>
      <c r="W10">
        <v>1478.1369999999999</v>
      </c>
      <c r="X10">
        <v>844.37300000000005</v>
      </c>
      <c r="Y10">
        <v>1.7509999999999999</v>
      </c>
      <c r="Z10">
        <v>16.914000000000001</v>
      </c>
      <c r="AA10">
        <v>88.560253000000003</v>
      </c>
      <c r="AB10">
        <v>3.2994219999999999</v>
      </c>
      <c r="AC10">
        <v>32.294144000000003</v>
      </c>
      <c r="AD10" s="1">
        <v>362</v>
      </c>
      <c r="AE10">
        <v>0</v>
      </c>
      <c r="AF10">
        <v>985</v>
      </c>
      <c r="AG10">
        <v>81</v>
      </c>
      <c r="AH10">
        <v>16.690749</v>
      </c>
      <c r="AI10">
        <v>1868.2</v>
      </c>
      <c r="AJ10">
        <v>0</v>
      </c>
      <c r="AK10">
        <v>2</v>
      </c>
      <c r="AL10">
        <v>1222</v>
      </c>
      <c r="AM10" t="s">
        <v>271</v>
      </c>
      <c r="AN10" t="s">
        <v>594</v>
      </c>
      <c r="AO10">
        <v>1478.1369999999999</v>
      </c>
      <c r="AR10" t="s">
        <v>120</v>
      </c>
      <c r="AS10" t="s">
        <v>121</v>
      </c>
      <c r="AT10" t="s">
        <v>209</v>
      </c>
      <c r="AU10" t="s">
        <v>270</v>
      </c>
      <c r="AV10" t="s">
        <v>48</v>
      </c>
      <c r="AW10">
        <v>1</v>
      </c>
      <c r="BB10">
        <v>0.83380952380952367</v>
      </c>
      <c r="BC10" t="s">
        <v>67</v>
      </c>
      <c r="BF10" t="s">
        <v>120</v>
      </c>
      <c r="BG10" t="s">
        <v>121</v>
      </c>
      <c r="BH10" t="s">
        <v>270</v>
      </c>
      <c r="BI10">
        <v>2165</v>
      </c>
      <c r="BJ10">
        <v>1</v>
      </c>
      <c r="BK10" t="s">
        <v>209</v>
      </c>
      <c r="BL10" t="s">
        <v>176</v>
      </c>
      <c r="BM10">
        <v>0.83380952380952367</v>
      </c>
      <c r="BN10" t="s">
        <v>67</v>
      </c>
      <c r="BO10" t="s">
        <v>181</v>
      </c>
      <c r="BP10">
        <v>1478.1369999999999</v>
      </c>
    </row>
    <row r="11" spans="1:68" ht="16.5">
      <c r="A11" s="129" t="str">
        <f t="shared" si="18"/>
        <v>청라교통</v>
      </c>
      <c r="B11" s="130" t="str">
        <f t="shared" si="19"/>
        <v>구준회</v>
      </c>
      <c r="C11" s="131" t="str">
        <f t="shared" si="20"/>
        <v>D</v>
      </c>
      <c r="D11" s="132">
        <f t="shared" si="21"/>
        <v>0.84523809523809512</v>
      </c>
      <c r="E11" s="133">
        <f t="shared" si="22"/>
        <v>4887</v>
      </c>
      <c r="F11" s="134" t="str">
        <f t="shared" si="23"/>
        <v>112</v>
      </c>
      <c r="G11" s="135" t="str">
        <f t="shared" si="24"/>
        <v>70바6015</v>
      </c>
      <c r="H11" s="136">
        <f t="shared" si="25"/>
        <v>1</v>
      </c>
      <c r="I11" s="137">
        <f t="shared" si="26"/>
        <v>2296.9850000000001</v>
      </c>
      <c r="J11" s="138">
        <f t="shared" si="27"/>
        <v>2.2490302367892519E-2</v>
      </c>
      <c r="K11" s="138">
        <f t="shared" si="28"/>
        <v>0.34421144935396059</v>
      </c>
      <c r="L11" s="138">
        <f t="shared" si="29"/>
        <v>0.20592211094108145</v>
      </c>
      <c r="M11" s="139">
        <f t="shared" si="30"/>
        <v>14.975</v>
      </c>
      <c r="N11" s="140">
        <f t="shared" si="31"/>
        <v>0.13060599002605588</v>
      </c>
      <c r="O11" s="140">
        <f t="shared" si="32"/>
        <v>6.2255521912419969</v>
      </c>
      <c r="P11" s="230">
        <f t="shared" si="33"/>
        <v>6</v>
      </c>
      <c r="Q11" s="231">
        <f t="shared" si="34"/>
        <v>3</v>
      </c>
      <c r="R11" s="231">
        <f t="shared" si="35"/>
        <v>143</v>
      </c>
      <c r="T11">
        <v>531</v>
      </c>
      <c r="U11">
        <v>4887</v>
      </c>
      <c r="V11" t="s">
        <v>272</v>
      </c>
      <c r="W11">
        <v>2296.9850000000001</v>
      </c>
      <c r="X11">
        <v>1294.433</v>
      </c>
      <c r="Y11">
        <v>1.7749999999999999</v>
      </c>
      <c r="Z11">
        <v>14.975</v>
      </c>
      <c r="AA11">
        <v>139.515243</v>
      </c>
      <c r="AB11">
        <v>3.13774</v>
      </c>
      <c r="AC11">
        <v>48.022744000000003</v>
      </c>
      <c r="AD11" s="1">
        <v>473</v>
      </c>
      <c r="AE11">
        <v>3</v>
      </c>
      <c r="AF11">
        <v>143</v>
      </c>
      <c r="AG11">
        <v>79</v>
      </c>
      <c r="AH11">
        <v>16.464043</v>
      </c>
      <c r="AI11">
        <v>1576.8</v>
      </c>
      <c r="AJ11">
        <v>0</v>
      </c>
      <c r="AK11">
        <v>6</v>
      </c>
      <c r="AL11">
        <v>1407</v>
      </c>
      <c r="AM11" t="s">
        <v>273</v>
      </c>
      <c r="AN11" t="s">
        <v>595</v>
      </c>
      <c r="AO11">
        <v>2296.9850000000001</v>
      </c>
      <c r="AR11" t="s">
        <v>120</v>
      </c>
      <c r="AS11" t="s">
        <v>121</v>
      </c>
      <c r="AT11" t="s">
        <v>209</v>
      </c>
      <c r="AU11" t="s">
        <v>272</v>
      </c>
      <c r="AV11" t="s">
        <v>48</v>
      </c>
      <c r="AW11">
        <v>1</v>
      </c>
      <c r="BB11">
        <v>0.84523809523809512</v>
      </c>
      <c r="BC11" t="s">
        <v>67</v>
      </c>
      <c r="BF11" t="s">
        <v>120</v>
      </c>
      <c r="BG11" t="s">
        <v>121</v>
      </c>
      <c r="BH11" t="s">
        <v>272</v>
      </c>
      <c r="BI11">
        <v>4887</v>
      </c>
      <c r="BJ11">
        <v>1</v>
      </c>
      <c r="BK11" t="s">
        <v>209</v>
      </c>
      <c r="BL11" t="s">
        <v>176</v>
      </c>
      <c r="BM11">
        <v>0.84523809523809512</v>
      </c>
      <c r="BN11" t="s">
        <v>67</v>
      </c>
      <c r="BO11" t="s">
        <v>181</v>
      </c>
      <c r="BP11">
        <v>2296.9850000000001</v>
      </c>
    </row>
    <row r="12" spans="1:68" ht="16.5">
      <c r="A12" s="112" t="str">
        <f t="shared" si="18"/>
        <v>청라교통</v>
      </c>
      <c r="B12" s="113" t="str">
        <f t="shared" si="19"/>
        <v>김경수</v>
      </c>
      <c r="C12" s="114" t="str">
        <f t="shared" si="20"/>
        <v>B</v>
      </c>
      <c r="D12" s="115">
        <f t="shared" si="21"/>
        <v>0.93464783894696468</v>
      </c>
      <c r="E12" s="116">
        <f t="shared" si="22"/>
        <v>3552</v>
      </c>
      <c r="F12" s="117" t="str">
        <f t="shared" si="23"/>
        <v>307</v>
      </c>
      <c r="G12" s="118" t="str">
        <f t="shared" si="24"/>
        <v>72바1699</v>
      </c>
      <c r="H12" s="119">
        <f t="shared" si="25"/>
        <v>8</v>
      </c>
      <c r="I12" s="120">
        <f t="shared" si="26"/>
        <v>4111.6189999999997</v>
      </c>
      <c r="J12" s="121">
        <f t="shared" si="27"/>
        <v>1.689737541719151E-2</v>
      </c>
      <c r="K12" s="121">
        <f t="shared" si="28"/>
        <v>0.28833533942495454</v>
      </c>
      <c r="L12" s="121">
        <f t="shared" si="29"/>
        <v>0.15030575547004721</v>
      </c>
      <c r="M12" s="122">
        <f t="shared" si="30"/>
        <v>18.184999999999999</v>
      </c>
      <c r="N12" s="123">
        <f t="shared" si="31"/>
        <v>4.8642639310694888E-2</v>
      </c>
      <c r="O12" s="123">
        <f t="shared" si="32"/>
        <v>13.133512613887621</v>
      </c>
      <c r="P12" s="232">
        <f t="shared" si="33"/>
        <v>3</v>
      </c>
      <c r="Q12" s="233">
        <f t="shared" si="34"/>
        <v>2</v>
      </c>
      <c r="R12" s="233">
        <f t="shared" si="35"/>
        <v>540</v>
      </c>
      <c r="T12">
        <v>531</v>
      </c>
      <c r="U12">
        <v>3552</v>
      </c>
      <c r="V12" t="s">
        <v>274</v>
      </c>
      <c r="W12">
        <v>4111.6189999999997</v>
      </c>
      <c r="X12">
        <v>1614.2829999999999</v>
      </c>
      <c r="Y12">
        <v>2.5470000000000002</v>
      </c>
      <c r="Z12">
        <v>18.184999999999999</v>
      </c>
      <c r="AA12">
        <v>156.23580200000001</v>
      </c>
      <c r="AB12">
        <v>2.6399750000000002</v>
      </c>
      <c r="AC12">
        <v>45.048302999999997</v>
      </c>
      <c r="AD12" s="1">
        <v>618</v>
      </c>
      <c r="AE12">
        <v>2</v>
      </c>
      <c r="AF12">
        <v>540</v>
      </c>
      <c r="AG12">
        <v>92</v>
      </c>
      <c r="AH12">
        <v>26.316752000000001</v>
      </c>
      <c r="AI12">
        <v>27801.8</v>
      </c>
      <c r="AJ12">
        <v>4922.5</v>
      </c>
      <c r="AK12">
        <v>3</v>
      </c>
      <c r="AL12">
        <v>2316</v>
      </c>
      <c r="AM12" t="s">
        <v>275</v>
      </c>
      <c r="AN12" t="s">
        <v>596</v>
      </c>
      <c r="AO12">
        <v>875.90099999999995</v>
      </c>
      <c r="AR12" t="s">
        <v>120</v>
      </c>
      <c r="AS12" t="s">
        <v>123</v>
      </c>
      <c r="AT12" t="s">
        <v>242</v>
      </c>
      <c r="AU12" t="s">
        <v>274</v>
      </c>
      <c r="AV12" t="s">
        <v>48</v>
      </c>
      <c r="AW12">
        <v>8</v>
      </c>
      <c r="BB12">
        <v>0.93464783894696468</v>
      </c>
      <c r="BC12" t="s">
        <v>68</v>
      </c>
      <c r="BF12" t="s">
        <v>120</v>
      </c>
      <c r="BG12" t="s">
        <v>123</v>
      </c>
      <c r="BH12" t="s">
        <v>274</v>
      </c>
      <c r="BI12">
        <v>3552</v>
      </c>
      <c r="BJ12">
        <v>8</v>
      </c>
      <c r="BK12" t="s">
        <v>242</v>
      </c>
      <c r="BL12" t="s">
        <v>245</v>
      </c>
      <c r="BM12">
        <v>0.93464783894696468</v>
      </c>
      <c r="BN12" t="s">
        <v>68</v>
      </c>
      <c r="BO12" t="s">
        <v>177</v>
      </c>
      <c r="BP12">
        <v>4111.6189999999997</v>
      </c>
    </row>
    <row r="13" spans="1:68" ht="16.5">
      <c r="A13" s="129" t="str">
        <f t="shared" si="18"/>
        <v>청라교통</v>
      </c>
      <c r="B13" s="130" t="str">
        <f t="shared" si="19"/>
        <v>김광민</v>
      </c>
      <c r="C13" s="131" t="str">
        <f t="shared" si="20"/>
        <v>D</v>
      </c>
      <c r="D13" s="132">
        <f t="shared" si="21"/>
        <v>0.84190476190476182</v>
      </c>
      <c r="E13" s="133">
        <f t="shared" si="22"/>
        <v>2591</v>
      </c>
      <c r="F13" s="134" t="str">
        <f t="shared" si="23"/>
        <v>112</v>
      </c>
      <c r="G13" s="135" t="str">
        <f t="shared" si="24"/>
        <v>72바1609</v>
      </c>
      <c r="H13" s="136">
        <f t="shared" si="25"/>
        <v>1</v>
      </c>
      <c r="I13" s="137">
        <f t="shared" si="26"/>
        <v>2024.951</v>
      </c>
      <c r="J13" s="138">
        <f t="shared" si="27"/>
        <v>2.4292905211645024E-2</v>
      </c>
      <c r="K13" s="138">
        <f t="shared" si="28"/>
        <v>0.36842523119554005</v>
      </c>
      <c r="L13" s="138">
        <f t="shared" si="29"/>
        <v>0.25926553284499232</v>
      </c>
      <c r="M13" s="139">
        <f t="shared" si="30"/>
        <v>15.994999999999999</v>
      </c>
      <c r="N13" s="140">
        <f t="shared" si="31"/>
        <v>0</v>
      </c>
      <c r="O13" s="140">
        <f t="shared" si="32"/>
        <v>6.6607074250477352</v>
      </c>
      <c r="P13" s="230">
        <f t="shared" si="33"/>
        <v>3</v>
      </c>
      <c r="Q13" s="231">
        <f t="shared" si="34"/>
        <v>0</v>
      </c>
      <c r="R13" s="231">
        <f t="shared" si="35"/>
        <v>138</v>
      </c>
      <c r="T13">
        <v>531</v>
      </c>
      <c r="U13">
        <v>2591</v>
      </c>
      <c r="V13" t="s">
        <v>276</v>
      </c>
      <c r="W13">
        <v>2071.8519999999999</v>
      </c>
      <c r="X13">
        <v>1168.702</v>
      </c>
      <c r="Y13">
        <v>1.7729999999999999</v>
      </c>
      <c r="Z13">
        <v>15.994999999999999</v>
      </c>
      <c r="AA13">
        <v>127.99663</v>
      </c>
      <c r="AB13">
        <v>3.10941</v>
      </c>
      <c r="AC13">
        <v>47.157187999999998</v>
      </c>
      <c r="AD13" s="1">
        <v>525</v>
      </c>
      <c r="AE13">
        <v>0</v>
      </c>
      <c r="AF13">
        <v>138</v>
      </c>
      <c r="AG13">
        <v>79</v>
      </c>
      <c r="AH13">
        <v>16.186769000000002</v>
      </c>
      <c r="AI13">
        <v>1377.8</v>
      </c>
      <c r="AJ13">
        <v>0</v>
      </c>
      <c r="AK13">
        <v>3</v>
      </c>
      <c r="AL13">
        <v>945</v>
      </c>
      <c r="AM13" t="s">
        <v>277</v>
      </c>
      <c r="AN13" t="s">
        <v>597</v>
      </c>
      <c r="AO13">
        <v>2024.951</v>
      </c>
      <c r="AR13" t="s">
        <v>120</v>
      </c>
      <c r="AS13" t="s">
        <v>121</v>
      </c>
      <c r="AT13" t="s">
        <v>222</v>
      </c>
      <c r="AU13" t="s">
        <v>276</v>
      </c>
      <c r="AV13" t="s">
        <v>48</v>
      </c>
      <c r="AW13">
        <v>1</v>
      </c>
      <c r="BB13">
        <v>0.84190476190476182</v>
      </c>
      <c r="BC13" t="s">
        <v>67</v>
      </c>
      <c r="BF13" t="s">
        <v>120</v>
      </c>
      <c r="BG13" t="s">
        <v>121</v>
      </c>
      <c r="BH13" t="s">
        <v>276</v>
      </c>
      <c r="BI13">
        <v>2591</v>
      </c>
      <c r="BJ13">
        <v>1</v>
      </c>
      <c r="BK13" t="s">
        <v>222</v>
      </c>
      <c r="BL13" t="s">
        <v>176</v>
      </c>
      <c r="BM13">
        <v>0.84190476190476182</v>
      </c>
      <c r="BN13" t="s">
        <v>67</v>
      </c>
      <c r="BO13" t="s">
        <v>181</v>
      </c>
      <c r="BP13">
        <v>2024.951</v>
      </c>
    </row>
    <row r="14" spans="1:68" ht="16.5">
      <c r="A14" s="112" t="str">
        <f t="shared" si="18"/>
        <v>청라교통</v>
      </c>
      <c r="B14" s="113" t="str">
        <f t="shared" si="19"/>
        <v>김광섭</v>
      </c>
      <c r="C14" s="114" t="str">
        <f t="shared" si="20"/>
        <v>F</v>
      </c>
      <c r="D14" s="115">
        <f t="shared" si="21"/>
        <v>0.73592592592592587</v>
      </c>
      <c r="E14" s="116">
        <f t="shared" si="22"/>
        <v>5231</v>
      </c>
      <c r="F14" s="117" t="str">
        <f t="shared" si="23"/>
        <v>307</v>
      </c>
      <c r="G14" s="118" t="str">
        <f t="shared" si="24"/>
        <v>70바5991</v>
      </c>
      <c r="H14" s="119">
        <f t="shared" si="25"/>
        <v>1</v>
      </c>
      <c r="I14" s="120">
        <f t="shared" si="26"/>
        <v>7463.723</v>
      </c>
      <c r="J14" s="121">
        <f t="shared" si="27"/>
        <v>2.727633177764124E-2</v>
      </c>
      <c r="K14" s="121">
        <f t="shared" si="28"/>
        <v>0.35501106304922081</v>
      </c>
      <c r="L14" s="121">
        <f t="shared" si="29"/>
        <v>0.21758578125152822</v>
      </c>
      <c r="M14" s="122">
        <f t="shared" si="30"/>
        <v>24.218</v>
      </c>
      <c r="N14" s="123">
        <f t="shared" si="31"/>
        <v>0.34835162023027916</v>
      </c>
      <c r="O14" s="123">
        <f t="shared" si="32"/>
        <v>37.675567541828656</v>
      </c>
      <c r="P14" s="232">
        <f t="shared" si="33"/>
        <v>105</v>
      </c>
      <c r="Q14" s="233">
        <f t="shared" si="34"/>
        <v>26</v>
      </c>
      <c r="R14" s="233">
        <f t="shared" si="35"/>
        <v>2812</v>
      </c>
      <c r="T14">
        <v>531</v>
      </c>
      <c r="U14">
        <v>5231</v>
      </c>
      <c r="V14" t="s">
        <v>278</v>
      </c>
      <c r="W14">
        <v>7463.723</v>
      </c>
      <c r="X14">
        <v>3756.0650000000001</v>
      </c>
      <c r="Y14">
        <v>1.9870000000000001</v>
      </c>
      <c r="Z14">
        <v>24.218</v>
      </c>
      <c r="AA14">
        <v>303.894969</v>
      </c>
      <c r="AB14">
        <v>8.2891399999999997</v>
      </c>
      <c r="AC14">
        <v>107.886076</v>
      </c>
      <c r="AD14" s="1">
        <v>1624</v>
      </c>
      <c r="AE14">
        <v>26</v>
      </c>
      <c r="AF14">
        <v>2812</v>
      </c>
      <c r="AG14">
        <v>95</v>
      </c>
      <c r="AH14">
        <v>24.560205</v>
      </c>
      <c r="AI14">
        <v>76244.399999999994</v>
      </c>
      <c r="AJ14">
        <v>32727.7</v>
      </c>
      <c r="AK14">
        <v>105</v>
      </c>
      <c r="AL14">
        <v>91775</v>
      </c>
      <c r="AM14" t="s">
        <v>279</v>
      </c>
      <c r="AN14" t="s">
        <v>598</v>
      </c>
      <c r="AO14">
        <v>7463.723</v>
      </c>
      <c r="AR14" t="s">
        <v>120</v>
      </c>
      <c r="AS14" t="s">
        <v>123</v>
      </c>
      <c r="AT14" t="s">
        <v>240</v>
      </c>
      <c r="AU14" t="s">
        <v>278</v>
      </c>
      <c r="AV14" t="s">
        <v>48</v>
      </c>
      <c r="AW14">
        <v>1</v>
      </c>
      <c r="BB14">
        <v>0.73592592592592587</v>
      </c>
      <c r="BC14" t="s">
        <v>70</v>
      </c>
      <c r="BF14" t="s">
        <v>120</v>
      </c>
      <c r="BG14" t="s">
        <v>123</v>
      </c>
      <c r="BH14" t="s">
        <v>278</v>
      </c>
      <c r="BI14">
        <v>5231</v>
      </c>
      <c r="BJ14">
        <v>1</v>
      </c>
      <c r="BK14" t="s">
        <v>240</v>
      </c>
      <c r="BL14" t="s">
        <v>176</v>
      </c>
      <c r="BM14">
        <v>0.73592592592592587</v>
      </c>
      <c r="BN14" t="s">
        <v>70</v>
      </c>
      <c r="BO14" t="s">
        <v>190</v>
      </c>
      <c r="BP14">
        <v>7463.723</v>
      </c>
    </row>
    <row r="15" spans="1:68" ht="16.5">
      <c r="A15" s="129" t="str">
        <f t="shared" si="18"/>
        <v>청라교통</v>
      </c>
      <c r="B15" s="130" t="str">
        <f t="shared" si="19"/>
        <v>김광준</v>
      </c>
      <c r="C15" s="131" t="str">
        <f t="shared" si="20"/>
        <v>F</v>
      </c>
      <c r="D15" s="132">
        <f t="shared" si="21"/>
        <v>0.7880609979814801</v>
      </c>
      <c r="E15" s="133">
        <f t="shared" si="22"/>
        <v>9455</v>
      </c>
      <c r="F15" s="134" t="str">
        <f t="shared" si="23"/>
        <v>112</v>
      </c>
      <c r="G15" s="135" t="str">
        <f t="shared" si="24"/>
        <v>70바5927</v>
      </c>
      <c r="H15" s="136">
        <f t="shared" si="25"/>
        <v>10</v>
      </c>
      <c r="I15" s="137">
        <f t="shared" si="26"/>
        <v>1663.2039999999997</v>
      </c>
      <c r="J15" s="138">
        <f t="shared" si="27"/>
        <v>2.3428711363203996E-2</v>
      </c>
      <c r="K15" s="138">
        <f t="shared" si="28"/>
        <v>0.39162789259730652</v>
      </c>
      <c r="L15" s="138">
        <f t="shared" si="29"/>
        <v>0.20322221447278871</v>
      </c>
      <c r="M15" s="139">
        <f t="shared" si="30"/>
        <v>21.134</v>
      </c>
      <c r="N15" s="140">
        <f t="shared" si="31"/>
        <v>0.11157850105441683</v>
      </c>
      <c r="O15" s="140">
        <f t="shared" si="32"/>
        <v>27.559889760440957</v>
      </c>
      <c r="P15" s="230">
        <f t="shared" si="33"/>
        <v>30</v>
      </c>
      <c r="Q15" s="231">
        <f t="shared" si="34"/>
        <v>2</v>
      </c>
      <c r="R15" s="231">
        <f t="shared" si="35"/>
        <v>494</v>
      </c>
      <c r="T15">
        <v>531</v>
      </c>
      <c r="U15">
        <v>9455</v>
      </c>
      <c r="V15" t="s">
        <v>280</v>
      </c>
      <c r="W15">
        <v>1792.46</v>
      </c>
      <c r="X15">
        <v>991.17200000000003</v>
      </c>
      <c r="Y15">
        <v>1.8080000000000001</v>
      </c>
      <c r="Z15">
        <v>21.134</v>
      </c>
      <c r="AA15">
        <v>97.102480999999997</v>
      </c>
      <c r="AB15">
        <v>2.2749860000000002</v>
      </c>
      <c r="AC15">
        <v>38.028039999999997</v>
      </c>
      <c r="AD15" s="1">
        <v>338</v>
      </c>
      <c r="AE15">
        <v>2</v>
      </c>
      <c r="AF15">
        <v>494</v>
      </c>
      <c r="AG15">
        <v>91</v>
      </c>
      <c r="AH15">
        <v>18.459465999999999</v>
      </c>
      <c r="AI15">
        <v>7625.8</v>
      </c>
      <c r="AJ15">
        <v>2561.1</v>
      </c>
      <c r="AK15">
        <v>30</v>
      </c>
      <c r="AL15">
        <v>21171</v>
      </c>
      <c r="AM15" t="s">
        <v>281</v>
      </c>
      <c r="AN15" t="s">
        <v>599</v>
      </c>
      <c r="AO15">
        <v>345.21100000000001</v>
      </c>
      <c r="AR15" t="s">
        <v>120</v>
      </c>
      <c r="AS15" t="s">
        <v>121</v>
      </c>
      <c r="AT15" t="s">
        <v>201</v>
      </c>
      <c r="AU15" t="s">
        <v>280</v>
      </c>
      <c r="AV15" t="s">
        <v>48</v>
      </c>
      <c r="AW15">
        <v>10</v>
      </c>
      <c r="BB15">
        <v>0.7880609979814801</v>
      </c>
      <c r="BC15" t="s">
        <v>70</v>
      </c>
      <c r="BF15" t="s">
        <v>120</v>
      </c>
      <c r="BG15" t="s">
        <v>121</v>
      </c>
      <c r="BH15" t="s">
        <v>280</v>
      </c>
      <c r="BI15">
        <v>9455</v>
      </c>
      <c r="BJ15">
        <v>10</v>
      </c>
      <c r="BK15" t="s">
        <v>201</v>
      </c>
      <c r="BL15" t="s">
        <v>227</v>
      </c>
      <c r="BM15">
        <v>0.7880609979814801</v>
      </c>
      <c r="BN15" t="s">
        <v>70</v>
      </c>
      <c r="BO15" t="s">
        <v>190</v>
      </c>
      <c r="BP15">
        <v>1663.2039999999997</v>
      </c>
    </row>
    <row r="16" spans="1:68" ht="16.5">
      <c r="A16" s="112" t="str">
        <f t="shared" si="18"/>
        <v>청라교통</v>
      </c>
      <c r="B16" s="113" t="str">
        <f t="shared" si="19"/>
        <v>김광철</v>
      </c>
      <c r="C16" s="114" t="str">
        <f t="shared" si="20"/>
        <v>C</v>
      </c>
      <c r="D16" s="115">
        <f t="shared" si="21"/>
        <v>0.87178571428571427</v>
      </c>
      <c r="E16" s="116">
        <f t="shared" si="22"/>
        <v>4666</v>
      </c>
      <c r="F16" s="117" t="str">
        <f t="shared" si="23"/>
        <v>307</v>
      </c>
      <c r="G16" s="118" t="str">
        <f t="shared" si="24"/>
        <v>72바1703</v>
      </c>
      <c r="H16" s="119">
        <f t="shared" si="25"/>
        <v>1</v>
      </c>
      <c r="I16" s="120">
        <f t="shared" si="26"/>
        <v>4199.8999999999996</v>
      </c>
      <c r="J16" s="121">
        <f t="shared" si="27"/>
        <v>7.4070945422442091E-3</v>
      </c>
      <c r="K16" s="121">
        <f t="shared" si="28"/>
        <v>0.28642392206851769</v>
      </c>
      <c r="L16" s="121">
        <f t="shared" si="29"/>
        <v>6.1191933141265274E-2</v>
      </c>
      <c r="M16" s="122">
        <f t="shared" si="30"/>
        <v>21.533000000000001</v>
      </c>
      <c r="N16" s="123">
        <f t="shared" si="31"/>
        <v>4.7620181432891262E-2</v>
      </c>
      <c r="O16" s="123">
        <f t="shared" si="32"/>
        <v>40.88192576013715</v>
      </c>
      <c r="P16" s="232">
        <f t="shared" si="33"/>
        <v>7</v>
      </c>
      <c r="Q16" s="233">
        <f t="shared" si="34"/>
        <v>2</v>
      </c>
      <c r="R16" s="233">
        <f t="shared" si="35"/>
        <v>1717</v>
      </c>
      <c r="T16">
        <v>531</v>
      </c>
      <c r="U16">
        <v>4666</v>
      </c>
      <c r="V16" t="s">
        <v>282</v>
      </c>
      <c r="W16">
        <v>4199.8999999999996</v>
      </c>
      <c r="X16">
        <v>1720.9159999999999</v>
      </c>
      <c r="Y16">
        <v>2.4409999999999998</v>
      </c>
      <c r="Z16">
        <v>21.533000000000001</v>
      </c>
      <c r="AA16">
        <v>153.75218899999999</v>
      </c>
      <c r="AB16">
        <v>1.138857</v>
      </c>
      <c r="AC16">
        <v>44.038305000000001</v>
      </c>
      <c r="AD16" s="1">
        <v>257</v>
      </c>
      <c r="AE16">
        <v>2</v>
      </c>
      <c r="AF16">
        <v>1717</v>
      </c>
      <c r="AG16">
        <v>97</v>
      </c>
      <c r="AH16">
        <v>27.316033000000001</v>
      </c>
      <c r="AI16">
        <v>25720.1</v>
      </c>
      <c r="AJ16">
        <v>6552.2</v>
      </c>
      <c r="AK16">
        <v>7</v>
      </c>
      <c r="AL16">
        <v>1061</v>
      </c>
      <c r="AM16" t="s">
        <v>283</v>
      </c>
      <c r="AN16" t="s">
        <v>600</v>
      </c>
      <c r="AO16">
        <v>4199.8999999999996</v>
      </c>
      <c r="AR16" t="s">
        <v>120</v>
      </c>
      <c r="AS16" t="s">
        <v>123</v>
      </c>
      <c r="AT16" t="s">
        <v>246</v>
      </c>
      <c r="AU16" t="s">
        <v>282</v>
      </c>
      <c r="AV16" t="s">
        <v>48</v>
      </c>
      <c r="AW16">
        <v>1</v>
      </c>
      <c r="BB16">
        <v>0.87178571428571427</v>
      </c>
      <c r="BC16" t="s">
        <v>69</v>
      </c>
      <c r="BF16" t="s">
        <v>120</v>
      </c>
      <c r="BG16" t="s">
        <v>123</v>
      </c>
      <c r="BH16" t="s">
        <v>282</v>
      </c>
      <c r="BI16">
        <v>4666</v>
      </c>
      <c r="BJ16">
        <v>1</v>
      </c>
      <c r="BK16" t="s">
        <v>246</v>
      </c>
      <c r="BL16" t="s">
        <v>176</v>
      </c>
      <c r="BM16">
        <v>0.87178571428571427</v>
      </c>
      <c r="BN16" t="s">
        <v>69</v>
      </c>
      <c r="BO16" t="s">
        <v>179</v>
      </c>
      <c r="BP16">
        <v>4199.8999999999996</v>
      </c>
    </row>
    <row r="17" spans="1:68" ht="16.5">
      <c r="A17" s="129" t="str">
        <f t="shared" si="18"/>
        <v>청라교통</v>
      </c>
      <c r="B17" s="130" t="str">
        <f t="shared" si="19"/>
        <v>김군철</v>
      </c>
      <c r="C17" s="131" t="str">
        <f t="shared" si="20"/>
        <v>C</v>
      </c>
      <c r="D17" s="132">
        <f t="shared" si="21"/>
        <v>0.87105263157894741</v>
      </c>
      <c r="E17" s="133">
        <f t="shared" si="22"/>
        <v>9739</v>
      </c>
      <c r="F17" s="134" t="str">
        <f t="shared" si="23"/>
        <v>112</v>
      </c>
      <c r="G17" s="135" t="str">
        <f t="shared" si="24"/>
        <v>70바6063</v>
      </c>
      <c r="H17" s="136">
        <f t="shared" si="25"/>
        <v>1</v>
      </c>
      <c r="I17" s="137">
        <f t="shared" si="26"/>
        <v>1200.932</v>
      </c>
      <c r="J17" s="138">
        <f t="shared" si="27"/>
        <v>2.8456235199121129E-2</v>
      </c>
      <c r="K17" s="138">
        <f t="shared" si="28"/>
        <v>0.42534216008680781</v>
      </c>
      <c r="L17" s="138">
        <f t="shared" si="29"/>
        <v>0.13739329121049318</v>
      </c>
      <c r="M17" s="139">
        <f t="shared" si="30"/>
        <v>17.012</v>
      </c>
      <c r="N17" s="140">
        <f t="shared" si="31"/>
        <v>0.3330391487519358</v>
      </c>
      <c r="O17" s="140">
        <f t="shared" si="32"/>
        <v>37.799943383344711</v>
      </c>
      <c r="P17" s="230">
        <f t="shared" si="33"/>
        <v>30</v>
      </c>
      <c r="Q17" s="231">
        <f t="shared" si="34"/>
        <v>4</v>
      </c>
      <c r="R17" s="231">
        <f t="shared" si="35"/>
        <v>454</v>
      </c>
      <c r="T17">
        <v>531</v>
      </c>
      <c r="U17">
        <v>9739</v>
      </c>
      <c r="V17" t="s">
        <v>284</v>
      </c>
      <c r="W17">
        <v>1201.06</v>
      </c>
      <c r="X17">
        <v>725.69600000000003</v>
      </c>
      <c r="Y17">
        <v>1.655</v>
      </c>
      <c r="Z17">
        <v>17.012</v>
      </c>
      <c r="AA17">
        <v>79.693325000000002</v>
      </c>
      <c r="AB17">
        <v>2.2677719999999999</v>
      </c>
      <c r="AC17">
        <v>33.896931000000002</v>
      </c>
      <c r="AD17" s="1">
        <v>165</v>
      </c>
      <c r="AE17">
        <v>4</v>
      </c>
      <c r="AF17">
        <v>454</v>
      </c>
      <c r="AG17">
        <v>91</v>
      </c>
      <c r="AH17">
        <v>15.071023</v>
      </c>
      <c r="AI17">
        <v>3197.4</v>
      </c>
      <c r="AJ17">
        <v>571.4</v>
      </c>
      <c r="AK17">
        <v>30</v>
      </c>
      <c r="AL17">
        <v>33720</v>
      </c>
      <c r="AM17" t="s">
        <v>285</v>
      </c>
      <c r="AN17" t="s">
        <v>601</v>
      </c>
      <c r="AO17">
        <v>1200.932</v>
      </c>
      <c r="AR17" t="s">
        <v>120</v>
      </c>
      <c r="AS17" t="s">
        <v>121</v>
      </c>
      <c r="AT17" t="s">
        <v>213</v>
      </c>
      <c r="AU17" t="s">
        <v>284</v>
      </c>
      <c r="AV17" t="s">
        <v>48</v>
      </c>
      <c r="AW17">
        <v>1</v>
      </c>
      <c r="BB17">
        <v>0.87105263157894741</v>
      </c>
      <c r="BC17" t="s">
        <v>69</v>
      </c>
      <c r="BF17" t="s">
        <v>120</v>
      </c>
      <c r="BG17" t="s">
        <v>121</v>
      </c>
      <c r="BH17" t="s">
        <v>284</v>
      </c>
      <c r="BI17">
        <v>9739</v>
      </c>
      <c r="BJ17">
        <v>1</v>
      </c>
      <c r="BK17" t="s">
        <v>213</v>
      </c>
      <c r="BL17" t="s">
        <v>176</v>
      </c>
      <c r="BM17">
        <v>0.87105263157894741</v>
      </c>
      <c r="BN17" t="s">
        <v>69</v>
      </c>
      <c r="BO17" t="s">
        <v>179</v>
      </c>
      <c r="BP17">
        <v>1200.932</v>
      </c>
    </row>
    <row r="18" spans="1:68" ht="16.5">
      <c r="A18" s="112" t="str">
        <f t="shared" si="18"/>
        <v>청라교통</v>
      </c>
      <c r="B18" s="113" t="str">
        <f t="shared" si="19"/>
        <v>김권태</v>
      </c>
      <c r="C18" s="114" t="str">
        <f t="shared" si="20"/>
        <v>D</v>
      </c>
      <c r="D18" s="115">
        <f t="shared" si="21"/>
        <v>0.84713519246808122</v>
      </c>
      <c r="E18" s="116">
        <f t="shared" si="22"/>
        <v>3311</v>
      </c>
      <c r="F18" s="117" t="str">
        <f t="shared" si="23"/>
        <v>112</v>
      </c>
      <c r="G18" s="118" t="str">
        <f t="shared" si="24"/>
        <v>70바6014</v>
      </c>
      <c r="H18" s="119">
        <f t="shared" si="25"/>
        <v>2</v>
      </c>
      <c r="I18" s="120">
        <f t="shared" si="26"/>
        <v>1041.652</v>
      </c>
      <c r="J18" s="121">
        <f t="shared" si="27"/>
        <v>2.3104073135448985E-2</v>
      </c>
      <c r="K18" s="121">
        <f t="shared" si="28"/>
        <v>0.33021789590264461</v>
      </c>
      <c r="L18" s="121">
        <f t="shared" si="29"/>
        <v>0.18432259526214129</v>
      </c>
      <c r="M18" s="122">
        <f t="shared" si="30"/>
        <v>13.105</v>
      </c>
      <c r="N18" s="123">
        <f t="shared" si="31"/>
        <v>0.19200270339806383</v>
      </c>
      <c r="O18" s="123">
        <f t="shared" si="32"/>
        <v>11.712164907281894</v>
      </c>
      <c r="P18" s="232">
        <f t="shared" si="33"/>
        <v>0</v>
      </c>
      <c r="Q18" s="233">
        <f t="shared" si="34"/>
        <v>2</v>
      </c>
      <c r="R18" s="233">
        <f t="shared" si="35"/>
        <v>122</v>
      </c>
      <c r="T18">
        <v>531</v>
      </c>
      <c r="U18">
        <v>3311</v>
      </c>
      <c r="V18" t="s">
        <v>286</v>
      </c>
      <c r="W18">
        <v>1041.652</v>
      </c>
      <c r="X18">
        <v>578.26199999999994</v>
      </c>
      <c r="Y18">
        <v>1.8009999999999999</v>
      </c>
      <c r="Z18">
        <v>13.105</v>
      </c>
      <c r="AA18">
        <v>56.771374999999999</v>
      </c>
      <c r="AB18">
        <v>1.31165</v>
      </c>
      <c r="AC18">
        <v>18.746924</v>
      </c>
      <c r="AD18" s="1">
        <v>192</v>
      </c>
      <c r="AE18">
        <v>2</v>
      </c>
      <c r="AF18">
        <v>122</v>
      </c>
      <c r="AG18">
        <v>83</v>
      </c>
      <c r="AH18">
        <v>18.348189999999999</v>
      </c>
      <c r="AI18">
        <v>796.8</v>
      </c>
      <c r="AJ18">
        <v>0</v>
      </c>
      <c r="AK18">
        <v>0</v>
      </c>
      <c r="AL18">
        <v>0</v>
      </c>
      <c r="AM18" t="s">
        <v>287</v>
      </c>
      <c r="AN18" t="s">
        <v>602</v>
      </c>
      <c r="AO18">
        <v>963.41800000000001</v>
      </c>
      <c r="AR18" t="s">
        <v>120</v>
      </c>
      <c r="AS18" t="s">
        <v>121</v>
      </c>
      <c r="AT18" t="s">
        <v>208</v>
      </c>
      <c r="AU18" t="s">
        <v>286</v>
      </c>
      <c r="AV18" t="s">
        <v>48</v>
      </c>
      <c r="AW18">
        <v>2</v>
      </c>
      <c r="BB18">
        <v>0.84713519246808122</v>
      </c>
      <c r="BC18" t="s">
        <v>67</v>
      </c>
      <c r="BF18" t="s">
        <v>120</v>
      </c>
      <c r="BG18" t="s">
        <v>121</v>
      </c>
      <c r="BH18" t="s">
        <v>286</v>
      </c>
      <c r="BI18">
        <v>3311</v>
      </c>
      <c r="BJ18">
        <v>2</v>
      </c>
      <c r="BK18" t="s">
        <v>208</v>
      </c>
      <c r="BL18" t="s">
        <v>256</v>
      </c>
      <c r="BM18">
        <v>0.84713519246808122</v>
      </c>
      <c r="BN18" t="s">
        <v>67</v>
      </c>
      <c r="BO18" t="s">
        <v>181</v>
      </c>
      <c r="BP18">
        <v>1041.652</v>
      </c>
    </row>
    <row r="19" spans="1:68" ht="16.5">
      <c r="A19" s="129" t="str">
        <f t="shared" si="18"/>
        <v>청라교통</v>
      </c>
      <c r="B19" s="130" t="str">
        <f t="shared" si="19"/>
        <v>김근식</v>
      </c>
      <c r="C19" s="131" t="str">
        <f t="shared" si="20"/>
        <v>B</v>
      </c>
      <c r="D19" s="132">
        <f t="shared" si="21"/>
        <v>0.92817196766320242</v>
      </c>
      <c r="E19" s="133">
        <f t="shared" si="22"/>
        <v>591</v>
      </c>
      <c r="F19" s="134" t="str">
        <f t="shared" si="23"/>
        <v>307</v>
      </c>
      <c r="G19" s="135" t="str">
        <f t="shared" si="24"/>
        <v>72바1700</v>
      </c>
      <c r="H19" s="136">
        <f t="shared" si="25"/>
        <v>8</v>
      </c>
      <c r="I19" s="137">
        <f t="shared" si="26"/>
        <v>4363.3440000000001</v>
      </c>
      <c r="J19" s="138">
        <f t="shared" si="27"/>
        <v>1.1690094175846677E-2</v>
      </c>
      <c r="K19" s="138">
        <f t="shared" si="28"/>
        <v>0.26388018044320855</v>
      </c>
      <c r="L19" s="138">
        <f t="shared" si="29"/>
        <v>0.20786809382895322</v>
      </c>
      <c r="M19" s="139">
        <f t="shared" si="30"/>
        <v>17.372</v>
      </c>
      <c r="N19" s="140">
        <f t="shared" si="31"/>
        <v>0.18334561748970515</v>
      </c>
      <c r="O19" s="140">
        <f t="shared" si="32"/>
        <v>19.320044442977679</v>
      </c>
      <c r="P19" s="230">
        <f t="shared" si="33"/>
        <v>4</v>
      </c>
      <c r="Q19" s="231">
        <f t="shared" si="34"/>
        <v>8</v>
      </c>
      <c r="R19" s="231">
        <f t="shared" si="35"/>
        <v>843</v>
      </c>
      <c r="T19">
        <v>531</v>
      </c>
      <c r="U19">
        <v>591</v>
      </c>
      <c r="V19" t="s">
        <v>288</v>
      </c>
      <c r="W19">
        <v>4363.3440000000001</v>
      </c>
      <c r="X19">
        <v>1730.98</v>
      </c>
      <c r="Y19">
        <v>2.5209999999999999</v>
      </c>
      <c r="Z19">
        <v>17.372</v>
      </c>
      <c r="AA19">
        <v>164.00107399999999</v>
      </c>
      <c r="AB19">
        <v>1.9171879999999999</v>
      </c>
      <c r="AC19">
        <v>43.276632999999997</v>
      </c>
      <c r="AD19" s="1">
        <v>907</v>
      </c>
      <c r="AE19">
        <v>8</v>
      </c>
      <c r="AF19">
        <v>843</v>
      </c>
      <c r="AG19">
        <v>92</v>
      </c>
      <c r="AH19">
        <v>26.605581000000001</v>
      </c>
      <c r="AI19">
        <v>28865.1</v>
      </c>
      <c r="AJ19">
        <v>6972</v>
      </c>
      <c r="AK19">
        <v>4</v>
      </c>
      <c r="AL19">
        <v>873</v>
      </c>
      <c r="AM19" t="s">
        <v>289</v>
      </c>
      <c r="AN19" t="s">
        <v>603</v>
      </c>
      <c r="AO19">
        <v>941.83600000000001</v>
      </c>
      <c r="AR19" t="s">
        <v>120</v>
      </c>
      <c r="AS19" t="s">
        <v>123</v>
      </c>
      <c r="AT19" t="s">
        <v>243</v>
      </c>
      <c r="AU19" t="s">
        <v>288</v>
      </c>
      <c r="AV19" t="s">
        <v>48</v>
      </c>
      <c r="AW19">
        <v>8</v>
      </c>
      <c r="BB19">
        <v>0.92817196766320242</v>
      </c>
      <c r="BC19" t="s">
        <v>68</v>
      </c>
      <c r="BF19" t="s">
        <v>120</v>
      </c>
      <c r="BG19" t="s">
        <v>123</v>
      </c>
      <c r="BH19" t="s">
        <v>288</v>
      </c>
      <c r="BI19">
        <v>591</v>
      </c>
      <c r="BJ19">
        <v>8</v>
      </c>
      <c r="BK19" t="s">
        <v>243</v>
      </c>
      <c r="BL19" t="s">
        <v>242</v>
      </c>
      <c r="BM19">
        <v>0.92817196766320242</v>
      </c>
      <c r="BN19" t="s">
        <v>68</v>
      </c>
      <c r="BO19" t="s">
        <v>177</v>
      </c>
      <c r="BP19">
        <v>4363.3440000000001</v>
      </c>
    </row>
    <row r="20" spans="1:68" ht="16.5">
      <c r="A20" s="112" t="str">
        <f t="shared" si="18"/>
        <v>청라교통</v>
      </c>
      <c r="B20" s="113" t="str">
        <f t="shared" si="19"/>
        <v>김기홍</v>
      </c>
      <c r="C20" s="114" t="str">
        <f t="shared" si="20"/>
        <v>C</v>
      </c>
      <c r="D20" s="115">
        <f t="shared" si="21"/>
        <v>0.86735916601383634</v>
      </c>
      <c r="E20" s="116">
        <f t="shared" si="22"/>
        <v>2319</v>
      </c>
      <c r="F20" s="117" t="str">
        <f t="shared" si="23"/>
        <v>112</v>
      </c>
      <c r="G20" s="118" t="str">
        <f t="shared" si="24"/>
        <v>70바6032</v>
      </c>
      <c r="H20" s="119">
        <f t="shared" si="25"/>
        <v>2</v>
      </c>
      <c r="I20" s="120">
        <f t="shared" si="26"/>
        <v>2025.0650000000001</v>
      </c>
      <c r="J20" s="121">
        <f t="shared" si="27"/>
        <v>1.9940849311166801E-2</v>
      </c>
      <c r="K20" s="121">
        <f t="shared" si="28"/>
        <v>0.33143121063139697</v>
      </c>
      <c r="L20" s="121">
        <f t="shared" si="29"/>
        <v>0.23900467392404687</v>
      </c>
      <c r="M20" s="122">
        <f t="shared" si="30"/>
        <v>15.023999999999999</v>
      </c>
      <c r="N20" s="123">
        <f t="shared" si="31"/>
        <v>9.8762261952085484E-2</v>
      </c>
      <c r="O20" s="123">
        <f t="shared" si="32"/>
        <v>11.011992207657531</v>
      </c>
      <c r="P20" s="232">
        <f t="shared" si="33"/>
        <v>2</v>
      </c>
      <c r="Q20" s="233">
        <f t="shared" si="34"/>
        <v>2</v>
      </c>
      <c r="R20" s="233">
        <f t="shared" si="35"/>
        <v>223</v>
      </c>
      <c r="T20">
        <v>531</v>
      </c>
      <c r="U20">
        <v>2319</v>
      </c>
      <c r="V20" t="s">
        <v>290</v>
      </c>
      <c r="W20">
        <v>2025.0650000000001</v>
      </c>
      <c r="X20">
        <v>1165.5830000000001</v>
      </c>
      <c r="Y20">
        <v>1.7370000000000001</v>
      </c>
      <c r="Z20">
        <v>15.023999999999999</v>
      </c>
      <c r="AA20">
        <v>120.20079800000001</v>
      </c>
      <c r="AB20">
        <v>2.396906</v>
      </c>
      <c r="AC20">
        <v>39.838296</v>
      </c>
      <c r="AD20" s="1">
        <v>484</v>
      </c>
      <c r="AE20">
        <v>2</v>
      </c>
      <c r="AF20">
        <v>223</v>
      </c>
      <c r="AG20">
        <v>89</v>
      </c>
      <c r="AH20">
        <v>16.847349999999999</v>
      </c>
      <c r="AI20">
        <v>1507.9</v>
      </c>
      <c r="AJ20">
        <v>8.6</v>
      </c>
      <c r="AK20">
        <v>2</v>
      </c>
      <c r="AL20">
        <v>234</v>
      </c>
      <c r="AM20" t="s">
        <v>291</v>
      </c>
      <c r="AN20" t="s">
        <v>604</v>
      </c>
      <c r="AO20">
        <v>1963.018</v>
      </c>
      <c r="AR20" t="s">
        <v>120</v>
      </c>
      <c r="AS20" t="s">
        <v>121</v>
      </c>
      <c r="AT20" t="s">
        <v>210</v>
      </c>
      <c r="AU20" t="s">
        <v>290</v>
      </c>
      <c r="AV20" t="s">
        <v>48</v>
      </c>
      <c r="AW20">
        <v>2</v>
      </c>
      <c r="BB20">
        <v>0.86735916601383634</v>
      </c>
      <c r="BC20" t="s">
        <v>69</v>
      </c>
      <c r="BF20" t="s">
        <v>120</v>
      </c>
      <c r="BG20" t="s">
        <v>121</v>
      </c>
      <c r="BH20" t="s">
        <v>290</v>
      </c>
      <c r="BI20">
        <v>2319</v>
      </c>
      <c r="BJ20">
        <v>2</v>
      </c>
      <c r="BK20" t="s">
        <v>210</v>
      </c>
      <c r="BL20" t="s">
        <v>255</v>
      </c>
      <c r="BM20">
        <v>0.86735916601383634</v>
      </c>
      <c r="BN20" t="s">
        <v>69</v>
      </c>
      <c r="BO20" t="s">
        <v>179</v>
      </c>
      <c r="BP20">
        <v>2025.0650000000001</v>
      </c>
    </row>
    <row r="21" spans="1:68" ht="16.5">
      <c r="A21" s="129" t="str">
        <f t="shared" si="18"/>
        <v>청라교통</v>
      </c>
      <c r="B21" s="130" t="str">
        <f t="shared" si="19"/>
        <v>김덕기</v>
      </c>
      <c r="C21" s="131" t="str">
        <f t="shared" si="20"/>
        <v>C</v>
      </c>
      <c r="D21" s="132">
        <f t="shared" si="21"/>
        <v>0.88615314542567325</v>
      </c>
      <c r="E21" s="133">
        <f t="shared" si="22"/>
        <v>7322</v>
      </c>
      <c r="F21" s="134" t="str">
        <f t="shared" si="23"/>
        <v>306</v>
      </c>
      <c r="G21" s="135" t="str">
        <f t="shared" si="24"/>
        <v>70바6050</v>
      </c>
      <c r="H21" s="136">
        <f t="shared" si="25"/>
        <v>20</v>
      </c>
      <c r="I21" s="137">
        <f t="shared" si="26"/>
        <v>3650.1680000000001</v>
      </c>
      <c r="J21" s="138">
        <f t="shared" si="27"/>
        <v>3.9761438366196021E-2</v>
      </c>
      <c r="K21" s="138">
        <f t="shared" si="28"/>
        <v>0.32266231856426475</v>
      </c>
      <c r="L21" s="138">
        <f t="shared" si="29"/>
        <v>0.22108571441095312</v>
      </c>
      <c r="M21" s="139">
        <f t="shared" si="30"/>
        <v>16.587</v>
      </c>
      <c r="N21" s="140">
        <f t="shared" si="31"/>
        <v>0</v>
      </c>
      <c r="O21" s="140">
        <f t="shared" si="32"/>
        <v>24.492023380841648</v>
      </c>
      <c r="P21" s="230">
        <f t="shared" si="33"/>
        <v>6</v>
      </c>
      <c r="Q21" s="231">
        <f t="shared" si="34"/>
        <v>0</v>
      </c>
      <c r="R21" s="231">
        <f t="shared" si="35"/>
        <v>894</v>
      </c>
      <c r="T21">
        <v>531</v>
      </c>
      <c r="U21">
        <v>7322</v>
      </c>
      <c r="V21" t="s">
        <v>605</v>
      </c>
      <c r="W21">
        <v>3650.1680000000001</v>
      </c>
      <c r="X21">
        <v>1698.001</v>
      </c>
      <c r="Y21">
        <v>2.15</v>
      </c>
      <c r="Z21">
        <v>16.587</v>
      </c>
      <c r="AA21">
        <v>179.52107100000001</v>
      </c>
      <c r="AB21">
        <v>7.1380160000000004</v>
      </c>
      <c r="AC21">
        <v>57.924684999999997</v>
      </c>
      <c r="AD21" s="1">
        <v>807</v>
      </c>
      <c r="AE21">
        <v>0</v>
      </c>
      <c r="AF21">
        <v>894</v>
      </c>
      <c r="AG21">
        <v>91</v>
      </c>
      <c r="AH21">
        <v>20.332809999999998</v>
      </c>
      <c r="AI21">
        <v>15570.3</v>
      </c>
      <c r="AJ21">
        <v>7487.7</v>
      </c>
      <c r="AK21">
        <v>6</v>
      </c>
      <c r="AL21">
        <v>1767</v>
      </c>
      <c r="AM21" t="s">
        <v>606</v>
      </c>
      <c r="AN21" t="s">
        <v>607</v>
      </c>
      <c r="AO21">
        <v>490.06700000000001</v>
      </c>
      <c r="AR21" t="s">
        <v>120</v>
      </c>
      <c r="AS21" t="s">
        <v>122</v>
      </c>
      <c r="AT21" t="s">
        <v>227</v>
      </c>
      <c r="AU21" t="s">
        <v>605</v>
      </c>
      <c r="AV21" t="s">
        <v>48</v>
      </c>
      <c r="AW21">
        <v>20</v>
      </c>
      <c r="BB21">
        <v>0.88615314542567325</v>
      </c>
      <c r="BC21" t="s">
        <v>69</v>
      </c>
      <c r="BF21" t="s">
        <v>120</v>
      </c>
      <c r="BG21" t="s">
        <v>122</v>
      </c>
      <c r="BH21" t="s">
        <v>605</v>
      </c>
      <c r="BI21">
        <v>7322</v>
      </c>
      <c r="BJ21">
        <v>20</v>
      </c>
      <c r="BK21" t="s">
        <v>227</v>
      </c>
      <c r="BL21" t="s">
        <v>232</v>
      </c>
      <c r="BM21">
        <v>0.88615314542567325</v>
      </c>
      <c r="BN21" t="s">
        <v>69</v>
      </c>
      <c r="BO21" t="s">
        <v>179</v>
      </c>
      <c r="BP21">
        <v>3650.1680000000001</v>
      </c>
    </row>
    <row r="22" spans="1:68" ht="16.5">
      <c r="A22" s="112" t="str">
        <f t="shared" si="18"/>
        <v>청라교통</v>
      </c>
      <c r="B22" s="113" t="str">
        <f t="shared" si="19"/>
        <v>김봉신</v>
      </c>
      <c r="C22" s="114" t="str">
        <f t="shared" si="20"/>
        <v>B</v>
      </c>
      <c r="D22" s="115">
        <f t="shared" si="21"/>
        <v>0.91739507692524502</v>
      </c>
      <c r="E22" s="116">
        <f t="shared" si="22"/>
        <v>6049</v>
      </c>
      <c r="F22" s="117" t="str">
        <f t="shared" si="23"/>
        <v>306</v>
      </c>
      <c r="G22" s="118" t="str">
        <f t="shared" si="24"/>
        <v>72바1306</v>
      </c>
      <c r="H22" s="119">
        <f t="shared" si="25"/>
        <v>2</v>
      </c>
      <c r="I22" s="120">
        <f t="shared" si="26"/>
        <v>4810.393</v>
      </c>
      <c r="J22" s="121">
        <f t="shared" si="27"/>
        <v>7.0245017458704937E-3</v>
      </c>
      <c r="K22" s="121">
        <f t="shared" si="28"/>
        <v>0.21214455867333071</v>
      </c>
      <c r="L22" s="121">
        <f t="shared" si="29"/>
        <v>0.13408467873622801</v>
      </c>
      <c r="M22" s="122">
        <f t="shared" si="30"/>
        <v>18.219000000000001</v>
      </c>
      <c r="N22" s="123">
        <f t="shared" si="31"/>
        <v>0</v>
      </c>
      <c r="O22" s="123">
        <f t="shared" si="32"/>
        <v>6.5275331973915645</v>
      </c>
      <c r="P22" s="232">
        <f t="shared" si="33"/>
        <v>4</v>
      </c>
      <c r="Q22" s="233">
        <f t="shared" si="34"/>
        <v>0</v>
      </c>
      <c r="R22" s="233">
        <f t="shared" si="35"/>
        <v>314</v>
      </c>
      <c r="T22">
        <v>531</v>
      </c>
      <c r="U22">
        <v>6049</v>
      </c>
      <c r="V22" t="s">
        <v>292</v>
      </c>
      <c r="W22">
        <v>4810.393</v>
      </c>
      <c r="X22">
        <v>1686.175</v>
      </c>
      <c r="Y22">
        <v>2.8530000000000002</v>
      </c>
      <c r="Z22">
        <v>18.219000000000001</v>
      </c>
      <c r="AA22">
        <v>143.857463</v>
      </c>
      <c r="AB22">
        <v>1.010527</v>
      </c>
      <c r="AC22">
        <v>30.518578000000002</v>
      </c>
      <c r="AD22" s="1">
        <v>645</v>
      </c>
      <c r="AE22">
        <v>0</v>
      </c>
      <c r="AF22">
        <v>314</v>
      </c>
      <c r="AG22">
        <v>90</v>
      </c>
      <c r="AH22">
        <v>33.438605000000003</v>
      </c>
      <c r="AI22">
        <v>24573.1</v>
      </c>
      <c r="AJ22">
        <v>9873.2999999999993</v>
      </c>
      <c r="AK22">
        <v>4</v>
      </c>
      <c r="AL22">
        <v>210</v>
      </c>
      <c r="AM22" t="s">
        <v>293</v>
      </c>
      <c r="AN22" t="s">
        <v>608</v>
      </c>
      <c r="AO22">
        <v>4566.201</v>
      </c>
      <c r="AR22" t="s">
        <v>120</v>
      </c>
      <c r="AS22" t="s">
        <v>122</v>
      </c>
      <c r="AT22" t="s">
        <v>235</v>
      </c>
      <c r="AU22" t="s">
        <v>292</v>
      </c>
      <c r="AV22" t="s">
        <v>48</v>
      </c>
      <c r="AW22">
        <v>2</v>
      </c>
      <c r="BB22">
        <v>0.91739507692524502</v>
      </c>
      <c r="BC22" t="s">
        <v>68</v>
      </c>
      <c r="BF22" t="s">
        <v>120</v>
      </c>
      <c r="BG22" t="s">
        <v>122</v>
      </c>
      <c r="BH22" t="s">
        <v>292</v>
      </c>
      <c r="BI22">
        <v>6049</v>
      </c>
      <c r="BJ22">
        <v>2</v>
      </c>
      <c r="BK22" t="s">
        <v>235</v>
      </c>
      <c r="BL22" t="s">
        <v>228</v>
      </c>
      <c r="BM22">
        <v>0.91739507692524502</v>
      </c>
      <c r="BN22" t="s">
        <v>68</v>
      </c>
      <c r="BO22" t="s">
        <v>177</v>
      </c>
      <c r="BP22">
        <v>4810.393</v>
      </c>
    </row>
    <row r="23" spans="1:68" ht="16.5">
      <c r="A23" s="129" t="str">
        <f t="shared" si="18"/>
        <v>청라교통</v>
      </c>
      <c r="B23" s="130" t="str">
        <f t="shared" si="19"/>
        <v>김석윤</v>
      </c>
      <c r="C23" s="131" t="str">
        <f t="shared" si="20"/>
        <v>C</v>
      </c>
      <c r="D23" s="132">
        <f t="shared" si="21"/>
        <v>0.86114475712411509</v>
      </c>
      <c r="E23" s="133">
        <f t="shared" si="22"/>
        <v>4250</v>
      </c>
      <c r="F23" s="134" t="str">
        <f t="shared" si="23"/>
        <v>306</v>
      </c>
      <c r="G23" s="135" t="str">
        <f t="shared" si="24"/>
        <v>70바6090</v>
      </c>
      <c r="H23" s="136">
        <f t="shared" si="25"/>
        <v>10</v>
      </c>
      <c r="I23" s="137">
        <f t="shared" si="26"/>
        <v>5375.2199999999993</v>
      </c>
      <c r="J23" s="138">
        <f t="shared" si="27"/>
        <v>1.5824809299905835E-2</v>
      </c>
      <c r="K23" s="138">
        <f t="shared" si="28"/>
        <v>0.21070259630164997</v>
      </c>
      <c r="L23" s="138">
        <f t="shared" si="29"/>
        <v>0.38882129475630772</v>
      </c>
      <c r="M23" s="139">
        <f t="shared" si="30"/>
        <v>19.321999999999999</v>
      </c>
      <c r="N23" s="140">
        <f t="shared" si="31"/>
        <v>1.8603889701258737E-2</v>
      </c>
      <c r="O23" s="140">
        <f t="shared" si="32"/>
        <v>13.543631702516361</v>
      </c>
      <c r="P23" s="230">
        <f t="shared" si="33"/>
        <v>1</v>
      </c>
      <c r="Q23" s="231">
        <f t="shared" si="34"/>
        <v>1</v>
      </c>
      <c r="R23" s="231">
        <f t="shared" si="35"/>
        <v>728</v>
      </c>
      <c r="T23">
        <v>531</v>
      </c>
      <c r="U23">
        <v>4250</v>
      </c>
      <c r="V23" t="s">
        <v>294</v>
      </c>
      <c r="W23">
        <v>5375.22</v>
      </c>
      <c r="X23">
        <v>1966.3389999999999</v>
      </c>
      <c r="Y23">
        <v>2.734</v>
      </c>
      <c r="Z23">
        <v>19.321999999999999</v>
      </c>
      <c r="AA23">
        <v>163.891896</v>
      </c>
      <c r="AB23">
        <v>2.5935579999999998</v>
      </c>
      <c r="AC23">
        <v>34.532448000000002</v>
      </c>
      <c r="AD23" s="1">
        <v>2090</v>
      </c>
      <c r="AE23">
        <v>1</v>
      </c>
      <c r="AF23">
        <v>728</v>
      </c>
      <c r="AG23">
        <v>94</v>
      </c>
      <c r="AH23">
        <v>32.797350000000002</v>
      </c>
      <c r="AI23">
        <v>35660</v>
      </c>
      <c r="AJ23">
        <v>12035.4</v>
      </c>
      <c r="AK23">
        <v>1</v>
      </c>
      <c r="AL23">
        <v>44</v>
      </c>
      <c r="AM23" t="s">
        <v>295</v>
      </c>
      <c r="AN23" t="s">
        <v>609</v>
      </c>
      <c r="AO23">
        <v>980.27200000000005</v>
      </c>
      <c r="AR23" t="s">
        <v>120</v>
      </c>
      <c r="AS23" t="s">
        <v>122</v>
      </c>
      <c r="AT23" t="s">
        <v>233</v>
      </c>
      <c r="AU23" t="s">
        <v>294</v>
      </c>
      <c r="AV23" t="s">
        <v>48</v>
      </c>
      <c r="AW23">
        <v>10</v>
      </c>
      <c r="BB23">
        <v>0.86114475712411509</v>
      </c>
      <c r="BC23" t="s">
        <v>69</v>
      </c>
      <c r="BF23" t="s">
        <v>120</v>
      </c>
      <c r="BG23" t="s">
        <v>122</v>
      </c>
      <c r="BH23" t="s">
        <v>294</v>
      </c>
      <c r="BI23">
        <v>4250</v>
      </c>
      <c r="BJ23">
        <v>10</v>
      </c>
      <c r="BK23" t="s">
        <v>233</v>
      </c>
      <c r="BL23" t="s">
        <v>236</v>
      </c>
      <c r="BM23">
        <v>0.86114475712411509</v>
      </c>
      <c r="BN23" t="s">
        <v>69</v>
      </c>
      <c r="BO23" t="s">
        <v>179</v>
      </c>
      <c r="BP23">
        <v>5375.2199999999993</v>
      </c>
    </row>
    <row r="24" spans="1:68" ht="16.5">
      <c r="A24" s="112" t="str">
        <f t="shared" si="18"/>
        <v>청라교통</v>
      </c>
      <c r="B24" s="113" t="str">
        <f t="shared" si="19"/>
        <v>김선철</v>
      </c>
      <c r="C24" s="114" t="str">
        <f t="shared" si="20"/>
        <v>F</v>
      </c>
      <c r="D24" s="115">
        <f t="shared" si="21"/>
        <v>0.74824276702550485</v>
      </c>
      <c r="E24" s="116">
        <f t="shared" si="22"/>
        <v>2532</v>
      </c>
      <c r="F24" s="117" t="str">
        <f t="shared" si="23"/>
        <v>306</v>
      </c>
      <c r="G24" s="118" t="str">
        <f t="shared" si="24"/>
        <v>72바1381</v>
      </c>
      <c r="H24" s="119">
        <f t="shared" si="25"/>
        <v>3</v>
      </c>
      <c r="I24" s="120">
        <f t="shared" si="26"/>
        <v>4744.1589999999997</v>
      </c>
      <c r="J24" s="121">
        <f t="shared" si="27"/>
        <v>2.5519565362736734E-2</v>
      </c>
      <c r="K24" s="121">
        <f t="shared" si="28"/>
        <v>0.23878315493285263</v>
      </c>
      <c r="L24" s="121">
        <f t="shared" si="29"/>
        <v>0.17600590536699973</v>
      </c>
      <c r="M24" s="122">
        <f t="shared" si="30"/>
        <v>24.105</v>
      </c>
      <c r="N24" s="123">
        <f t="shared" si="31"/>
        <v>0.10539275770479026</v>
      </c>
      <c r="O24" s="123">
        <f t="shared" si="32"/>
        <v>13.764294156245608</v>
      </c>
      <c r="P24" s="232">
        <f t="shared" si="33"/>
        <v>9</v>
      </c>
      <c r="Q24" s="233">
        <f t="shared" si="34"/>
        <v>5</v>
      </c>
      <c r="R24" s="233">
        <f t="shared" si="35"/>
        <v>653</v>
      </c>
      <c r="T24">
        <v>531</v>
      </c>
      <c r="U24">
        <v>2532</v>
      </c>
      <c r="V24" t="s">
        <v>296</v>
      </c>
      <c r="W24">
        <v>4744.1589999999997</v>
      </c>
      <c r="X24">
        <v>1984.6369999999999</v>
      </c>
      <c r="Y24">
        <v>2.39</v>
      </c>
      <c r="Z24">
        <v>24.105</v>
      </c>
      <c r="AA24">
        <v>146.24829800000001</v>
      </c>
      <c r="AB24">
        <v>3.7321930000000001</v>
      </c>
      <c r="AC24">
        <v>34.92163</v>
      </c>
      <c r="AD24" s="1">
        <v>835</v>
      </c>
      <c r="AE24">
        <v>5</v>
      </c>
      <c r="AF24">
        <v>653</v>
      </c>
      <c r="AG24">
        <v>99</v>
      </c>
      <c r="AH24">
        <v>32.439070999999998</v>
      </c>
      <c r="AI24">
        <v>26930.6</v>
      </c>
      <c r="AJ24">
        <v>14641.7</v>
      </c>
      <c r="AK24">
        <v>9</v>
      </c>
      <c r="AL24">
        <v>1815</v>
      </c>
      <c r="AM24" t="s">
        <v>297</v>
      </c>
      <c r="AN24" t="s">
        <v>610</v>
      </c>
      <c r="AO24">
        <v>4255.4189999999999</v>
      </c>
      <c r="AR24" t="s">
        <v>120</v>
      </c>
      <c r="AS24" t="s">
        <v>122</v>
      </c>
      <c r="AT24" t="s">
        <v>237</v>
      </c>
      <c r="AU24" t="s">
        <v>296</v>
      </c>
      <c r="AV24" t="s">
        <v>48</v>
      </c>
      <c r="AW24">
        <v>3</v>
      </c>
      <c r="BB24">
        <v>0.74824276702550485</v>
      </c>
      <c r="BC24" t="s">
        <v>70</v>
      </c>
      <c r="BF24" t="s">
        <v>120</v>
      </c>
      <c r="BG24" t="s">
        <v>122</v>
      </c>
      <c r="BH24" t="s">
        <v>296</v>
      </c>
      <c r="BI24">
        <v>2532</v>
      </c>
      <c r="BJ24">
        <v>3</v>
      </c>
      <c r="BK24" t="s">
        <v>237</v>
      </c>
      <c r="BL24" t="s">
        <v>229</v>
      </c>
      <c r="BM24">
        <v>0.74824276702550485</v>
      </c>
      <c r="BN24" t="s">
        <v>70</v>
      </c>
      <c r="BO24" t="s">
        <v>190</v>
      </c>
      <c r="BP24">
        <v>4744.1589999999997</v>
      </c>
    </row>
    <row r="25" spans="1:68" ht="16.5">
      <c r="A25" s="129" t="str">
        <f t="shared" si="18"/>
        <v>청라교통</v>
      </c>
      <c r="B25" s="130" t="str">
        <f t="shared" si="19"/>
        <v>김선철b</v>
      </c>
      <c r="C25" s="131" t="str">
        <f t="shared" si="20"/>
        <v>F</v>
      </c>
      <c r="D25" s="132">
        <f t="shared" si="21"/>
        <v>0.77629629629629626</v>
      </c>
      <c r="E25" s="133">
        <f t="shared" si="22"/>
        <v>7476</v>
      </c>
      <c r="F25" s="134" t="str">
        <f t="shared" si="23"/>
        <v>307</v>
      </c>
      <c r="G25" s="135" t="str">
        <f t="shared" si="24"/>
        <v>72바1700</v>
      </c>
      <c r="H25" s="136">
        <f t="shared" si="25"/>
        <v>1</v>
      </c>
      <c r="I25" s="137">
        <f t="shared" si="26"/>
        <v>4828.9979999999996</v>
      </c>
      <c r="J25" s="138">
        <f t="shared" si="27"/>
        <v>3.6616242369592586E-2</v>
      </c>
      <c r="K25" s="138">
        <f t="shared" si="28"/>
        <v>0.29942647313266268</v>
      </c>
      <c r="L25" s="138">
        <f t="shared" si="29"/>
        <v>0.15489755845829717</v>
      </c>
      <c r="M25" s="139">
        <f t="shared" si="30"/>
        <v>26.584</v>
      </c>
      <c r="N25" s="140">
        <f t="shared" si="31"/>
        <v>0.26920698662538278</v>
      </c>
      <c r="O25" s="140">
        <f t="shared" si="32"/>
        <v>52.888818757017503</v>
      </c>
      <c r="P25" s="230">
        <f t="shared" si="33"/>
        <v>12</v>
      </c>
      <c r="Q25" s="231">
        <f t="shared" si="34"/>
        <v>13</v>
      </c>
      <c r="R25" s="231">
        <f t="shared" si="35"/>
        <v>2554</v>
      </c>
      <c r="T25">
        <v>531</v>
      </c>
      <c r="U25">
        <v>7476</v>
      </c>
      <c r="V25" t="s">
        <v>298</v>
      </c>
      <c r="W25">
        <v>4828.9979999999996</v>
      </c>
      <c r="X25">
        <v>2303.904</v>
      </c>
      <c r="Y25">
        <v>2.0960000000000001</v>
      </c>
      <c r="Z25">
        <v>26.584</v>
      </c>
      <c r="AA25">
        <v>176.66635299999999</v>
      </c>
      <c r="AB25">
        <v>6.468858</v>
      </c>
      <c r="AC25">
        <v>52.898583000000002</v>
      </c>
      <c r="AD25" s="1">
        <v>748</v>
      </c>
      <c r="AE25">
        <v>13</v>
      </c>
      <c r="AF25">
        <v>2554</v>
      </c>
      <c r="AG25">
        <v>92</v>
      </c>
      <c r="AH25">
        <v>27.333998999999999</v>
      </c>
      <c r="AI25">
        <v>30688.400000000001</v>
      </c>
      <c r="AJ25">
        <v>12495</v>
      </c>
      <c r="AK25">
        <v>12</v>
      </c>
      <c r="AL25">
        <v>10466</v>
      </c>
      <c r="AM25" t="s">
        <v>299</v>
      </c>
      <c r="AN25" t="s">
        <v>611</v>
      </c>
      <c r="AO25">
        <v>4828.9979999999996</v>
      </c>
      <c r="AR25" t="s">
        <v>120</v>
      </c>
      <c r="AS25" t="s">
        <v>123</v>
      </c>
      <c r="AT25" t="s">
        <v>243</v>
      </c>
      <c r="AU25" t="s">
        <v>298</v>
      </c>
      <c r="AV25" t="s">
        <v>48</v>
      </c>
      <c r="AW25">
        <v>1</v>
      </c>
      <c r="BB25">
        <v>0.77629629629629626</v>
      </c>
      <c r="BC25" t="s">
        <v>70</v>
      </c>
      <c r="BF25" t="s">
        <v>120</v>
      </c>
      <c r="BG25" t="s">
        <v>123</v>
      </c>
      <c r="BH25" t="s">
        <v>298</v>
      </c>
      <c r="BI25">
        <v>7476</v>
      </c>
      <c r="BJ25">
        <v>1</v>
      </c>
      <c r="BK25" t="s">
        <v>243</v>
      </c>
      <c r="BL25" t="s">
        <v>176</v>
      </c>
      <c r="BM25">
        <v>0.77629629629629626</v>
      </c>
      <c r="BN25" t="s">
        <v>70</v>
      </c>
      <c r="BO25" t="s">
        <v>190</v>
      </c>
      <c r="BP25">
        <v>4828.9979999999996</v>
      </c>
    </row>
    <row r="26" spans="1:68" ht="16.5">
      <c r="A26" s="112" t="str">
        <f t="shared" si="18"/>
        <v>청라교통</v>
      </c>
      <c r="B26" s="113" t="str">
        <f t="shared" si="19"/>
        <v>김성기</v>
      </c>
      <c r="C26" s="114" t="str">
        <f t="shared" si="20"/>
        <v>B</v>
      </c>
      <c r="D26" s="115">
        <f t="shared" si="21"/>
        <v>0.90148664903545916</v>
      </c>
      <c r="E26" s="116">
        <f t="shared" si="22"/>
        <v>3861</v>
      </c>
      <c r="F26" s="117" t="str">
        <f t="shared" si="23"/>
        <v>112</v>
      </c>
      <c r="G26" s="118" t="str">
        <f t="shared" si="24"/>
        <v>70바5927</v>
      </c>
      <c r="H26" s="119">
        <f t="shared" si="25"/>
        <v>2</v>
      </c>
      <c r="I26" s="120">
        <f t="shared" si="26"/>
        <v>2183.3040000000001</v>
      </c>
      <c r="J26" s="121">
        <f t="shared" si="27"/>
        <v>6.3322709967039989E-3</v>
      </c>
      <c r="K26" s="121">
        <f t="shared" si="28"/>
        <v>0.33839674529887104</v>
      </c>
      <c r="L26" s="121">
        <f t="shared" si="29"/>
        <v>0.21068985354307049</v>
      </c>
      <c r="M26" s="122">
        <f t="shared" si="30"/>
        <v>14.593</v>
      </c>
      <c r="N26" s="123">
        <f t="shared" si="31"/>
        <v>0.13740642622374163</v>
      </c>
      <c r="O26" s="123">
        <f t="shared" si="32"/>
        <v>12.732995496733391</v>
      </c>
      <c r="P26" s="232">
        <f t="shared" si="33"/>
        <v>2</v>
      </c>
      <c r="Q26" s="233">
        <f t="shared" si="34"/>
        <v>3</v>
      </c>
      <c r="R26" s="233">
        <f t="shared" si="35"/>
        <v>278</v>
      </c>
      <c r="T26">
        <v>531</v>
      </c>
      <c r="U26">
        <v>3861</v>
      </c>
      <c r="V26" t="s">
        <v>300</v>
      </c>
      <c r="W26">
        <v>2183.3040000000001</v>
      </c>
      <c r="X26">
        <v>1204.6120000000001</v>
      </c>
      <c r="Y26">
        <v>1.8120000000000001</v>
      </c>
      <c r="Z26">
        <v>14.593</v>
      </c>
      <c r="AA26">
        <v>130.54273900000001</v>
      </c>
      <c r="AB26">
        <v>0.82663200000000003</v>
      </c>
      <c r="AC26">
        <v>44.175238</v>
      </c>
      <c r="AD26" s="1">
        <v>460</v>
      </c>
      <c r="AE26">
        <v>3</v>
      </c>
      <c r="AF26">
        <v>278</v>
      </c>
      <c r="AG26">
        <v>88</v>
      </c>
      <c r="AH26">
        <v>16.724820999999999</v>
      </c>
      <c r="AI26">
        <v>1776.8</v>
      </c>
      <c r="AJ26">
        <v>2</v>
      </c>
      <c r="AK26">
        <v>2</v>
      </c>
      <c r="AL26">
        <v>157</v>
      </c>
      <c r="AM26" t="s">
        <v>301</v>
      </c>
      <c r="AN26" t="s">
        <v>612</v>
      </c>
      <c r="AO26">
        <v>1929.779</v>
      </c>
      <c r="AR26" t="s">
        <v>120</v>
      </c>
      <c r="AS26" t="s">
        <v>121</v>
      </c>
      <c r="AT26" t="s">
        <v>201</v>
      </c>
      <c r="AU26" t="s">
        <v>300</v>
      </c>
      <c r="AV26" t="s">
        <v>48</v>
      </c>
      <c r="AW26">
        <v>2</v>
      </c>
      <c r="BB26">
        <v>0.90148664903545916</v>
      </c>
      <c r="BC26" t="s">
        <v>68</v>
      </c>
      <c r="BF26" t="s">
        <v>120</v>
      </c>
      <c r="BG26" t="s">
        <v>121</v>
      </c>
      <c r="BH26" t="s">
        <v>300</v>
      </c>
      <c r="BI26">
        <v>3861</v>
      </c>
      <c r="BJ26">
        <v>2</v>
      </c>
      <c r="BK26" t="s">
        <v>201</v>
      </c>
      <c r="BL26" t="s">
        <v>255</v>
      </c>
      <c r="BM26">
        <v>0.90148664903545916</v>
      </c>
      <c r="BN26" t="s">
        <v>68</v>
      </c>
      <c r="BO26" t="s">
        <v>177</v>
      </c>
      <c r="BP26">
        <v>2183.3040000000001</v>
      </c>
    </row>
    <row r="27" spans="1:68" ht="16.5">
      <c r="A27" s="129" t="str">
        <f t="shared" si="18"/>
        <v>청라교통</v>
      </c>
      <c r="B27" s="130" t="str">
        <f t="shared" si="19"/>
        <v>김세운</v>
      </c>
      <c r="C27" s="131" t="str">
        <f t="shared" si="20"/>
        <v>C</v>
      </c>
      <c r="D27" s="132">
        <f t="shared" si="21"/>
        <v>0.89436765534386042</v>
      </c>
      <c r="E27" s="133">
        <f t="shared" si="22"/>
        <v>3724</v>
      </c>
      <c r="F27" s="134" t="str">
        <f t="shared" si="23"/>
        <v>307</v>
      </c>
      <c r="G27" s="135" t="str">
        <f t="shared" si="24"/>
        <v>75아1146</v>
      </c>
      <c r="H27" s="136">
        <f t="shared" si="25"/>
        <v>9</v>
      </c>
      <c r="I27" s="137">
        <f t="shared" si="26"/>
        <v>4329.7150000000001</v>
      </c>
      <c r="J27" s="138">
        <f t="shared" si="27"/>
        <v>2.9941497156558472E-2</v>
      </c>
      <c r="K27" s="138">
        <f t="shared" si="28"/>
        <v>0.28905245795544082</v>
      </c>
      <c r="L27" s="138">
        <f t="shared" si="29"/>
        <v>0.22449514575439722</v>
      </c>
      <c r="M27" s="139">
        <f t="shared" si="30"/>
        <v>18.925999999999998</v>
      </c>
      <c r="N27" s="140">
        <f t="shared" si="31"/>
        <v>6.9288625232838644E-2</v>
      </c>
      <c r="O27" s="140">
        <f t="shared" si="32"/>
        <v>18.061234977359941</v>
      </c>
      <c r="P27" s="230">
        <f t="shared" si="33"/>
        <v>9</v>
      </c>
      <c r="Q27" s="231">
        <f t="shared" si="34"/>
        <v>3</v>
      </c>
      <c r="R27" s="231">
        <f t="shared" si="35"/>
        <v>782</v>
      </c>
      <c r="T27">
        <v>531</v>
      </c>
      <c r="U27">
        <v>3724</v>
      </c>
      <c r="V27" t="s">
        <v>302</v>
      </c>
      <c r="W27">
        <v>4329.7150000000001</v>
      </c>
      <c r="X27">
        <v>1764.326</v>
      </c>
      <c r="Y27">
        <v>2.4540000000000002</v>
      </c>
      <c r="Z27">
        <v>18.925999999999998</v>
      </c>
      <c r="AA27">
        <v>167.80774099999999</v>
      </c>
      <c r="AB27">
        <v>5.0244150000000003</v>
      </c>
      <c r="AC27">
        <v>48.505240000000001</v>
      </c>
      <c r="AD27" s="1">
        <v>972</v>
      </c>
      <c r="AE27">
        <v>3</v>
      </c>
      <c r="AF27">
        <v>782</v>
      </c>
      <c r="AG27">
        <v>91</v>
      </c>
      <c r="AH27">
        <v>25.801639999999999</v>
      </c>
      <c r="AI27">
        <v>26199.7</v>
      </c>
      <c r="AJ27">
        <v>3873</v>
      </c>
      <c r="AK27">
        <v>9</v>
      </c>
      <c r="AL27">
        <v>3542</v>
      </c>
      <c r="AM27" t="s">
        <v>303</v>
      </c>
      <c r="AN27" t="s">
        <v>613</v>
      </c>
      <c r="AO27">
        <v>831.19299999999998</v>
      </c>
      <c r="AR27" t="s">
        <v>120</v>
      </c>
      <c r="AS27" t="s">
        <v>123</v>
      </c>
      <c r="AT27" t="s">
        <v>248</v>
      </c>
      <c r="AU27" t="s">
        <v>302</v>
      </c>
      <c r="AV27" t="s">
        <v>48</v>
      </c>
      <c r="AW27">
        <v>9</v>
      </c>
      <c r="BB27">
        <v>0.89436765534386042</v>
      </c>
      <c r="BC27" t="s">
        <v>69</v>
      </c>
      <c r="BF27" t="s">
        <v>120</v>
      </c>
      <c r="BG27" t="s">
        <v>123</v>
      </c>
      <c r="BH27" t="s">
        <v>302</v>
      </c>
      <c r="BI27">
        <v>3724</v>
      </c>
      <c r="BJ27">
        <v>9</v>
      </c>
      <c r="BK27" t="s">
        <v>248</v>
      </c>
      <c r="BL27" t="s">
        <v>241</v>
      </c>
      <c r="BM27">
        <v>0.89436765534386042</v>
      </c>
      <c r="BN27" t="s">
        <v>69</v>
      </c>
      <c r="BO27" t="s">
        <v>179</v>
      </c>
      <c r="BP27">
        <v>4329.7150000000001</v>
      </c>
    </row>
    <row r="28" spans="1:68" ht="16.5">
      <c r="A28" s="112" t="str">
        <f t="shared" si="18"/>
        <v>청라교통</v>
      </c>
      <c r="B28" s="113" t="str">
        <f t="shared" si="19"/>
        <v>김옥련</v>
      </c>
      <c r="C28" s="114" t="str">
        <f t="shared" si="20"/>
        <v>D</v>
      </c>
      <c r="D28" s="115">
        <f t="shared" si="21"/>
        <v>0.83930636478302556</v>
      </c>
      <c r="E28" s="116">
        <f t="shared" si="22"/>
        <v>1115</v>
      </c>
      <c r="F28" s="117" t="str">
        <f t="shared" si="23"/>
        <v>307</v>
      </c>
      <c r="G28" s="118" t="str">
        <f t="shared" si="24"/>
        <v>72바1701</v>
      </c>
      <c r="H28" s="119">
        <f t="shared" si="25"/>
        <v>4</v>
      </c>
      <c r="I28" s="120">
        <f t="shared" si="26"/>
        <v>3986.4920000000002</v>
      </c>
      <c r="J28" s="121">
        <f t="shared" si="27"/>
        <v>5.9878199183176235E-3</v>
      </c>
      <c r="K28" s="121">
        <f t="shared" si="28"/>
        <v>0.29873044915790287</v>
      </c>
      <c r="L28" s="121">
        <f t="shared" si="29"/>
        <v>0.22275223429521493</v>
      </c>
      <c r="M28" s="122">
        <f t="shared" si="30"/>
        <v>22.68</v>
      </c>
      <c r="N28" s="123">
        <f t="shared" si="31"/>
        <v>0.17559297748496672</v>
      </c>
      <c r="O28" s="123">
        <f t="shared" si="32"/>
        <v>38.906386868454767</v>
      </c>
      <c r="P28" s="232">
        <f t="shared" si="33"/>
        <v>11</v>
      </c>
      <c r="Q28" s="233">
        <f t="shared" si="34"/>
        <v>7</v>
      </c>
      <c r="R28" s="233">
        <f t="shared" si="35"/>
        <v>1551</v>
      </c>
      <c r="T28">
        <v>531</v>
      </c>
      <c r="U28">
        <v>1115</v>
      </c>
      <c r="V28" t="s">
        <v>304</v>
      </c>
      <c r="W28">
        <v>3986.4920000000002</v>
      </c>
      <c r="X28">
        <v>1758.75</v>
      </c>
      <c r="Y28">
        <v>2.2669999999999999</v>
      </c>
      <c r="Z28">
        <v>22.68</v>
      </c>
      <c r="AA28">
        <v>149.00080700000001</v>
      </c>
      <c r="AB28">
        <v>0.89219000000000004</v>
      </c>
      <c r="AC28">
        <v>44.511077999999998</v>
      </c>
      <c r="AD28" s="1">
        <v>888</v>
      </c>
      <c r="AE28">
        <v>7</v>
      </c>
      <c r="AF28">
        <v>1551</v>
      </c>
      <c r="AG28">
        <v>93</v>
      </c>
      <c r="AH28">
        <v>26.754833999999999</v>
      </c>
      <c r="AI28">
        <v>20041.7</v>
      </c>
      <c r="AJ28">
        <v>6301.1</v>
      </c>
      <c r="AK28">
        <v>11</v>
      </c>
      <c r="AL28">
        <v>2438</v>
      </c>
      <c r="AM28" t="s">
        <v>305</v>
      </c>
      <c r="AN28" t="s">
        <v>614</v>
      </c>
      <c r="AO28">
        <v>3406.37</v>
      </c>
      <c r="AR28" t="s">
        <v>120</v>
      </c>
      <c r="AS28" t="s">
        <v>123</v>
      </c>
      <c r="AT28" t="s">
        <v>244</v>
      </c>
      <c r="AU28" t="s">
        <v>304</v>
      </c>
      <c r="AV28" t="s">
        <v>48</v>
      </c>
      <c r="AW28">
        <v>4</v>
      </c>
      <c r="BB28">
        <v>0.83930636478302556</v>
      </c>
      <c r="BC28" t="s">
        <v>67</v>
      </c>
      <c r="BF28" t="s">
        <v>120</v>
      </c>
      <c r="BG28" t="s">
        <v>123</v>
      </c>
      <c r="BH28" t="s">
        <v>304</v>
      </c>
      <c r="BI28">
        <v>1115</v>
      </c>
      <c r="BJ28">
        <v>4</v>
      </c>
      <c r="BK28" t="s">
        <v>244</v>
      </c>
      <c r="BL28" t="s">
        <v>240</v>
      </c>
      <c r="BM28">
        <v>0.83930636478302556</v>
      </c>
      <c r="BN28" t="s">
        <v>67</v>
      </c>
      <c r="BO28" t="s">
        <v>181</v>
      </c>
      <c r="BP28">
        <v>3986.4920000000002</v>
      </c>
    </row>
    <row r="29" spans="1:68" ht="16.5">
      <c r="A29" s="129" t="str">
        <f t="shared" si="18"/>
        <v>청라교통</v>
      </c>
      <c r="B29" s="130" t="str">
        <f t="shared" si="19"/>
        <v>김용근</v>
      </c>
      <c r="C29" s="131" t="str">
        <f t="shared" si="20"/>
        <v>C</v>
      </c>
      <c r="D29" s="132">
        <f t="shared" si="21"/>
        <v>0.85364635102095576</v>
      </c>
      <c r="E29" s="133">
        <f t="shared" si="22"/>
        <v>2392</v>
      </c>
      <c r="F29" s="134" t="str">
        <f t="shared" si="23"/>
        <v>307</v>
      </c>
      <c r="G29" s="135" t="str">
        <f t="shared" si="24"/>
        <v>75아1146</v>
      </c>
      <c r="H29" s="136">
        <f t="shared" si="25"/>
        <v>3</v>
      </c>
      <c r="I29" s="137">
        <f t="shared" si="26"/>
        <v>4842.8879999999999</v>
      </c>
      <c r="J29" s="138">
        <f t="shared" si="27"/>
        <v>5.1409628684356955E-3</v>
      </c>
      <c r="K29" s="138">
        <f t="shared" si="28"/>
        <v>0.27050713819242861</v>
      </c>
      <c r="L29" s="138">
        <f t="shared" si="29"/>
        <v>0.15631168839750165</v>
      </c>
      <c r="M29" s="139">
        <f t="shared" si="30"/>
        <v>17.811</v>
      </c>
      <c r="N29" s="140">
        <f t="shared" si="31"/>
        <v>4.1297671967635841E-2</v>
      </c>
      <c r="O29" s="140">
        <f t="shared" si="32"/>
        <v>5.6990787315337457</v>
      </c>
      <c r="P29" s="230">
        <f t="shared" si="33"/>
        <v>4</v>
      </c>
      <c r="Q29" s="231">
        <f t="shared" si="34"/>
        <v>2</v>
      </c>
      <c r="R29" s="231">
        <f t="shared" si="35"/>
        <v>276</v>
      </c>
      <c r="T29">
        <v>531</v>
      </c>
      <c r="U29">
        <v>2392</v>
      </c>
      <c r="V29" t="s">
        <v>306</v>
      </c>
      <c r="W29">
        <v>4842.8879999999999</v>
      </c>
      <c r="X29">
        <v>2040.056</v>
      </c>
      <c r="Y29">
        <v>2.3740000000000001</v>
      </c>
      <c r="Z29">
        <v>17.811</v>
      </c>
      <c r="AA29">
        <v>178.62218100000001</v>
      </c>
      <c r="AB29">
        <v>0.91829000000000005</v>
      </c>
      <c r="AC29">
        <v>48.318575000000003</v>
      </c>
      <c r="AD29" s="1">
        <v>757</v>
      </c>
      <c r="AE29">
        <v>2</v>
      </c>
      <c r="AF29">
        <v>276</v>
      </c>
      <c r="AG29">
        <v>91</v>
      </c>
      <c r="AH29">
        <v>27.112466999999999</v>
      </c>
      <c r="AI29">
        <v>29322.6</v>
      </c>
      <c r="AJ29">
        <v>5602.6</v>
      </c>
      <c r="AK29">
        <v>4</v>
      </c>
      <c r="AL29">
        <v>754</v>
      </c>
      <c r="AM29" t="s">
        <v>307</v>
      </c>
      <c r="AN29" t="s">
        <v>615</v>
      </c>
      <c r="AO29">
        <v>4339.134</v>
      </c>
      <c r="AR29" t="s">
        <v>120</v>
      </c>
      <c r="AS29" t="s">
        <v>123</v>
      </c>
      <c r="AT29" t="s">
        <v>248</v>
      </c>
      <c r="AU29" t="s">
        <v>306</v>
      </c>
      <c r="AV29" t="s">
        <v>48</v>
      </c>
      <c r="AW29">
        <v>3</v>
      </c>
      <c r="BB29">
        <v>0.85364635102095576</v>
      </c>
      <c r="BC29" t="s">
        <v>69</v>
      </c>
      <c r="BF29" t="s">
        <v>120</v>
      </c>
      <c r="BG29" t="s">
        <v>123</v>
      </c>
      <c r="BH29" t="s">
        <v>306</v>
      </c>
      <c r="BI29">
        <v>2392</v>
      </c>
      <c r="BJ29">
        <v>3</v>
      </c>
      <c r="BK29" t="s">
        <v>248</v>
      </c>
      <c r="BL29" t="s">
        <v>239</v>
      </c>
      <c r="BM29">
        <v>0.85364635102095576</v>
      </c>
      <c r="BN29" t="s">
        <v>69</v>
      </c>
      <c r="BO29" t="s">
        <v>179</v>
      </c>
      <c r="BP29">
        <v>4842.8879999999999</v>
      </c>
    </row>
    <row r="30" spans="1:68" ht="16.5">
      <c r="A30" s="112" t="str">
        <f t="shared" si="18"/>
        <v>청라교통</v>
      </c>
      <c r="B30" s="113" t="str">
        <f t="shared" si="19"/>
        <v>김응수</v>
      </c>
      <c r="C30" s="114" t="str">
        <f t="shared" si="20"/>
        <v>C</v>
      </c>
      <c r="D30" s="115">
        <f t="shared" si="21"/>
        <v>0.85952380952380947</v>
      </c>
      <c r="E30" s="116">
        <f t="shared" si="22"/>
        <v>6473</v>
      </c>
      <c r="F30" s="117" t="str">
        <f t="shared" si="23"/>
        <v>112</v>
      </c>
      <c r="G30" s="118" t="str">
        <f t="shared" si="24"/>
        <v>72바1609</v>
      </c>
      <c r="H30" s="119">
        <f t="shared" si="25"/>
        <v>1</v>
      </c>
      <c r="I30" s="120">
        <f t="shared" si="26"/>
        <v>1278.807</v>
      </c>
      <c r="J30" s="121">
        <f t="shared" si="27"/>
        <v>2.3318638437208227E-2</v>
      </c>
      <c r="K30" s="121">
        <f t="shared" si="28"/>
        <v>0.35340029782045157</v>
      </c>
      <c r="L30" s="121">
        <f t="shared" si="29"/>
        <v>0.30418976436631956</v>
      </c>
      <c r="M30" s="122">
        <f t="shared" si="30"/>
        <v>16.597999999999999</v>
      </c>
      <c r="N30" s="123">
        <f t="shared" si="31"/>
        <v>0</v>
      </c>
      <c r="O30" s="123">
        <f t="shared" si="32"/>
        <v>5.9902087315460726</v>
      </c>
      <c r="P30" s="232">
        <f t="shared" si="33"/>
        <v>6</v>
      </c>
      <c r="Q30" s="233">
        <f t="shared" si="34"/>
        <v>0</v>
      </c>
      <c r="R30" s="233">
        <f t="shared" si="35"/>
        <v>77</v>
      </c>
      <c r="T30">
        <v>531</v>
      </c>
      <c r="U30">
        <v>6473</v>
      </c>
      <c r="V30" t="s">
        <v>308</v>
      </c>
      <c r="W30">
        <v>1285.431</v>
      </c>
      <c r="X30">
        <v>711.74599999999998</v>
      </c>
      <c r="Y30">
        <v>1.806</v>
      </c>
      <c r="Z30">
        <v>16.597999999999999</v>
      </c>
      <c r="AA30">
        <v>74.033867999999998</v>
      </c>
      <c r="AB30">
        <v>1.726369</v>
      </c>
      <c r="AC30">
        <v>26.163591</v>
      </c>
      <c r="AD30" s="1">
        <v>389</v>
      </c>
      <c r="AE30">
        <v>0</v>
      </c>
      <c r="AF30">
        <v>77</v>
      </c>
      <c r="AG30">
        <v>81</v>
      </c>
      <c r="AH30">
        <v>17.362742000000001</v>
      </c>
      <c r="AI30">
        <v>1188.2</v>
      </c>
      <c r="AJ30">
        <v>0</v>
      </c>
      <c r="AK30">
        <v>6</v>
      </c>
      <c r="AL30">
        <v>3777</v>
      </c>
      <c r="AM30" t="s">
        <v>309</v>
      </c>
      <c r="AN30" t="s">
        <v>616</v>
      </c>
      <c r="AO30">
        <v>1278.807</v>
      </c>
      <c r="AR30" t="s">
        <v>120</v>
      </c>
      <c r="AS30" t="s">
        <v>121</v>
      </c>
      <c r="AT30" t="s">
        <v>222</v>
      </c>
      <c r="AU30" t="s">
        <v>308</v>
      </c>
      <c r="AV30" t="s">
        <v>48</v>
      </c>
      <c r="AW30">
        <v>1</v>
      </c>
      <c r="BB30">
        <v>0.85952380952380947</v>
      </c>
      <c r="BC30" t="s">
        <v>69</v>
      </c>
      <c r="BF30" t="s">
        <v>120</v>
      </c>
      <c r="BG30" t="s">
        <v>121</v>
      </c>
      <c r="BH30" t="s">
        <v>308</v>
      </c>
      <c r="BI30">
        <v>6473</v>
      </c>
      <c r="BJ30">
        <v>1</v>
      </c>
      <c r="BK30" t="s">
        <v>222</v>
      </c>
      <c r="BL30" t="s">
        <v>176</v>
      </c>
      <c r="BM30">
        <v>0.85952380952380947</v>
      </c>
      <c r="BN30" t="s">
        <v>69</v>
      </c>
      <c r="BO30" t="s">
        <v>179</v>
      </c>
      <c r="BP30">
        <v>1278.807</v>
      </c>
    </row>
    <row r="31" spans="1:68" ht="16.5">
      <c r="A31" s="129" t="str">
        <f t="shared" si="18"/>
        <v>청라교통</v>
      </c>
      <c r="B31" s="130" t="str">
        <f t="shared" si="19"/>
        <v>김인철</v>
      </c>
      <c r="C31" s="131" t="str">
        <f t="shared" si="20"/>
        <v>C</v>
      </c>
      <c r="D31" s="132">
        <f t="shared" si="21"/>
        <v>0.89768830754828943</v>
      </c>
      <c r="E31" s="133">
        <f t="shared" si="22"/>
        <v>8958</v>
      </c>
      <c r="F31" s="134" t="str">
        <f t="shared" si="23"/>
        <v>306</v>
      </c>
      <c r="G31" s="135" t="str">
        <f t="shared" si="24"/>
        <v>70바6051</v>
      </c>
      <c r="H31" s="136">
        <f t="shared" si="25"/>
        <v>3</v>
      </c>
      <c r="I31" s="137">
        <f t="shared" si="26"/>
        <v>4628.2640000000001</v>
      </c>
      <c r="J31" s="138">
        <f t="shared" si="27"/>
        <v>1.5070797529932243E-2</v>
      </c>
      <c r="K31" s="138">
        <f t="shared" si="28"/>
        <v>0.22364441360228812</v>
      </c>
      <c r="L31" s="138">
        <f t="shared" si="29"/>
        <v>6.0713909146064268E-2</v>
      </c>
      <c r="M31" s="139">
        <f t="shared" si="30"/>
        <v>17.048999999999999</v>
      </c>
      <c r="N31" s="140">
        <f t="shared" si="31"/>
        <v>0</v>
      </c>
      <c r="O31" s="140">
        <f t="shared" si="32"/>
        <v>3.2193496308767173</v>
      </c>
      <c r="P31" s="230">
        <f t="shared" si="33"/>
        <v>9</v>
      </c>
      <c r="Q31" s="231">
        <f t="shared" si="34"/>
        <v>0</v>
      </c>
      <c r="R31" s="231">
        <f t="shared" si="35"/>
        <v>149</v>
      </c>
      <c r="T31">
        <v>531</v>
      </c>
      <c r="U31">
        <v>8958</v>
      </c>
      <c r="V31" t="s">
        <v>310</v>
      </c>
      <c r="W31">
        <v>4628.2640000000001</v>
      </c>
      <c r="X31">
        <v>1566.9670000000001</v>
      </c>
      <c r="Y31">
        <v>2.9540000000000002</v>
      </c>
      <c r="Z31">
        <v>17.048999999999999</v>
      </c>
      <c r="AA31">
        <v>143.561082</v>
      </c>
      <c r="AB31">
        <v>2.1635800000000001</v>
      </c>
      <c r="AC31">
        <v>32.106634</v>
      </c>
      <c r="AD31" s="1">
        <v>281</v>
      </c>
      <c r="AE31">
        <v>0</v>
      </c>
      <c r="AF31">
        <v>149</v>
      </c>
      <c r="AG31">
        <v>97</v>
      </c>
      <c r="AH31">
        <v>32.238987999999999</v>
      </c>
      <c r="AI31">
        <v>36437.699999999997</v>
      </c>
      <c r="AJ31">
        <v>4997.5</v>
      </c>
      <c r="AK31">
        <v>9</v>
      </c>
      <c r="AL31">
        <v>3038</v>
      </c>
      <c r="AM31" t="s">
        <v>311</v>
      </c>
      <c r="AN31" t="s">
        <v>617</v>
      </c>
      <c r="AO31">
        <v>4383.0039999999999</v>
      </c>
      <c r="AR31" t="s">
        <v>120</v>
      </c>
      <c r="AS31" t="s">
        <v>122</v>
      </c>
      <c r="AT31" t="s">
        <v>228</v>
      </c>
      <c r="AU31" t="s">
        <v>310</v>
      </c>
      <c r="AV31" t="s">
        <v>48</v>
      </c>
      <c r="AW31">
        <v>3</v>
      </c>
      <c r="BB31">
        <v>0.89768830754828943</v>
      </c>
      <c r="BC31" t="s">
        <v>69</v>
      </c>
      <c r="BF31" t="s">
        <v>120</v>
      </c>
      <c r="BG31" t="s">
        <v>122</v>
      </c>
      <c r="BH31" t="s">
        <v>310</v>
      </c>
      <c r="BI31">
        <v>8958</v>
      </c>
      <c r="BJ31">
        <v>3</v>
      </c>
      <c r="BK31" t="s">
        <v>228</v>
      </c>
      <c r="BL31" t="s">
        <v>225</v>
      </c>
      <c r="BM31">
        <v>0.89768830754828943</v>
      </c>
      <c r="BN31" t="s">
        <v>69</v>
      </c>
      <c r="BO31" t="s">
        <v>179</v>
      </c>
      <c r="BP31">
        <v>4628.2640000000001</v>
      </c>
    </row>
    <row r="32" spans="1:68" ht="16.5">
      <c r="A32" s="112" t="str">
        <f t="shared" si="18"/>
        <v>청라교통</v>
      </c>
      <c r="B32" s="113" t="str">
        <f t="shared" si="19"/>
        <v>김장선</v>
      </c>
      <c r="C32" s="114" t="str">
        <f t="shared" si="20"/>
        <v>C</v>
      </c>
      <c r="D32" s="115">
        <f t="shared" si="21"/>
        <v>0.88312591663018458</v>
      </c>
      <c r="E32" s="116">
        <f t="shared" si="22"/>
        <v>7230</v>
      </c>
      <c r="F32" s="117" t="str">
        <f t="shared" si="23"/>
        <v>308</v>
      </c>
      <c r="G32" s="118" t="str">
        <f t="shared" si="24"/>
        <v>70바6034</v>
      </c>
      <c r="H32" s="119">
        <f t="shared" si="25"/>
        <v>8</v>
      </c>
      <c r="I32" s="120">
        <f t="shared" si="26"/>
        <v>5882.4760000000006</v>
      </c>
      <c r="J32" s="121">
        <f t="shared" si="27"/>
        <v>1.6794108496539145E-2</v>
      </c>
      <c r="K32" s="121">
        <f t="shared" si="28"/>
        <v>0.27055179003253493</v>
      </c>
      <c r="L32" s="121">
        <f t="shared" si="29"/>
        <v>0.18835605959123333</v>
      </c>
      <c r="M32" s="122">
        <f t="shared" si="30"/>
        <v>20.861999999999998</v>
      </c>
      <c r="N32" s="123">
        <f t="shared" si="31"/>
        <v>0</v>
      </c>
      <c r="O32" s="123">
        <f t="shared" si="32"/>
        <v>14.568695222895938</v>
      </c>
      <c r="P32" s="232">
        <f t="shared" si="33"/>
        <v>5</v>
      </c>
      <c r="Q32" s="233">
        <f t="shared" si="34"/>
        <v>0</v>
      </c>
      <c r="R32" s="233">
        <f t="shared" si="35"/>
        <v>857</v>
      </c>
      <c r="T32">
        <v>531</v>
      </c>
      <c r="U32">
        <v>7230</v>
      </c>
      <c r="V32" t="s">
        <v>312</v>
      </c>
      <c r="W32">
        <v>5882.4759999999997</v>
      </c>
      <c r="X32">
        <v>2317.5320000000002</v>
      </c>
      <c r="Y32">
        <v>2.5379999999999998</v>
      </c>
      <c r="Z32">
        <v>20.861999999999998</v>
      </c>
      <c r="AA32">
        <v>171.79995</v>
      </c>
      <c r="AB32">
        <v>2.885227</v>
      </c>
      <c r="AC32">
        <v>46.480784</v>
      </c>
      <c r="AD32" s="1">
        <v>1108</v>
      </c>
      <c r="AE32">
        <v>0</v>
      </c>
      <c r="AF32">
        <v>857</v>
      </c>
      <c r="AG32">
        <v>90</v>
      </c>
      <c r="AH32">
        <v>34.240265999999998</v>
      </c>
      <c r="AI32">
        <v>35234.699999999997</v>
      </c>
      <c r="AJ32">
        <v>16301.7</v>
      </c>
      <c r="AK32">
        <v>5</v>
      </c>
      <c r="AL32">
        <v>1392</v>
      </c>
      <c r="AM32" t="s">
        <v>313</v>
      </c>
      <c r="AN32" t="s">
        <v>618</v>
      </c>
      <c r="AO32">
        <v>1331.3030000000001</v>
      </c>
      <c r="AR32" t="s">
        <v>120</v>
      </c>
      <c r="AS32" t="s">
        <v>124</v>
      </c>
      <c r="AT32" t="s">
        <v>251</v>
      </c>
      <c r="AU32" t="s">
        <v>312</v>
      </c>
      <c r="AV32" t="s">
        <v>48</v>
      </c>
      <c r="AW32">
        <v>8</v>
      </c>
      <c r="BB32">
        <v>0.88312591663018458</v>
      </c>
      <c r="BC32" t="s">
        <v>69</v>
      </c>
      <c r="BF32" t="s">
        <v>120</v>
      </c>
      <c r="BG32" t="s">
        <v>124</v>
      </c>
      <c r="BH32" t="s">
        <v>312</v>
      </c>
      <c r="BI32">
        <v>7230</v>
      </c>
      <c r="BJ32">
        <v>8</v>
      </c>
      <c r="BK32" t="s">
        <v>251</v>
      </c>
      <c r="BL32" t="s">
        <v>254</v>
      </c>
      <c r="BM32">
        <v>0.88312591663018458</v>
      </c>
      <c r="BN32" t="s">
        <v>69</v>
      </c>
      <c r="BO32" t="s">
        <v>179</v>
      </c>
      <c r="BP32">
        <v>5882.4760000000006</v>
      </c>
    </row>
    <row r="33" spans="1:68" ht="16.5">
      <c r="A33" s="129" t="str">
        <f t="shared" si="18"/>
        <v>청라교통</v>
      </c>
      <c r="B33" s="130" t="str">
        <f t="shared" si="19"/>
        <v>김재연</v>
      </c>
      <c r="C33" s="131" t="str">
        <f t="shared" si="20"/>
        <v>A</v>
      </c>
      <c r="D33" s="132">
        <f t="shared" si="21"/>
        <v>0.97518518518518515</v>
      </c>
      <c r="E33" s="133">
        <f t="shared" si="22"/>
        <v>5245</v>
      </c>
      <c r="F33" s="134" t="str">
        <f t="shared" si="23"/>
        <v>307</v>
      </c>
      <c r="G33" s="135" t="str">
        <f t="shared" si="24"/>
        <v>72바1699</v>
      </c>
      <c r="H33" s="136">
        <f t="shared" si="25"/>
        <v>1</v>
      </c>
      <c r="I33" s="137">
        <f t="shared" si="26"/>
        <v>4439.5739999999996</v>
      </c>
      <c r="J33" s="138">
        <f t="shared" si="27"/>
        <v>1.4718465007720243E-2</v>
      </c>
      <c r="K33" s="138">
        <f t="shared" si="28"/>
        <v>0.26333871692834354</v>
      </c>
      <c r="L33" s="138">
        <f t="shared" si="29"/>
        <v>0.13830155776207359</v>
      </c>
      <c r="M33" s="139">
        <f t="shared" si="30"/>
        <v>16.623999999999999</v>
      </c>
      <c r="N33" s="140">
        <f t="shared" si="31"/>
        <v>2.2524683674604817E-2</v>
      </c>
      <c r="O33" s="140">
        <f t="shared" si="32"/>
        <v>6.1492386431671155</v>
      </c>
      <c r="P33" s="230">
        <f t="shared" si="33"/>
        <v>1</v>
      </c>
      <c r="Q33" s="231">
        <f t="shared" si="34"/>
        <v>1</v>
      </c>
      <c r="R33" s="231">
        <f t="shared" si="35"/>
        <v>273</v>
      </c>
      <c r="T33">
        <v>531</v>
      </c>
      <c r="U33">
        <v>5245</v>
      </c>
      <c r="V33" t="s">
        <v>314</v>
      </c>
      <c r="W33">
        <v>4439.5739999999996</v>
      </c>
      <c r="X33">
        <v>1686.2639999999999</v>
      </c>
      <c r="Y33">
        <v>2.633</v>
      </c>
      <c r="Z33">
        <v>16.623999999999999</v>
      </c>
      <c r="AA33">
        <v>163.17163500000001</v>
      </c>
      <c r="AB33">
        <v>2.4016359999999999</v>
      </c>
      <c r="AC33">
        <v>42.969408999999999</v>
      </c>
      <c r="AD33" s="1">
        <v>614</v>
      </c>
      <c r="AE33">
        <v>1</v>
      </c>
      <c r="AF33">
        <v>273</v>
      </c>
      <c r="AG33">
        <v>91</v>
      </c>
      <c r="AH33">
        <v>27.207999999999998</v>
      </c>
      <c r="AI33">
        <v>27463.4</v>
      </c>
      <c r="AJ33">
        <v>4454.1000000000004</v>
      </c>
      <c r="AK33">
        <v>1</v>
      </c>
      <c r="AL33">
        <v>384</v>
      </c>
      <c r="AM33" t="s">
        <v>315</v>
      </c>
      <c r="AN33" t="s">
        <v>619</v>
      </c>
      <c r="AO33">
        <v>4439.5739999999996</v>
      </c>
      <c r="AR33" t="s">
        <v>120</v>
      </c>
      <c r="AS33" t="s">
        <v>123</v>
      </c>
      <c r="AT33" t="s">
        <v>242</v>
      </c>
      <c r="AU33" t="s">
        <v>314</v>
      </c>
      <c r="AV33" t="s">
        <v>48</v>
      </c>
      <c r="AW33">
        <v>1</v>
      </c>
      <c r="BB33">
        <v>0.97518518518518515</v>
      </c>
      <c r="BC33" t="s">
        <v>66</v>
      </c>
      <c r="BF33" t="s">
        <v>120</v>
      </c>
      <c r="BG33" t="s">
        <v>123</v>
      </c>
      <c r="BH33" t="s">
        <v>314</v>
      </c>
      <c r="BI33">
        <v>5245</v>
      </c>
      <c r="BJ33">
        <v>1</v>
      </c>
      <c r="BK33" t="s">
        <v>242</v>
      </c>
      <c r="BL33" t="s">
        <v>176</v>
      </c>
      <c r="BM33">
        <v>0.97518518518518515</v>
      </c>
      <c r="BN33" t="s">
        <v>66</v>
      </c>
      <c r="BO33" t="s">
        <v>180</v>
      </c>
      <c r="BP33">
        <v>4439.5739999999996</v>
      </c>
    </row>
    <row r="34" spans="1:68" ht="16.5">
      <c r="A34" s="112" t="str">
        <f t="shared" si="18"/>
        <v>청라교통</v>
      </c>
      <c r="B34" s="113" t="str">
        <f t="shared" si="19"/>
        <v>김창곤</v>
      </c>
      <c r="C34" s="114" t="str">
        <f t="shared" si="20"/>
        <v>F</v>
      </c>
      <c r="D34" s="115">
        <f t="shared" si="21"/>
        <v>0.79517241379310344</v>
      </c>
      <c r="E34" s="116">
        <f t="shared" si="22"/>
        <v>3028</v>
      </c>
      <c r="F34" s="117" t="str">
        <f t="shared" si="23"/>
        <v>308</v>
      </c>
      <c r="G34" s="118" t="str">
        <f t="shared" si="24"/>
        <v>75아1292</v>
      </c>
      <c r="H34" s="119">
        <f t="shared" si="25"/>
        <v>1</v>
      </c>
      <c r="I34" s="120">
        <f t="shared" si="26"/>
        <v>5660.6679999999997</v>
      </c>
      <c r="J34" s="121">
        <f t="shared" si="27"/>
        <v>2.2186093665963559E-2</v>
      </c>
      <c r="K34" s="121">
        <f t="shared" si="28"/>
        <v>0.25903500168818433</v>
      </c>
      <c r="L34" s="121">
        <f t="shared" si="29"/>
        <v>0.16482153696348206</v>
      </c>
      <c r="M34" s="122">
        <f t="shared" si="30"/>
        <v>24.879000000000001</v>
      </c>
      <c r="N34" s="123">
        <f t="shared" si="31"/>
        <v>0.30031791300956001</v>
      </c>
      <c r="O34" s="123">
        <f t="shared" si="32"/>
        <v>22.75349835037137</v>
      </c>
      <c r="P34" s="232">
        <f t="shared" si="33"/>
        <v>14</v>
      </c>
      <c r="Q34" s="233">
        <f t="shared" si="34"/>
        <v>17</v>
      </c>
      <c r="R34" s="233">
        <f t="shared" si="35"/>
        <v>1288</v>
      </c>
      <c r="T34">
        <v>531</v>
      </c>
      <c r="U34">
        <v>3028</v>
      </c>
      <c r="V34" t="s">
        <v>316</v>
      </c>
      <c r="W34">
        <v>5660.6679999999997</v>
      </c>
      <c r="X34">
        <v>2454.694</v>
      </c>
      <c r="Y34">
        <v>2.306</v>
      </c>
      <c r="Z34">
        <v>24.879000000000001</v>
      </c>
      <c r="AA34">
        <v>154.24856</v>
      </c>
      <c r="AB34">
        <v>3.4221729999999999</v>
      </c>
      <c r="AC34">
        <v>39.955776</v>
      </c>
      <c r="AD34" s="1">
        <v>933</v>
      </c>
      <c r="AE34">
        <v>17</v>
      </c>
      <c r="AF34">
        <v>1288</v>
      </c>
      <c r="AG34">
        <v>94</v>
      </c>
      <c r="AH34">
        <v>36.698352</v>
      </c>
      <c r="AI34">
        <v>46883.7</v>
      </c>
      <c r="AJ34">
        <v>29938.2</v>
      </c>
      <c r="AK34">
        <v>14</v>
      </c>
      <c r="AL34">
        <v>2528</v>
      </c>
      <c r="AM34" t="s">
        <v>317</v>
      </c>
      <c r="AN34" t="s">
        <v>620</v>
      </c>
      <c r="AO34">
        <v>5660.6679999999997</v>
      </c>
      <c r="AR34" t="s">
        <v>120</v>
      </c>
      <c r="AS34" t="s">
        <v>124</v>
      </c>
      <c r="AT34" t="s">
        <v>253</v>
      </c>
      <c r="AU34" t="s">
        <v>316</v>
      </c>
      <c r="AV34" t="s">
        <v>48</v>
      </c>
      <c r="AW34">
        <v>1</v>
      </c>
      <c r="BB34">
        <v>0.79517241379310344</v>
      </c>
      <c r="BC34" t="s">
        <v>70</v>
      </c>
      <c r="BF34" t="s">
        <v>120</v>
      </c>
      <c r="BG34" t="s">
        <v>124</v>
      </c>
      <c r="BH34" t="s">
        <v>316</v>
      </c>
      <c r="BI34">
        <v>3028</v>
      </c>
      <c r="BJ34">
        <v>1</v>
      </c>
      <c r="BK34" t="s">
        <v>253</v>
      </c>
      <c r="BL34" t="s">
        <v>176</v>
      </c>
      <c r="BM34">
        <v>0.79517241379310344</v>
      </c>
      <c r="BN34" t="s">
        <v>70</v>
      </c>
      <c r="BO34" t="s">
        <v>190</v>
      </c>
      <c r="BP34">
        <v>5660.6679999999997</v>
      </c>
    </row>
    <row r="35" spans="1:68" ht="16.5">
      <c r="A35" s="129" t="str">
        <f t="shared" si="18"/>
        <v>청라교통</v>
      </c>
      <c r="B35" s="130" t="str">
        <f t="shared" si="19"/>
        <v>김천섭</v>
      </c>
      <c r="C35" s="131" t="str">
        <f t="shared" si="20"/>
        <v>B</v>
      </c>
      <c r="D35" s="132">
        <f t="shared" si="21"/>
        <v>0.94330959998843111</v>
      </c>
      <c r="E35" s="133">
        <f t="shared" si="22"/>
        <v>5300</v>
      </c>
      <c r="F35" s="134" t="str">
        <f t="shared" si="23"/>
        <v>112</v>
      </c>
      <c r="G35" s="135" t="str">
        <f t="shared" si="24"/>
        <v>72바1573</v>
      </c>
      <c r="H35" s="136">
        <f t="shared" si="25"/>
        <v>13</v>
      </c>
      <c r="I35" s="137">
        <f t="shared" si="26"/>
        <v>2465.3249999999998</v>
      </c>
      <c r="J35" s="138">
        <f t="shared" si="27"/>
        <v>9.3787600125070127E-3</v>
      </c>
      <c r="K35" s="138">
        <f t="shared" si="28"/>
        <v>0.3452743544868539</v>
      </c>
      <c r="L35" s="138">
        <f t="shared" si="29"/>
        <v>0.26203441736890676</v>
      </c>
      <c r="M35" s="139">
        <f t="shared" si="30"/>
        <v>14.465</v>
      </c>
      <c r="N35" s="140">
        <f t="shared" si="31"/>
        <v>3.9810834837187621E-2</v>
      </c>
      <c r="O35" s="140">
        <f t="shared" si="32"/>
        <v>31.64961369556416</v>
      </c>
      <c r="P35" s="230">
        <f t="shared" si="33"/>
        <v>4</v>
      </c>
      <c r="Q35" s="231">
        <f t="shared" si="34"/>
        <v>1</v>
      </c>
      <c r="R35" s="231">
        <f t="shared" si="35"/>
        <v>795</v>
      </c>
      <c r="T35">
        <v>531</v>
      </c>
      <c r="U35">
        <v>5300</v>
      </c>
      <c r="V35" t="s">
        <v>318</v>
      </c>
      <c r="W35">
        <v>2511.8789999999999</v>
      </c>
      <c r="X35">
        <v>1357.192</v>
      </c>
      <c r="Y35">
        <v>1.851</v>
      </c>
      <c r="Z35">
        <v>14.465</v>
      </c>
      <c r="AA35">
        <v>150.661068</v>
      </c>
      <c r="AB35">
        <v>1.413014</v>
      </c>
      <c r="AC35">
        <v>52.019402999999997</v>
      </c>
      <c r="AD35" s="1">
        <v>646</v>
      </c>
      <c r="AE35">
        <v>1</v>
      </c>
      <c r="AF35">
        <v>795</v>
      </c>
      <c r="AG35">
        <v>90</v>
      </c>
      <c r="AH35">
        <v>16.672381999999999</v>
      </c>
      <c r="AI35">
        <v>2879.7</v>
      </c>
      <c r="AJ35">
        <v>35.6</v>
      </c>
      <c r="AK35">
        <v>4</v>
      </c>
      <c r="AL35">
        <v>1452</v>
      </c>
      <c r="AM35" t="s">
        <v>319</v>
      </c>
      <c r="AN35" t="s">
        <v>621</v>
      </c>
      <c r="AO35">
        <v>373.01</v>
      </c>
      <c r="AR35" t="s">
        <v>120</v>
      </c>
      <c r="AS35" t="s">
        <v>121</v>
      </c>
      <c r="AT35" t="s">
        <v>220</v>
      </c>
      <c r="AU35" t="s">
        <v>318</v>
      </c>
      <c r="AV35" t="s">
        <v>48</v>
      </c>
      <c r="AW35">
        <v>13</v>
      </c>
      <c r="BB35">
        <v>0.94330959998843111</v>
      </c>
      <c r="BC35" t="s">
        <v>68</v>
      </c>
      <c r="BF35" t="s">
        <v>120</v>
      </c>
      <c r="BG35" t="s">
        <v>121</v>
      </c>
      <c r="BH35" t="s">
        <v>318</v>
      </c>
      <c r="BI35">
        <v>5300</v>
      </c>
      <c r="BJ35">
        <v>13</v>
      </c>
      <c r="BK35" t="s">
        <v>220</v>
      </c>
      <c r="BL35" t="s">
        <v>205</v>
      </c>
      <c r="BM35">
        <v>0.94330959998843111</v>
      </c>
      <c r="BN35" t="s">
        <v>68</v>
      </c>
      <c r="BO35" t="s">
        <v>177</v>
      </c>
      <c r="BP35">
        <v>2465.3249999999998</v>
      </c>
    </row>
    <row r="36" spans="1:68" ht="16.5">
      <c r="A36" s="112" t="str">
        <f t="shared" si="18"/>
        <v>청라교통</v>
      </c>
      <c r="B36" s="113" t="str">
        <f t="shared" si="19"/>
        <v>김태영</v>
      </c>
      <c r="C36" s="114" t="str">
        <f t="shared" si="20"/>
        <v>D</v>
      </c>
      <c r="D36" s="115">
        <f t="shared" si="21"/>
        <v>0.81387096774193546</v>
      </c>
      <c r="E36" s="116">
        <f t="shared" si="22"/>
        <v>2210</v>
      </c>
      <c r="F36" s="117" t="str">
        <f t="shared" si="23"/>
        <v>306</v>
      </c>
      <c r="G36" s="118" t="str">
        <f t="shared" si="24"/>
        <v>72바1307</v>
      </c>
      <c r="H36" s="119">
        <f t="shared" si="25"/>
        <v>1</v>
      </c>
      <c r="I36" s="120">
        <f t="shared" si="26"/>
        <v>4970.2579999999998</v>
      </c>
      <c r="J36" s="121">
        <f t="shared" si="27"/>
        <v>1.9076631213596106E-2</v>
      </c>
      <c r="K36" s="121">
        <f t="shared" si="28"/>
        <v>0.23475338752688707</v>
      </c>
      <c r="L36" s="121">
        <f t="shared" si="29"/>
        <v>0.18992977829319926</v>
      </c>
      <c r="M36" s="122">
        <f t="shared" si="30"/>
        <v>23.212</v>
      </c>
      <c r="N36" s="123">
        <f t="shared" si="31"/>
        <v>4.0239359807881202E-2</v>
      </c>
      <c r="O36" s="123">
        <f t="shared" si="32"/>
        <v>31.366580970243398</v>
      </c>
      <c r="P36" s="232">
        <f t="shared" si="33"/>
        <v>9</v>
      </c>
      <c r="Q36" s="233">
        <f t="shared" si="34"/>
        <v>2</v>
      </c>
      <c r="R36" s="233">
        <f t="shared" si="35"/>
        <v>1559</v>
      </c>
      <c r="T36">
        <v>531</v>
      </c>
      <c r="U36">
        <v>2210</v>
      </c>
      <c r="V36" t="s">
        <v>320</v>
      </c>
      <c r="W36">
        <v>4970.2579999999998</v>
      </c>
      <c r="X36">
        <v>1969.768</v>
      </c>
      <c r="Y36">
        <v>2.5230000000000001</v>
      </c>
      <c r="Z36">
        <v>23.212</v>
      </c>
      <c r="AA36">
        <v>152.016358</v>
      </c>
      <c r="AB36">
        <v>2.8999600000000001</v>
      </c>
      <c r="AC36">
        <v>35.686354999999999</v>
      </c>
      <c r="AD36" s="1">
        <v>944</v>
      </c>
      <c r="AE36">
        <v>2</v>
      </c>
      <c r="AF36">
        <v>1559</v>
      </c>
      <c r="AG36">
        <v>98</v>
      </c>
      <c r="AH36">
        <v>32.695546999999998</v>
      </c>
      <c r="AI36">
        <v>30338</v>
      </c>
      <c r="AJ36">
        <v>16075.5</v>
      </c>
      <c r="AK36">
        <v>9</v>
      </c>
      <c r="AL36">
        <v>6470</v>
      </c>
      <c r="AM36" t="s">
        <v>321</v>
      </c>
      <c r="AN36" t="s">
        <v>622</v>
      </c>
      <c r="AO36">
        <v>4970.2579999999998</v>
      </c>
      <c r="AR36" t="s">
        <v>120</v>
      </c>
      <c r="AS36" t="s">
        <v>122</v>
      </c>
      <c r="AT36" t="s">
        <v>236</v>
      </c>
      <c r="AU36" t="s">
        <v>320</v>
      </c>
      <c r="AV36" t="s">
        <v>48</v>
      </c>
      <c r="AW36">
        <v>1</v>
      </c>
      <c r="BB36">
        <v>0.81387096774193546</v>
      </c>
      <c r="BC36" t="s">
        <v>67</v>
      </c>
      <c r="BF36" t="s">
        <v>120</v>
      </c>
      <c r="BG36" t="s">
        <v>122</v>
      </c>
      <c r="BH36" t="s">
        <v>320</v>
      </c>
      <c r="BI36">
        <v>2210</v>
      </c>
      <c r="BJ36">
        <v>1</v>
      </c>
      <c r="BK36" t="s">
        <v>236</v>
      </c>
      <c r="BL36" t="s">
        <v>176</v>
      </c>
      <c r="BM36">
        <v>0.81387096774193546</v>
      </c>
      <c r="BN36" t="s">
        <v>67</v>
      </c>
      <c r="BO36" t="s">
        <v>181</v>
      </c>
      <c r="BP36">
        <v>4970.2579999999998</v>
      </c>
    </row>
    <row r="37" spans="1:68" ht="16.5">
      <c r="A37" s="129" t="str">
        <f t="shared" si="18"/>
        <v>청라교통</v>
      </c>
      <c r="B37" s="130" t="str">
        <f t="shared" si="19"/>
        <v>김형만</v>
      </c>
      <c r="C37" s="131" t="str">
        <f t="shared" si="20"/>
        <v>F</v>
      </c>
      <c r="D37" s="132">
        <f t="shared" si="21"/>
        <v>0.72548387096774192</v>
      </c>
      <c r="E37" s="133">
        <f t="shared" si="22"/>
        <v>9499</v>
      </c>
      <c r="F37" s="134" t="str">
        <f t="shared" si="23"/>
        <v>306</v>
      </c>
      <c r="G37" s="135" t="str">
        <f t="shared" si="24"/>
        <v>70바6089</v>
      </c>
      <c r="H37" s="136">
        <f t="shared" si="25"/>
        <v>2</v>
      </c>
      <c r="I37" s="137">
        <f t="shared" si="26"/>
        <v>4867.9740000000002</v>
      </c>
      <c r="J37" s="138">
        <f t="shared" si="27"/>
        <v>6.4079482034694685E-2</v>
      </c>
      <c r="K37" s="138">
        <f t="shared" si="28"/>
        <v>0.31968074870698937</v>
      </c>
      <c r="L37" s="138">
        <f t="shared" si="29"/>
        <v>0.2138466639304154</v>
      </c>
      <c r="M37" s="139">
        <f t="shared" si="30"/>
        <v>27.593</v>
      </c>
      <c r="N37" s="140">
        <f t="shared" si="31"/>
        <v>2.0542426890529816E-2</v>
      </c>
      <c r="O37" s="140">
        <f t="shared" si="32"/>
        <v>47.678972812919703</v>
      </c>
      <c r="P37" s="230">
        <f t="shared" si="33"/>
        <v>77</v>
      </c>
      <c r="Q37" s="231">
        <f t="shared" si="34"/>
        <v>1</v>
      </c>
      <c r="R37" s="231">
        <f t="shared" si="35"/>
        <v>2321</v>
      </c>
      <c r="T37">
        <v>531</v>
      </c>
      <c r="U37">
        <v>9499</v>
      </c>
      <c r="V37" t="s">
        <v>322</v>
      </c>
      <c r="W37">
        <v>4867.9740000000002</v>
      </c>
      <c r="X37">
        <v>2185.297</v>
      </c>
      <c r="Y37">
        <v>2.2280000000000002</v>
      </c>
      <c r="Z37">
        <v>27.593</v>
      </c>
      <c r="AA37">
        <v>177.01942399999999</v>
      </c>
      <c r="AB37">
        <v>11.343313</v>
      </c>
      <c r="AC37">
        <v>56.589702000000003</v>
      </c>
      <c r="AD37" s="1">
        <v>1041</v>
      </c>
      <c r="AE37">
        <v>1</v>
      </c>
      <c r="AF37">
        <v>2321</v>
      </c>
      <c r="AG37">
        <v>92</v>
      </c>
      <c r="AH37">
        <v>27.499659999999999</v>
      </c>
      <c r="AI37">
        <v>56489.7</v>
      </c>
      <c r="AJ37">
        <v>29561.599999999999</v>
      </c>
      <c r="AK37">
        <v>77</v>
      </c>
      <c r="AL37">
        <v>43130</v>
      </c>
      <c r="AM37" t="s">
        <v>323</v>
      </c>
      <c r="AN37" t="s">
        <v>623</v>
      </c>
      <c r="AO37">
        <v>4612.3500000000004</v>
      </c>
      <c r="AR37" t="s">
        <v>120</v>
      </c>
      <c r="AS37" t="s">
        <v>122</v>
      </c>
      <c r="AT37" t="s">
        <v>232</v>
      </c>
      <c r="AU37" t="s">
        <v>322</v>
      </c>
      <c r="AV37" t="s">
        <v>48</v>
      </c>
      <c r="AW37">
        <v>2</v>
      </c>
      <c r="BB37">
        <v>0.72548387096774192</v>
      </c>
      <c r="BC37" t="s">
        <v>70</v>
      </c>
      <c r="BF37" t="s">
        <v>120</v>
      </c>
      <c r="BG37" t="s">
        <v>122</v>
      </c>
      <c r="BH37" t="s">
        <v>322</v>
      </c>
      <c r="BI37">
        <v>9499</v>
      </c>
      <c r="BJ37">
        <v>2</v>
      </c>
      <c r="BK37" t="s">
        <v>232</v>
      </c>
      <c r="BL37" t="s">
        <v>238</v>
      </c>
      <c r="BM37">
        <v>0.72548387096774192</v>
      </c>
      <c r="BN37" t="s">
        <v>70</v>
      </c>
      <c r="BO37" t="s">
        <v>190</v>
      </c>
      <c r="BP37">
        <v>4867.9740000000002</v>
      </c>
    </row>
    <row r="38" spans="1:68" ht="16.5">
      <c r="A38" s="112" t="str">
        <f t="shared" si="18"/>
        <v>청라교통</v>
      </c>
      <c r="B38" s="113" t="str">
        <f t="shared" si="19"/>
        <v>김형배</v>
      </c>
      <c r="C38" s="114" t="str">
        <f t="shared" si="20"/>
        <v>S</v>
      </c>
      <c r="D38" s="115">
        <f t="shared" si="21"/>
        <v>1.0057167455761489</v>
      </c>
      <c r="E38" s="116">
        <f t="shared" si="22"/>
        <v>8595</v>
      </c>
      <c r="F38" s="117" t="str">
        <f t="shared" si="23"/>
        <v>306</v>
      </c>
      <c r="G38" s="118" t="str">
        <f t="shared" si="24"/>
        <v>70바6085</v>
      </c>
      <c r="H38" s="119">
        <f t="shared" si="25"/>
        <v>13</v>
      </c>
      <c r="I38" s="120">
        <f t="shared" si="26"/>
        <v>4581.7090000000007</v>
      </c>
      <c r="J38" s="121">
        <f t="shared" si="27"/>
        <v>1.3342743839148404E-2</v>
      </c>
      <c r="K38" s="121">
        <f t="shared" si="28"/>
        <v>0.2321202482014009</v>
      </c>
      <c r="L38" s="121">
        <f t="shared" si="29"/>
        <v>9.7780107815664402E-2</v>
      </c>
      <c r="M38" s="122">
        <f t="shared" si="30"/>
        <v>14.798</v>
      </c>
      <c r="N38" s="123">
        <f t="shared" si="31"/>
        <v>0</v>
      </c>
      <c r="O38" s="123">
        <f t="shared" si="32"/>
        <v>14.994404926196754</v>
      </c>
      <c r="P38" s="232">
        <f t="shared" si="33"/>
        <v>9</v>
      </c>
      <c r="Q38" s="233">
        <f t="shared" si="34"/>
        <v>0</v>
      </c>
      <c r="R38" s="233">
        <f t="shared" si="35"/>
        <v>687</v>
      </c>
      <c r="T38">
        <v>531</v>
      </c>
      <c r="U38">
        <v>8595</v>
      </c>
      <c r="V38" t="s">
        <v>324</v>
      </c>
      <c r="W38">
        <v>4581.7089999999998</v>
      </c>
      <c r="X38">
        <v>1434.8330000000001</v>
      </c>
      <c r="Y38">
        <v>3.1930000000000001</v>
      </c>
      <c r="Z38">
        <v>14.798</v>
      </c>
      <c r="AA38">
        <v>147.35162600000001</v>
      </c>
      <c r="AB38">
        <v>1.966075</v>
      </c>
      <c r="AC38">
        <v>34.203296000000002</v>
      </c>
      <c r="AD38" s="1">
        <v>448</v>
      </c>
      <c r="AE38">
        <v>0</v>
      </c>
      <c r="AF38">
        <v>687</v>
      </c>
      <c r="AG38">
        <v>90</v>
      </c>
      <c r="AH38">
        <v>31.093710999999999</v>
      </c>
      <c r="AI38">
        <v>27808</v>
      </c>
      <c r="AJ38">
        <v>653.29999999999995</v>
      </c>
      <c r="AK38">
        <v>9</v>
      </c>
      <c r="AL38">
        <v>4828</v>
      </c>
      <c r="AM38" t="s">
        <v>325</v>
      </c>
      <c r="AN38" t="s">
        <v>624</v>
      </c>
      <c r="AO38">
        <v>734.90700000000004</v>
      </c>
      <c r="AR38" t="s">
        <v>120</v>
      </c>
      <c r="AS38" t="s">
        <v>122</v>
      </c>
      <c r="AT38" t="s">
        <v>229</v>
      </c>
      <c r="AU38" t="s">
        <v>324</v>
      </c>
      <c r="AV38" t="s">
        <v>48</v>
      </c>
      <c r="AW38">
        <v>13</v>
      </c>
      <c r="BB38">
        <v>1.0057167455761489</v>
      </c>
      <c r="BC38" t="s">
        <v>71</v>
      </c>
      <c r="BF38" t="s">
        <v>120</v>
      </c>
      <c r="BG38" t="s">
        <v>122</v>
      </c>
      <c r="BH38" t="s">
        <v>324</v>
      </c>
      <c r="BI38">
        <v>8595</v>
      </c>
      <c r="BJ38">
        <v>13</v>
      </c>
      <c r="BK38" t="s">
        <v>229</v>
      </c>
      <c r="BL38" t="s">
        <v>228</v>
      </c>
      <c r="BM38">
        <v>1.0057167455761489</v>
      </c>
      <c r="BN38" t="s">
        <v>71</v>
      </c>
      <c r="BO38" t="s">
        <v>178</v>
      </c>
      <c r="BP38">
        <v>4581.7090000000007</v>
      </c>
    </row>
    <row r="39" spans="1:68" ht="16.5">
      <c r="A39" s="129" t="str">
        <f t="shared" si="18"/>
        <v>청라교통</v>
      </c>
      <c r="B39" s="130" t="str">
        <f t="shared" si="19"/>
        <v>김형철</v>
      </c>
      <c r="C39" s="131" t="str">
        <f t="shared" si="20"/>
        <v>F</v>
      </c>
      <c r="D39" s="132">
        <f t="shared" si="21"/>
        <v>0.73031250000000003</v>
      </c>
      <c r="E39" s="133">
        <f t="shared" si="22"/>
        <v>4177</v>
      </c>
      <c r="F39" s="134" t="str">
        <f t="shared" si="23"/>
        <v>306</v>
      </c>
      <c r="G39" s="135" t="str">
        <f t="shared" si="24"/>
        <v>70바6090</v>
      </c>
      <c r="H39" s="136">
        <f t="shared" si="25"/>
        <v>1</v>
      </c>
      <c r="I39" s="137">
        <f t="shared" si="26"/>
        <v>4712.0659999999998</v>
      </c>
      <c r="J39" s="138">
        <f t="shared" si="27"/>
        <v>1.2057063713618807E-3</v>
      </c>
      <c r="K39" s="138">
        <f t="shared" si="28"/>
        <v>0.40403735035064342</v>
      </c>
      <c r="L39" s="138">
        <f t="shared" si="29"/>
        <v>0.15534587164101693</v>
      </c>
      <c r="M39" s="139">
        <f t="shared" si="30"/>
        <v>24.279</v>
      </c>
      <c r="N39" s="140">
        <f t="shared" si="31"/>
        <v>2.1222113612160781E-2</v>
      </c>
      <c r="O39" s="140">
        <f t="shared" si="32"/>
        <v>22.092220270259375</v>
      </c>
      <c r="P39" s="230">
        <f t="shared" si="33"/>
        <v>78</v>
      </c>
      <c r="Q39" s="231">
        <f t="shared" si="34"/>
        <v>1</v>
      </c>
      <c r="R39" s="231">
        <f t="shared" si="35"/>
        <v>1041</v>
      </c>
      <c r="T39">
        <v>531</v>
      </c>
      <c r="U39">
        <v>4177</v>
      </c>
      <c r="V39" t="s">
        <v>326</v>
      </c>
      <c r="W39">
        <v>4712.0659999999998</v>
      </c>
      <c r="X39">
        <v>2015.866</v>
      </c>
      <c r="Y39">
        <v>2.3370000000000002</v>
      </c>
      <c r="Z39">
        <v>24.279</v>
      </c>
      <c r="AA39">
        <v>175.53859299999999</v>
      </c>
      <c r="AB39">
        <v>0.211648</v>
      </c>
      <c r="AC39">
        <v>70.924148000000002</v>
      </c>
      <c r="AD39" s="1">
        <v>732</v>
      </c>
      <c r="AE39">
        <v>1</v>
      </c>
      <c r="AF39">
        <v>1041</v>
      </c>
      <c r="AG39">
        <v>93</v>
      </c>
      <c r="AH39">
        <v>26.843475000000002</v>
      </c>
      <c r="AI39">
        <v>44128.6</v>
      </c>
      <c r="AJ39">
        <v>24756.2</v>
      </c>
      <c r="AK39">
        <v>78</v>
      </c>
      <c r="AL39">
        <v>111704</v>
      </c>
      <c r="AM39" t="s">
        <v>327</v>
      </c>
      <c r="AN39" t="s">
        <v>625</v>
      </c>
      <c r="AO39">
        <v>4712.0659999999998</v>
      </c>
      <c r="AR39" t="s">
        <v>120</v>
      </c>
      <c r="AS39" t="s">
        <v>122</v>
      </c>
      <c r="AT39" t="s">
        <v>233</v>
      </c>
      <c r="AU39" t="s">
        <v>326</v>
      </c>
      <c r="AV39" t="s">
        <v>48</v>
      </c>
      <c r="AW39">
        <v>1</v>
      </c>
      <c r="BB39">
        <v>0.73031250000000003</v>
      </c>
      <c r="BC39" t="s">
        <v>70</v>
      </c>
      <c r="BF39" t="s">
        <v>120</v>
      </c>
      <c r="BG39" t="s">
        <v>122</v>
      </c>
      <c r="BH39" t="s">
        <v>326</v>
      </c>
      <c r="BI39">
        <v>4177</v>
      </c>
      <c r="BJ39">
        <v>1</v>
      </c>
      <c r="BK39" t="s">
        <v>233</v>
      </c>
      <c r="BL39" t="s">
        <v>176</v>
      </c>
      <c r="BM39">
        <v>0.73031250000000003</v>
      </c>
      <c r="BN39" t="s">
        <v>70</v>
      </c>
      <c r="BO39" t="s">
        <v>190</v>
      </c>
      <c r="BP39">
        <v>4712.0659999999998</v>
      </c>
    </row>
    <row r="40" spans="1:68" ht="16.5">
      <c r="A40" s="112" t="str">
        <f t="shared" si="18"/>
        <v>청라교통</v>
      </c>
      <c r="B40" s="113" t="str">
        <f t="shared" si="19"/>
        <v>김훈구</v>
      </c>
      <c r="C40" s="114" t="str">
        <f t="shared" si="20"/>
        <v>B</v>
      </c>
      <c r="D40" s="115">
        <f t="shared" si="21"/>
        <v>0.91062039187555766</v>
      </c>
      <c r="E40" s="116">
        <f t="shared" si="22"/>
        <v>6807</v>
      </c>
      <c r="F40" s="117" t="str">
        <f t="shared" si="23"/>
        <v>112</v>
      </c>
      <c r="G40" s="118" t="str">
        <f t="shared" si="24"/>
        <v>70바6091</v>
      </c>
      <c r="H40" s="119">
        <f t="shared" si="25"/>
        <v>2</v>
      </c>
      <c r="I40" s="120">
        <f t="shared" si="26"/>
        <v>2124.5520000000001</v>
      </c>
      <c r="J40" s="121">
        <f t="shared" si="27"/>
        <v>7.5433009420519332E-3</v>
      </c>
      <c r="K40" s="121">
        <f t="shared" si="28"/>
        <v>0.35554716145546067</v>
      </c>
      <c r="L40" s="121">
        <f t="shared" si="29"/>
        <v>0.14026486525159185</v>
      </c>
      <c r="M40" s="122">
        <f t="shared" si="30"/>
        <v>15.154999999999999</v>
      </c>
      <c r="N40" s="123">
        <f t="shared" si="31"/>
        <v>0.2353437336436105</v>
      </c>
      <c r="O40" s="123">
        <f t="shared" si="32"/>
        <v>31.86554153534486</v>
      </c>
      <c r="P40" s="232">
        <f t="shared" si="33"/>
        <v>0</v>
      </c>
      <c r="Q40" s="233">
        <f t="shared" si="34"/>
        <v>5</v>
      </c>
      <c r="R40" s="233">
        <f t="shared" si="35"/>
        <v>677</v>
      </c>
      <c r="T40">
        <v>531</v>
      </c>
      <c r="U40">
        <v>6807</v>
      </c>
      <c r="V40" t="s">
        <v>328</v>
      </c>
      <c r="W40">
        <v>2124.5520000000001</v>
      </c>
      <c r="X40">
        <v>1158.0350000000001</v>
      </c>
      <c r="Y40">
        <v>1.835</v>
      </c>
      <c r="Z40">
        <v>15.154999999999999</v>
      </c>
      <c r="AA40">
        <v>123.099689</v>
      </c>
      <c r="AB40">
        <v>0.92857800000000001</v>
      </c>
      <c r="AC40">
        <v>43.767744999999998</v>
      </c>
      <c r="AD40" s="1">
        <v>298</v>
      </c>
      <c r="AE40">
        <v>5</v>
      </c>
      <c r="AF40">
        <v>677</v>
      </c>
      <c r="AG40">
        <v>77</v>
      </c>
      <c r="AH40">
        <v>17.258792</v>
      </c>
      <c r="AI40">
        <v>834.6</v>
      </c>
      <c r="AJ40">
        <v>0</v>
      </c>
      <c r="AK40">
        <v>0</v>
      </c>
      <c r="AL40">
        <v>0</v>
      </c>
      <c r="AM40" t="s">
        <v>329</v>
      </c>
      <c r="AN40" t="s">
        <v>626</v>
      </c>
      <c r="AO40">
        <v>2046.068</v>
      </c>
      <c r="AR40" t="s">
        <v>120</v>
      </c>
      <c r="AS40" t="s">
        <v>121</v>
      </c>
      <c r="AT40" t="s">
        <v>218</v>
      </c>
      <c r="AU40" t="s">
        <v>328</v>
      </c>
      <c r="AV40" t="s">
        <v>48</v>
      </c>
      <c r="AW40">
        <v>2</v>
      </c>
      <c r="BB40">
        <v>0.91062039187555766</v>
      </c>
      <c r="BC40" t="s">
        <v>68</v>
      </c>
      <c r="BF40" t="s">
        <v>120</v>
      </c>
      <c r="BG40" t="s">
        <v>121</v>
      </c>
      <c r="BH40" t="s">
        <v>328</v>
      </c>
      <c r="BI40">
        <v>6807</v>
      </c>
      <c r="BJ40">
        <v>2</v>
      </c>
      <c r="BK40" t="s">
        <v>218</v>
      </c>
      <c r="BL40" t="s">
        <v>256</v>
      </c>
      <c r="BM40">
        <v>0.91062039187555766</v>
      </c>
      <c r="BN40" t="s">
        <v>68</v>
      </c>
      <c r="BO40" t="s">
        <v>177</v>
      </c>
      <c r="BP40">
        <v>2124.5520000000001</v>
      </c>
    </row>
    <row r="41" spans="1:68" ht="16.5">
      <c r="A41" s="129" t="str">
        <f t="shared" si="18"/>
        <v>청라교통</v>
      </c>
      <c r="B41" s="130" t="str">
        <f t="shared" si="19"/>
        <v>김희태</v>
      </c>
      <c r="C41" s="131" t="str">
        <f t="shared" si="20"/>
        <v>A</v>
      </c>
      <c r="D41" s="132">
        <f t="shared" si="21"/>
        <v>0.95880549864634057</v>
      </c>
      <c r="E41" s="133">
        <f t="shared" si="22"/>
        <v>7977</v>
      </c>
      <c r="F41" s="134" t="str">
        <f t="shared" si="23"/>
        <v>112</v>
      </c>
      <c r="G41" s="135" t="str">
        <f t="shared" si="24"/>
        <v>70바6062</v>
      </c>
      <c r="H41" s="136">
        <f t="shared" si="25"/>
        <v>13</v>
      </c>
      <c r="I41" s="137">
        <f t="shared" si="26"/>
        <v>2502.3549999999996</v>
      </c>
      <c r="J41" s="138">
        <f t="shared" si="27"/>
        <v>2.1641777542885973E-2</v>
      </c>
      <c r="K41" s="138">
        <f t="shared" si="28"/>
        <v>0.33278364778131281</v>
      </c>
      <c r="L41" s="138">
        <f t="shared" si="29"/>
        <v>0.13427351434948281</v>
      </c>
      <c r="M41" s="139">
        <f t="shared" si="30"/>
        <v>13.787000000000001</v>
      </c>
      <c r="N41" s="140">
        <f t="shared" si="31"/>
        <v>0</v>
      </c>
      <c r="O41" s="140">
        <f t="shared" si="32"/>
        <v>10.470137130822765</v>
      </c>
      <c r="P41" s="230">
        <f t="shared" si="33"/>
        <v>3</v>
      </c>
      <c r="Q41" s="231">
        <f t="shared" si="34"/>
        <v>0</v>
      </c>
      <c r="R41" s="231">
        <f t="shared" si="35"/>
        <v>262</v>
      </c>
      <c r="T41">
        <v>531</v>
      </c>
      <c r="U41">
        <v>7977</v>
      </c>
      <c r="V41" t="s">
        <v>330</v>
      </c>
      <c r="W41">
        <v>2502.355</v>
      </c>
      <c r="X41">
        <v>1344.9269999999999</v>
      </c>
      <c r="Y41">
        <v>1.861</v>
      </c>
      <c r="Z41">
        <v>13.787000000000001</v>
      </c>
      <c r="AA41">
        <v>152.49385100000001</v>
      </c>
      <c r="AB41">
        <v>3.3002379999999998</v>
      </c>
      <c r="AC41">
        <v>50.747459999999997</v>
      </c>
      <c r="AD41" s="1">
        <v>336</v>
      </c>
      <c r="AE41">
        <v>0</v>
      </c>
      <c r="AF41">
        <v>262</v>
      </c>
      <c r="AG41">
        <v>84</v>
      </c>
      <c r="AH41">
        <v>16.409545999999999</v>
      </c>
      <c r="AI41">
        <v>1276.3</v>
      </c>
      <c r="AJ41">
        <v>0</v>
      </c>
      <c r="AK41">
        <v>3</v>
      </c>
      <c r="AL41">
        <v>3558</v>
      </c>
      <c r="AM41" t="s">
        <v>331</v>
      </c>
      <c r="AN41" t="s">
        <v>627</v>
      </c>
      <c r="AO41">
        <v>351.839</v>
      </c>
      <c r="AR41" t="s">
        <v>120</v>
      </c>
      <c r="AS41" t="s">
        <v>121</v>
      </c>
      <c r="AT41" t="s">
        <v>212</v>
      </c>
      <c r="AU41" t="s">
        <v>330</v>
      </c>
      <c r="AV41" t="s">
        <v>48</v>
      </c>
      <c r="AW41">
        <v>13</v>
      </c>
      <c r="BB41">
        <v>0.95880549864634057</v>
      </c>
      <c r="BC41" t="s">
        <v>66</v>
      </c>
      <c r="BF41" t="s">
        <v>120</v>
      </c>
      <c r="BG41" t="s">
        <v>121</v>
      </c>
      <c r="BH41" t="s">
        <v>330</v>
      </c>
      <c r="BI41">
        <v>7977</v>
      </c>
      <c r="BJ41">
        <v>13</v>
      </c>
      <c r="BK41" t="s">
        <v>212</v>
      </c>
      <c r="BL41" t="s">
        <v>220</v>
      </c>
      <c r="BM41">
        <v>0.95880549864634057</v>
      </c>
      <c r="BN41" t="s">
        <v>66</v>
      </c>
      <c r="BO41" t="s">
        <v>180</v>
      </c>
      <c r="BP41">
        <v>2502.3549999999996</v>
      </c>
    </row>
    <row r="42" spans="1:68" ht="16.5">
      <c r="A42" s="112" t="str">
        <f t="shared" si="18"/>
        <v>청라교통</v>
      </c>
      <c r="B42" s="113" t="str">
        <f t="shared" si="19"/>
        <v>나철근</v>
      </c>
      <c r="C42" s="114" t="str">
        <f t="shared" si="20"/>
        <v>C</v>
      </c>
      <c r="D42" s="115">
        <f t="shared" si="21"/>
        <v>0.86190162802994463</v>
      </c>
      <c r="E42" s="116">
        <f t="shared" si="22"/>
        <v>2391</v>
      </c>
      <c r="F42" s="117" t="str">
        <f t="shared" si="23"/>
        <v>112</v>
      </c>
      <c r="G42" s="118" t="str">
        <f t="shared" si="24"/>
        <v>70바5996</v>
      </c>
      <c r="H42" s="119">
        <f t="shared" si="25"/>
        <v>2</v>
      </c>
      <c r="I42" s="120">
        <f t="shared" si="26"/>
        <v>1724.7840000000001</v>
      </c>
      <c r="J42" s="121">
        <f t="shared" si="27"/>
        <v>2.470062484417767E-2</v>
      </c>
      <c r="K42" s="121">
        <f t="shared" si="28"/>
        <v>0.35106103316776682</v>
      </c>
      <c r="L42" s="121">
        <f t="shared" si="29"/>
        <v>0.1837911297878459</v>
      </c>
      <c r="M42" s="122">
        <f t="shared" si="30"/>
        <v>14.989000000000001</v>
      </c>
      <c r="N42" s="123">
        <f t="shared" si="31"/>
        <v>0</v>
      </c>
      <c r="O42" s="123">
        <f t="shared" si="32"/>
        <v>5.5659143405782983</v>
      </c>
      <c r="P42" s="232">
        <f t="shared" si="33"/>
        <v>2</v>
      </c>
      <c r="Q42" s="233">
        <f t="shared" si="34"/>
        <v>0</v>
      </c>
      <c r="R42" s="233">
        <f t="shared" si="35"/>
        <v>96</v>
      </c>
      <c r="T42">
        <v>531</v>
      </c>
      <c r="U42">
        <v>2391</v>
      </c>
      <c r="V42" t="s">
        <v>332</v>
      </c>
      <c r="W42">
        <v>1724.7840000000001</v>
      </c>
      <c r="X42">
        <v>988.05399999999997</v>
      </c>
      <c r="Y42">
        <v>1.746</v>
      </c>
      <c r="Z42">
        <v>14.989000000000001</v>
      </c>
      <c r="AA42">
        <v>103.932472</v>
      </c>
      <c r="AB42">
        <v>2.5671970000000002</v>
      </c>
      <c r="AC42">
        <v>36.486640999999999</v>
      </c>
      <c r="AD42" s="1">
        <v>317</v>
      </c>
      <c r="AE42">
        <v>0</v>
      </c>
      <c r="AF42">
        <v>96</v>
      </c>
      <c r="AG42">
        <v>86</v>
      </c>
      <c r="AH42">
        <v>16.595236</v>
      </c>
      <c r="AI42">
        <v>990.8</v>
      </c>
      <c r="AJ42">
        <v>52.2</v>
      </c>
      <c r="AK42">
        <v>2</v>
      </c>
      <c r="AL42">
        <v>296</v>
      </c>
      <c r="AM42" t="s">
        <v>333</v>
      </c>
      <c r="AN42" t="s">
        <v>628</v>
      </c>
      <c r="AO42">
        <v>1615.1880000000001</v>
      </c>
      <c r="AR42" t="s">
        <v>120</v>
      </c>
      <c r="AS42" t="s">
        <v>121</v>
      </c>
      <c r="AT42" t="s">
        <v>204</v>
      </c>
      <c r="AU42" t="s">
        <v>332</v>
      </c>
      <c r="AV42" t="s">
        <v>48</v>
      </c>
      <c r="AW42">
        <v>2</v>
      </c>
      <c r="BB42">
        <v>0.86190162802994463</v>
      </c>
      <c r="BC42" t="s">
        <v>69</v>
      </c>
      <c r="BF42" t="s">
        <v>120</v>
      </c>
      <c r="BG42" t="s">
        <v>121</v>
      </c>
      <c r="BH42" t="s">
        <v>332</v>
      </c>
      <c r="BI42">
        <v>2391</v>
      </c>
      <c r="BJ42">
        <v>2</v>
      </c>
      <c r="BK42" t="s">
        <v>204</v>
      </c>
      <c r="BL42" t="s">
        <v>256</v>
      </c>
      <c r="BM42">
        <v>0.86190162802994463</v>
      </c>
      <c r="BN42" t="s">
        <v>69</v>
      </c>
      <c r="BO42" t="s">
        <v>179</v>
      </c>
      <c r="BP42">
        <v>1724.7840000000001</v>
      </c>
    </row>
    <row r="43" spans="1:68" ht="16.5">
      <c r="A43" s="129" t="str">
        <f t="shared" si="18"/>
        <v>청라교통</v>
      </c>
      <c r="B43" s="130" t="str">
        <f t="shared" si="19"/>
        <v>동용렬</v>
      </c>
      <c r="C43" s="131" t="str">
        <f t="shared" si="20"/>
        <v>B</v>
      </c>
      <c r="D43" s="132">
        <f t="shared" si="21"/>
        <v>0.91315789473684217</v>
      </c>
      <c r="E43" s="133">
        <f t="shared" si="22"/>
        <v>1005</v>
      </c>
      <c r="F43" s="134" t="str">
        <f t="shared" si="23"/>
        <v>112</v>
      </c>
      <c r="G43" s="135" t="str">
        <f t="shared" si="24"/>
        <v>70바6062</v>
      </c>
      <c r="H43" s="136">
        <f t="shared" si="25"/>
        <v>1</v>
      </c>
      <c r="I43" s="137">
        <f t="shared" si="26"/>
        <v>1410.1320000000001</v>
      </c>
      <c r="J43" s="138">
        <f t="shared" si="27"/>
        <v>6.4085205620148841E-2</v>
      </c>
      <c r="K43" s="138">
        <f t="shared" si="28"/>
        <v>0.34712762876489933</v>
      </c>
      <c r="L43" s="138">
        <f t="shared" si="29"/>
        <v>0.18792566936995969</v>
      </c>
      <c r="M43" s="139">
        <f t="shared" si="30"/>
        <v>17.126000000000001</v>
      </c>
      <c r="N43" s="140">
        <f t="shared" si="31"/>
        <v>0</v>
      </c>
      <c r="O43" s="140">
        <f t="shared" si="32"/>
        <v>24.536710038492849</v>
      </c>
      <c r="P43" s="230">
        <f t="shared" si="33"/>
        <v>9</v>
      </c>
      <c r="Q43" s="231">
        <f t="shared" si="34"/>
        <v>0</v>
      </c>
      <c r="R43" s="231">
        <f t="shared" si="35"/>
        <v>346</v>
      </c>
      <c r="T43">
        <v>531</v>
      </c>
      <c r="U43">
        <v>1005</v>
      </c>
      <c r="V43" t="s">
        <v>334</v>
      </c>
      <c r="W43">
        <v>1410.1320000000001</v>
      </c>
      <c r="X43">
        <v>812.81799999999998</v>
      </c>
      <c r="Y43">
        <v>1.7350000000000001</v>
      </c>
      <c r="Z43">
        <v>17.126000000000001</v>
      </c>
      <c r="AA43">
        <v>87.534976999999998</v>
      </c>
      <c r="AB43">
        <v>5.6096969999999997</v>
      </c>
      <c r="AC43">
        <v>30.385808999999998</v>
      </c>
      <c r="AD43" s="1">
        <v>265</v>
      </c>
      <c r="AE43">
        <v>0</v>
      </c>
      <c r="AF43">
        <v>346</v>
      </c>
      <c r="AG43">
        <v>82</v>
      </c>
      <c r="AH43">
        <v>16.109354</v>
      </c>
      <c r="AI43">
        <v>699.5</v>
      </c>
      <c r="AJ43">
        <v>0</v>
      </c>
      <c r="AK43">
        <v>9</v>
      </c>
      <c r="AL43">
        <v>5096</v>
      </c>
      <c r="AM43" t="s">
        <v>335</v>
      </c>
      <c r="AN43" t="s">
        <v>629</v>
      </c>
      <c r="AO43">
        <v>1410.1320000000001</v>
      </c>
      <c r="AR43" t="s">
        <v>120</v>
      </c>
      <c r="AS43" t="s">
        <v>121</v>
      </c>
      <c r="AT43" t="s">
        <v>212</v>
      </c>
      <c r="AU43" t="s">
        <v>334</v>
      </c>
      <c r="AV43" t="s">
        <v>48</v>
      </c>
      <c r="AW43">
        <v>1</v>
      </c>
      <c r="BB43">
        <v>0.91315789473684217</v>
      </c>
      <c r="BC43" t="s">
        <v>68</v>
      </c>
      <c r="BF43" t="s">
        <v>120</v>
      </c>
      <c r="BG43" t="s">
        <v>121</v>
      </c>
      <c r="BH43" t="s">
        <v>334</v>
      </c>
      <c r="BI43">
        <v>1005</v>
      </c>
      <c r="BJ43">
        <v>1</v>
      </c>
      <c r="BK43" t="s">
        <v>212</v>
      </c>
      <c r="BL43" t="s">
        <v>176</v>
      </c>
      <c r="BM43">
        <v>0.91315789473684217</v>
      </c>
      <c r="BN43" t="s">
        <v>68</v>
      </c>
      <c r="BO43" t="s">
        <v>177</v>
      </c>
      <c r="BP43">
        <v>1410.1320000000001</v>
      </c>
    </row>
    <row r="44" spans="1:68" ht="16.5">
      <c r="A44" s="112" t="str">
        <f t="shared" si="18"/>
        <v>청라교통</v>
      </c>
      <c r="B44" s="113" t="str">
        <f t="shared" si="19"/>
        <v>민지홍</v>
      </c>
      <c r="C44" s="114" t="str">
        <f t="shared" si="20"/>
        <v>D</v>
      </c>
      <c r="D44" s="115">
        <f t="shared" si="21"/>
        <v>0.84586206896551719</v>
      </c>
      <c r="E44" s="116">
        <f t="shared" si="22"/>
        <v>6711</v>
      </c>
      <c r="F44" s="117" t="str">
        <f t="shared" si="23"/>
        <v>308</v>
      </c>
      <c r="G44" s="118" t="str">
        <f t="shared" si="24"/>
        <v>75아1292</v>
      </c>
      <c r="H44" s="119">
        <f t="shared" si="25"/>
        <v>1</v>
      </c>
      <c r="I44" s="120">
        <f t="shared" si="26"/>
        <v>5665.7240000000002</v>
      </c>
      <c r="J44" s="121">
        <f t="shared" si="27"/>
        <v>2.8843432176216901E-2</v>
      </c>
      <c r="K44" s="121">
        <f t="shared" si="28"/>
        <v>0.36032676514661044</v>
      </c>
      <c r="L44" s="121">
        <f t="shared" si="29"/>
        <v>0.11384246744105431</v>
      </c>
      <c r="M44" s="122">
        <f t="shared" si="30"/>
        <v>19.803999999999998</v>
      </c>
      <c r="N44" s="123">
        <f t="shared" si="31"/>
        <v>0</v>
      </c>
      <c r="O44" s="123">
        <f t="shared" si="32"/>
        <v>16.590995254975358</v>
      </c>
      <c r="P44" s="232">
        <f t="shared" si="33"/>
        <v>115</v>
      </c>
      <c r="Q44" s="233">
        <f t="shared" si="34"/>
        <v>0</v>
      </c>
      <c r="R44" s="233">
        <f t="shared" si="35"/>
        <v>940</v>
      </c>
      <c r="T44">
        <v>531</v>
      </c>
      <c r="U44">
        <v>6711</v>
      </c>
      <c r="V44" t="s">
        <v>336</v>
      </c>
      <c r="W44">
        <v>5665.7240000000002</v>
      </c>
      <c r="X44">
        <v>2309.6010000000001</v>
      </c>
      <c r="Y44">
        <v>2.4529999999999998</v>
      </c>
      <c r="Z44">
        <v>19.803999999999998</v>
      </c>
      <c r="AA44">
        <v>203.15581599999999</v>
      </c>
      <c r="AB44">
        <v>5.8597109999999999</v>
      </c>
      <c r="AC44">
        <v>73.202477999999999</v>
      </c>
      <c r="AD44" s="1">
        <v>645</v>
      </c>
      <c r="AE44">
        <v>0</v>
      </c>
      <c r="AF44">
        <v>940</v>
      </c>
      <c r="AG44">
        <v>93</v>
      </c>
      <c r="AH44">
        <v>27.888563999999999</v>
      </c>
      <c r="AI44">
        <v>123429.4</v>
      </c>
      <c r="AJ44">
        <v>38742.6</v>
      </c>
      <c r="AK44">
        <v>115</v>
      </c>
      <c r="AL44">
        <v>76225</v>
      </c>
      <c r="AM44" t="s">
        <v>337</v>
      </c>
      <c r="AN44" t="s">
        <v>630</v>
      </c>
      <c r="AO44">
        <v>5665.7240000000002</v>
      </c>
      <c r="AR44" t="s">
        <v>120</v>
      </c>
      <c r="AS44" t="s">
        <v>124</v>
      </c>
      <c r="AT44" t="s">
        <v>253</v>
      </c>
      <c r="AU44" t="s">
        <v>336</v>
      </c>
      <c r="AV44" t="s">
        <v>48</v>
      </c>
      <c r="AW44">
        <v>1</v>
      </c>
      <c r="BB44">
        <v>0.84586206896551719</v>
      </c>
      <c r="BC44" t="s">
        <v>67</v>
      </c>
      <c r="BF44" t="s">
        <v>120</v>
      </c>
      <c r="BG44" t="s">
        <v>124</v>
      </c>
      <c r="BH44" t="s">
        <v>336</v>
      </c>
      <c r="BI44">
        <v>6711</v>
      </c>
      <c r="BJ44">
        <v>1</v>
      </c>
      <c r="BK44" t="s">
        <v>253</v>
      </c>
      <c r="BL44" t="s">
        <v>176</v>
      </c>
      <c r="BM44">
        <v>0.84586206896551719</v>
      </c>
      <c r="BN44" t="s">
        <v>67</v>
      </c>
      <c r="BO44" t="s">
        <v>181</v>
      </c>
      <c r="BP44">
        <v>5665.7240000000002</v>
      </c>
    </row>
    <row r="45" spans="1:68" ht="16.5">
      <c r="A45" s="129" t="str">
        <f t="shared" si="18"/>
        <v>청라교통</v>
      </c>
      <c r="B45" s="130" t="str">
        <f t="shared" si="19"/>
        <v>박경태</v>
      </c>
      <c r="C45" s="131" t="str">
        <f t="shared" si="20"/>
        <v>A</v>
      </c>
      <c r="D45" s="132">
        <f t="shared" si="21"/>
        <v>0.95166666666666666</v>
      </c>
      <c r="E45" s="133">
        <f t="shared" si="22"/>
        <v>1900</v>
      </c>
      <c r="F45" s="134" t="str">
        <f t="shared" si="23"/>
        <v>112</v>
      </c>
      <c r="G45" s="135" t="str">
        <f t="shared" si="24"/>
        <v>72바1573</v>
      </c>
      <c r="H45" s="136">
        <f t="shared" si="25"/>
        <v>1</v>
      </c>
      <c r="I45" s="137">
        <f t="shared" si="26"/>
        <v>659.64499999999998</v>
      </c>
      <c r="J45" s="138">
        <f t="shared" si="27"/>
        <v>7.164130789805119E-2</v>
      </c>
      <c r="K45" s="138">
        <f t="shared" si="28"/>
        <v>0.31401951979420734</v>
      </c>
      <c r="L45" s="138">
        <f t="shared" si="29"/>
        <v>0.21375133594584966</v>
      </c>
      <c r="M45" s="139">
        <f t="shared" si="30"/>
        <v>19.369</v>
      </c>
      <c r="N45" s="140">
        <f t="shared" si="31"/>
        <v>0</v>
      </c>
      <c r="O45" s="140">
        <f t="shared" si="32"/>
        <v>24.710260822108861</v>
      </c>
      <c r="P45" s="230">
        <f t="shared" si="33"/>
        <v>3</v>
      </c>
      <c r="Q45" s="231">
        <f t="shared" si="34"/>
        <v>0</v>
      </c>
      <c r="R45" s="231">
        <f t="shared" si="35"/>
        <v>163</v>
      </c>
      <c r="T45">
        <v>531</v>
      </c>
      <c r="U45">
        <v>1900</v>
      </c>
      <c r="V45" t="s">
        <v>338</v>
      </c>
      <c r="W45">
        <v>659.64499999999998</v>
      </c>
      <c r="X45">
        <v>385.07299999999998</v>
      </c>
      <c r="Y45">
        <v>1.7130000000000001</v>
      </c>
      <c r="Z45">
        <v>19.369</v>
      </c>
      <c r="AA45">
        <v>37.082768000000002</v>
      </c>
      <c r="AB45">
        <v>2.6566580000000002</v>
      </c>
      <c r="AC45">
        <v>11.644712999999999</v>
      </c>
      <c r="AD45" s="1">
        <v>141</v>
      </c>
      <c r="AE45">
        <v>0</v>
      </c>
      <c r="AF45">
        <v>163</v>
      </c>
      <c r="AG45">
        <v>80</v>
      </c>
      <c r="AH45">
        <v>17.788450000000001</v>
      </c>
      <c r="AI45">
        <v>325.89999999999998</v>
      </c>
      <c r="AJ45">
        <v>0</v>
      </c>
      <c r="AK45">
        <v>3</v>
      </c>
      <c r="AL45">
        <v>293</v>
      </c>
      <c r="AM45" t="s">
        <v>339</v>
      </c>
      <c r="AN45" t="s">
        <v>631</v>
      </c>
      <c r="AO45">
        <v>659.64499999999998</v>
      </c>
      <c r="AR45" t="s">
        <v>120</v>
      </c>
      <c r="AS45" t="s">
        <v>121</v>
      </c>
      <c r="AT45" t="s">
        <v>220</v>
      </c>
      <c r="AU45" t="s">
        <v>338</v>
      </c>
      <c r="AV45" t="s">
        <v>48</v>
      </c>
      <c r="AW45">
        <v>1</v>
      </c>
      <c r="BB45">
        <v>0.95166666666666666</v>
      </c>
      <c r="BC45" t="s">
        <v>66</v>
      </c>
      <c r="BF45" t="s">
        <v>120</v>
      </c>
      <c r="BG45" t="s">
        <v>121</v>
      </c>
      <c r="BH45" t="s">
        <v>338</v>
      </c>
      <c r="BI45">
        <v>1900</v>
      </c>
      <c r="BJ45">
        <v>1</v>
      </c>
      <c r="BK45" t="s">
        <v>220</v>
      </c>
      <c r="BL45" t="s">
        <v>176</v>
      </c>
      <c r="BM45">
        <v>0.95166666666666666</v>
      </c>
      <c r="BN45" t="s">
        <v>66</v>
      </c>
      <c r="BO45" t="s">
        <v>180</v>
      </c>
      <c r="BP45">
        <v>659.64499999999998</v>
      </c>
    </row>
    <row r="46" spans="1:68" ht="16.5">
      <c r="A46" s="112" t="str">
        <f t="shared" si="18"/>
        <v>청라교통</v>
      </c>
      <c r="B46" s="113" t="str">
        <f t="shared" si="19"/>
        <v>박동식</v>
      </c>
      <c r="C46" s="114" t="str">
        <f t="shared" si="20"/>
        <v>A</v>
      </c>
      <c r="D46" s="115">
        <f t="shared" si="21"/>
        <v>0.9778787878787879</v>
      </c>
      <c r="E46" s="116">
        <f t="shared" si="22"/>
        <v>3564</v>
      </c>
      <c r="F46" s="117" t="str">
        <f t="shared" si="23"/>
        <v>306</v>
      </c>
      <c r="G46" s="118" t="str">
        <f t="shared" si="24"/>
        <v>70바6051</v>
      </c>
      <c r="H46" s="119">
        <f t="shared" si="25"/>
        <v>1</v>
      </c>
      <c r="I46" s="120">
        <f t="shared" si="26"/>
        <v>4795.924</v>
      </c>
      <c r="J46" s="121">
        <f t="shared" si="27"/>
        <v>2.8456561539348018E-3</v>
      </c>
      <c r="K46" s="121">
        <f t="shared" si="28"/>
        <v>0.19743216963181198</v>
      </c>
      <c r="L46" s="121">
        <f t="shared" si="29"/>
        <v>7.6106293594310509E-2</v>
      </c>
      <c r="M46" s="122">
        <f t="shared" si="30"/>
        <v>14.821999999999999</v>
      </c>
      <c r="N46" s="123">
        <f t="shared" si="31"/>
        <v>0</v>
      </c>
      <c r="O46" s="123">
        <f t="shared" si="32"/>
        <v>4.4412713796131884</v>
      </c>
      <c r="P46" s="232">
        <f t="shared" si="33"/>
        <v>0</v>
      </c>
      <c r="Q46" s="233">
        <f t="shared" si="34"/>
        <v>0</v>
      </c>
      <c r="R46" s="233">
        <f t="shared" si="35"/>
        <v>213</v>
      </c>
      <c r="T46">
        <v>531</v>
      </c>
      <c r="U46">
        <v>3564</v>
      </c>
      <c r="V46" t="s">
        <v>340</v>
      </c>
      <c r="W46">
        <v>4795.924</v>
      </c>
      <c r="X46">
        <v>1486.3589999999999</v>
      </c>
      <c r="Y46">
        <v>3.2269999999999999</v>
      </c>
      <c r="Z46">
        <v>14.821999999999999</v>
      </c>
      <c r="AA46">
        <v>143.08967000000001</v>
      </c>
      <c r="AB46">
        <v>0.40718399999999999</v>
      </c>
      <c r="AC46">
        <v>28.250503999999999</v>
      </c>
      <c r="AD46" s="1">
        <v>365</v>
      </c>
      <c r="AE46">
        <v>0</v>
      </c>
      <c r="AF46">
        <v>213</v>
      </c>
      <c r="AG46">
        <v>93</v>
      </c>
      <c r="AH46">
        <v>33.516911999999998</v>
      </c>
      <c r="AI46">
        <v>23719.3</v>
      </c>
      <c r="AJ46">
        <v>4841.3</v>
      </c>
      <c r="AK46">
        <v>0</v>
      </c>
      <c r="AL46">
        <v>0</v>
      </c>
      <c r="AM46" t="s">
        <v>341</v>
      </c>
      <c r="AN46" t="s">
        <v>632</v>
      </c>
      <c r="AO46">
        <v>4795.924</v>
      </c>
      <c r="AR46" t="s">
        <v>120</v>
      </c>
      <c r="AS46" t="s">
        <v>122</v>
      </c>
      <c r="AT46" t="s">
        <v>228</v>
      </c>
      <c r="AU46" t="s">
        <v>340</v>
      </c>
      <c r="AV46" t="s">
        <v>48</v>
      </c>
      <c r="AW46">
        <v>1</v>
      </c>
      <c r="BB46">
        <v>0.9778787878787879</v>
      </c>
      <c r="BC46" t="s">
        <v>66</v>
      </c>
      <c r="BF46" t="s">
        <v>120</v>
      </c>
      <c r="BG46" t="s">
        <v>122</v>
      </c>
      <c r="BH46" t="s">
        <v>340</v>
      </c>
      <c r="BI46">
        <v>3564</v>
      </c>
      <c r="BJ46">
        <v>1</v>
      </c>
      <c r="BK46" t="s">
        <v>228</v>
      </c>
      <c r="BL46" t="s">
        <v>176</v>
      </c>
      <c r="BM46">
        <v>0.9778787878787879</v>
      </c>
      <c r="BN46" t="s">
        <v>66</v>
      </c>
      <c r="BO46" t="s">
        <v>180</v>
      </c>
      <c r="BP46">
        <v>4795.924</v>
      </c>
    </row>
    <row r="47" spans="1:68" ht="16.5">
      <c r="A47" s="129" t="str">
        <f t="shared" si="18"/>
        <v>청라교통</v>
      </c>
      <c r="B47" s="130" t="str">
        <f t="shared" si="19"/>
        <v>박상신</v>
      </c>
      <c r="C47" s="131" t="str">
        <f t="shared" si="20"/>
        <v>C</v>
      </c>
      <c r="D47" s="132">
        <f t="shared" si="21"/>
        <v>0.86729574990151248</v>
      </c>
      <c r="E47" s="133">
        <f t="shared" si="22"/>
        <v>9673</v>
      </c>
      <c r="F47" s="134" t="str">
        <f t="shared" si="23"/>
        <v>306</v>
      </c>
      <c r="G47" s="135" t="str">
        <f t="shared" si="24"/>
        <v>70바5921</v>
      </c>
      <c r="H47" s="136">
        <f t="shared" si="25"/>
        <v>4</v>
      </c>
      <c r="I47" s="137">
        <f t="shared" si="26"/>
        <v>4820.3759999999993</v>
      </c>
      <c r="J47" s="138">
        <f t="shared" si="27"/>
        <v>4.8503556523032489E-2</v>
      </c>
      <c r="K47" s="138">
        <f t="shared" si="28"/>
        <v>0.22278826004977029</v>
      </c>
      <c r="L47" s="138">
        <f t="shared" si="29"/>
        <v>0.10227417944160375</v>
      </c>
      <c r="M47" s="139">
        <f t="shared" si="30"/>
        <v>18.042999999999999</v>
      </c>
      <c r="N47" s="140">
        <f t="shared" si="31"/>
        <v>0</v>
      </c>
      <c r="O47" s="140">
        <f t="shared" si="32"/>
        <v>13.650387438656237</v>
      </c>
      <c r="P47" s="230">
        <f t="shared" si="33"/>
        <v>8</v>
      </c>
      <c r="Q47" s="231">
        <f t="shared" si="34"/>
        <v>0</v>
      </c>
      <c r="R47" s="231">
        <f t="shared" si="35"/>
        <v>658</v>
      </c>
      <c r="T47">
        <v>531</v>
      </c>
      <c r="U47">
        <v>9673</v>
      </c>
      <c r="V47" t="s">
        <v>342</v>
      </c>
      <c r="W47">
        <v>4820.3760000000002</v>
      </c>
      <c r="X47">
        <v>1806.883</v>
      </c>
      <c r="Y47">
        <v>2.6680000000000001</v>
      </c>
      <c r="Z47">
        <v>18.042999999999999</v>
      </c>
      <c r="AA47">
        <v>157.97746699999999</v>
      </c>
      <c r="AB47">
        <v>7.6624689999999998</v>
      </c>
      <c r="AC47">
        <v>35.195525000000004</v>
      </c>
      <c r="AD47" s="1">
        <v>493</v>
      </c>
      <c r="AE47">
        <v>0</v>
      </c>
      <c r="AF47">
        <v>658</v>
      </c>
      <c r="AG47">
        <v>94</v>
      </c>
      <c r="AH47">
        <v>30.513059999999999</v>
      </c>
      <c r="AI47">
        <v>35612.9</v>
      </c>
      <c r="AJ47">
        <v>10241.299999999999</v>
      </c>
      <c r="AK47">
        <v>8</v>
      </c>
      <c r="AL47">
        <v>7721</v>
      </c>
      <c r="AM47" t="s">
        <v>343</v>
      </c>
      <c r="AN47" t="s">
        <v>633</v>
      </c>
      <c r="AO47">
        <v>4285.2849999999999</v>
      </c>
      <c r="AR47" t="s">
        <v>120</v>
      </c>
      <c r="AS47" t="s">
        <v>122</v>
      </c>
      <c r="AT47" t="s">
        <v>225</v>
      </c>
      <c r="AU47" t="s">
        <v>342</v>
      </c>
      <c r="AV47" t="s">
        <v>48</v>
      </c>
      <c r="AW47">
        <v>4</v>
      </c>
      <c r="BB47">
        <v>0.86729574990151248</v>
      </c>
      <c r="BC47" t="s">
        <v>69</v>
      </c>
      <c r="BF47" t="s">
        <v>120</v>
      </c>
      <c r="BG47" t="s">
        <v>122</v>
      </c>
      <c r="BH47" t="s">
        <v>342</v>
      </c>
      <c r="BI47">
        <v>9673</v>
      </c>
      <c r="BJ47">
        <v>4</v>
      </c>
      <c r="BK47" t="s">
        <v>225</v>
      </c>
      <c r="BL47" t="s">
        <v>234</v>
      </c>
      <c r="BM47">
        <v>0.86729574990151248</v>
      </c>
      <c r="BN47" t="s">
        <v>69</v>
      </c>
      <c r="BO47" t="s">
        <v>179</v>
      </c>
      <c r="BP47">
        <v>4820.3759999999993</v>
      </c>
    </row>
    <row r="48" spans="1:68" ht="16.5">
      <c r="A48" s="112" t="str">
        <f t="shared" si="18"/>
        <v>청라교통</v>
      </c>
      <c r="B48" s="113" t="str">
        <f t="shared" si="19"/>
        <v>박상진</v>
      </c>
      <c r="C48" s="114" t="str">
        <f t="shared" si="20"/>
        <v>C</v>
      </c>
      <c r="D48" s="115">
        <f t="shared" si="21"/>
        <v>0.8619265599915179</v>
      </c>
      <c r="E48" s="116">
        <f t="shared" si="22"/>
        <v>8570</v>
      </c>
      <c r="F48" s="117" t="str">
        <f t="shared" si="23"/>
        <v>308</v>
      </c>
      <c r="G48" s="118" t="str">
        <f t="shared" si="24"/>
        <v>75아1292</v>
      </c>
      <c r="H48" s="119">
        <f t="shared" si="25"/>
        <v>8</v>
      </c>
      <c r="I48" s="120">
        <f t="shared" si="26"/>
        <v>5782.9360000000006</v>
      </c>
      <c r="J48" s="121">
        <f t="shared" si="27"/>
        <v>3.982785403657553E-2</v>
      </c>
      <c r="K48" s="121">
        <f t="shared" si="28"/>
        <v>0.26099404768974299</v>
      </c>
      <c r="L48" s="121">
        <f t="shared" si="29"/>
        <v>6.5710566397414738E-2</v>
      </c>
      <c r="M48" s="122">
        <f t="shared" si="30"/>
        <v>22.222000000000001</v>
      </c>
      <c r="N48" s="123">
        <f t="shared" si="31"/>
        <v>0</v>
      </c>
      <c r="O48" s="123">
        <f t="shared" si="32"/>
        <v>20.474029109089226</v>
      </c>
      <c r="P48" s="232">
        <f t="shared" si="33"/>
        <v>12</v>
      </c>
      <c r="Q48" s="233">
        <f t="shared" si="34"/>
        <v>0</v>
      </c>
      <c r="R48" s="233">
        <f t="shared" si="35"/>
        <v>1184</v>
      </c>
      <c r="T48">
        <v>531</v>
      </c>
      <c r="U48">
        <v>8570</v>
      </c>
      <c r="V48" t="s">
        <v>344</v>
      </c>
      <c r="W48">
        <v>5782.9359999999997</v>
      </c>
      <c r="X48">
        <v>2321.2869999999998</v>
      </c>
      <c r="Y48">
        <v>2.4910000000000001</v>
      </c>
      <c r="Z48">
        <v>22.222000000000001</v>
      </c>
      <c r="AA48">
        <v>166.374392</v>
      </c>
      <c r="AB48">
        <v>6.6263350000000001</v>
      </c>
      <c r="AC48">
        <v>43.422725999999997</v>
      </c>
      <c r="AD48" s="1">
        <v>380</v>
      </c>
      <c r="AE48">
        <v>0</v>
      </c>
      <c r="AF48">
        <v>1184</v>
      </c>
      <c r="AG48">
        <v>92</v>
      </c>
      <c r="AH48">
        <v>34.758569999999999</v>
      </c>
      <c r="AI48">
        <v>41951.1</v>
      </c>
      <c r="AJ48">
        <v>18099.400000000001</v>
      </c>
      <c r="AK48">
        <v>12</v>
      </c>
      <c r="AL48">
        <v>4184</v>
      </c>
      <c r="AM48" t="s">
        <v>345</v>
      </c>
      <c r="AN48" t="s">
        <v>634</v>
      </c>
      <c r="AO48">
        <v>1622.345</v>
      </c>
      <c r="AR48" t="s">
        <v>120</v>
      </c>
      <c r="AS48" t="s">
        <v>124</v>
      </c>
      <c r="AT48" t="s">
        <v>253</v>
      </c>
      <c r="AU48" t="s">
        <v>344</v>
      </c>
      <c r="AV48" t="s">
        <v>48</v>
      </c>
      <c r="AW48">
        <v>8</v>
      </c>
      <c r="BB48">
        <v>0.8619265599915179</v>
      </c>
      <c r="BC48" t="s">
        <v>69</v>
      </c>
      <c r="BF48" t="s">
        <v>120</v>
      </c>
      <c r="BG48" t="s">
        <v>124</v>
      </c>
      <c r="BH48" t="s">
        <v>344</v>
      </c>
      <c r="BI48">
        <v>8570</v>
      </c>
      <c r="BJ48">
        <v>8</v>
      </c>
      <c r="BK48" t="s">
        <v>253</v>
      </c>
      <c r="BL48" t="s">
        <v>250</v>
      </c>
      <c r="BM48">
        <v>0.8619265599915179</v>
      </c>
      <c r="BN48" t="s">
        <v>69</v>
      </c>
      <c r="BO48" t="s">
        <v>179</v>
      </c>
      <c r="BP48">
        <v>5782.9360000000006</v>
      </c>
    </row>
    <row r="49" spans="1:68" ht="16.5">
      <c r="A49" s="129" t="str">
        <f t="shared" si="18"/>
        <v>청라교통</v>
      </c>
      <c r="B49" s="130" t="str">
        <f t="shared" si="19"/>
        <v>박승재</v>
      </c>
      <c r="C49" s="131" t="str">
        <f t="shared" si="20"/>
        <v>C</v>
      </c>
      <c r="D49" s="132">
        <f t="shared" si="21"/>
        <v>0.86428571428571421</v>
      </c>
      <c r="E49" s="133">
        <f t="shared" si="22"/>
        <v>4742</v>
      </c>
      <c r="F49" s="134" t="str">
        <f t="shared" si="23"/>
        <v>112</v>
      </c>
      <c r="G49" s="135" t="str">
        <f t="shared" si="24"/>
        <v>70바6066</v>
      </c>
      <c r="H49" s="136">
        <f t="shared" si="25"/>
        <v>1</v>
      </c>
      <c r="I49" s="137">
        <f t="shared" si="26"/>
        <v>2478.7280000000001</v>
      </c>
      <c r="J49" s="138">
        <f t="shared" si="27"/>
        <v>1.123199029041759E-2</v>
      </c>
      <c r="K49" s="138">
        <f t="shared" si="28"/>
        <v>0.36963261270009623</v>
      </c>
      <c r="L49" s="138">
        <f t="shared" si="29"/>
        <v>0.30217111357115423</v>
      </c>
      <c r="M49" s="139">
        <f t="shared" si="30"/>
        <v>12.954000000000001</v>
      </c>
      <c r="N49" s="140">
        <f t="shared" si="31"/>
        <v>8.0686545679880969E-2</v>
      </c>
      <c r="O49" s="140">
        <f t="shared" si="32"/>
        <v>8.0686545679880961</v>
      </c>
      <c r="P49" s="230">
        <f t="shared" si="33"/>
        <v>1</v>
      </c>
      <c r="Q49" s="231">
        <f t="shared" si="34"/>
        <v>2</v>
      </c>
      <c r="R49" s="231">
        <f t="shared" si="35"/>
        <v>200</v>
      </c>
      <c r="T49">
        <v>531</v>
      </c>
      <c r="U49">
        <v>4742</v>
      </c>
      <c r="V49" t="s">
        <v>346</v>
      </c>
      <c r="W49">
        <v>2478.7280000000001</v>
      </c>
      <c r="X49">
        <v>1365.9469999999999</v>
      </c>
      <c r="Y49">
        <v>1.8149999999999999</v>
      </c>
      <c r="Z49">
        <v>12.954000000000001</v>
      </c>
      <c r="AA49">
        <v>149.27274299999999</v>
      </c>
      <c r="AB49">
        <v>1.6766300000000001</v>
      </c>
      <c r="AC49">
        <v>55.176074</v>
      </c>
      <c r="AD49" s="1">
        <v>749</v>
      </c>
      <c r="AE49">
        <v>2</v>
      </c>
      <c r="AF49">
        <v>200</v>
      </c>
      <c r="AG49">
        <v>78</v>
      </c>
      <c r="AH49">
        <v>16.605362</v>
      </c>
      <c r="AI49">
        <v>2075.4</v>
      </c>
      <c r="AJ49">
        <v>0</v>
      </c>
      <c r="AK49">
        <v>1</v>
      </c>
      <c r="AL49">
        <v>78</v>
      </c>
      <c r="AM49" t="s">
        <v>347</v>
      </c>
      <c r="AN49" t="s">
        <v>635</v>
      </c>
      <c r="AO49">
        <v>2478.7280000000001</v>
      </c>
      <c r="AR49" t="s">
        <v>120</v>
      </c>
      <c r="AS49" t="s">
        <v>121</v>
      </c>
      <c r="AT49" t="s">
        <v>216</v>
      </c>
      <c r="AU49" t="s">
        <v>346</v>
      </c>
      <c r="AV49" t="s">
        <v>48</v>
      </c>
      <c r="AW49">
        <v>1</v>
      </c>
      <c r="BB49">
        <v>0.86428571428571421</v>
      </c>
      <c r="BC49" t="s">
        <v>69</v>
      </c>
      <c r="BF49" t="s">
        <v>120</v>
      </c>
      <c r="BG49" t="s">
        <v>121</v>
      </c>
      <c r="BH49" t="s">
        <v>346</v>
      </c>
      <c r="BI49">
        <v>4742</v>
      </c>
      <c r="BJ49">
        <v>1</v>
      </c>
      <c r="BK49" t="s">
        <v>216</v>
      </c>
      <c r="BL49" t="s">
        <v>176</v>
      </c>
      <c r="BM49">
        <v>0.86428571428571421</v>
      </c>
      <c r="BN49" t="s">
        <v>69</v>
      </c>
      <c r="BO49" t="s">
        <v>179</v>
      </c>
      <c r="BP49">
        <v>2478.7280000000001</v>
      </c>
    </row>
    <row r="50" spans="1:68" ht="16.5">
      <c r="A50" s="112" t="str">
        <f t="shared" si="18"/>
        <v>청라교통</v>
      </c>
      <c r="B50" s="113" t="str">
        <f t="shared" si="19"/>
        <v>박시형</v>
      </c>
      <c r="C50" s="114" t="str">
        <f t="shared" si="20"/>
        <v>C</v>
      </c>
      <c r="D50" s="115">
        <f t="shared" si="21"/>
        <v>0.87855622581022685</v>
      </c>
      <c r="E50" s="116">
        <f t="shared" si="22"/>
        <v>1815</v>
      </c>
      <c r="F50" s="117" t="str">
        <f t="shared" si="23"/>
        <v>112</v>
      </c>
      <c r="G50" s="118" t="str">
        <f t="shared" si="24"/>
        <v>72바1609</v>
      </c>
      <c r="H50" s="119">
        <f t="shared" si="25"/>
        <v>13</v>
      </c>
      <c r="I50" s="120">
        <f t="shared" si="26"/>
        <v>2288.6110000000003</v>
      </c>
      <c r="J50" s="121">
        <f t="shared" si="27"/>
        <v>3.7137853759770238E-2</v>
      </c>
      <c r="K50" s="121">
        <f t="shared" si="28"/>
        <v>0.3569823410157838</v>
      </c>
      <c r="L50" s="121">
        <f t="shared" si="29"/>
        <v>0.20667557745724369</v>
      </c>
      <c r="M50" s="122">
        <f t="shared" si="30"/>
        <v>15.211</v>
      </c>
      <c r="N50" s="123">
        <f t="shared" si="31"/>
        <v>4.3694625255231233E-2</v>
      </c>
      <c r="O50" s="123">
        <f t="shared" si="32"/>
        <v>31.897076436318798</v>
      </c>
      <c r="P50" s="232">
        <f t="shared" si="33"/>
        <v>5</v>
      </c>
      <c r="Q50" s="233">
        <f t="shared" si="34"/>
        <v>1</v>
      </c>
      <c r="R50" s="233">
        <f t="shared" si="35"/>
        <v>730</v>
      </c>
      <c r="T50">
        <v>531</v>
      </c>
      <c r="U50">
        <v>1815</v>
      </c>
      <c r="V50" t="s">
        <v>348</v>
      </c>
      <c r="W50">
        <v>2288.6109999999999</v>
      </c>
      <c r="X50">
        <v>1288.576</v>
      </c>
      <c r="Y50">
        <v>1.776</v>
      </c>
      <c r="Z50">
        <v>15.211</v>
      </c>
      <c r="AA50">
        <v>147.624686</v>
      </c>
      <c r="AB50">
        <v>5.4824640000000002</v>
      </c>
      <c r="AC50">
        <v>52.699406000000003</v>
      </c>
      <c r="AD50" s="1">
        <v>473</v>
      </c>
      <c r="AE50">
        <v>1</v>
      </c>
      <c r="AF50">
        <v>730</v>
      </c>
      <c r="AG50">
        <v>78</v>
      </c>
      <c r="AH50">
        <v>15.502901</v>
      </c>
      <c r="AI50">
        <v>1590.4</v>
      </c>
      <c r="AJ50">
        <v>0</v>
      </c>
      <c r="AK50">
        <v>5</v>
      </c>
      <c r="AL50">
        <v>1685</v>
      </c>
      <c r="AM50" t="s">
        <v>349</v>
      </c>
      <c r="AN50" t="s">
        <v>636</v>
      </c>
      <c r="AO50">
        <v>437.24799999999999</v>
      </c>
      <c r="AR50" t="s">
        <v>120</v>
      </c>
      <c r="AS50" t="s">
        <v>121</v>
      </c>
      <c r="AT50" t="s">
        <v>222</v>
      </c>
      <c r="AU50" t="s">
        <v>348</v>
      </c>
      <c r="AV50" t="s">
        <v>48</v>
      </c>
      <c r="AW50">
        <v>13</v>
      </c>
      <c r="BB50">
        <v>0.87855622581022685</v>
      </c>
      <c r="BC50" t="s">
        <v>69</v>
      </c>
      <c r="BF50" t="s">
        <v>120</v>
      </c>
      <c r="BG50" t="s">
        <v>121</v>
      </c>
      <c r="BH50" t="s">
        <v>348</v>
      </c>
      <c r="BI50">
        <v>1815</v>
      </c>
      <c r="BJ50">
        <v>13</v>
      </c>
      <c r="BK50" t="s">
        <v>222</v>
      </c>
      <c r="BL50" t="s">
        <v>224</v>
      </c>
      <c r="BM50">
        <v>0.87855622581022685</v>
      </c>
      <c r="BN50" t="s">
        <v>69</v>
      </c>
      <c r="BO50" t="s">
        <v>179</v>
      </c>
      <c r="BP50">
        <v>2288.6110000000003</v>
      </c>
    </row>
    <row r="51" spans="1:68" ht="16.5">
      <c r="A51" s="129" t="str">
        <f t="shared" si="18"/>
        <v>청라교통</v>
      </c>
      <c r="B51" s="130" t="str">
        <f t="shared" si="19"/>
        <v>박양우</v>
      </c>
      <c r="C51" s="131" t="str">
        <f t="shared" si="20"/>
        <v>D</v>
      </c>
      <c r="D51" s="132">
        <f t="shared" si="21"/>
        <v>0.80649177478292644</v>
      </c>
      <c r="E51" s="133">
        <f t="shared" si="22"/>
        <v>7326</v>
      </c>
      <c r="F51" s="134" t="str">
        <f t="shared" si="23"/>
        <v>307</v>
      </c>
      <c r="G51" s="135" t="str">
        <f t="shared" si="24"/>
        <v>72바1701</v>
      </c>
      <c r="H51" s="136">
        <f t="shared" si="25"/>
        <v>4</v>
      </c>
      <c r="I51" s="137">
        <f t="shared" si="26"/>
        <v>4384.5229999999992</v>
      </c>
      <c r="J51" s="138">
        <f t="shared" si="27"/>
        <v>4.4024517939625356E-2</v>
      </c>
      <c r="K51" s="138">
        <f t="shared" si="28"/>
        <v>0.28754917984361078</v>
      </c>
      <c r="L51" s="138">
        <f t="shared" si="29"/>
        <v>0.17903886009949091</v>
      </c>
      <c r="M51" s="139">
        <f t="shared" si="30"/>
        <v>24.402999999999999</v>
      </c>
      <c r="N51" s="140">
        <f t="shared" si="31"/>
        <v>0.41053496583322746</v>
      </c>
      <c r="O51" s="140">
        <f t="shared" si="32"/>
        <v>52.069518166514349</v>
      </c>
      <c r="P51" s="230">
        <f t="shared" si="33"/>
        <v>14</v>
      </c>
      <c r="Q51" s="231">
        <f t="shared" si="34"/>
        <v>18</v>
      </c>
      <c r="R51" s="231">
        <f t="shared" si="35"/>
        <v>2283</v>
      </c>
      <c r="T51">
        <v>531</v>
      </c>
      <c r="U51">
        <v>7326</v>
      </c>
      <c r="V51" t="s">
        <v>350</v>
      </c>
      <c r="W51">
        <v>4384.5230000000001</v>
      </c>
      <c r="X51">
        <v>2010.78</v>
      </c>
      <c r="Y51">
        <v>2.181</v>
      </c>
      <c r="Z51">
        <v>24.402999999999999</v>
      </c>
      <c r="AA51">
        <v>167.096912</v>
      </c>
      <c r="AB51">
        <v>7.3563609999999997</v>
      </c>
      <c r="AC51">
        <v>48.048580000000001</v>
      </c>
      <c r="AD51" s="1">
        <v>785</v>
      </c>
      <c r="AE51">
        <v>18</v>
      </c>
      <c r="AF51">
        <v>2283</v>
      </c>
      <c r="AG51">
        <v>93</v>
      </c>
      <c r="AH51">
        <v>26.239401000000001</v>
      </c>
      <c r="AI51">
        <v>30574.400000000001</v>
      </c>
      <c r="AJ51">
        <v>13203.6</v>
      </c>
      <c r="AK51">
        <v>14</v>
      </c>
      <c r="AL51">
        <v>7083</v>
      </c>
      <c r="AM51" t="s">
        <v>351</v>
      </c>
      <c r="AN51" t="s">
        <v>637</v>
      </c>
      <c r="AO51">
        <v>3778.6509999999998</v>
      </c>
      <c r="AR51" t="s">
        <v>120</v>
      </c>
      <c r="AS51" t="s">
        <v>123</v>
      </c>
      <c r="AT51" t="s">
        <v>244</v>
      </c>
      <c r="AU51" t="s">
        <v>350</v>
      </c>
      <c r="AV51" t="s">
        <v>48</v>
      </c>
      <c r="AW51">
        <v>4</v>
      </c>
      <c r="BB51">
        <v>0.80649177478292644</v>
      </c>
      <c r="BC51" t="s">
        <v>67</v>
      </c>
      <c r="BF51" t="s">
        <v>120</v>
      </c>
      <c r="BG51" t="s">
        <v>123</v>
      </c>
      <c r="BH51" t="s">
        <v>350</v>
      </c>
      <c r="BI51">
        <v>7326</v>
      </c>
      <c r="BJ51">
        <v>4</v>
      </c>
      <c r="BK51" t="s">
        <v>244</v>
      </c>
      <c r="BL51" t="s">
        <v>248</v>
      </c>
      <c r="BM51">
        <v>0.80649177478292644</v>
      </c>
      <c r="BN51" t="s">
        <v>67</v>
      </c>
      <c r="BO51" t="s">
        <v>181</v>
      </c>
      <c r="BP51">
        <v>4384.5229999999992</v>
      </c>
    </row>
    <row r="52" spans="1:68" ht="16.5">
      <c r="A52" s="112" t="str">
        <f t="shared" si="18"/>
        <v>청라교통</v>
      </c>
      <c r="B52" s="113" t="str">
        <f t="shared" si="19"/>
        <v>박영수</v>
      </c>
      <c r="C52" s="114" t="str">
        <f t="shared" si="20"/>
        <v>F</v>
      </c>
      <c r="D52" s="115">
        <f t="shared" si="21"/>
        <v>0.76321428571428573</v>
      </c>
      <c r="E52" s="116">
        <f t="shared" si="22"/>
        <v>3458</v>
      </c>
      <c r="F52" s="117" t="str">
        <f t="shared" si="23"/>
        <v>307</v>
      </c>
      <c r="G52" s="118" t="str">
        <f t="shared" si="24"/>
        <v>72바1702</v>
      </c>
      <c r="H52" s="119">
        <f t="shared" si="25"/>
        <v>1</v>
      </c>
      <c r="I52" s="120">
        <f t="shared" si="26"/>
        <v>4221.451</v>
      </c>
      <c r="J52" s="121">
        <f t="shared" si="27"/>
        <v>1.0360796322763063E-2</v>
      </c>
      <c r="K52" s="121">
        <f t="shared" si="28"/>
        <v>0.28325404515079861</v>
      </c>
      <c r="L52" s="121">
        <f t="shared" si="29"/>
        <v>0.15800254462269017</v>
      </c>
      <c r="M52" s="122">
        <f t="shared" si="30"/>
        <v>23.268999999999998</v>
      </c>
      <c r="N52" s="123">
        <f t="shared" si="31"/>
        <v>0</v>
      </c>
      <c r="O52" s="123">
        <f t="shared" si="32"/>
        <v>8.2672995612172215</v>
      </c>
      <c r="P52" s="232">
        <f t="shared" si="33"/>
        <v>7</v>
      </c>
      <c r="Q52" s="233">
        <f t="shared" si="34"/>
        <v>0</v>
      </c>
      <c r="R52" s="233">
        <f t="shared" si="35"/>
        <v>349</v>
      </c>
      <c r="T52">
        <v>531</v>
      </c>
      <c r="U52">
        <v>3458</v>
      </c>
      <c r="V52" t="s">
        <v>352</v>
      </c>
      <c r="W52">
        <v>4221.451</v>
      </c>
      <c r="X52">
        <v>1975.34</v>
      </c>
      <c r="Y52">
        <v>2.137</v>
      </c>
      <c r="Z52">
        <v>23.268999999999998</v>
      </c>
      <c r="AA52">
        <v>157.96469200000001</v>
      </c>
      <c r="AB52">
        <v>1.6366400000000001</v>
      </c>
      <c r="AC52">
        <v>44.744138</v>
      </c>
      <c r="AD52" s="1">
        <v>667</v>
      </c>
      <c r="AE52">
        <v>0</v>
      </c>
      <c r="AF52">
        <v>349</v>
      </c>
      <c r="AG52">
        <v>91</v>
      </c>
      <c r="AH52">
        <v>26.724015999999999</v>
      </c>
      <c r="AI52">
        <v>30075.4</v>
      </c>
      <c r="AJ52">
        <v>10029.9</v>
      </c>
      <c r="AK52">
        <v>7</v>
      </c>
      <c r="AL52">
        <v>2841</v>
      </c>
      <c r="AM52" t="s">
        <v>353</v>
      </c>
      <c r="AN52" t="s">
        <v>638</v>
      </c>
      <c r="AO52">
        <v>4221.451</v>
      </c>
      <c r="AR52" t="s">
        <v>120</v>
      </c>
      <c r="AS52" t="s">
        <v>123</v>
      </c>
      <c r="AT52" t="s">
        <v>245</v>
      </c>
      <c r="AU52" t="s">
        <v>352</v>
      </c>
      <c r="AV52" t="s">
        <v>48</v>
      </c>
      <c r="AW52">
        <v>1</v>
      </c>
      <c r="BB52">
        <v>0.76321428571428573</v>
      </c>
      <c r="BC52" t="s">
        <v>70</v>
      </c>
      <c r="BF52" t="s">
        <v>120</v>
      </c>
      <c r="BG52" t="s">
        <v>123</v>
      </c>
      <c r="BH52" t="s">
        <v>352</v>
      </c>
      <c r="BI52">
        <v>3458</v>
      </c>
      <c r="BJ52">
        <v>1</v>
      </c>
      <c r="BK52" t="s">
        <v>245</v>
      </c>
      <c r="BL52" t="s">
        <v>176</v>
      </c>
      <c r="BM52">
        <v>0.76321428571428573</v>
      </c>
      <c r="BN52" t="s">
        <v>70</v>
      </c>
      <c r="BO52" t="s">
        <v>190</v>
      </c>
      <c r="BP52">
        <v>4221.451</v>
      </c>
    </row>
    <row r="53" spans="1:68" ht="16.5">
      <c r="A53" s="129" t="str">
        <f t="shared" si="18"/>
        <v>청라교통</v>
      </c>
      <c r="B53" s="130" t="str">
        <f t="shared" si="19"/>
        <v>박용호</v>
      </c>
      <c r="C53" s="131" t="str">
        <f t="shared" si="20"/>
        <v>A</v>
      </c>
      <c r="D53" s="132">
        <f t="shared" si="21"/>
        <v>0.97578947368421065</v>
      </c>
      <c r="E53" s="133">
        <f t="shared" si="22"/>
        <v>1680</v>
      </c>
      <c r="F53" s="134" t="str">
        <f t="shared" si="23"/>
        <v>112</v>
      </c>
      <c r="G53" s="135" t="str">
        <f t="shared" si="24"/>
        <v>70바6062</v>
      </c>
      <c r="H53" s="136">
        <f t="shared" si="25"/>
        <v>1</v>
      </c>
      <c r="I53" s="137">
        <f t="shared" si="26"/>
        <v>2525.2719999999999</v>
      </c>
      <c r="J53" s="138">
        <f t="shared" si="27"/>
        <v>1.0887614128988336E-2</v>
      </c>
      <c r="K53" s="138">
        <f t="shared" si="28"/>
        <v>0.39901607940588896</v>
      </c>
      <c r="L53" s="138">
        <f t="shared" si="29"/>
        <v>0.19879046692791905</v>
      </c>
      <c r="M53" s="139">
        <f t="shared" si="30"/>
        <v>15.102</v>
      </c>
      <c r="N53" s="140">
        <f t="shared" si="31"/>
        <v>7.9199389214310384E-2</v>
      </c>
      <c r="O53" s="140">
        <f t="shared" si="32"/>
        <v>32.075752631795702</v>
      </c>
      <c r="P53" s="230">
        <f t="shared" si="33"/>
        <v>41</v>
      </c>
      <c r="Q53" s="231">
        <f t="shared" si="34"/>
        <v>2</v>
      </c>
      <c r="R53" s="231">
        <f t="shared" si="35"/>
        <v>810</v>
      </c>
      <c r="T53">
        <v>531</v>
      </c>
      <c r="U53">
        <v>1680</v>
      </c>
      <c r="V53" t="s">
        <v>354</v>
      </c>
      <c r="W53">
        <v>2525.2719999999999</v>
      </c>
      <c r="X53">
        <v>1362.4190000000001</v>
      </c>
      <c r="Y53">
        <v>1.8540000000000001</v>
      </c>
      <c r="Z53">
        <v>15.102</v>
      </c>
      <c r="AA53">
        <v>159.86330699999999</v>
      </c>
      <c r="AB53">
        <v>1.7405299999999999</v>
      </c>
      <c r="AC53">
        <v>63.788029999999999</v>
      </c>
      <c r="AD53" s="1">
        <v>502</v>
      </c>
      <c r="AE53">
        <v>2</v>
      </c>
      <c r="AF53">
        <v>810</v>
      </c>
      <c r="AG53">
        <v>79</v>
      </c>
      <c r="AH53">
        <v>15.796445</v>
      </c>
      <c r="AI53">
        <v>2379.4</v>
      </c>
      <c r="AJ53">
        <v>0</v>
      </c>
      <c r="AK53">
        <v>41</v>
      </c>
      <c r="AL53">
        <v>37930</v>
      </c>
      <c r="AM53" t="s">
        <v>355</v>
      </c>
      <c r="AN53" t="s">
        <v>639</v>
      </c>
      <c r="AO53">
        <v>2525.2719999999999</v>
      </c>
      <c r="AR53" t="s">
        <v>120</v>
      </c>
      <c r="AS53" t="s">
        <v>121</v>
      </c>
      <c r="AT53" t="s">
        <v>212</v>
      </c>
      <c r="AU53" t="s">
        <v>354</v>
      </c>
      <c r="AV53" t="s">
        <v>48</v>
      </c>
      <c r="AW53">
        <v>1</v>
      </c>
      <c r="BB53">
        <v>0.97578947368421065</v>
      </c>
      <c r="BC53" t="s">
        <v>66</v>
      </c>
      <c r="BF53" t="s">
        <v>120</v>
      </c>
      <c r="BG53" t="s">
        <v>121</v>
      </c>
      <c r="BH53" t="s">
        <v>354</v>
      </c>
      <c r="BI53">
        <v>1680</v>
      </c>
      <c r="BJ53">
        <v>1</v>
      </c>
      <c r="BK53" t="s">
        <v>212</v>
      </c>
      <c r="BL53" t="s">
        <v>176</v>
      </c>
      <c r="BM53">
        <v>0.97578947368421065</v>
      </c>
      <c r="BN53" t="s">
        <v>66</v>
      </c>
      <c r="BO53" t="s">
        <v>180</v>
      </c>
      <c r="BP53">
        <v>2525.2719999999999</v>
      </c>
    </row>
    <row r="54" spans="1:68" ht="16.5">
      <c r="A54" s="112" t="str">
        <f t="shared" si="18"/>
        <v>청라교통</v>
      </c>
      <c r="B54" s="113" t="str">
        <f t="shared" si="19"/>
        <v>박용환</v>
      </c>
      <c r="C54" s="114" t="str">
        <f t="shared" si="20"/>
        <v>C</v>
      </c>
      <c r="D54" s="115">
        <f t="shared" si="21"/>
        <v>0.87557994520327009</v>
      </c>
      <c r="E54" s="116">
        <f t="shared" si="22"/>
        <v>4298</v>
      </c>
      <c r="F54" s="117" t="str">
        <f t="shared" si="23"/>
        <v>308</v>
      </c>
      <c r="G54" s="118" t="str">
        <f t="shared" si="24"/>
        <v>70바6035</v>
      </c>
      <c r="H54" s="119">
        <f t="shared" si="25"/>
        <v>2</v>
      </c>
      <c r="I54" s="120">
        <f t="shared" si="26"/>
        <v>6013.2709999999997</v>
      </c>
      <c r="J54" s="121">
        <f t="shared" si="27"/>
        <v>3.4339797894756885E-2</v>
      </c>
      <c r="K54" s="121">
        <f t="shared" si="28"/>
        <v>0.24160061329394716</v>
      </c>
      <c r="L54" s="121">
        <f t="shared" si="29"/>
        <v>0.12439153332686986</v>
      </c>
      <c r="M54" s="122">
        <f t="shared" si="30"/>
        <v>21.699000000000002</v>
      </c>
      <c r="N54" s="123">
        <f t="shared" si="31"/>
        <v>6.651953653843308E-2</v>
      </c>
      <c r="O54" s="123">
        <f t="shared" si="32"/>
        <v>8.6475397499962998</v>
      </c>
      <c r="P54" s="232">
        <f t="shared" si="33"/>
        <v>4</v>
      </c>
      <c r="Q54" s="233">
        <f t="shared" si="34"/>
        <v>4</v>
      </c>
      <c r="R54" s="233">
        <f t="shared" si="35"/>
        <v>520</v>
      </c>
      <c r="T54">
        <v>531</v>
      </c>
      <c r="U54">
        <v>4298</v>
      </c>
      <c r="V54" t="s">
        <v>356</v>
      </c>
      <c r="W54">
        <v>6013.2709999999997</v>
      </c>
      <c r="X54">
        <v>2388.2950000000001</v>
      </c>
      <c r="Y54">
        <v>2.5179999999999998</v>
      </c>
      <c r="Z54">
        <v>21.699000000000002</v>
      </c>
      <c r="AA54">
        <v>168.46994900000001</v>
      </c>
      <c r="AB54">
        <v>5.7852240000000004</v>
      </c>
      <c r="AC54">
        <v>40.702443000000002</v>
      </c>
      <c r="AD54" s="1">
        <v>748</v>
      </c>
      <c r="AE54">
        <v>4</v>
      </c>
      <c r="AF54">
        <v>520</v>
      </c>
      <c r="AG54">
        <v>91</v>
      </c>
      <c r="AH54">
        <v>35.693432999999999</v>
      </c>
      <c r="AI54">
        <v>53029</v>
      </c>
      <c r="AJ54">
        <v>28652.9</v>
      </c>
      <c r="AK54">
        <v>4</v>
      </c>
      <c r="AL54">
        <v>230</v>
      </c>
      <c r="AM54" t="s">
        <v>357</v>
      </c>
      <c r="AN54" t="s">
        <v>640</v>
      </c>
      <c r="AO54">
        <v>5753.4889999999996</v>
      </c>
      <c r="AR54" t="s">
        <v>120</v>
      </c>
      <c r="AS54" t="s">
        <v>124</v>
      </c>
      <c r="AT54" t="s">
        <v>252</v>
      </c>
      <c r="AU54" t="s">
        <v>356</v>
      </c>
      <c r="AV54" t="s">
        <v>48</v>
      </c>
      <c r="AW54">
        <v>2</v>
      </c>
      <c r="BB54">
        <v>0.87557994520327009</v>
      </c>
      <c r="BC54" t="s">
        <v>69</v>
      </c>
      <c r="BF54" t="s">
        <v>120</v>
      </c>
      <c r="BG54" t="s">
        <v>124</v>
      </c>
      <c r="BH54" t="s">
        <v>356</v>
      </c>
      <c r="BI54">
        <v>4298</v>
      </c>
      <c r="BJ54">
        <v>2</v>
      </c>
      <c r="BK54" t="s">
        <v>252</v>
      </c>
      <c r="BL54" t="s">
        <v>257</v>
      </c>
      <c r="BM54">
        <v>0.87557994520327009</v>
      </c>
      <c r="BN54" t="s">
        <v>69</v>
      </c>
      <c r="BO54" t="s">
        <v>179</v>
      </c>
      <c r="BP54">
        <v>6013.2709999999997</v>
      </c>
    </row>
    <row r="55" spans="1:68" ht="16.5">
      <c r="A55" s="129" t="str">
        <f t="shared" si="18"/>
        <v>청라교통</v>
      </c>
      <c r="B55" s="130" t="str">
        <f t="shared" si="19"/>
        <v>박제군</v>
      </c>
      <c r="C55" s="131" t="str">
        <f t="shared" si="20"/>
        <v>S</v>
      </c>
      <c r="D55" s="132">
        <f t="shared" si="21"/>
        <v>1.0152145584523506</v>
      </c>
      <c r="E55" s="133">
        <f t="shared" si="22"/>
        <v>5642</v>
      </c>
      <c r="F55" s="134" t="str">
        <f t="shared" si="23"/>
        <v>112</v>
      </c>
      <c r="G55" s="135" t="str">
        <f t="shared" si="24"/>
        <v>70바5997</v>
      </c>
      <c r="H55" s="136">
        <f t="shared" si="25"/>
        <v>3</v>
      </c>
      <c r="I55" s="137">
        <f t="shared" si="26"/>
        <v>2801.4320000000002</v>
      </c>
      <c r="J55" s="138">
        <f t="shared" si="27"/>
        <v>1.1546376799176727E-2</v>
      </c>
      <c r="K55" s="138">
        <f t="shared" si="28"/>
        <v>0.3137664810517532</v>
      </c>
      <c r="L55" s="138">
        <f t="shared" si="29"/>
        <v>0.1984699253810194</v>
      </c>
      <c r="M55" s="139">
        <f t="shared" si="30"/>
        <v>13.760999999999999</v>
      </c>
      <c r="N55" s="140">
        <f t="shared" si="31"/>
        <v>2.1417617846872603</v>
      </c>
      <c r="O55" s="140">
        <f t="shared" si="32"/>
        <v>20.596609162742485</v>
      </c>
      <c r="P55" s="230">
        <f t="shared" si="33"/>
        <v>1</v>
      </c>
      <c r="Q55" s="231">
        <f t="shared" si="34"/>
        <v>60</v>
      </c>
      <c r="R55" s="231">
        <f t="shared" si="35"/>
        <v>577</v>
      </c>
      <c r="T55">
        <v>531</v>
      </c>
      <c r="U55">
        <v>5642</v>
      </c>
      <c r="V55" t="s">
        <v>358</v>
      </c>
      <c r="W55">
        <v>2801.4319999999998</v>
      </c>
      <c r="X55">
        <v>1368.4059999999999</v>
      </c>
      <c r="Y55">
        <v>2.0470000000000002</v>
      </c>
      <c r="Z55">
        <v>13.760999999999999</v>
      </c>
      <c r="AA55">
        <v>165.84856300000001</v>
      </c>
      <c r="AB55">
        <v>1.9149499999999999</v>
      </c>
      <c r="AC55">
        <v>52.03772</v>
      </c>
      <c r="AD55" s="1">
        <v>556</v>
      </c>
      <c r="AE55">
        <v>60</v>
      </c>
      <c r="AF55">
        <v>577</v>
      </c>
      <c r="AG55">
        <v>85</v>
      </c>
      <c r="AH55">
        <v>16.891506</v>
      </c>
      <c r="AI55">
        <v>1555.8</v>
      </c>
      <c r="AJ55">
        <v>7.1</v>
      </c>
      <c r="AK55">
        <v>1</v>
      </c>
      <c r="AL55">
        <v>595</v>
      </c>
      <c r="AM55" t="s">
        <v>359</v>
      </c>
      <c r="AN55" t="s">
        <v>641</v>
      </c>
      <c r="AO55">
        <v>2629.953</v>
      </c>
      <c r="AR55" t="s">
        <v>120</v>
      </c>
      <c r="AS55" t="s">
        <v>121</v>
      </c>
      <c r="AT55" t="s">
        <v>205</v>
      </c>
      <c r="AU55" t="s">
        <v>358</v>
      </c>
      <c r="AV55" t="s">
        <v>48</v>
      </c>
      <c r="AW55">
        <v>3</v>
      </c>
      <c r="BB55">
        <v>1.0152145584523506</v>
      </c>
      <c r="BC55" t="s">
        <v>71</v>
      </c>
      <c r="BF55" t="s">
        <v>120</v>
      </c>
      <c r="BG55" t="s">
        <v>121</v>
      </c>
      <c r="BH55" t="s">
        <v>358</v>
      </c>
      <c r="BI55">
        <v>5642</v>
      </c>
      <c r="BJ55">
        <v>3</v>
      </c>
      <c r="BK55" t="s">
        <v>205</v>
      </c>
      <c r="BL55" t="s">
        <v>256</v>
      </c>
      <c r="BM55">
        <v>1.0152145584523506</v>
      </c>
      <c r="BN55" t="s">
        <v>71</v>
      </c>
      <c r="BO55" t="s">
        <v>178</v>
      </c>
      <c r="BP55">
        <v>2801.4320000000002</v>
      </c>
    </row>
    <row r="56" spans="1:68" ht="16.5">
      <c r="A56" s="112" t="str">
        <f t="shared" si="18"/>
        <v>청라교통</v>
      </c>
      <c r="B56" s="113" t="str">
        <f t="shared" si="19"/>
        <v>박주택</v>
      </c>
      <c r="C56" s="114" t="str">
        <f t="shared" si="20"/>
        <v>F</v>
      </c>
      <c r="D56" s="115">
        <f t="shared" si="21"/>
        <v>0.77914714209850211</v>
      </c>
      <c r="E56" s="116">
        <f t="shared" si="22"/>
        <v>5278</v>
      </c>
      <c r="F56" s="117" t="str">
        <f t="shared" si="23"/>
        <v>308</v>
      </c>
      <c r="G56" s="118" t="str">
        <f t="shared" si="24"/>
        <v>70바5066</v>
      </c>
      <c r="H56" s="119">
        <f t="shared" si="25"/>
        <v>3</v>
      </c>
      <c r="I56" s="120">
        <f t="shared" si="26"/>
        <v>5560.5229999999992</v>
      </c>
      <c r="J56" s="121">
        <f t="shared" si="27"/>
        <v>2.0477533492297889E-2</v>
      </c>
      <c r="K56" s="121">
        <f t="shared" si="28"/>
        <v>0.32972224694685781</v>
      </c>
      <c r="L56" s="121">
        <f t="shared" si="29"/>
        <v>0.13811650450865864</v>
      </c>
      <c r="M56" s="122">
        <f t="shared" si="30"/>
        <v>24.378</v>
      </c>
      <c r="N56" s="123">
        <f t="shared" si="31"/>
        <v>0.14387135886318606</v>
      </c>
      <c r="O56" s="123">
        <f t="shared" si="32"/>
        <v>18.631340972782596</v>
      </c>
      <c r="P56" s="232">
        <f t="shared" si="33"/>
        <v>56</v>
      </c>
      <c r="Q56" s="233">
        <f t="shared" si="34"/>
        <v>8</v>
      </c>
      <c r="R56" s="233">
        <f t="shared" si="35"/>
        <v>1036</v>
      </c>
      <c r="T56">
        <v>531</v>
      </c>
      <c r="U56">
        <v>5278</v>
      </c>
      <c r="V56" t="s">
        <v>360</v>
      </c>
      <c r="W56">
        <v>5560.5230000000001</v>
      </c>
      <c r="X56">
        <v>2512.7530000000002</v>
      </c>
      <c r="Y56">
        <v>2.2130000000000001</v>
      </c>
      <c r="Z56">
        <v>24.378</v>
      </c>
      <c r="AA56">
        <v>175.42107799999999</v>
      </c>
      <c r="AB56">
        <v>3.5921910000000001</v>
      </c>
      <c r="AC56">
        <v>57.840232</v>
      </c>
      <c r="AD56" s="1">
        <v>768</v>
      </c>
      <c r="AE56">
        <v>8</v>
      </c>
      <c r="AF56">
        <v>1036</v>
      </c>
      <c r="AG56">
        <v>95</v>
      </c>
      <c r="AH56">
        <v>31.698146000000001</v>
      </c>
      <c r="AI56">
        <v>63887.5</v>
      </c>
      <c r="AJ56">
        <v>21672.799999999999</v>
      </c>
      <c r="AK56">
        <v>56</v>
      </c>
      <c r="AL56">
        <v>46137</v>
      </c>
      <c r="AM56" t="s">
        <v>361</v>
      </c>
      <c r="AN56" t="s">
        <v>642</v>
      </c>
      <c r="AO56">
        <v>4505.018</v>
      </c>
      <c r="AR56" t="s">
        <v>120</v>
      </c>
      <c r="AS56" t="s">
        <v>124</v>
      </c>
      <c r="AT56" t="s">
        <v>249</v>
      </c>
      <c r="AU56" t="s">
        <v>360</v>
      </c>
      <c r="AV56" t="s">
        <v>48</v>
      </c>
      <c r="AW56">
        <v>3</v>
      </c>
      <c r="BB56">
        <v>0.77914714209850211</v>
      </c>
      <c r="BC56" t="s">
        <v>70</v>
      </c>
      <c r="BF56" t="s">
        <v>120</v>
      </c>
      <c r="BG56" t="s">
        <v>124</v>
      </c>
      <c r="BH56" t="s">
        <v>360</v>
      </c>
      <c r="BI56">
        <v>5278</v>
      </c>
      <c r="BJ56">
        <v>3</v>
      </c>
      <c r="BK56" t="s">
        <v>249</v>
      </c>
      <c r="BL56" t="s">
        <v>258</v>
      </c>
      <c r="BM56">
        <v>0.77914714209850211</v>
      </c>
      <c r="BN56" t="s">
        <v>70</v>
      </c>
      <c r="BO56" t="s">
        <v>190</v>
      </c>
      <c r="BP56">
        <v>5560.5229999999992</v>
      </c>
    </row>
    <row r="57" spans="1:68" ht="16.5">
      <c r="A57" s="129" t="str">
        <f t="shared" si="18"/>
        <v>청라교통</v>
      </c>
      <c r="B57" s="130" t="str">
        <f t="shared" si="19"/>
        <v>박학기</v>
      </c>
      <c r="C57" s="131" t="str">
        <f t="shared" si="20"/>
        <v>C</v>
      </c>
      <c r="D57" s="132">
        <f t="shared" si="21"/>
        <v>0.88607142857142862</v>
      </c>
      <c r="E57" s="133">
        <f t="shared" si="22"/>
        <v>913</v>
      </c>
      <c r="F57" s="134" t="str">
        <f t="shared" si="23"/>
        <v>307</v>
      </c>
      <c r="G57" s="135" t="str">
        <f t="shared" si="24"/>
        <v>72바1702</v>
      </c>
      <c r="H57" s="136">
        <f t="shared" si="25"/>
        <v>1</v>
      </c>
      <c r="I57" s="137">
        <f t="shared" si="26"/>
        <v>4323.4179999999997</v>
      </c>
      <c r="J57" s="138">
        <f t="shared" si="27"/>
        <v>5.2736373964365202E-3</v>
      </c>
      <c r="K57" s="138">
        <f t="shared" si="28"/>
        <v>0.26561041984047729</v>
      </c>
      <c r="L57" s="138">
        <f t="shared" si="29"/>
        <v>0.19336552699738957</v>
      </c>
      <c r="M57" s="139">
        <f t="shared" si="30"/>
        <v>17.678000000000001</v>
      </c>
      <c r="N57" s="140">
        <f t="shared" si="31"/>
        <v>0</v>
      </c>
      <c r="O57" s="140">
        <f t="shared" si="32"/>
        <v>3.9320741135832811</v>
      </c>
      <c r="P57" s="230">
        <f t="shared" si="33"/>
        <v>4</v>
      </c>
      <c r="Q57" s="231">
        <f t="shared" si="34"/>
        <v>0</v>
      </c>
      <c r="R57" s="231">
        <f t="shared" si="35"/>
        <v>170</v>
      </c>
      <c r="T57">
        <v>531</v>
      </c>
      <c r="U57">
        <v>913</v>
      </c>
      <c r="V57" t="s">
        <v>362</v>
      </c>
      <c r="W57">
        <v>4323.4179999999997</v>
      </c>
      <c r="X57">
        <v>1742.4559999999999</v>
      </c>
      <c r="Y57">
        <v>2.4809999999999999</v>
      </c>
      <c r="Z57">
        <v>17.678000000000001</v>
      </c>
      <c r="AA57">
        <v>165.59746799999999</v>
      </c>
      <c r="AB57">
        <v>0.87330099999999999</v>
      </c>
      <c r="AC57">
        <v>43.984413000000004</v>
      </c>
      <c r="AD57" s="1">
        <v>836</v>
      </c>
      <c r="AE57">
        <v>0</v>
      </c>
      <c r="AF57">
        <v>170</v>
      </c>
      <c r="AG57">
        <v>94</v>
      </c>
      <c r="AH57">
        <v>26.107994999999999</v>
      </c>
      <c r="AI57">
        <v>25790.400000000001</v>
      </c>
      <c r="AJ57">
        <v>8384.7999999999993</v>
      </c>
      <c r="AK57">
        <v>4</v>
      </c>
      <c r="AL57">
        <v>2725</v>
      </c>
      <c r="AM57" t="s">
        <v>363</v>
      </c>
      <c r="AN57" t="s">
        <v>643</v>
      </c>
      <c r="AO57">
        <v>4323.4179999999997</v>
      </c>
      <c r="AR57" t="s">
        <v>120</v>
      </c>
      <c r="AS57" t="s">
        <v>123</v>
      </c>
      <c r="AT57" t="s">
        <v>245</v>
      </c>
      <c r="AU57" t="s">
        <v>362</v>
      </c>
      <c r="AV57" t="s">
        <v>48</v>
      </c>
      <c r="AW57">
        <v>1</v>
      </c>
      <c r="BB57">
        <v>0.88607142857142862</v>
      </c>
      <c r="BC57" t="s">
        <v>69</v>
      </c>
      <c r="BF57" t="s">
        <v>120</v>
      </c>
      <c r="BG57" t="s">
        <v>123</v>
      </c>
      <c r="BH57" t="s">
        <v>362</v>
      </c>
      <c r="BI57">
        <v>913</v>
      </c>
      <c r="BJ57">
        <v>1</v>
      </c>
      <c r="BK57" t="s">
        <v>245</v>
      </c>
      <c r="BL57" t="s">
        <v>176</v>
      </c>
      <c r="BM57">
        <v>0.88607142857142862</v>
      </c>
      <c r="BN57" t="s">
        <v>69</v>
      </c>
      <c r="BO57" t="s">
        <v>179</v>
      </c>
      <c r="BP57">
        <v>4323.4179999999997</v>
      </c>
    </row>
    <row r="58" spans="1:68" ht="16.5">
      <c r="A58" s="112" t="str">
        <f t="shared" si="18"/>
        <v>청라교통</v>
      </c>
      <c r="B58" s="113" t="str">
        <f t="shared" si="19"/>
        <v>박학연</v>
      </c>
      <c r="C58" s="114" t="str">
        <f t="shared" si="20"/>
        <v>C</v>
      </c>
      <c r="D58" s="115">
        <f t="shared" si="21"/>
        <v>0.87529619617309051</v>
      </c>
      <c r="E58" s="116">
        <f t="shared" si="22"/>
        <v>6253</v>
      </c>
      <c r="F58" s="117" t="str">
        <f t="shared" si="23"/>
        <v>112</v>
      </c>
      <c r="G58" s="118" t="str">
        <f t="shared" si="24"/>
        <v>70바5996</v>
      </c>
      <c r="H58" s="119">
        <f t="shared" si="25"/>
        <v>2</v>
      </c>
      <c r="I58" s="120">
        <f t="shared" si="26"/>
        <v>1875.8739999999998</v>
      </c>
      <c r="J58" s="121">
        <f t="shared" si="27"/>
        <v>1.3584905283238963E-2</v>
      </c>
      <c r="K58" s="121">
        <f t="shared" si="28"/>
        <v>0.34423044299665556</v>
      </c>
      <c r="L58" s="121">
        <f t="shared" si="29"/>
        <v>0.25854614968809209</v>
      </c>
      <c r="M58" s="122">
        <f t="shared" si="30"/>
        <v>15.073</v>
      </c>
      <c r="N58" s="123">
        <f t="shared" si="31"/>
        <v>0</v>
      </c>
      <c r="O58" s="123">
        <f t="shared" si="32"/>
        <v>2.6121157391168062</v>
      </c>
      <c r="P58" s="232">
        <f t="shared" si="33"/>
        <v>0</v>
      </c>
      <c r="Q58" s="233">
        <f t="shared" si="34"/>
        <v>0</v>
      </c>
      <c r="R58" s="233">
        <f t="shared" si="35"/>
        <v>49</v>
      </c>
      <c r="T58">
        <v>531</v>
      </c>
      <c r="U58">
        <v>6253</v>
      </c>
      <c r="V58" t="s">
        <v>364</v>
      </c>
      <c r="W58">
        <v>1875.874</v>
      </c>
      <c r="X58">
        <v>1061.836</v>
      </c>
      <c r="Y58">
        <v>1.7669999999999999</v>
      </c>
      <c r="Z58">
        <v>15.073</v>
      </c>
      <c r="AA58">
        <v>108.063028</v>
      </c>
      <c r="AB58">
        <v>1.4680260000000001</v>
      </c>
      <c r="AC58">
        <v>37.198583999999997</v>
      </c>
      <c r="AD58" s="1">
        <v>485</v>
      </c>
      <c r="AE58">
        <v>0</v>
      </c>
      <c r="AF58">
        <v>49</v>
      </c>
      <c r="AG58">
        <v>89</v>
      </c>
      <c r="AH58">
        <v>17.359072999999999</v>
      </c>
      <c r="AI58">
        <v>1695.5</v>
      </c>
      <c r="AJ58">
        <v>15.3</v>
      </c>
      <c r="AK58">
        <v>0</v>
      </c>
      <c r="AL58">
        <v>0</v>
      </c>
      <c r="AM58" t="s">
        <v>365</v>
      </c>
      <c r="AN58" t="s">
        <v>644</v>
      </c>
      <c r="AO58">
        <v>1796.9369999999999</v>
      </c>
      <c r="AR58" t="s">
        <v>120</v>
      </c>
      <c r="AS58" t="s">
        <v>121</v>
      </c>
      <c r="AT58" t="s">
        <v>204</v>
      </c>
      <c r="AU58" t="s">
        <v>364</v>
      </c>
      <c r="AV58" t="s">
        <v>48</v>
      </c>
      <c r="AW58">
        <v>2</v>
      </c>
      <c r="BB58">
        <v>0.87529619617309051</v>
      </c>
      <c r="BC58" t="s">
        <v>69</v>
      </c>
      <c r="BF58" t="s">
        <v>120</v>
      </c>
      <c r="BG58" t="s">
        <v>121</v>
      </c>
      <c r="BH58" t="s">
        <v>364</v>
      </c>
      <c r="BI58">
        <v>6253</v>
      </c>
      <c r="BJ58">
        <v>2</v>
      </c>
      <c r="BK58" t="s">
        <v>204</v>
      </c>
      <c r="BL58" t="s">
        <v>256</v>
      </c>
      <c r="BM58">
        <v>0.87529619617309051</v>
      </c>
      <c r="BN58" t="s">
        <v>69</v>
      </c>
      <c r="BO58" t="s">
        <v>179</v>
      </c>
      <c r="BP58">
        <v>1875.8739999999998</v>
      </c>
    </row>
    <row r="59" spans="1:68" ht="16.5">
      <c r="A59" s="129" t="str">
        <f t="shared" si="18"/>
        <v>청라교통</v>
      </c>
      <c r="B59" s="130" t="str">
        <f t="shared" si="19"/>
        <v>방기조</v>
      </c>
      <c r="C59" s="131" t="str">
        <f t="shared" si="20"/>
        <v>F</v>
      </c>
      <c r="D59" s="132">
        <f t="shared" si="21"/>
        <v>0.7420687393896791</v>
      </c>
      <c r="E59" s="133">
        <f t="shared" si="22"/>
        <v>4717</v>
      </c>
      <c r="F59" s="134" t="str">
        <f t="shared" si="23"/>
        <v>308</v>
      </c>
      <c r="G59" s="135" t="str">
        <f t="shared" si="24"/>
        <v>75아1293</v>
      </c>
      <c r="H59" s="136">
        <f t="shared" si="25"/>
        <v>8</v>
      </c>
      <c r="I59" s="137">
        <f t="shared" si="26"/>
        <v>5753.9930000000004</v>
      </c>
      <c r="J59" s="138">
        <f t="shared" si="27"/>
        <v>1.3735928449452621E-2</v>
      </c>
      <c r="K59" s="138">
        <f t="shared" si="28"/>
        <v>0.24214710846205353</v>
      </c>
      <c r="L59" s="138">
        <f t="shared" si="29"/>
        <v>0.15849862869141482</v>
      </c>
      <c r="M59" s="139">
        <f t="shared" si="30"/>
        <v>28.786999999999999</v>
      </c>
      <c r="N59" s="140">
        <f t="shared" si="31"/>
        <v>8.6896178010644087E-2</v>
      </c>
      <c r="O59" s="140">
        <f t="shared" si="32"/>
        <v>35.610053748761942</v>
      </c>
      <c r="P59" s="230">
        <f t="shared" si="33"/>
        <v>4</v>
      </c>
      <c r="Q59" s="231">
        <f t="shared" si="34"/>
        <v>5</v>
      </c>
      <c r="R59" s="231">
        <f t="shared" si="35"/>
        <v>2049</v>
      </c>
      <c r="T59">
        <v>531</v>
      </c>
      <c r="U59">
        <v>4717</v>
      </c>
      <c r="V59" t="s">
        <v>366</v>
      </c>
      <c r="W59">
        <v>5753.9930000000004</v>
      </c>
      <c r="X59">
        <v>2757.2440000000001</v>
      </c>
      <c r="Y59">
        <v>2.0870000000000002</v>
      </c>
      <c r="Z59">
        <v>28.786999999999999</v>
      </c>
      <c r="AA59">
        <v>152.35439</v>
      </c>
      <c r="AB59">
        <v>2.0927289999999998</v>
      </c>
      <c r="AC59">
        <v>36.892175000000002</v>
      </c>
      <c r="AD59" s="1">
        <v>912</v>
      </c>
      <c r="AE59">
        <v>5</v>
      </c>
      <c r="AF59">
        <v>2049</v>
      </c>
      <c r="AG59">
        <v>101</v>
      </c>
      <c r="AH59">
        <v>37.767161999999999</v>
      </c>
      <c r="AI59">
        <v>42446</v>
      </c>
      <c r="AJ59">
        <v>29475.7</v>
      </c>
      <c r="AK59">
        <v>4</v>
      </c>
      <c r="AL59">
        <v>538</v>
      </c>
      <c r="AM59" t="s">
        <v>367</v>
      </c>
      <c r="AN59" t="s">
        <v>645</v>
      </c>
      <c r="AO59">
        <v>1343.09</v>
      </c>
      <c r="AR59" t="s">
        <v>120</v>
      </c>
      <c r="AS59" t="s">
        <v>124</v>
      </c>
      <c r="AT59" t="s">
        <v>254</v>
      </c>
      <c r="AU59" t="s">
        <v>366</v>
      </c>
      <c r="AV59" t="s">
        <v>48</v>
      </c>
      <c r="AW59">
        <v>8</v>
      </c>
      <c r="BB59">
        <v>0.7420687393896791</v>
      </c>
      <c r="BC59" t="s">
        <v>70</v>
      </c>
      <c r="BF59" t="s">
        <v>120</v>
      </c>
      <c r="BG59" t="s">
        <v>124</v>
      </c>
      <c r="BH59" t="s">
        <v>366</v>
      </c>
      <c r="BI59">
        <v>4717</v>
      </c>
      <c r="BJ59">
        <v>8</v>
      </c>
      <c r="BK59" t="s">
        <v>254</v>
      </c>
      <c r="BL59" t="s">
        <v>249</v>
      </c>
      <c r="BM59">
        <v>0.7420687393896791</v>
      </c>
      <c r="BN59" t="s">
        <v>70</v>
      </c>
      <c r="BO59" t="s">
        <v>190</v>
      </c>
      <c r="BP59">
        <v>5753.9930000000004</v>
      </c>
    </row>
    <row r="60" spans="1:68" ht="16.5">
      <c r="A60" s="112" t="str">
        <f t="shared" si="18"/>
        <v>청라교통</v>
      </c>
      <c r="B60" s="113" t="str">
        <f t="shared" si="19"/>
        <v>방용길</v>
      </c>
      <c r="C60" s="114" t="str">
        <f t="shared" si="20"/>
        <v>F</v>
      </c>
      <c r="D60" s="115">
        <f t="shared" si="21"/>
        <v>0.79857142857142871</v>
      </c>
      <c r="E60" s="116">
        <f t="shared" si="22"/>
        <v>7799</v>
      </c>
      <c r="F60" s="117" t="str">
        <f t="shared" si="23"/>
        <v>307</v>
      </c>
      <c r="G60" s="118" t="str">
        <f t="shared" si="24"/>
        <v>72바1703</v>
      </c>
      <c r="H60" s="119">
        <f t="shared" si="25"/>
        <v>1</v>
      </c>
      <c r="I60" s="120">
        <f t="shared" si="26"/>
        <v>3733.5169999999998</v>
      </c>
      <c r="J60" s="121">
        <f t="shared" si="27"/>
        <v>1.6459441565067668E-2</v>
      </c>
      <c r="K60" s="121">
        <f t="shared" si="28"/>
        <v>0.38449791543264505</v>
      </c>
      <c r="L60" s="121">
        <f t="shared" si="29"/>
        <v>0.18266958473739373</v>
      </c>
      <c r="M60" s="122">
        <f t="shared" si="30"/>
        <v>24.253</v>
      </c>
      <c r="N60" s="123">
        <f t="shared" si="31"/>
        <v>2.6784396589060663E-2</v>
      </c>
      <c r="O60" s="123">
        <f t="shared" si="32"/>
        <v>61.818387327552017</v>
      </c>
      <c r="P60" s="232">
        <f t="shared" si="33"/>
        <v>67</v>
      </c>
      <c r="Q60" s="233">
        <f t="shared" si="34"/>
        <v>1</v>
      </c>
      <c r="R60" s="233">
        <f t="shared" si="35"/>
        <v>2308</v>
      </c>
      <c r="T60">
        <v>531</v>
      </c>
      <c r="U60">
        <v>7799</v>
      </c>
      <c r="V60" t="s">
        <v>368</v>
      </c>
      <c r="W60">
        <v>3733.5169999999998</v>
      </c>
      <c r="X60">
        <v>1669.8340000000001</v>
      </c>
      <c r="Y60">
        <v>2.2360000000000002</v>
      </c>
      <c r="Z60">
        <v>24.253</v>
      </c>
      <c r="AA60">
        <v>160.54554400000001</v>
      </c>
      <c r="AB60">
        <v>2.64249</v>
      </c>
      <c r="AC60">
        <v>61.729427000000001</v>
      </c>
      <c r="AD60" s="1">
        <v>682</v>
      </c>
      <c r="AE60">
        <v>1</v>
      </c>
      <c r="AF60">
        <v>2308</v>
      </c>
      <c r="AG60">
        <v>93</v>
      </c>
      <c r="AH60">
        <v>23.255189000000001</v>
      </c>
      <c r="AI60">
        <v>32455.8</v>
      </c>
      <c r="AJ60">
        <v>8579.1</v>
      </c>
      <c r="AK60">
        <v>67</v>
      </c>
      <c r="AL60">
        <v>38029</v>
      </c>
      <c r="AM60" t="s">
        <v>369</v>
      </c>
      <c r="AN60" t="s">
        <v>646</v>
      </c>
      <c r="AO60">
        <v>3733.5169999999998</v>
      </c>
      <c r="AR60" t="s">
        <v>120</v>
      </c>
      <c r="AS60" t="s">
        <v>123</v>
      </c>
      <c r="AT60" t="s">
        <v>246</v>
      </c>
      <c r="AU60" t="s">
        <v>368</v>
      </c>
      <c r="AV60" t="s">
        <v>48</v>
      </c>
      <c r="AW60">
        <v>1</v>
      </c>
      <c r="BB60">
        <v>0.79857142857142871</v>
      </c>
      <c r="BC60" t="s">
        <v>70</v>
      </c>
      <c r="BF60" t="s">
        <v>120</v>
      </c>
      <c r="BG60" t="s">
        <v>123</v>
      </c>
      <c r="BH60" t="s">
        <v>368</v>
      </c>
      <c r="BI60">
        <v>7799</v>
      </c>
      <c r="BJ60">
        <v>1</v>
      </c>
      <c r="BK60" t="s">
        <v>246</v>
      </c>
      <c r="BL60" t="s">
        <v>176</v>
      </c>
      <c r="BM60">
        <v>0.79857142857142871</v>
      </c>
      <c r="BN60" t="s">
        <v>70</v>
      </c>
      <c r="BO60" t="s">
        <v>190</v>
      </c>
      <c r="BP60">
        <v>3733.5169999999998</v>
      </c>
    </row>
    <row r="61" spans="1:68" ht="16.5">
      <c r="A61" s="129" t="str">
        <f t="shared" si="18"/>
        <v>청라교통</v>
      </c>
      <c r="B61" s="130" t="str">
        <f t="shared" si="19"/>
        <v>방진철</v>
      </c>
      <c r="C61" s="131" t="str">
        <f t="shared" si="20"/>
        <v>C</v>
      </c>
      <c r="D61" s="132">
        <f t="shared" si="21"/>
        <v>0.85906085768030671</v>
      </c>
      <c r="E61" s="133">
        <f t="shared" si="22"/>
        <v>6951</v>
      </c>
      <c r="F61" s="134" t="str">
        <f t="shared" si="23"/>
        <v>306</v>
      </c>
      <c r="G61" s="135" t="str">
        <f t="shared" si="24"/>
        <v>70바6087</v>
      </c>
      <c r="H61" s="136">
        <f t="shared" si="25"/>
        <v>2</v>
      </c>
      <c r="I61" s="137">
        <f t="shared" si="26"/>
        <v>4668.8559999999998</v>
      </c>
      <c r="J61" s="138">
        <f t="shared" si="27"/>
        <v>2.6732154399012855E-2</v>
      </c>
      <c r="K61" s="138">
        <f t="shared" si="28"/>
        <v>0.32081769879172511</v>
      </c>
      <c r="L61" s="138">
        <f t="shared" si="29"/>
        <v>0.14885873541612765</v>
      </c>
      <c r="M61" s="139">
        <f t="shared" si="30"/>
        <v>19.026</v>
      </c>
      <c r="N61" s="140">
        <f t="shared" si="31"/>
        <v>0.34269636930331543</v>
      </c>
      <c r="O61" s="140">
        <f t="shared" si="32"/>
        <v>5.804419755074905</v>
      </c>
      <c r="P61" s="230">
        <f t="shared" si="33"/>
        <v>77</v>
      </c>
      <c r="Q61" s="231">
        <f t="shared" si="34"/>
        <v>16</v>
      </c>
      <c r="R61" s="231">
        <f t="shared" si="35"/>
        <v>271</v>
      </c>
      <c r="T61">
        <v>531</v>
      </c>
      <c r="U61">
        <v>6951</v>
      </c>
      <c r="V61" t="s">
        <v>370</v>
      </c>
      <c r="W61">
        <v>4668.8559999999998</v>
      </c>
      <c r="X61">
        <v>1653.9649999999999</v>
      </c>
      <c r="Y61">
        <v>2.823</v>
      </c>
      <c r="Z61">
        <v>19.026</v>
      </c>
      <c r="AA61">
        <v>171.8897</v>
      </c>
      <c r="AB61">
        <v>4.5949819999999999</v>
      </c>
      <c r="AC61">
        <v>55.145257999999998</v>
      </c>
      <c r="AD61" s="1">
        <v>695</v>
      </c>
      <c r="AE61">
        <v>16</v>
      </c>
      <c r="AF61">
        <v>271</v>
      </c>
      <c r="AG61">
        <v>91</v>
      </c>
      <c r="AH61">
        <v>27.161930000000002</v>
      </c>
      <c r="AI61">
        <v>39010.1</v>
      </c>
      <c r="AJ61">
        <v>23469.200000000001</v>
      </c>
      <c r="AK61">
        <v>77</v>
      </c>
      <c r="AL61">
        <v>64351</v>
      </c>
      <c r="AM61" t="s">
        <v>371</v>
      </c>
      <c r="AN61" t="s">
        <v>647</v>
      </c>
      <c r="AO61">
        <v>4430.482</v>
      </c>
      <c r="AR61" t="s">
        <v>120</v>
      </c>
      <c r="AS61" t="s">
        <v>122</v>
      </c>
      <c r="AT61" t="s">
        <v>230</v>
      </c>
      <c r="AU61" t="s">
        <v>370</v>
      </c>
      <c r="AV61" t="s">
        <v>48</v>
      </c>
      <c r="AW61">
        <v>2</v>
      </c>
      <c r="BB61">
        <v>0.85906085768030671</v>
      </c>
      <c r="BC61" t="s">
        <v>69</v>
      </c>
      <c r="BF61" t="s">
        <v>120</v>
      </c>
      <c r="BG61" t="s">
        <v>122</v>
      </c>
      <c r="BH61" t="s">
        <v>370</v>
      </c>
      <c r="BI61">
        <v>6951</v>
      </c>
      <c r="BJ61">
        <v>2</v>
      </c>
      <c r="BK61" t="s">
        <v>230</v>
      </c>
      <c r="BL61" t="s">
        <v>235</v>
      </c>
      <c r="BM61">
        <v>0.85906085768030671</v>
      </c>
      <c r="BN61" t="s">
        <v>69</v>
      </c>
      <c r="BO61" t="s">
        <v>179</v>
      </c>
      <c r="BP61">
        <v>4668.8559999999998</v>
      </c>
    </row>
    <row r="62" spans="1:68" ht="16.5">
      <c r="A62" s="112" t="str">
        <f t="shared" si="18"/>
        <v>청라교통</v>
      </c>
      <c r="B62" s="113" t="str">
        <f t="shared" si="19"/>
        <v>백정기</v>
      </c>
      <c r="C62" s="114" t="str">
        <f t="shared" si="20"/>
        <v>C</v>
      </c>
      <c r="D62" s="115">
        <f t="shared" si="21"/>
        <v>0.87168809725147078</v>
      </c>
      <c r="E62" s="116">
        <f t="shared" si="22"/>
        <v>615</v>
      </c>
      <c r="F62" s="117" t="str">
        <f t="shared" si="23"/>
        <v>306</v>
      </c>
      <c r="G62" s="118" t="str">
        <f t="shared" si="24"/>
        <v>70바6087</v>
      </c>
      <c r="H62" s="119">
        <f t="shared" si="25"/>
        <v>3</v>
      </c>
      <c r="I62" s="120">
        <f t="shared" si="26"/>
        <v>4986.6200000000008</v>
      </c>
      <c r="J62" s="121">
        <f t="shared" si="27"/>
        <v>3.8352583110463881E-3</v>
      </c>
      <c r="K62" s="121">
        <f t="shared" si="28"/>
        <v>0.25546830690532446</v>
      </c>
      <c r="L62" s="121">
        <f t="shared" si="29"/>
        <v>9.5254902118067933E-2</v>
      </c>
      <c r="M62" s="122">
        <f t="shared" si="30"/>
        <v>20.306999999999999</v>
      </c>
      <c r="N62" s="123">
        <f t="shared" si="31"/>
        <v>4.0107327207607561E-2</v>
      </c>
      <c r="O62" s="123">
        <f t="shared" si="32"/>
        <v>22.760908190317288</v>
      </c>
      <c r="P62" s="232">
        <f t="shared" si="33"/>
        <v>18</v>
      </c>
      <c r="Q62" s="233">
        <f t="shared" si="34"/>
        <v>2</v>
      </c>
      <c r="R62" s="233">
        <f t="shared" si="35"/>
        <v>1135</v>
      </c>
      <c r="T62">
        <v>531</v>
      </c>
      <c r="U62">
        <v>615</v>
      </c>
      <c r="V62" t="s">
        <v>372</v>
      </c>
      <c r="W62">
        <v>4986.62</v>
      </c>
      <c r="X62">
        <v>1743.877</v>
      </c>
      <c r="Y62">
        <v>2.86</v>
      </c>
      <c r="Z62">
        <v>20.306999999999999</v>
      </c>
      <c r="AA62">
        <v>151.00469200000001</v>
      </c>
      <c r="AB62">
        <v>0.57914200000000005</v>
      </c>
      <c r="AC62">
        <v>38.576912999999998</v>
      </c>
      <c r="AD62" s="1">
        <v>475</v>
      </c>
      <c r="AE62">
        <v>2</v>
      </c>
      <c r="AF62">
        <v>1135</v>
      </c>
      <c r="AG62">
        <v>99</v>
      </c>
      <c r="AH62">
        <v>33.022947000000002</v>
      </c>
      <c r="AI62">
        <v>43602.6</v>
      </c>
      <c r="AJ62">
        <v>20787.400000000001</v>
      </c>
      <c r="AK62">
        <v>18</v>
      </c>
      <c r="AL62">
        <v>13649</v>
      </c>
      <c r="AM62" t="s">
        <v>373</v>
      </c>
      <c r="AN62" t="s">
        <v>648</v>
      </c>
      <c r="AO62">
        <v>4490.3100000000004</v>
      </c>
      <c r="AR62" t="s">
        <v>120</v>
      </c>
      <c r="AS62" t="s">
        <v>122</v>
      </c>
      <c r="AT62" t="s">
        <v>230</v>
      </c>
      <c r="AU62" t="s">
        <v>372</v>
      </c>
      <c r="AV62" t="s">
        <v>48</v>
      </c>
      <c r="AW62">
        <v>3</v>
      </c>
      <c r="BB62">
        <v>0.87168809725147078</v>
      </c>
      <c r="BC62" t="s">
        <v>69</v>
      </c>
      <c r="BF62" t="s">
        <v>120</v>
      </c>
      <c r="BG62" t="s">
        <v>122</v>
      </c>
      <c r="BH62" t="s">
        <v>372</v>
      </c>
      <c r="BI62">
        <v>615</v>
      </c>
      <c r="BJ62">
        <v>3</v>
      </c>
      <c r="BK62" t="s">
        <v>230</v>
      </c>
      <c r="BL62" t="s">
        <v>235</v>
      </c>
      <c r="BM62">
        <v>0.87168809725147078</v>
      </c>
      <c r="BN62" t="s">
        <v>69</v>
      </c>
      <c r="BO62" t="s">
        <v>179</v>
      </c>
      <c r="BP62">
        <v>4986.6200000000008</v>
      </c>
    </row>
    <row r="63" spans="1:68" ht="16.5">
      <c r="A63" s="129" t="str">
        <f t="shared" si="18"/>
        <v>청라교통</v>
      </c>
      <c r="B63" s="130" t="str">
        <f t="shared" si="19"/>
        <v>서현철</v>
      </c>
      <c r="C63" s="131" t="str">
        <f t="shared" si="20"/>
        <v>F</v>
      </c>
      <c r="D63" s="132">
        <f t="shared" si="21"/>
        <v>0.71441404877939596</v>
      </c>
      <c r="E63" s="133">
        <f t="shared" si="22"/>
        <v>3003</v>
      </c>
      <c r="F63" s="134" t="str">
        <f t="shared" si="23"/>
        <v>307</v>
      </c>
      <c r="G63" s="135" t="str">
        <f t="shared" si="24"/>
        <v>72바1699</v>
      </c>
      <c r="H63" s="136">
        <f t="shared" si="25"/>
        <v>2</v>
      </c>
      <c r="I63" s="137">
        <f t="shared" si="26"/>
        <v>4778.9880000000003</v>
      </c>
      <c r="J63" s="138">
        <f t="shared" si="27"/>
        <v>2.8467659337750136E-2</v>
      </c>
      <c r="K63" s="138">
        <f t="shared" si="28"/>
        <v>0.31984130824267898</v>
      </c>
      <c r="L63" s="138">
        <f t="shared" si="29"/>
        <v>0.15902948490349839</v>
      </c>
      <c r="M63" s="139">
        <f t="shared" si="30"/>
        <v>25.265000000000001</v>
      </c>
      <c r="N63" s="140">
        <f t="shared" si="31"/>
        <v>0.18832439001730072</v>
      </c>
      <c r="O63" s="140">
        <f t="shared" si="32"/>
        <v>19.962385341833876</v>
      </c>
      <c r="P63" s="230">
        <f t="shared" si="33"/>
        <v>43</v>
      </c>
      <c r="Q63" s="231">
        <f t="shared" si="34"/>
        <v>9</v>
      </c>
      <c r="R63" s="231">
        <f t="shared" si="35"/>
        <v>954</v>
      </c>
      <c r="T63">
        <v>531</v>
      </c>
      <c r="U63">
        <v>3003</v>
      </c>
      <c r="V63" t="s">
        <v>374</v>
      </c>
      <c r="W63">
        <v>4778.9880000000003</v>
      </c>
      <c r="X63">
        <v>2482.1860000000001</v>
      </c>
      <c r="Y63">
        <v>1.925</v>
      </c>
      <c r="Z63">
        <v>25.265000000000001</v>
      </c>
      <c r="AA63">
        <v>194.31330600000001</v>
      </c>
      <c r="AB63">
        <v>5.5316450000000001</v>
      </c>
      <c r="AC63">
        <v>62.149422000000001</v>
      </c>
      <c r="AD63" s="1">
        <v>760</v>
      </c>
      <c r="AE63">
        <v>9</v>
      </c>
      <c r="AF63">
        <v>954</v>
      </c>
      <c r="AG63">
        <v>92</v>
      </c>
      <c r="AH63">
        <v>24.594239000000002</v>
      </c>
      <c r="AI63">
        <v>46863.1</v>
      </c>
      <c r="AJ63">
        <v>13325.6</v>
      </c>
      <c r="AK63">
        <v>43</v>
      </c>
      <c r="AL63">
        <v>19468</v>
      </c>
      <c r="AM63" t="s">
        <v>375</v>
      </c>
      <c r="AN63" t="s">
        <v>649</v>
      </c>
      <c r="AO63">
        <v>4652.9870000000001</v>
      </c>
      <c r="AR63" t="s">
        <v>120</v>
      </c>
      <c r="AS63" t="s">
        <v>123</v>
      </c>
      <c r="AT63" t="s">
        <v>242</v>
      </c>
      <c r="AU63" t="s">
        <v>374</v>
      </c>
      <c r="AV63" t="s">
        <v>48</v>
      </c>
      <c r="AW63">
        <v>2</v>
      </c>
      <c r="BB63">
        <v>0.71441404877939596</v>
      </c>
      <c r="BC63" t="s">
        <v>70</v>
      </c>
      <c r="BF63" t="s">
        <v>120</v>
      </c>
      <c r="BG63" t="s">
        <v>123</v>
      </c>
      <c r="BH63" t="s">
        <v>374</v>
      </c>
      <c r="BI63">
        <v>3003</v>
      </c>
      <c r="BJ63">
        <v>2</v>
      </c>
      <c r="BK63" t="s">
        <v>242</v>
      </c>
      <c r="BL63" t="s">
        <v>259</v>
      </c>
      <c r="BM63">
        <v>0.71441404877939596</v>
      </c>
      <c r="BN63" t="s">
        <v>70</v>
      </c>
      <c r="BO63" t="s">
        <v>190</v>
      </c>
      <c r="BP63">
        <v>4778.9880000000003</v>
      </c>
    </row>
    <row r="64" spans="1:68" ht="16.5">
      <c r="A64" s="112" t="str">
        <f t="shared" si="18"/>
        <v>청라교통</v>
      </c>
      <c r="B64" s="113" t="str">
        <f t="shared" si="19"/>
        <v>손대연</v>
      </c>
      <c r="C64" s="114" t="str">
        <f t="shared" si="20"/>
        <v>C</v>
      </c>
      <c r="D64" s="115">
        <f t="shared" si="21"/>
        <v>0.87922285937406774</v>
      </c>
      <c r="E64" s="116">
        <f t="shared" si="22"/>
        <v>9997</v>
      </c>
      <c r="F64" s="117" t="str">
        <f t="shared" si="23"/>
        <v>306</v>
      </c>
      <c r="G64" s="118" t="str">
        <f t="shared" si="24"/>
        <v>72바1499</v>
      </c>
      <c r="H64" s="119">
        <f t="shared" si="25"/>
        <v>4</v>
      </c>
      <c r="I64" s="120">
        <f t="shared" si="26"/>
        <v>4830.7729999999992</v>
      </c>
      <c r="J64" s="121">
        <f t="shared" si="27"/>
        <v>1.7946050683830459E-2</v>
      </c>
      <c r="K64" s="121">
        <f t="shared" si="28"/>
        <v>0.29007921560912547</v>
      </c>
      <c r="L64" s="121">
        <f t="shared" si="29"/>
        <v>0.12792983648786646</v>
      </c>
      <c r="M64" s="122">
        <f t="shared" si="30"/>
        <v>17.484000000000002</v>
      </c>
      <c r="N64" s="123">
        <f t="shared" si="31"/>
        <v>0</v>
      </c>
      <c r="O64" s="123">
        <f t="shared" si="32"/>
        <v>7.0382110689117452</v>
      </c>
      <c r="P64" s="232">
        <f t="shared" si="33"/>
        <v>55</v>
      </c>
      <c r="Q64" s="233">
        <f t="shared" si="34"/>
        <v>0</v>
      </c>
      <c r="R64" s="233">
        <f t="shared" si="35"/>
        <v>340</v>
      </c>
      <c r="T64">
        <v>531</v>
      </c>
      <c r="U64">
        <v>9997</v>
      </c>
      <c r="V64" t="s">
        <v>376</v>
      </c>
      <c r="W64">
        <v>4830.7730000000001</v>
      </c>
      <c r="X64">
        <v>1779.393</v>
      </c>
      <c r="Y64">
        <v>2.7149999999999999</v>
      </c>
      <c r="Z64">
        <v>17.484000000000002</v>
      </c>
      <c r="AA64">
        <v>160.402478</v>
      </c>
      <c r="AB64">
        <v>2.8785910000000001</v>
      </c>
      <c r="AC64">
        <v>46.529425000000003</v>
      </c>
      <c r="AD64" s="1">
        <v>618</v>
      </c>
      <c r="AE64">
        <v>0</v>
      </c>
      <c r="AF64">
        <v>340</v>
      </c>
      <c r="AG64">
        <v>97</v>
      </c>
      <c r="AH64">
        <v>30.116572999999999</v>
      </c>
      <c r="AI64">
        <v>45762.2</v>
      </c>
      <c r="AJ64">
        <v>27063.1</v>
      </c>
      <c r="AK64">
        <v>55</v>
      </c>
      <c r="AL64">
        <v>41162</v>
      </c>
      <c r="AM64" t="s">
        <v>377</v>
      </c>
      <c r="AN64" t="s">
        <v>650</v>
      </c>
      <c r="AO64">
        <v>3851.45</v>
      </c>
      <c r="AR64" t="s">
        <v>120</v>
      </c>
      <c r="AS64" t="s">
        <v>122</v>
      </c>
      <c r="AT64" t="s">
        <v>238</v>
      </c>
      <c r="AU64" t="s">
        <v>376</v>
      </c>
      <c r="AV64" t="s">
        <v>48</v>
      </c>
      <c r="AW64">
        <v>4</v>
      </c>
      <c r="BB64">
        <v>0.87922285937406774</v>
      </c>
      <c r="BC64" t="s">
        <v>69</v>
      </c>
      <c r="BF64" t="s">
        <v>120</v>
      </c>
      <c r="BG64" t="s">
        <v>122</v>
      </c>
      <c r="BH64" t="s">
        <v>376</v>
      </c>
      <c r="BI64">
        <v>9997</v>
      </c>
      <c r="BJ64">
        <v>4</v>
      </c>
      <c r="BK64" t="s">
        <v>238</v>
      </c>
      <c r="BL64" t="s">
        <v>257</v>
      </c>
      <c r="BM64">
        <v>0.87922285937406774</v>
      </c>
      <c r="BN64" t="s">
        <v>69</v>
      </c>
      <c r="BO64" t="s">
        <v>179</v>
      </c>
      <c r="BP64">
        <v>4830.7729999999992</v>
      </c>
    </row>
    <row r="65" spans="1:68" ht="16.5">
      <c r="A65" s="129" t="str">
        <f t="shared" si="18"/>
        <v>청라교통</v>
      </c>
      <c r="B65" s="130" t="str">
        <f t="shared" si="19"/>
        <v>손주원</v>
      </c>
      <c r="C65" s="131" t="str">
        <f t="shared" si="20"/>
        <v>D</v>
      </c>
      <c r="D65" s="132">
        <f t="shared" si="21"/>
        <v>0.83162555017225426</v>
      </c>
      <c r="E65" s="133">
        <f t="shared" si="22"/>
        <v>3369</v>
      </c>
      <c r="F65" s="134" t="str">
        <f t="shared" si="23"/>
        <v>306</v>
      </c>
      <c r="G65" s="135" t="str">
        <f t="shared" si="24"/>
        <v>70바6085</v>
      </c>
      <c r="H65" s="136">
        <f t="shared" si="25"/>
        <v>4</v>
      </c>
      <c r="I65" s="137">
        <f t="shared" si="26"/>
        <v>4459.6589999999997</v>
      </c>
      <c r="J65" s="138">
        <f t="shared" si="27"/>
        <v>4.523488338247119E-2</v>
      </c>
      <c r="K65" s="138">
        <f t="shared" si="28"/>
        <v>0.29689114572657971</v>
      </c>
      <c r="L65" s="138">
        <f t="shared" si="29"/>
        <v>0.15113263144110348</v>
      </c>
      <c r="M65" s="139">
        <f t="shared" si="30"/>
        <v>21.818000000000001</v>
      </c>
      <c r="N65" s="140">
        <f t="shared" si="31"/>
        <v>2.2423239086217132E-2</v>
      </c>
      <c r="O65" s="140">
        <f t="shared" si="32"/>
        <v>17.355587052732059</v>
      </c>
      <c r="P65" s="230">
        <f t="shared" si="33"/>
        <v>46</v>
      </c>
      <c r="Q65" s="231">
        <f t="shared" si="34"/>
        <v>1</v>
      </c>
      <c r="R65" s="231">
        <f t="shared" si="35"/>
        <v>774</v>
      </c>
      <c r="T65">
        <v>531</v>
      </c>
      <c r="U65">
        <v>3369</v>
      </c>
      <c r="V65" t="s">
        <v>378</v>
      </c>
      <c r="W65">
        <v>4459.6589999999997</v>
      </c>
      <c r="X65">
        <v>1679.06</v>
      </c>
      <c r="Y65">
        <v>2.6560000000000001</v>
      </c>
      <c r="Z65">
        <v>21.818000000000001</v>
      </c>
      <c r="AA65">
        <v>153.79553300000001</v>
      </c>
      <c r="AB65">
        <v>6.9569229999999997</v>
      </c>
      <c r="AC65">
        <v>45.660532000000003</v>
      </c>
      <c r="AD65" s="1">
        <v>674</v>
      </c>
      <c r="AE65">
        <v>1</v>
      </c>
      <c r="AF65">
        <v>774</v>
      </c>
      <c r="AG65">
        <v>93</v>
      </c>
      <c r="AH65">
        <v>28.997323999999999</v>
      </c>
      <c r="AI65">
        <v>35988.699999999997</v>
      </c>
      <c r="AJ65">
        <v>17874.900000000001</v>
      </c>
      <c r="AK65">
        <v>46</v>
      </c>
      <c r="AL65">
        <v>43410</v>
      </c>
      <c r="AM65" t="s">
        <v>379</v>
      </c>
      <c r="AN65" t="s">
        <v>651</v>
      </c>
      <c r="AO65">
        <v>3847.5590000000002</v>
      </c>
      <c r="AR65" t="s">
        <v>120</v>
      </c>
      <c r="AS65" t="s">
        <v>122</v>
      </c>
      <c r="AT65" t="s">
        <v>229</v>
      </c>
      <c r="AU65" t="s">
        <v>378</v>
      </c>
      <c r="AV65" t="s">
        <v>48</v>
      </c>
      <c r="AW65">
        <v>4</v>
      </c>
      <c r="BB65">
        <v>0.83162555017225426</v>
      </c>
      <c r="BC65" t="s">
        <v>67</v>
      </c>
      <c r="BF65" t="s">
        <v>120</v>
      </c>
      <c r="BG65" t="s">
        <v>122</v>
      </c>
      <c r="BH65" t="s">
        <v>378</v>
      </c>
      <c r="BI65">
        <v>3369</v>
      </c>
      <c r="BJ65">
        <v>4</v>
      </c>
      <c r="BK65" t="s">
        <v>229</v>
      </c>
      <c r="BL65" t="s">
        <v>226</v>
      </c>
      <c r="BM65">
        <v>0.83162555017225426</v>
      </c>
      <c r="BN65" t="s">
        <v>67</v>
      </c>
      <c r="BO65" t="s">
        <v>181</v>
      </c>
      <c r="BP65">
        <v>4459.6589999999997</v>
      </c>
    </row>
    <row r="66" spans="1:68" ht="16.5">
      <c r="A66" s="112" t="str">
        <f t="shared" si="18"/>
        <v>청라교통</v>
      </c>
      <c r="B66" s="113" t="str">
        <f t="shared" si="19"/>
        <v>신동훈</v>
      </c>
      <c r="C66" s="114" t="str">
        <f t="shared" si="20"/>
        <v>C</v>
      </c>
      <c r="D66" s="115">
        <f t="shared" si="21"/>
        <v>0.88500000000000001</v>
      </c>
      <c r="E66" s="116">
        <f t="shared" si="22"/>
        <v>8475</v>
      </c>
      <c r="F66" s="117" t="str">
        <f t="shared" si="23"/>
        <v>112</v>
      </c>
      <c r="G66" s="118" t="str">
        <f t="shared" si="24"/>
        <v>70바6065</v>
      </c>
      <c r="H66" s="119">
        <f t="shared" si="25"/>
        <v>1</v>
      </c>
      <c r="I66" s="120">
        <f t="shared" si="26"/>
        <v>451.60500000000002</v>
      </c>
      <c r="J66" s="121">
        <f t="shared" si="27"/>
        <v>1.1893028534170139E-2</v>
      </c>
      <c r="K66" s="121">
        <f t="shared" si="28"/>
        <v>0.39719225056446061</v>
      </c>
      <c r="L66" s="121">
        <f t="shared" si="29"/>
        <v>0.28786218044530065</v>
      </c>
      <c r="M66" s="122">
        <f t="shared" si="30"/>
        <v>17.748999999999999</v>
      </c>
      <c r="N66" s="123">
        <f t="shared" si="31"/>
        <v>0.2214324464963851</v>
      </c>
      <c r="O66" s="123">
        <f t="shared" si="32"/>
        <v>37.643515904385467</v>
      </c>
      <c r="P66" s="232">
        <f t="shared" si="33"/>
        <v>7</v>
      </c>
      <c r="Q66" s="233">
        <f t="shared" si="34"/>
        <v>1</v>
      </c>
      <c r="R66" s="233">
        <f t="shared" si="35"/>
        <v>170</v>
      </c>
      <c r="T66">
        <v>531</v>
      </c>
      <c r="U66">
        <v>8475</v>
      </c>
      <c r="V66" t="s">
        <v>380</v>
      </c>
      <c r="W66">
        <v>451.60500000000002</v>
      </c>
      <c r="X66">
        <v>255.108</v>
      </c>
      <c r="Y66">
        <v>1.77</v>
      </c>
      <c r="Z66">
        <v>17.748999999999999</v>
      </c>
      <c r="AA66">
        <v>26.158601999999998</v>
      </c>
      <c r="AB66">
        <v>0.31110500000000002</v>
      </c>
      <c r="AC66">
        <v>10.389994</v>
      </c>
      <c r="AD66" s="1">
        <v>130</v>
      </c>
      <c r="AE66">
        <v>1</v>
      </c>
      <c r="AF66">
        <v>170</v>
      </c>
      <c r="AG66">
        <v>77</v>
      </c>
      <c r="AH66">
        <v>17.264109999999999</v>
      </c>
      <c r="AI66">
        <v>364</v>
      </c>
      <c r="AJ66">
        <v>0</v>
      </c>
      <c r="AK66">
        <v>7</v>
      </c>
      <c r="AL66">
        <v>7756</v>
      </c>
      <c r="AM66" t="s">
        <v>381</v>
      </c>
      <c r="AN66" t="s">
        <v>652</v>
      </c>
      <c r="AO66">
        <v>451.60500000000002</v>
      </c>
      <c r="AR66" t="s">
        <v>120</v>
      </c>
      <c r="AS66" t="s">
        <v>121</v>
      </c>
      <c r="AT66" t="s">
        <v>215</v>
      </c>
      <c r="AU66" t="s">
        <v>380</v>
      </c>
      <c r="AV66" t="s">
        <v>48</v>
      </c>
      <c r="AW66">
        <v>1</v>
      </c>
      <c r="BB66">
        <v>0.88500000000000001</v>
      </c>
      <c r="BC66" t="s">
        <v>69</v>
      </c>
      <c r="BF66" t="s">
        <v>120</v>
      </c>
      <c r="BG66" t="s">
        <v>121</v>
      </c>
      <c r="BH66" t="s">
        <v>380</v>
      </c>
      <c r="BI66">
        <v>8475</v>
      </c>
      <c r="BJ66">
        <v>1</v>
      </c>
      <c r="BK66" t="s">
        <v>215</v>
      </c>
      <c r="BL66" t="s">
        <v>176</v>
      </c>
      <c r="BM66">
        <v>0.88500000000000001</v>
      </c>
      <c r="BN66" t="s">
        <v>69</v>
      </c>
      <c r="BO66" t="s">
        <v>179</v>
      </c>
      <c r="BP66">
        <v>451.60500000000002</v>
      </c>
    </row>
    <row r="67" spans="1:68" ht="16.5">
      <c r="A67" s="129" t="str">
        <f t="shared" si="18"/>
        <v>청라교통</v>
      </c>
      <c r="B67" s="130" t="str">
        <f t="shared" si="19"/>
        <v>신수철</v>
      </c>
      <c r="C67" s="131" t="str">
        <f t="shared" si="20"/>
        <v>C</v>
      </c>
      <c r="D67" s="132">
        <f t="shared" si="21"/>
        <v>0.86925814621071273</v>
      </c>
      <c r="E67" s="133">
        <f t="shared" si="22"/>
        <v>3041</v>
      </c>
      <c r="F67" s="134" t="str">
        <f t="shared" si="23"/>
        <v>307</v>
      </c>
      <c r="G67" s="135" t="str">
        <f t="shared" si="24"/>
        <v>72바1703</v>
      </c>
      <c r="H67" s="136">
        <f t="shared" si="25"/>
        <v>14</v>
      </c>
      <c r="I67" s="137">
        <f t="shared" si="26"/>
        <v>2899.9839999999995</v>
      </c>
      <c r="J67" s="138">
        <f t="shared" si="27"/>
        <v>2.4356920201052693E-2</v>
      </c>
      <c r="K67" s="138">
        <f t="shared" si="28"/>
        <v>0.32838462648285743</v>
      </c>
      <c r="L67" s="138">
        <f t="shared" si="29"/>
        <v>0.17344923282335353</v>
      </c>
      <c r="M67" s="139">
        <f t="shared" si="30"/>
        <v>17.600000000000001</v>
      </c>
      <c r="N67" s="140">
        <f t="shared" si="31"/>
        <v>0</v>
      </c>
      <c r="O67" s="140">
        <f t="shared" si="32"/>
        <v>15.867605602150094</v>
      </c>
      <c r="P67" s="230">
        <f t="shared" si="33"/>
        <v>11</v>
      </c>
      <c r="Q67" s="231">
        <f t="shared" si="34"/>
        <v>0</v>
      </c>
      <c r="R67" s="231">
        <f t="shared" si="35"/>
        <v>466</v>
      </c>
      <c r="T67">
        <v>531</v>
      </c>
      <c r="U67">
        <v>3041</v>
      </c>
      <c r="V67" t="s">
        <v>382</v>
      </c>
      <c r="W67">
        <v>2936.8009999999999</v>
      </c>
      <c r="X67">
        <v>1382.9649999999999</v>
      </c>
      <c r="Y67">
        <v>2.1240000000000001</v>
      </c>
      <c r="Z67">
        <v>17.600000000000001</v>
      </c>
      <c r="AA67">
        <v>140.444973</v>
      </c>
      <c r="AB67">
        <v>3.4208069999999999</v>
      </c>
      <c r="AC67">
        <v>46.119970000000002</v>
      </c>
      <c r="AD67" s="1">
        <v>503</v>
      </c>
      <c r="AE67">
        <v>0</v>
      </c>
      <c r="AF67">
        <v>466</v>
      </c>
      <c r="AG67">
        <v>91</v>
      </c>
      <c r="AH67">
        <v>20.910686999999999</v>
      </c>
      <c r="AI67">
        <v>12867.7</v>
      </c>
      <c r="AJ67">
        <v>4581.8999999999996</v>
      </c>
      <c r="AK67">
        <v>11</v>
      </c>
      <c r="AL67">
        <v>3211</v>
      </c>
      <c r="AM67" t="s">
        <v>383</v>
      </c>
      <c r="AN67" t="s">
        <v>653</v>
      </c>
      <c r="AO67">
        <v>351.82299999999998</v>
      </c>
      <c r="AR67" t="s">
        <v>120</v>
      </c>
      <c r="AS67" t="s">
        <v>123</v>
      </c>
      <c r="AT67" t="s">
        <v>246</v>
      </c>
      <c r="AU67" t="s">
        <v>382</v>
      </c>
      <c r="AV67" t="s">
        <v>48</v>
      </c>
      <c r="AW67">
        <v>14</v>
      </c>
      <c r="BB67">
        <v>0.86925814621071273</v>
      </c>
      <c r="BC67" t="s">
        <v>69</v>
      </c>
      <c r="BF67" t="s">
        <v>120</v>
      </c>
      <c r="BG67" t="s">
        <v>123</v>
      </c>
      <c r="BH67" t="s">
        <v>382</v>
      </c>
      <c r="BI67">
        <v>3041</v>
      </c>
      <c r="BJ67">
        <v>14</v>
      </c>
      <c r="BK67" t="s">
        <v>246</v>
      </c>
      <c r="BL67" t="s">
        <v>248</v>
      </c>
      <c r="BM67">
        <v>0.86925814621071273</v>
      </c>
      <c r="BN67" t="s">
        <v>69</v>
      </c>
      <c r="BO67" t="s">
        <v>179</v>
      </c>
      <c r="BP67">
        <v>2899.9839999999995</v>
      </c>
    </row>
    <row r="68" spans="1:68" ht="16.5">
      <c r="A68" s="112" t="str">
        <f t="shared" si="18"/>
        <v>청라교통</v>
      </c>
      <c r="B68" s="113" t="str">
        <f t="shared" si="19"/>
        <v>신우철</v>
      </c>
      <c r="C68" s="114" t="str">
        <f t="shared" si="20"/>
        <v>C</v>
      </c>
      <c r="D68" s="115">
        <f t="shared" si="21"/>
        <v>0.89829812311997137</v>
      </c>
      <c r="E68" s="116">
        <f t="shared" si="22"/>
        <v>8468</v>
      </c>
      <c r="F68" s="117" t="str">
        <f t="shared" si="23"/>
        <v>112</v>
      </c>
      <c r="G68" s="118" t="str">
        <f t="shared" si="24"/>
        <v>72바1573</v>
      </c>
      <c r="H68" s="119">
        <f t="shared" si="25"/>
        <v>14</v>
      </c>
      <c r="I68" s="120">
        <f t="shared" si="26"/>
        <v>2033.6450000000002</v>
      </c>
      <c r="J68" s="121">
        <f t="shared" si="27"/>
        <v>3.0694394774232022E-2</v>
      </c>
      <c r="K68" s="121">
        <f t="shared" si="28"/>
        <v>0.36081494490155835</v>
      </c>
      <c r="L68" s="121">
        <f t="shared" si="29"/>
        <v>0.13817554194561979</v>
      </c>
      <c r="M68" s="122">
        <f t="shared" si="30"/>
        <v>16.09</v>
      </c>
      <c r="N68" s="123">
        <f t="shared" si="31"/>
        <v>0.14419673048333304</v>
      </c>
      <c r="O68" s="123">
        <f t="shared" si="32"/>
        <v>17.351673234827739</v>
      </c>
      <c r="P68" s="232">
        <f t="shared" si="33"/>
        <v>2</v>
      </c>
      <c r="Q68" s="233">
        <f t="shared" si="34"/>
        <v>3</v>
      </c>
      <c r="R68" s="233">
        <f t="shared" si="35"/>
        <v>361</v>
      </c>
      <c r="T68">
        <v>531</v>
      </c>
      <c r="U68">
        <v>8468</v>
      </c>
      <c r="V68" t="s">
        <v>384</v>
      </c>
      <c r="W68">
        <v>2080.491</v>
      </c>
      <c r="X68">
        <v>1150.193</v>
      </c>
      <c r="Y68">
        <v>1.8089999999999999</v>
      </c>
      <c r="Z68">
        <v>16.09</v>
      </c>
      <c r="AA68">
        <v>126.171082</v>
      </c>
      <c r="AB68">
        <v>3.8727450000000001</v>
      </c>
      <c r="AC68">
        <v>45.524411999999998</v>
      </c>
      <c r="AD68" s="1">
        <v>281</v>
      </c>
      <c r="AE68">
        <v>3</v>
      </c>
      <c r="AF68">
        <v>361</v>
      </c>
      <c r="AG68">
        <v>82</v>
      </c>
      <c r="AH68">
        <v>16.489443999999999</v>
      </c>
      <c r="AI68">
        <v>2096.8000000000002</v>
      </c>
      <c r="AJ68">
        <v>8.6</v>
      </c>
      <c r="AK68">
        <v>2</v>
      </c>
      <c r="AL68">
        <v>218</v>
      </c>
      <c r="AM68" t="s">
        <v>385</v>
      </c>
      <c r="AN68" t="s">
        <v>654</v>
      </c>
      <c r="AO68">
        <v>261.50200000000001</v>
      </c>
      <c r="AR68" t="s">
        <v>120</v>
      </c>
      <c r="AS68" t="s">
        <v>121</v>
      </c>
      <c r="AT68" t="s">
        <v>220</v>
      </c>
      <c r="AU68" t="s">
        <v>384</v>
      </c>
      <c r="AV68" t="s">
        <v>48</v>
      </c>
      <c r="AW68">
        <v>14</v>
      </c>
      <c r="BB68">
        <v>0.89829812311997137</v>
      </c>
      <c r="BC68" t="s">
        <v>69</v>
      </c>
      <c r="BF68" t="s">
        <v>120</v>
      </c>
      <c r="BG68" t="s">
        <v>121</v>
      </c>
      <c r="BH68" t="s">
        <v>384</v>
      </c>
      <c r="BI68">
        <v>8468</v>
      </c>
      <c r="BJ68">
        <v>14</v>
      </c>
      <c r="BK68" t="s">
        <v>220</v>
      </c>
      <c r="BL68" t="s">
        <v>201</v>
      </c>
      <c r="BM68">
        <v>0.89829812311997137</v>
      </c>
      <c r="BN68" t="s">
        <v>69</v>
      </c>
      <c r="BO68" t="s">
        <v>179</v>
      </c>
      <c r="BP68">
        <v>2033.6450000000002</v>
      </c>
    </row>
    <row r="69" spans="1:68" ht="16.5">
      <c r="A69" s="129" t="str">
        <f t="shared" si="18"/>
        <v>청라교통</v>
      </c>
      <c r="B69" s="130" t="str">
        <f t="shared" si="19"/>
        <v>안계찬</v>
      </c>
      <c r="C69" s="131" t="str">
        <f t="shared" si="20"/>
        <v>B</v>
      </c>
      <c r="D69" s="132">
        <f t="shared" si="21"/>
        <v>0.90095238095238084</v>
      </c>
      <c r="E69" s="133">
        <f t="shared" si="22"/>
        <v>2556</v>
      </c>
      <c r="F69" s="134" t="str">
        <f t="shared" si="23"/>
        <v>112</v>
      </c>
      <c r="G69" s="135" t="str">
        <f t="shared" si="24"/>
        <v>70바5995</v>
      </c>
      <c r="H69" s="136">
        <f t="shared" si="25"/>
        <v>1</v>
      </c>
      <c r="I69" s="137">
        <f t="shared" si="26"/>
        <v>2599.2959999999998</v>
      </c>
      <c r="J69" s="138">
        <f t="shared" si="27"/>
        <v>8.7497592291946903E-3</v>
      </c>
      <c r="K69" s="138">
        <f t="shared" si="28"/>
        <v>0.36409591778052713</v>
      </c>
      <c r="L69" s="138">
        <f t="shared" si="29"/>
        <v>0.17697099522332202</v>
      </c>
      <c r="M69" s="139">
        <f t="shared" si="30"/>
        <v>13.11</v>
      </c>
      <c r="N69" s="140">
        <f t="shared" si="31"/>
        <v>0.15388782193332348</v>
      </c>
      <c r="O69" s="140">
        <f t="shared" si="32"/>
        <v>7.8098069631161673</v>
      </c>
      <c r="P69" s="230">
        <f t="shared" si="33"/>
        <v>0</v>
      </c>
      <c r="Q69" s="231">
        <f t="shared" si="34"/>
        <v>4</v>
      </c>
      <c r="R69" s="231">
        <f t="shared" si="35"/>
        <v>203</v>
      </c>
      <c r="T69">
        <v>531</v>
      </c>
      <c r="U69">
        <v>2556</v>
      </c>
      <c r="V69" t="s">
        <v>386</v>
      </c>
      <c r="W69">
        <v>2599.2959999999998</v>
      </c>
      <c r="X69">
        <v>1373.713</v>
      </c>
      <c r="Y69">
        <v>1.8919999999999999</v>
      </c>
      <c r="Z69">
        <v>13.11</v>
      </c>
      <c r="AA69">
        <v>160.126349</v>
      </c>
      <c r="AB69">
        <v>1.4010670000000001</v>
      </c>
      <c r="AC69">
        <v>58.301349999999999</v>
      </c>
      <c r="AD69" s="1">
        <v>460</v>
      </c>
      <c r="AE69">
        <v>4</v>
      </c>
      <c r="AF69">
        <v>203</v>
      </c>
      <c r="AG69">
        <v>75</v>
      </c>
      <c r="AH69">
        <v>16.232780999999999</v>
      </c>
      <c r="AI69">
        <v>853.5</v>
      </c>
      <c r="AJ69">
        <v>0</v>
      </c>
      <c r="AK69">
        <v>0</v>
      </c>
      <c r="AL69">
        <v>0</v>
      </c>
      <c r="AM69" t="s">
        <v>387</v>
      </c>
      <c r="AN69" t="s">
        <v>655</v>
      </c>
      <c r="AO69">
        <v>2599.2959999999998</v>
      </c>
      <c r="AR69" t="s">
        <v>120</v>
      </c>
      <c r="AS69" t="s">
        <v>121</v>
      </c>
      <c r="AT69" t="s">
        <v>203</v>
      </c>
      <c r="AU69" t="s">
        <v>386</v>
      </c>
      <c r="AV69" t="s">
        <v>48</v>
      </c>
      <c r="AW69">
        <v>1</v>
      </c>
      <c r="BB69">
        <v>0.90095238095238084</v>
      </c>
      <c r="BC69" t="s">
        <v>68</v>
      </c>
      <c r="BF69" t="s">
        <v>120</v>
      </c>
      <c r="BG69" t="s">
        <v>121</v>
      </c>
      <c r="BH69" t="s">
        <v>386</v>
      </c>
      <c r="BI69">
        <v>2556</v>
      </c>
      <c r="BJ69">
        <v>1</v>
      </c>
      <c r="BK69" t="s">
        <v>203</v>
      </c>
      <c r="BL69" t="s">
        <v>176</v>
      </c>
      <c r="BM69">
        <v>0.90095238095238084</v>
      </c>
      <c r="BN69" t="s">
        <v>68</v>
      </c>
      <c r="BO69" t="s">
        <v>177</v>
      </c>
      <c r="BP69">
        <v>2599.2959999999998</v>
      </c>
    </row>
    <row r="70" spans="1:68" ht="16.5">
      <c r="A70" s="112" t="str">
        <f t="shared" si="18"/>
        <v>청라교통</v>
      </c>
      <c r="B70" s="113" t="str">
        <f t="shared" si="19"/>
        <v>안명학</v>
      </c>
      <c r="C70" s="114" t="str">
        <f t="shared" si="20"/>
        <v>D</v>
      </c>
      <c r="D70" s="115">
        <f t="shared" si="21"/>
        <v>0.80723334614564812</v>
      </c>
      <c r="E70" s="116">
        <f t="shared" si="22"/>
        <v>4076</v>
      </c>
      <c r="F70" s="117" t="str">
        <f t="shared" si="23"/>
        <v>306</v>
      </c>
      <c r="G70" s="118" t="str">
        <f t="shared" si="24"/>
        <v>70바6049</v>
      </c>
      <c r="H70" s="119">
        <f t="shared" si="25"/>
        <v>2</v>
      </c>
      <c r="I70" s="120">
        <f t="shared" si="26"/>
        <v>4692.2719999999999</v>
      </c>
      <c r="J70" s="121">
        <f t="shared" si="27"/>
        <v>1.1606360809405891E-2</v>
      </c>
      <c r="K70" s="121">
        <f t="shared" si="28"/>
        <v>0.25332538148142941</v>
      </c>
      <c r="L70" s="121">
        <f t="shared" si="29"/>
        <v>0.17816528965072784</v>
      </c>
      <c r="M70" s="122">
        <f t="shared" si="30"/>
        <v>20.361999999999998</v>
      </c>
      <c r="N70" s="123">
        <f t="shared" si="31"/>
        <v>0</v>
      </c>
      <c r="O70" s="123">
        <f t="shared" si="32"/>
        <v>5.519714117169678</v>
      </c>
      <c r="P70" s="232">
        <f t="shared" si="33"/>
        <v>11</v>
      </c>
      <c r="Q70" s="233">
        <f t="shared" si="34"/>
        <v>0</v>
      </c>
      <c r="R70" s="233">
        <f t="shared" si="35"/>
        <v>259</v>
      </c>
      <c r="T70">
        <v>531</v>
      </c>
      <c r="U70">
        <v>4076</v>
      </c>
      <c r="V70" t="s">
        <v>388</v>
      </c>
      <c r="W70">
        <v>4692.2719999999999</v>
      </c>
      <c r="X70">
        <v>1767.057</v>
      </c>
      <c r="Y70">
        <v>2.6549999999999998</v>
      </c>
      <c r="Z70">
        <v>20.361999999999998</v>
      </c>
      <c r="AA70">
        <v>147.59329199999999</v>
      </c>
      <c r="AB70">
        <v>1.7130209999999999</v>
      </c>
      <c r="AC70">
        <v>37.389127000000002</v>
      </c>
      <c r="AD70" s="1">
        <v>836</v>
      </c>
      <c r="AE70">
        <v>0</v>
      </c>
      <c r="AF70">
        <v>259</v>
      </c>
      <c r="AG70">
        <v>92</v>
      </c>
      <c r="AH70">
        <v>31.791905</v>
      </c>
      <c r="AI70">
        <v>31149</v>
      </c>
      <c r="AJ70">
        <v>15227</v>
      </c>
      <c r="AK70">
        <v>11</v>
      </c>
      <c r="AL70">
        <v>14182</v>
      </c>
      <c r="AM70" t="s">
        <v>389</v>
      </c>
      <c r="AN70" t="s">
        <v>656</v>
      </c>
      <c r="AO70">
        <v>4447.9219999999996</v>
      </c>
      <c r="AR70" t="s">
        <v>120</v>
      </c>
      <c r="AS70" t="s">
        <v>122</v>
      </c>
      <c r="AT70" t="s">
        <v>226</v>
      </c>
      <c r="AU70" t="s">
        <v>388</v>
      </c>
      <c r="AV70" t="s">
        <v>48</v>
      </c>
      <c r="AW70">
        <v>2</v>
      </c>
      <c r="BB70">
        <v>0.80723334614564812</v>
      </c>
      <c r="BC70" t="s">
        <v>67</v>
      </c>
      <c r="BF70" t="s">
        <v>120</v>
      </c>
      <c r="BG70" t="s">
        <v>122</v>
      </c>
      <c r="BH70" t="s">
        <v>388</v>
      </c>
      <c r="BI70">
        <v>4076</v>
      </c>
      <c r="BJ70">
        <v>2</v>
      </c>
      <c r="BK70" t="s">
        <v>226</v>
      </c>
      <c r="BL70" t="s">
        <v>235</v>
      </c>
      <c r="BM70">
        <v>0.80723334614564812</v>
      </c>
      <c r="BN70" t="s">
        <v>67</v>
      </c>
      <c r="BO70" t="s">
        <v>181</v>
      </c>
      <c r="BP70">
        <v>4692.2719999999999</v>
      </c>
    </row>
    <row r="71" spans="1:68" ht="16.5">
      <c r="A71" s="129" t="str">
        <f t="shared" si="18"/>
        <v>청라교통</v>
      </c>
      <c r="B71" s="130" t="str">
        <f t="shared" si="19"/>
        <v>안수영</v>
      </c>
      <c r="C71" s="131" t="str">
        <f t="shared" si="20"/>
        <v>D</v>
      </c>
      <c r="D71" s="132">
        <f t="shared" si="21"/>
        <v>0.82086081314854498</v>
      </c>
      <c r="E71" s="133">
        <f t="shared" si="22"/>
        <v>4886</v>
      </c>
      <c r="F71" s="134" t="str">
        <f t="shared" si="23"/>
        <v>308</v>
      </c>
      <c r="G71" s="135" t="str">
        <f t="shared" si="24"/>
        <v>70바6034</v>
      </c>
      <c r="H71" s="136">
        <f t="shared" si="25"/>
        <v>2</v>
      </c>
      <c r="I71" s="137">
        <f t="shared" si="26"/>
        <v>5571.8639999999996</v>
      </c>
      <c r="J71" s="138">
        <f t="shared" si="27"/>
        <v>2.9631171720618233E-2</v>
      </c>
      <c r="K71" s="138">
        <f t="shared" si="28"/>
        <v>0.3191984249798725</v>
      </c>
      <c r="L71" s="138">
        <f t="shared" si="29"/>
        <v>0.1085812575468461</v>
      </c>
      <c r="M71" s="139">
        <f t="shared" si="30"/>
        <v>23.19</v>
      </c>
      <c r="N71" s="140">
        <f t="shared" si="31"/>
        <v>0</v>
      </c>
      <c r="O71" s="140">
        <f t="shared" si="32"/>
        <v>9.4941297921126573</v>
      </c>
      <c r="P71" s="230">
        <f t="shared" si="33"/>
        <v>63</v>
      </c>
      <c r="Q71" s="231">
        <f t="shared" si="34"/>
        <v>0</v>
      </c>
      <c r="R71" s="231">
        <f t="shared" si="35"/>
        <v>529</v>
      </c>
      <c r="T71">
        <v>531</v>
      </c>
      <c r="U71">
        <v>4886</v>
      </c>
      <c r="V71" t="s">
        <v>390</v>
      </c>
      <c r="W71">
        <v>5571.8639999999996</v>
      </c>
      <c r="X71">
        <v>2341.11</v>
      </c>
      <c r="Y71">
        <v>2.38</v>
      </c>
      <c r="Z71">
        <v>23.19</v>
      </c>
      <c r="AA71">
        <v>175.06773100000001</v>
      </c>
      <c r="AB71">
        <v>5.187462</v>
      </c>
      <c r="AC71">
        <v>55.881343999999999</v>
      </c>
      <c r="AD71" s="1">
        <v>605</v>
      </c>
      <c r="AE71">
        <v>0</v>
      </c>
      <c r="AF71">
        <v>529</v>
      </c>
      <c r="AG71">
        <v>91</v>
      </c>
      <c r="AH71">
        <v>31.826903999999999</v>
      </c>
      <c r="AI71">
        <v>54824.3</v>
      </c>
      <c r="AJ71">
        <v>22980.9</v>
      </c>
      <c r="AK71">
        <v>63</v>
      </c>
      <c r="AL71">
        <v>31766</v>
      </c>
      <c r="AM71" t="s">
        <v>391</v>
      </c>
      <c r="AN71" t="s">
        <v>657</v>
      </c>
      <c r="AO71">
        <v>5297.07</v>
      </c>
      <c r="AR71" t="s">
        <v>120</v>
      </c>
      <c r="AS71" t="s">
        <v>124</v>
      </c>
      <c r="AT71" t="s">
        <v>251</v>
      </c>
      <c r="AU71" t="s">
        <v>390</v>
      </c>
      <c r="AV71" t="s">
        <v>48</v>
      </c>
      <c r="AW71">
        <v>2</v>
      </c>
      <c r="BB71">
        <v>0.82086081314854498</v>
      </c>
      <c r="BC71" t="s">
        <v>67</v>
      </c>
      <c r="BF71" t="s">
        <v>120</v>
      </c>
      <c r="BG71" t="s">
        <v>124</v>
      </c>
      <c r="BH71" t="s">
        <v>390</v>
      </c>
      <c r="BI71">
        <v>4886</v>
      </c>
      <c r="BJ71">
        <v>2</v>
      </c>
      <c r="BK71" t="s">
        <v>251</v>
      </c>
      <c r="BL71" t="s">
        <v>252</v>
      </c>
      <c r="BM71">
        <v>0.82086081314854498</v>
      </c>
      <c r="BN71" t="s">
        <v>67</v>
      </c>
      <c r="BO71" t="s">
        <v>181</v>
      </c>
      <c r="BP71">
        <v>5571.8639999999996</v>
      </c>
    </row>
    <row r="72" spans="1:68" ht="16.5">
      <c r="A72" s="112" t="str">
        <f t="shared" ref="A72:A87" si="36">BF72</f>
        <v>청라교통</v>
      </c>
      <c r="B72" s="113" t="str">
        <f t="shared" ref="B72:B87" si="37">BH72</f>
        <v>안정배</v>
      </c>
      <c r="C72" s="114" t="str">
        <f t="shared" ref="C72:C87" si="38">BN72</f>
        <v>B</v>
      </c>
      <c r="D72" s="115">
        <f t="shared" ref="D72:D87" si="39">BM72</f>
        <v>0.92809489195605721</v>
      </c>
      <c r="E72" s="116">
        <f t="shared" ref="E72:E87" si="40">U72</f>
        <v>2155</v>
      </c>
      <c r="F72" s="117" t="str">
        <f t="shared" ref="F72:F87" si="41">BG72</f>
        <v>306</v>
      </c>
      <c r="G72" s="118" t="str">
        <f t="shared" ref="G72:G87" si="42">BK72</f>
        <v>70바6085</v>
      </c>
      <c r="H72" s="119">
        <f t="shared" ref="H72:H87" si="43">BJ72</f>
        <v>11</v>
      </c>
      <c r="I72" s="120">
        <f t="shared" ref="I72:I87" si="44">BP72</f>
        <v>4735.4830000000002</v>
      </c>
      <c r="J72" s="121">
        <f t="shared" ref="J72:J87" si="45">AB72/AA72</f>
        <v>9.2867609523108463E-3</v>
      </c>
      <c r="K72" s="121">
        <f t="shared" ref="K72:K87" si="46">AC72/AA72</f>
        <v>0.21127587086473973</v>
      </c>
      <c r="L72" s="121">
        <f t="shared" ref="L72:L87" si="47">AD72/I72</f>
        <v>0.12184607145670251</v>
      </c>
      <c r="M72" s="122">
        <f t="shared" ref="M72:M87" si="48">Z72</f>
        <v>16.266999999999999</v>
      </c>
      <c r="N72" s="123">
        <f t="shared" ref="N72:N87" si="49">AE72*100/W72</f>
        <v>0</v>
      </c>
      <c r="O72" s="123">
        <f t="shared" ref="O72:O87" si="50">AF72*100/W72</f>
        <v>13.071528289722504</v>
      </c>
      <c r="P72" s="232">
        <f t="shared" ref="P72:P87" si="51">AK72</f>
        <v>4</v>
      </c>
      <c r="Q72" s="233">
        <f t="shared" ref="Q72:Q87" si="52">AE72</f>
        <v>0</v>
      </c>
      <c r="R72" s="233">
        <f t="shared" ref="R72:R87" si="53">AF72</f>
        <v>619</v>
      </c>
      <c r="T72">
        <v>531</v>
      </c>
      <c r="U72">
        <v>2155</v>
      </c>
      <c r="V72" t="s">
        <v>392</v>
      </c>
      <c r="W72">
        <v>4735.4830000000002</v>
      </c>
      <c r="X72">
        <v>1596.5419999999999</v>
      </c>
      <c r="Y72">
        <v>2.9660000000000002</v>
      </c>
      <c r="Z72">
        <v>16.266999999999999</v>
      </c>
      <c r="AA72">
        <v>148.11579699999999</v>
      </c>
      <c r="AB72">
        <v>1.375516</v>
      </c>
      <c r="AC72">
        <v>31.293293999999999</v>
      </c>
      <c r="AD72" s="1">
        <v>577</v>
      </c>
      <c r="AE72">
        <v>0</v>
      </c>
      <c r="AF72">
        <v>619</v>
      </c>
      <c r="AG72">
        <v>96</v>
      </c>
      <c r="AH72">
        <v>31.971491</v>
      </c>
      <c r="AI72">
        <v>28509.8</v>
      </c>
      <c r="AJ72">
        <v>13730.8</v>
      </c>
      <c r="AK72">
        <v>4</v>
      </c>
      <c r="AL72">
        <v>2659</v>
      </c>
      <c r="AM72" t="s">
        <v>393</v>
      </c>
      <c r="AN72" t="s">
        <v>658</v>
      </c>
      <c r="AO72">
        <v>1275.4780000000001</v>
      </c>
      <c r="AR72" t="s">
        <v>120</v>
      </c>
      <c r="AS72" t="s">
        <v>122</v>
      </c>
      <c r="AT72" t="s">
        <v>229</v>
      </c>
      <c r="AU72" t="s">
        <v>392</v>
      </c>
      <c r="AV72" t="s">
        <v>48</v>
      </c>
      <c r="AW72">
        <v>11</v>
      </c>
      <c r="BB72">
        <v>0.92809489195605721</v>
      </c>
      <c r="BC72" t="s">
        <v>68</v>
      </c>
      <c r="BF72" t="s">
        <v>120</v>
      </c>
      <c r="BG72" t="s">
        <v>122</v>
      </c>
      <c r="BH72" t="s">
        <v>392</v>
      </c>
      <c r="BI72">
        <v>2155</v>
      </c>
      <c r="BJ72">
        <v>11</v>
      </c>
      <c r="BK72" t="s">
        <v>229</v>
      </c>
      <c r="BL72" t="s">
        <v>231</v>
      </c>
      <c r="BM72">
        <v>0.92809489195605721</v>
      </c>
      <c r="BN72" t="s">
        <v>68</v>
      </c>
      <c r="BO72" t="s">
        <v>177</v>
      </c>
      <c r="BP72">
        <v>4735.4830000000002</v>
      </c>
    </row>
    <row r="73" spans="1:68" ht="16.5">
      <c r="A73" s="129" t="str">
        <f t="shared" si="36"/>
        <v>청라교통</v>
      </c>
      <c r="B73" s="130" t="str">
        <f t="shared" si="37"/>
        <v>엄대섭</v>
      </c>
      <c r="C73" s="131" t="str">
        <f t="shared" si="38"/>
        <v>C</v>
      </c>
      <c r="D73" s="132">
        <f t="shared" si="39"/>
        <v>0.87874051109197104</v>
      </c>
      <c r="E73" s="133">
        <f t="shared" si="40"/>
        <v>5487</v>
      </c>
      <c r="F73" s="134" t="str">
        <f t="shared" si="41"/>
        <v>308</v>
      </c>
      <c r="G73" s="135" t="str">
        <f t="shared" si="42"/>
        <v>75아1293</v>
      </c>
      <c r="H73" s="136">
        <f t="shared" si="43"/>
        <v>3</v>
      </c>
      <c r="I73" s="137">
        <f t="shared" si="44"/>
        <v>5666.5109999999995</v>
      </c>
      <c r="J73" s="138">
        <f t="shared" si="45"/>
        <v>1.2519475375168745E-2</v>
      </c>
      <c r="K73" s="138">
        <f t="shared" si="46"/>
        <v>0.24288974465909241</v>
      </c>
      <c r="L73" s="138">
        <f t="shared" si="47"/>
        <v>0.11788559132771471</v>
      </c>
      <c r="M73" s="139">
        <f t="shared" si="48"/>
        <v>23.649000000000001</v>
      </c>
      <c r="N73" s="140">
        <f t="shared" si="49"/>
        <v>0.15882789250740004</v>
      </c>
      <c r="O73" s="140">
        <f t="shared" si="50"/>
        <v>25.624233324527207</v>
      </c>
      <c r="P73" s="230">
        <f t="shared" si="51"/>
        <v>3</v>
      </c>
      <c r="Q73" s="231">
        <f t="shared" si="52"/>
        <v>9</v>
      </c>
      <c r="R73" s="231">
        <f t="shared" si="53"/>
        <v>1452</v>
      </c>
      <c r="T73">
        <v>531</v>
      </c>
      <c r="U73">
        <v>5487</v>
      </c>
      <c r="V73" t="s">
        <v>394</v>
      </c>
      <c r="W73">
        <v>5666.5110000000004</v>
      </c>
      <c r="X73">
        <v>2232.9520000000002</v>
      </c>
      <c r="Y73">
        <v>2.5379999999999998</v>
      </c>
      <c r="Z73">
        <v>23.649000000000001</v>
      </c>
      <c r="AA73">
        <v>151.714664</v>
      </c>
      <c r="AB73">
        <v>1.8993880000000001</v>
      </c>
      <c r="AC73">
        <v>36.849936</v>
      </c>
      <c r="AD73" s="1">
        <v>668</v>
      </c>
      <c r="AE73">
        <v>9</v>
      </c>
      <c r="AF73">
        <v>1452</v>
      </c>
      <c r="AG73">
        <v>93</v>
      </c>
      <c r="AH73">
        <v>37.349791000000003</v>
      </c>
      <c r="AI73">
        <v>39313.199999999997</v>
      </c>
      <c r="AJ73">
        <v>19819.3</v>
      </c>
      <c r="AK73">
        <v>3</v>
      </c>
      <c r="AL73">
        <v>764</v>
      </c>
      <c r="AM73" t="s">
        <v>395</v>
      </c>
      <c r="AN73" t="s">
        <v>659</v>
      </c>
      <c r="AO73">
        <v>5275.0429999999997</v>
      </c>
      <c r="AR73" t="s">
        <v>120</v>
      </c>
      <c r="AS73" t="s">
        <v>124</v>
      </c>
      <c r="AT73" t="s">
        <v>254</v>
      </c>
      <c r="AU73" t="s">
        <v>394</v>
      </c>
      <c r="AV73" t="s">
        <v>48</v>
      </c>
      <c r="AW73">
        <v>3</v>
      </c>
      <c r="BB73">
        <v>0.87874051109197104</v>
      </c>
      <c r="BC73" t="s">
        <v>69</v>
      </c>
      <c r="BF73" t="s">
        <v>120</v>
      </c>
      <c r="BG73" t="s">
        <v>124</v>
      </c>
      <c r="BH73" t="s">
        <v>394</v>
      </c>
      <c r="BI73">
        <v>5487</v>
      </c>
      <c r="BJ73">
        <v>3</v>
      </c>
      <c r="BK73" t="s">
        <v>254</v>
      </c>
      <c r="BL73" t="s">
        <v>249</v>
      </c>
      <c r="BM73">
        <v>0.87874051109197104</v>
      </c>
      <c r="BN73" t="s">
        <v>69</v>
      </c>
      <c r="BO73" t="s">
        <v>179</v>
      </c>
      <c r="BP73">
        <v>5666.5109999999995</v>
      </c>
    </row>
    <row r="74" spans="1:68" ht="16.5">
      <c r="A74" s="112" t="str">
        <f t="shared" si="36"/>
        <v>청라교통</v>
      </c>
      <c r="B74" s="113" t="str">
        <f t="shared" si="37"/>
        <v>오병진</v>
      </c>
      <c r="C74" s="114" t="str">
        <f t="shared" si="38"/>
        <v>C</v>
      </c>
      <c r="D74" s="115">
        <f t="shared" si="39"/>
        <v>0.87023364641974943</v>
      </c>
      <c r="E74" s="116">
        <f t="shared" si="40"/>
        <v>4291</v>
      </c>
      <c r="F74" s="117" t="str">
        <f t="shared" si="41"/>
        <v>307</v>
      </c>
      <c r="G74" s="118" t="str">
        <f t="shared" si="42"/>
        <v>70바6052</v>
      </c>
      <c r="H74" s="119">
        <f t="shared" si="43"/>
        <v>10</v>
      </c>
      <c r="I74" s="120">
        <f t="shared" si="44"/>
        <v>4227.3349999999991</v>
      </c>
      <c r="J74" s="121">
        <f t="shared" si="45"/>
        <v>2.9979236281915955E-2</v>
      </c>
      <c r="K74" s="121">
        <f t="shared" si="46"/>
        <v>0.30717059859802132</v>
      </c>
      <c r="L74" s="121">
        <f t="shared" si="47"/>
        <v>0.25098554999781192</v>
      </c>
      <c r="M74" s="122">
        <f t="shared" si="48"/>
        <v>21.434999999999999</v>
      </c>
      <c r="N74" s="123">
        <f t="shared" si="49"/>
        <v>0.11827782752017524</v>
      </c>
      <c r="O74" s="123">
        <f t="shared" si="50"/>
        <v>32.195224650991698</v>
      </c>
      <c r="P74" s="232">
        <f t="shared" si="51"/>
        <v>19</v>
      </c>
      <c r="Q74" s="233">
        <f t="shared" si="52"/>
        <v>5</v>
      </c>
      <c r="R74" s="233">
        <f t="shared" si="53"/>
        <v>1361</v>
      </c>
      <c r="T74">
        <v>531</v>
      </c>
      <c r="U74">
        <v>4291</v>
      </c>
      <c r="V74" t="s">
        <v>396</v>
      </c>
      <c r="W74">
        <v>4227.335</v>
      </c>
      <c r="X74">
        <v>1781.6389999999999</v>
      </c>
      <c r="Y74">
        <v>2.3730000000000002</v>
      </c>
      <c r="Z74">
        <v>21.434999999999999</v>
      </c>
      <c r="AA74">
        <v>161.203306</v>
      </c>
      <c r="AB74">
        <v>4.8327520000000002</v>
      </c>
      <c r="AC74">
        <v>49.516916000000002</v>
      </c>
      <c r="AD74" s="1">
        <v>1061</v>
      </c>
      <c r="AE74">
        <v>5</v>
      </c>
      <c r="AF74">
        <v>1361</v>
      </c>
      <c r="AG74">
        <v>91</v>
      </c>
      <c r="AH74">
        <v>26.223624000000001</v>
      </c>
      <c r="AI74">
        <v>27199.7</v>
      </c>
      <c r="AJ74">
        <v>7035.8</v>
      </c>
      <c r="AK74">
        <v>19</v>
      </c>
      <c r="AL74">
        <v>7954</v>
      </c>
      <c r="AM74" t="s">
        <v>397</v>
      </c>
      <c r="AN74" t="s">
        <v>660</v>
      </c>
      <c r="AO74">
        <v>1111.444</v>
      </c>
      <c r="AR74" t="s">
        <v>120</v>
      </c>
      <c r="AS74" t="s">
        <v>123</v>
      </c>
      <c r="AT74" t="s">
        <v>241</v>
      </c>
      <c r="AU74" t="s">
        <v>396</v>
      </c>
      <c r="AV74" t="s">
        <v>48</v>
      </c>
      <c r="AW74">
        <v>10</v>
      </c>
      <c r="BB74">
        <v>0.87023364641974943</v>
      </c>
      <c r="BC74" t="s">
        <v>69</v>
      </c>
      <c r="BF74" t="s">
        <v>120</v>
      </c>
      <c r="BG74" t="s">
        <v>123</v>
      </c>
      <c r="BH74" t="s">
        <v>396</v>
      </c>
      <c r="BI74">
        <v>4291</v>
      </c>
      <c r="BJ74">
        <v>10</v>
      </c>
      <c r="BK74" t="s">
        <v>241</v>
      </c>
      <c r="BL74" t="s">
        <v>247</v>
      </c>
      <c r="BM74">
        <v>0.87023364641974943</v>
      </c>
      <c r="BN74" t="s">
        <v>69</v>
      </c>
      <c r="BO74" t="s">
        <v>179</v>
      </c>
      <c r="BP74">
        <v>4227.3349999999991</v>
      </c>
    </row>
    <row r="75" spans="1:68" ht="16.5">
      <c r="A75" s="129" t="str">
        <f t="shared" si="36"/>
        <v>청라교통</v>
      </c>
      <c r="B75" s="130" t="str">
        <f t="shared" si="37"/>
        <v>오수선</v>
      </c>
      <c r="C75" s="131" t="str">
        <f t="shared" si="38"/>
        <v>B</v>
      </c>
      <c r="D75" s="132">
        <f t="shared" si="39"/>
        <v>0.94344422153355245</v>
      </c>
      <c r="E75" s="133">
        <f t="shared" si="40"/>
        <v>7444</v>
      </c>
      <c r="F75" s="134" t="str">
        <f t="shared" si="41"/>
        <v>112</v>
      </c>
      <c r="G75" s="135" t="str">
        <f t="shared" si="42"/>
        <v>72바1612</v>
      </c>
      <c r="H75" s="136">
        <f t="shared" si="43"/>
        <v>3</v>
      </c>
      <c r="I75" s="137">
        <f t="shared" si="44"/>
        <v>2701.8270000000002</v>
      </c>
      <c r="J75" s="138">
        <f t="shared" si="45"/>
        <v>3.7346999594796751E-3</v>
      </c>
      <c r="K75" s="138">
        <f t="shared" si="46"/>
        <v>0.36527631290788476</v>
      </c>
      <c r="L75" s="138">
        <f t="shared" si="47"/>
        <v>6.2920386834538253E-2</v>
      </c>
      <c r="M75" s="139">
        <f t="shared" si="48"/>
        <v>14.741</v>
      </c>
      <c r="N75" s="140">
        <f t="shared" si="49"/>
        <v>0.14804796902244294</v>
      </c>
      <c r="O75" s="140">
        <f t="shared" si="50"/>
        <v>4.3304030939064564</v>
      </c>
      <c r="P75" s="230">
        <f t="shared" si="51"/>
        <v>5</v>
      </c>
      <c r="Q75" s="231">
        <f t="shared" si="52"/>
        <v>4</v>
      </c>
      <c r="R75" s="231">
        <f t="shared" si="53"/>
        <v>117</v>
      </c>
      <c r="T75">
        <v>531</v>
      </c>
      <c r="U75">
        <v>7444</v>
      </c>
      <c r="V75" t="s">
        <v>398</v>
      </c>
      <c r="W75">
        <v>2701.8270000000002</v>
      </c>
      <c r="X75">
        <v>1392.598</v>
      </c>
      <c r="Y75">
        <v>1.94</v>
      </c>
      <c r="Z75">
        <v>14.741</v>
      </c>
      <c r="AA75">
        <v>174.551907</v>
      </c>
      <c r="AB75">
        <v>0.65189900000000001</v>
      </c>
      <c r="AC75">
        <v>63.759677000000003</v>
      </c>
      <c r="AD75" s="1">
        <v>170</v>
      </c>
      <c r="AE75">
        <v>4</v>
      </c>
      <c r="AF75">
        <v>117</v>
      </c>
      <c r="AG75">
        <v>77</v>
      </c>
      <c r="AH75">
        <v>15.478643999999999</v>
      </c>
      <c r="AI75">
        <v>909.2</v>
      </c>
      <c r="AJ75">
        <v>0</v>
      </c>
      <c r="AK75">
        <v>5</v>
      </c>
      <c r="AL75">
        <v>2417</v>
      </c>
      <c r="AM75" t="s">
        <v>399</v>
      </c>
      <c r="AN75" t="s">
        <v>661</v>
      </c>
      <c r="AO75">
        <v>2194.4340000000002</v>
      </c>
      <c r="AR75" t="s">
        <v>120</v>
      </c>
      <c r="AS75" t="s">
        <v>121</v>
      </c>
      <c r="AT75" t="s">
        <v>224</v>
      </c>
      <c r="AU75" t="s">
        <v>398</v>
      </c>
      <c r="AV75" t="s">
        <v>48</v>
      </c>
      <c r="AW75">
        <v>3</v>
      </c>
      <c r="BB75">
        <v>0.94344422153355245</v>
      </c>
      <c r="BC75" t="s">
        <v>68</v>
      </c>
      <c r="BF75" t="s">
        <v>120</v>
      </c>
      <c r="BG75" t="s">
        <v>121</v>
      </c>
      <c r="BH75" t="s">
        <v>398</v>
      </c>
      <c r="BI75">
        <v>7444</v>
      </c>
      <c r="BJ75">
        <v>3</v>
      </c>
      <c r="BK75" t="s">
        <v>224</v>
      </c>
      <c r="BL75" t="s">
        <v>256</v>
      </c>
      <c r="BM75">
        <v>0.94344422153355245</v>
      </c>
      <c r="BN75" t="s">
        <v>68</v>
      </c>
      <c r="BO75" t="s">
        <v>177</v>
      </c>
      <c r="BP75">
        <v>2701.8270000000002</v>
      </c>
    </row>
    <row r="76" spans="1:68" ht="16.5">
      <c r="A76" s="112" t="str">
        <f t="shared" si="36"/>
        <v>청라교통</v>
      </c>
      <c r="B76" s="113" t="str">
        <f t="shared" si="37"/>
        <v>오창호</v>
      </c>
      <c r="C76" s="114" t="str">
        <f t="shared" si="38"/>
        <v>F</v>
      </c>
      <c r="D76" s="115">
        <f t="shared" si="39"/>
        <v>0.79518518518518511</v>
      </c>
      <c r="E76" s="116">
        <f t="shared" si="40"/>
        <v>5775</v>
      </c>
      <c r="F76" s="117" t="str">
        <f t="shared" si="41"/>
        <v>307</v>
      </c>
      <c r="G76" s="118" t="str">
        <f t="shared" si="42"/>
        <v>70바5991</v>
      </c>
      <c r="H76" s="119">
        <f t="shared" si="43"/>
        <v>1</v>
      </c>
      <c r="I76" s="120">
        <f t="shared" si="44"/>
        <v>2916.8180000000002</v>
      </c>
      <c r="J76" s="121">
        <f t="shared" si="45"/>
        <v>1.4931103799955835E-2</v>
      </c>
      <c r="K76" s="121">
        <f t="shared" si="46"/>
        <v>0.38114888287709936</v>
      </c>
      <c r="L76" s="121">
        <f t="shared" si="47"/>
        <v>0.23244508227801663</v>
      </c>
      <c r="M76" s="122">
        <f t="shared" si="48"/>
        <v>21.956</v>
      </c>
      <c r="N76" s="123">
        <f t="shared" si="49"/>
        <v>0.30855541895311944</v>
      </c>
      <c r="O76" s="123">
        <f t="shared" si="50"/>
        <v>41.140722527082595</v>
      </c>
      <c r="P76" s="232">
        <f t="shared" si="51"/>
        <v>40</v>
      </c>
      <c r="Q76" s="233">
        <f t="shared" si="52"/>
        <v>9</v>
      </c>
      <c r="R76" s="233">
        <f t="shared" si="53"/>
        <v>1200</v>
      </c>
      <c r="T76">
        <v>531</v>
      </c>
      <c r="U76">
        <v>5775</v>
      </c>
      <c r="V76" t="s">
        <v>400</v>
      </c>
      <c r="W76">
        <v>2916.8180000000002</v>
      </c>
      <c r="X76">
        <v>1358.527</v>
      </c>
      <c r="Y76">
        <v>2.1469999999999998</v>
      </c>
      <c r="Z76">
        <v>21.956</v>
      </c>
      <c r="AA76">
        <v>121.204435</v>
      </c>
      <c r="AB76">
        <v>1.8097160000000001</v>
      </c>
      <c r="AC76">
        <v>46.196935000000003</v>
      </c>
      <c r="AD76" s="1">
        <v>678</v>
      </c>
      <c r="AE76">
        <v>9</v>
      </c>
      <c r="AF76">
        <v>1200</v>
      </c>
      <c r="AG76">
        <v>91</v>
      </c>
      <c r="AH76">
        <v>24.065273999999999</v>
      </c>
      <c r="AI76">
        <v>32782.199999999997</v>
      </c>
      <c r="AJ76">
        <v>15501</v>
      </c>
      <c r="AK76">
        <v>40</v>
      </c>
      <c r="AL76">
        <v>44826</v>
      </c>
      <c r="AM76" t="s">
        <v>401</v>
      </c>
      <c r="AN76" t="s">
        <v>662</v>
      </c>
      <c r="AO76">
        <v>2916.8180000000002</v>
      </c>
      <c r="AR76" t="s">
        <v>120</v>
      </c>
      <c r="AS76" t="s">
        <v>123</v>
      </c>
      <c r="AT76" t="s">
        <v>240</v>
      </c>
      <c r="AU76" t="s">
        <v>400</v>
      </c>
      <c r="AV76" t="s">
        <v>48</v>
      </c>
      <c r="AW76">
        <v>1</v>
      </c>
      <c r="BB76">
        <v>0.79518518518518511</v>
      </c>
      <c r="BC76" t="s">
        <v>70</v>
      </c>
      <c r="BF76" t="s">
        <v>120</v>
      </c>
      <c r="BG76" t="s">
        <v>123</v>
      </c>
      <c r="BH76" t="s">
        <v>400</v>
      </c>
      <c r="BI76">
        <v>5775</v>
      </c>
      <c r="BJ76">
        <v>1</v>
      </c>
      <c r="BK76" t="s">
        <v>240</v>
      </c>
      <c r="BL76" t="s">
        <v>176</v>
      </c>
      <c r="BM76">
        <v>0.79518518518518511</v>
      </c>
      <c r="BN76" t="s">
        <v>70</v>
      </c>
      <c r="BO76" t="s">
        <v>190</v>
      </c>
      <c r="BP76">
        <v>2916.8180000000002</v>
      </c>
    </row>
    <row r="77" spans="1:68" ht="16.5">
      <c r="A77" s="129" t="str">
        <f t="shared" si="36"/>
        <v>청라교통</v>
      </c>
      <c r="B77" s="130" t="str">
        <f t="shared" si="37"/>
        <v>윤동구</v>
      </c>
      <c r="C77" s="131" t="str">
        <f t="shared" si="38"/>
        <v>D</v>
      </c>
      <c r="D77" s="132">
        <f t="shared" si="39"/>
        <v>0.845942350935733</v>
      </c>
      <c r="E77" s="133">
        <f t="shared" si="40"/>
        <v>9102</v>
      </c>
      <c r="F77" s="134" t="str">
        <f t="shared" si="41"/>
        <v>306</v>
      </c>
      <c r="G77" s="135" t="str">
        <f t="shared" si="42"/>
        <v>70바6088</v>
      </c>
      <c r="H77" s="136">
        <f t="shared" si="43"/>
        <v>3</v>
      </c>
      <c r="I77" s="137">
        <f t="shared" si="44"/>
        <v>4562.3909999999996</v>
      </c>
      <c r="J77" s="138">
        <f t="shared" si="45"/>
        <v>3.0365880012156684E-3</v>
      </c>
      <c r="K77" s="138">
        <f t="shared" si="46"/>
        <v>0.23252139049919621</v>
      </c>
      <c r="L77" s="138">
        <f t="shared" si="47"/>
        <v>0.15825035600850521</v>
      </c>
      <c r="M77" s="139">
        <f t="shared" si="48"/>
        <v>20.018999999999998</v>
      </c>
      <c r="N77" s="140">
        <f t="shared" si="49"/>
        <v>2.1918331857133686E-2</v>
      </c>
      <c r="O77" s="140">
        <f t="shared" si="50"/>
        <v>12.822224136423205</v>
      </c>
      <c r="P77" s="230">
        <f t="shared" si="51"/>
        <v>3</v>
      </c>
      <c r="Q77" s="231">
        <f t="shared" si="52"/>
        <v>1</v>
      </c>
      <c r="R77" s="231">
        <f t="shared" si="53"/>
        <v>585</v>
      </c>
      <c r="T77">
        <v>531</v>
      </c>
      <c r="U77">
        <v>9102</v>
      </c>
      <c r="V77" t="s">
        <v>402</v>
      </c>
      <c r="W77">
        <v>4562.3909999999996</v>
      </c>
      <c r="X77">
        <v>1683.4059999999999</v>
      </c>
      <c r="Y77">
        <v>2.71</v>
      </c>
      <c r="Z77">
        <v>20.018999999999998</v>
      </c>
      <c r="AA77">
        <v>134.734116</v>
      </c>
      <c r="AB77">
        <v>0.409132</v>
      </c>
      <c r="AC77">
        <v>31.328564</v>
      </c>
      <c r="AD77" s="1">
        <v>722</v>
      </c>
      <c r="AE77">
        <v>1</v>
      </c>
      <c r="AF77">
        <v>585</v>
      </c>
      <c r="AG77">
        <v>93</v>
      </c>
      <c r="AH77">
        <v>33.862180000000002</v>
      </c>
      <c r="AI77">
        <v>28769.200000000001</v>
      </c>
      <c r="AJ77">
        <v>16310.9</v>
      </c>
      <c r="AK77">
        <v>3</v>
      </c>
      <c r="AL77">
        <v>515</v>
      </c>
      <c r="AM77" t="s">
        <v>403</v>
      </c>
      <c r="AN77" t="s">
        <v>663</v>
      </c>
      <c r="AO77">
        <v>4138.5379999999996</v>
      </c>
      <c r="AR77" t="s">
        <v>120</v>
      </c>
      <c r="AS77" t="s">
        <v>122</v>
      </c>
      <c r="AT77" t="s">
        <v>231</v>
      </c>
      <c r="AU77" t="s">
        <v>402</v>
      </c>
      <c r="AV77" t="s">
        <v>48</v>
      </c>
      <c r="AW77">
        <v>3</v>
      </c>
      <c r="BB77">
        <v>0.845942350935733</v>
      </c>
      <c r="BC77" t="s">
        <v>67</v>
      </c>
      <c r="BF77" t="s">
        <v>120</v>
      </c>
      <c r="BG77" t="s">
        <v>122</v>
      </c>
      <c r="BH77" t="s">
        <v>402</v>
      </c>
      <c r="BI77">
        <v>9102</v>
      </c>
      <c r="BJ77">
        <v>3</v>
      </c>
      <c r="BK77" t="s">
        <v>231</v>
      </c>
      <c r="BL77" t="s">
        <v>228</v>
      </c>
      <c r="BM77">
        <v>0.845942350935733</v>
      </c>
      <c r="BN77" t="s">
        <v>67</v>
      </c>
      <c r="BO77" t="s">
        <v>181</v>
      </c>
      <c r="BP77">
        <v>4562.3909999999996</v>
      </c>
    </row>
    <row r="78" spans="1:68" ht="16.5">
      <c r="A78" s="112" t="str">
        <f t="shared" si="36"/>
        <v>청라교통</v>
      </c>
      <c r="B78" s="113" t="str">
        <f t="shared" si="37"/>
        <v>윤심식</v>
      </c>
      <c r="C78" s="114" t="str">
        <f t="shared" si="38"/>
        <v>S</v>
      </c>
      <c r="D78" s="115">
        <f t="shared" si="39"/>
        <v>1.0663157894736841</v>
      </c>
      <c r="E78" s="116">
        <f t="shared" si="40"/>
        <v>6856</v>
      </c>
      <c r="F78" s="117" t="str">
        <f t="shared" si="41"/>
        <v>112</v>
      </c>
      <c r="G78" s="118" t="str">
        <f t="shared" si="42"/>
        <v>70바6013</v>
      </c>
      <c r="H78" s="119">
        <f t="shared" si="43"/>
        <v>1</v>
      </c>
      <c r="I78" s="120">
        <f t="shared" si="44"/>
        <v>2724.8069999999998</v>
      </c>
      <c r="J78" s="121">
        <f t="shared" si="45"/>
        <v>1.2143429414306257E-2</v>
      </c>
      <c r="K78" s="121">
        <f t="shared" si="46"/>
        <v>0.36859402975651001</v>
      </c>
      <c r="L78" s="121">
        <f t="shared" si="47"/>
        <v>0.18643522275155636</v>
      </c>
      <c r="M78" s="122">
        <f t="shared" si="48"/>
        <v>12.779</v>
      </c>
      <c r="N78" s="123">
        <f t="shared" si="49"/>
        <v>7.339969399667573E-2</v>
      </c>
      <c r="O78" s="123">
        <f t="shared" si="50"/>
        <v>16.441531455255365</v>
      </c>
      <c r="P78" s="232">
        <f t="shared" si="51"/>
        <v>2</v>
      </c>
      <c r="Q78" s="233">
        <f t="shared" si="52"/>
        <v>2</v>
      </c>
      <c r="R78" s="233">
        <f t="shared" si="53"/>
        <v>448</v>
      </c>
      <c r="T78">
        <v>531</v>
      </c>
      <c r="U78">
        <v>6856</v>
      </c>
      <c r="V78" t="s">
        <v>404</v>
      </c>
      <c r="W78">
        <v>2724.8069999999998</v>
      </c>
      <c r="X78">
        <v>1345.17</v>
      </c>
      <c r="Y78">
        <v>2.0259999999999998</v>
      </c>
      <c r="Z78">
        <v>12.779</v>
      </c>
      <c r="AA78">
        <v>168.01217600000001</v>
      </c>
      <c r="AB78">
        <v>2.0402439999999999</v>
      </c>
      <c r="AC78">
        <v>61.928285000000002</v>
      </c>
      <c r="AD78" s="1">
        <v>508</v>
      </c>
      <c r="AE78">
        <v>2</v>
      </c>
      <c r="AF78">
        <v>448</v>
      </c>
      <c r="AG78">
        <v>78</v>
      </c>
      <c r="AH78">
        <v>16.217912999999999</v>
      </c>
      <c r="AI78">
        <v>144</v>
      </c>
      <c r="AJ78">
        <v>0</v>
      </c>
      <c r="AK78">
        <v>2</v>
      </c>
      <c r="AL78">
        <v>141</v>
      </c>
      <c r="AM78" t="s">
        <v>405</v>
      </c>
      <c r="AN78" t="s">
        <v>664</v>
      </c>
      <c r="AO78">
        <v>2724.8069999999998</v>
      </c>
      <c r="AR78" t="s">
        <v>120</v>
      </c>
      <c r="AS78" t="s">
        <v>121</v>
      </c>
      <c r="AT78" t="s">
        <v>206</v>
      </c>
      <c r="AU78" t="s">
        <v>404</v>
      </c>
      <c r="AV78" t="s">
        <v>48</v>
      </c>
      <c r="AW78">
        <v>1</v>
      </c>
      <c r="BB78">
        <v>1.0663157894736841</v>
      </c>
      <c r="BC78" t="s">
        <v>71</v>
      </c>
      <c r="BF78" t="s">
        <v>120</v>
      </c>
      <c r="BG78" t="s">
        <v>121</v>
      </c>
      <c r="BH78" t="s">
        <v>404</v>
      </c>
      <c r="BI78">
        <v>6856</v>
      </c>
      <c r="BJ78">
        <v>1</v>
      </c>
      <c r="BK78" t="s">
        <v>206</v>
      </c>
      <c r="BL78" t="s">
        <v>176</v>
      </c>
      <c r="BM78">
        <v>1.0663157894736841</v>
      </c>
      <c r="BN78" t="s">
        <v>71</v>
      </c>
      <c r="BO78" t="s">
        <v>178</v>
      </c>
      <c r="BP78">
        <v>2724.8069999999998</v>
      </c>
    </row>
    <row r="79" spans="1:68" ht="16.5">
      <c r="A79" s="129" t="str">
        <f t="shared" si="36"/>
        <v>청라교통</v>
      </c>
      <c r="B79" s="130" t="str">
        <f t="shared" si="37"/>
        <v>윤형수</v>
      </c>
      <c r="C79" s="131" t="str">
        <f t="shared" si="38"/>
        <v>S</v>
      </c>
      <c r="D79" s="132">
        <f t="shared" si="39"/>
        <v>1.0594736842105263</v>
      </c>
      <c r="E79" s="133">
        <f t="shared" si="40"/>
        <v>6609</v>
      </c>
      <c r="F79" s="134" t="str">
        <f t="shared" si="41"/>
        <v>112</v>
      </c>
      <c r="G79" s="135" t="str">
        <f t="shared" si="42"/>
        <v>70바6013</v>
      </c>
      <c r="H79" s="136">
        <f t="shared" si="43"/>
        <v>1</v>
      </c>
      <c r="I79" s="137">
        <f t="shared" si="44"/>
        <v>2708.377</v>
      </c>
      <c r="J79" s="138">
        <f t="shared" si="45"/>
        <v>2.3556180376571006E-2</v>
      </c>
      <c r="K79" s="138">
        <f t="shared" si="46"/>
        <v>0.34027042527823337</v>
      </c>
      <c r="L79" s="138">
        <f t="shared" si="47"/>
        <v>0.17538178769056154</v>
      </c>
      <c r="M79" s="139">
        <f t="shared" si="48"/>
        <v>12.843</v>
      </c>
      <c r="N79" s="140">
        <f t="shared" si="49"/>
        <v>0.11076744485719676</v>
      </c>
      <c r="O79" s="140">
        <f t="shared" si="50"/>
        <v>24.294992905345158</v>
      </c>
      <c r="P79" s="230">
        <f t="shared" si="51"/>
        <v>4</v>
      </c>
      <c r="Q79" s="231">
        <f t="shared" si="52"/>
        <v>3</v>
      </c>
      <c r="R79" s="231">
        <f t="shared" si="53"/>
        <v>658</v>
      </c>
      <c r="T79">
        <v>531</v>
      </c>
      <c r="U79">
        <v>6609</v>
      </c>
      <c r="V79" t="s">
        <v>406</v>
      </c>
      <c r="W79">
        <v>2708.377</v>
      </c>
      <c r="X79">
        <v>1345.15</v>
      </c>
      <c r="Y79">
        <v>2.0129999999999999</v>
      </c>
      <c r="Z79">
        <v>12.843</v>
      </c>
      <c r="AA79">
        <v>163.048293</v>
      </c>
      <c r="AB79">
        <v>3.840795</v>
      </c>
      <c r="AC79">
        <v>55.480511999999997</v>
      </c>
      <c r="AD79" s="1">
        <v>475</v>
      </c>
      <c r="AE79">
        <v>3</v>
      </c>
      <c r="AF79">
        <v>658</v>
      </c>
      <c r="AG79">
        <v>75</v>
      </c>
      <c r="AH79">
        <v>16.610887999999999</v>
      </c>
      <c r="AI79">
        <v>637.4</v>
      </c>
      <c r="AJ79">
        <v>0</v>
      </c>
      <c r="AK79">
        <v>4</v>
      </c>
      <c r="AL79">
        <v>511</v>
      </c>
      <c r="AM79" t="s">
        <v>407</v>
      </c>
      <c r="AN79" t="s">
        <v>665</v>
      </c>
      <c r="AO79">
        <v>2708.377</v>
      </c>
      <c r="AR79" t="s">
        <v>120</v>
      </c>
      <c r="AS79" t="s">
        <v>121</v>
      </c>
      <c r="AT79" t="s">
        <v>206</v>
      </c>
      <c r="AU79" t="s">
        <v>406</v>
      </c>
      <c r="AV79" t="s">
        <v>48</v>
      </c>
      <c r="AW79">
        <v>1</v>
      </c>
      <c r="BB79">
        <v>1.0594736842105263</v>
      </c>
      <c r="BC79" t="s">
        <v>71</v>
      </c>
      <c r="BF79" t="s">
        <v>120</v>
      </c>
      <c r="BG79" t="s">
        <v>121</v>
      </c>
      <c r="BH79" t="s">
        <v>406</v>
      </c>
      <c r="BI79">
        <v>6609</v>
      </c>
      <c r="BJ79">
        <v>1</v>
      </c>
      <c r="BK79" t="s">
        <v>206</v>
      </c>
      <c r="BL79" t="s">
        <v>176</v>
      </c>
      <c r="BM79">
        <v>1.0594736842105263</v>
      </c>
      <c r="BN79" t="s">
        <v>71</v>
      </c>
      <c r="BO79" t="s">
        <v>178</v>
      </c>
      <c r="BP79">
        <v>2708.377</v>
      </c>
    </row>
    <row r="80" spans="1:68" ht="16.5">
      <c r="A80" s="112" t="str">
        <f t="shared" si="36"/>
        <v>청라교통</v>
      </c>
      <c r="B80" s="113" t="str">
        <f t="shared" si="37"/>
        <v>이계창</v>
      </c>
      <c r="C80" s="114" t="str">
        <f t="shared" si="38"/>
        <v>C</v>
      </c>
      <c r="D80" s="115">
        <f t="shared" si="39"/>
        <v>0.89222451219948584</v>
      </c>
      <c r="E80" s="116">
        <f t="shared" si="40"/>
        <v>9587</v>
      </c>
      <c r="F80" s="117" t="str">
        <f t="shared" si="41"/>
        <v>308</v>
      </c>
      <c r="G80" s="118" t="str">
        <f t="shared" si="42"/>
        <v>75아1293</v>
      </c>
      <c r="H80" s="119">
        <f t="shared" si="43"/>
        <v>4</v>
      </c>
      <c r="I80" s="120">
        <f t="shared" si="44"/>
        <v>5686.4310000000005</v>
      </c>
      <c r="J80" s="121">
        <f t="shared" si="45"/>
        <v>1.7911084364881251E-2</v>
      </c>
      <c r="K80" s="121">
        <f t="shared" si="46"/>
        <v>0.25868181267207757</v>
      </c>
      <c r="L80" s="121">
        <f t="shared" si="47"/>
        <v>5.5570884444038793E-2</v>
      </c>
      <c r="M80" s="122">
        <f t="shared" si="48"/>
        <v>21.77</v>
      </c>
      <c r="N80" s="123">
        <f t="shared" si="49"/>
        <v>5.2757168775986206E-2</v>
      </c>
      <c r="O80" s="123">
        <f t="shared" si="50"/>
        <v>4.2733306708548824</v>
      </c>
      <c r="P80" s="232">
        <f t="shared" si="51"/>
        <v>8</v>
      </c>
      <c r="Q80" s="233">
        <f t="shared" si="52"/>
        <v>3</v>
      </c>
      <c r="R80" s="233">
        <f t="shared" si="53"/>
        <v>243</v>
      </c>
      <c r="T80">
        <v>531</v>
      </c>
      <c r="U80">
        <v>9587</v>
      </c>
      <c r="V80" t="s">
        <v>408</v>
      </c>
      <c r="W80">
        <v>5686.4309999999996</v>
      </c>
      <c r="X80">
        <v>2214.268</v>
      </c>
      <c r="Y80">
        <v>2.5680000000000001</v>
      </c>
      <c r="Z80">
        <v>21.77</v>
      </c>
      <c r="AA80">
        <v>164.43605199999999</v>
      </c>
      <c r="AB80">
        <v>2.9452280000000002</v>
      </c>
      <c r="AC80">
        <v>42.536616000000002</v>
      </c>
      <c r="AD80" s="1">
        <v>316</v>
      </c>
      <c r="AE80">
        <v>3</v>
      </c>
      <c r="AF80">
        <v>243</v>
      </c>
      <c r="AG80">
        <v>95</v>
      </c>
      <c r="AH80">
        <v>34.581412</v>
      </c>
      <c r="AI80">
        <v>43070.2</v>
      </c>
      <c r="AJ80">
        <v>20474.5</v>
      </c>
      <c r="AK80">
        <v>8</v>
      </c>
      <c r="AL80">
        <v>5114</v>
      </c>
      <c r="AM80" t="s">
        <v>409</v>
      </c>
      <c r="AN80" t="s">
        <v>666</v>
      </c>
      <c r="AO80">
        <v>4891.817</v>
      </c>
      <c r="AR80" t="s">
        <v>120</v>
      </c>
      <c r="AS80" t="s">
        <v>124</v>
      </c>
      <c r="AT80" t="s">
        <v>254</v>
      </c>
      <c r="AU80" t="s">
        <v>408</v>
      </c>
      <c r="AV80" t="s">
        <v>48</v>
      </c>
      <c r="AW80">
        <v>4</v>
      </c>
      <c r="BB80">
        <v>0.89222451219948584</v>
      </c>
      <c r="BC80" t="s">
        <v>69</v>
      </c>
      <c r="BF80" t="s">
        <v>120</v>
      </c>
      <c r="BG80" t="s">
        <v>124</v>
      </c>
      <c r="BH80" t="s">
        <v>408</v>
      </c>
      <c r="BI80">
        <v>9587</v>
      </c>
      <c r="BJ80">
        <v>4</v>
      </c>
      <c r="BK80" t="s">
        <v>254</v>
      </c>
      <c r="BL80" t="s">
        <v>249</v>
      </c>
      <c r="BM80">
        <v>0.89222451219948584</v>
      </c>
      <c r="BN80" t="s">
        <v>69</v>
      </c>
      <c r="BO80" t="s">
        <v>179</v>
      </c>
      <c r="BP80">
        <v>5686.4310000000005</v>
      </c>
    </row>
    <row r="81" spans="1:68" ht="16.5">
      <c r="A81" s="129" t="str">
        <f t="shared" si="36"/>
        <v>청라교통</v>
      </c>
      <c r="B81" s="130" t="str">
        <f t="shared" si="37"/>
        <v>이광노</v>
      </c>
      <c r="C81" s="131" t="str">
        <f t="shared" si="38"/>
        <v>B</v>
      </c>
      <c r="D81" s="132">
        <f t="shared" si="39"/>
        <v>0.90662926373404518</v>
      </c>
      <c r="E81" s="133">
        <f t="shared" si="40"/>
        <v>5333</v>
      </c>
      <c r="F81" s="134" t="str">
        <f t="shared" si="41"/>
        <v>112</v>
      </c>
      <c r="G81" s="135" t="str">
        <f t="shared" si="42"/>
        <v>72바1573</v>
      </c>
      <c r="H81" s="136">
        <f t="shared" si="43"/>
        <v>13</v>
      </c>
      <c r="I81" s="137">
        <f t="shared" si="44"/>
        <v>2143.759</v>
      </c>
      <c r="J81" s="138">
        <f t="shared" si="45"/>
        <v>1.0250878137724406E-2</v>
      </c>
      <c r="K81" s="138">
        <f t="shared" si="46"/>
        <v>0.3749054390443522</v>
      </c>
      <c r="L81" s="138">
        <f t="shared" si="47"/>
        <v>0.22343929518196776</v>
      </c>
      <c r="M81" s="139">
        <f t="shared" si="48"/>
        <v>15.688000000000001</v>
      </c>
      <c r="N81" s="140">
        <f t="shared" si="49"/>
        <v>4.6647034484753186E-2</v>
      </c>
      <c r="O81" s="140">
        <f t="shared" si="50"/>
        <v>43.9415064846375</v>
      </c>
      <c r="P81" s="230">
        <f t="shared" si="51"/>
        <v>8</v>
      </c>
      <c r="Q81" s="231">
        <f t="shared" si="52"/>
        <v>1</v>
      </c>
      <c r="R81" s="231">
        <f t="shared" si="53"/>
        <v>942</v>
      </c>
      <c r="T81">
        <v>531</v>
      </c>
      <c r="U81">
        <v>5333</v>
      </c>
      <c r="V81" t="s">
        <v>410</v>
      </c>
      <c r="W81">
        <v>2143.759</v>
      </c>
      <c r="X81">
        <v>1197.9860000000001</v>
      </c>
      <c r="Y81">
        <v>1.7889999999999999</v>
      </c>
      <c r="Z81">
        <v>15.688000000000001</v>
      </c>
      <c r="AA81">
        <v>129.743031</v>
      </c>
      <c r="AB81">
        <v>1.3299799999999999</v>
      </c>
      <c r="AC81">
        <v>48.641368</v>
      </c>
      <c r="AD81" s="1">
        <v>479</v>
      </c>
      <c r="AE81">
        <v>1</v>
      </c>
      <c r="AF81">
        <v>942</v>
      </c>
      <c r="AG81">
        <v>87</v>
      </c>
      <c r="AH81">
        <v>16.523114</v>
      </c>
      <c r="AI81">
        <v>1310.2</v>
      </c>
      <c r="AJ81">
        <v>0</v>
      </c>
      <c r="AK81">
        <v>8</v>
      </c>
      <c r="AL81">
        <v>4177</v>
      </c>
      <c r="AM81" t="s">
        <v>411</v>
      </c>
      <c r="AN81" t="s">
        <v>667</v>
      </c>
      <c r="AO81">
        <v>302.39699999999999</v>
      </c>
      <c r="AR81" t="s">
        <v>120</v>
      </c>
      <c r="AS81" t="s">
        <v>121</v>
      </c>
      <c r="AT81" t="s">
        <v>220</v>
      </c>
      <c r="AU81" t="s">
        <v>410</v>
      </c>
      <c r="AV81" t="s">
        <v>48</v>
      </c>
      <c r="AW81">
        <v>13</v>
      </c>
      <c r="BB81">
        <v>0.90662926373404518</v>
      </c>
      <c r="BC81" t="s">
        <v>68</v>
      </c>
      <c r="BF81" t="s">
        <v>120</v>
      </c>
      <c r="BG81" t="s">
        <v>121</v>
      </c>
      <c r="BH81" t="s">
        <v>410</v>
      </c>
      <c r="BI81">
        <v>5333</v>
      </c>
      <c r="BJ81">
        <v>13</v>
      </c>
      <c r="BK81" t="s">
        <v>220</v>
      </c>
      <c r="BL81" t="s">
        <v>204</v>
      </c>
      <c r="BM81">
        <v>0.90662926373404518</v>
      </c>
      <c r="BN81" t="s">
        <v>68</v>
      </c>
      <c r="BO81" t="s">
        <v>177</v>
      </c>
      <c r="BP81">
        <v>2143.759</v>
      </c>
    </row>
    <row r="82" spans="1:68" ht="16.5">
      <c r="A82" s="112" t="str">
        <f t="shared" si="36"/>
        <v>청라교통</v>
      </c>
      <c r="B82" s="113" t="str">
        <f t="shared" si="37"/>
        <v>이교웅</v>
      </c>
      <c r="C82" s="114" t="str">
        <f t="shared" si="38"/>
        <v>F</v>
      </c>
      <c r="D82" s="115">
        <f t="shared" si="39"/>
        <v>0.79868909231246565</v>
      </c>
      <c r="E82" s="116">
        <f t="shared" si="40"/>
        <v>824</v>
      </c>
      <c r="F82" s="117" t="str">
        <f t="shared" si="41"/>
        <v>306</v>
      </c>
      <c r="G82" s="118" t="str">
        <f t="shared" si="42"/>
        <v>72바1499</v>
      </c>
      <c r="H82" s="119">
        <f t="shared" si="43"/>
        <v>11</v>
      </c>
      <c r="I82" s="120">
        <f t="shared" si="44"/>
        <v>5148.0149999999994</v>
      </c>
      <c r="J82" s="121">
        <f t="shared" si="45"/>
        <v>3.2015854495583564E-2</v>
      </c>
      <c r="K82" s="121">
        <f t="shared" si="46"/>
        <v>0.24740840986615467</v>
      </c>
      <c r="L82" s="121">
        <f t="shared" si="47"/>
        <v>0.13383799386753925</v>
      </c>
      <c r="M82" s="122">
        <f t="shared" si="48"/>
        <v>20.148</v>
      </c>
      <c r="N82" s="123">
        <f t="shared" si="49"/>
        <v>0</v>
      </c>
      <c r="O82" s="123">
        <f t="shared" si="50"/>
        <v>35.761356561703877</v>
      </c>
      <c r="P82" s="232">
        <f t="shared" si="51"/>
        <v>33</v>
      </c>
      <c r="Q82" s="233">
        <f t="shared" si="52"/>
        <v>0</v>
      </c>
      <c r="R82" s="233">
        <f t="shared" si="53"/>
        <v>1841</v>
      </c>
      <c r="T82">
        <v>531</v>
      </c>
      <c r="U82">
        <v>824</v>
      </c>
      <c r="V82" t="s">
        <v>412</v>
      </c>
      <c r="W82">
        <v>5148.0150000000003</v>
      </c>
      <c r="X82">
        <v>2023.2170000000001</v>
      </c>
      <c r="Y82">
        <v>2.544</v>
      </c>
      <c r="Z82">
        <v>20.148</v>
      </c>
      <c r="AA82">
        <v>173.168297</v>
      </c>
      <c r="AB82">
        <v>5.5441310000000001</v>
      </c>
      <c r="AC82">
        <v>42.843293000000003</v>
      </c>
      <c r="AD82" s="1">
        <v>689</v>
      </c>
      <c r="AE82">
        <v>0</v>
      </c>
      <c r="AF82">
        <v>1841</v>
      </c>
      <c r="AG82">
        <v>98</v>
      </c>
      <c r="AH82">
        <v>29.728390999999998</v>
      </c>
      <c r="AI82">
        <v>28075.7</v>
      </c>
      <c r="AJ82">
        <v>15792.9</v>
      </c>
      <c r="AK82">
        <v>33</v>
      </c>
      <c r="AL82">
        <v>17978</v>
      </c>
      <c r="AM82" t="s">
        <v>413</v>
      </c>
      <c r="AN82" t="s">
        <v>668</v>
      </c>
      <c r="AO82">
        <v>737.86</v>
      </c>
      <c r="AR82" t="s">
        <v>120</v>
      </c>
      <c r="AS82" t="s">
        <v>122</v>
      </c>
      <c r="AT82" t="s">
        <v>238</v>
      </c>
      <c r="AU82" t="s">
        <v>412</v>
      </c>
      <c r="AV82" t="s">
        <v>48</v>
      </c>
      <c r="AW82">
        <v>11</v>
      </c>
      <c r="BB82">
        <v>0.79868909231246565</v>
      </c>
      <c r="BC82" t="s">
        <v>70</v>
      </c>
      <c r="BF82" t="s">
        <v>120</v>
      </c>
      <c r="BG82" t="s">
        <v>122</v>
      </c>
      <c r="BH82" t="s">
        <v>412</v>
      </c>
      <c r="BI82">
        <v>824</v>
      </c>
      <c r="BJ82">
        <v>11</v>
      </c>
      <c r="BK82" t="s">
        <v>238</v>
      </c>
      <c r="BL82" t="s">
        <v>232</v>
      </c>
      <c r="BM82">
        <v>0.79868909231246565</v>
      </c>
      <c r="BN82" t="s">
        <v>70</v>
      </c>
      <c r="BO82" t="s">
        <v>190</v>
      </c>
      <c r="BP82">
        <v>5148.0149999999994</v>
      </c>
    </row>
    <row r="83" spans="1:68" ht="16.5">
      <c r="A83" s="129" t="str">
        <f t="shared" si="36"/>
        <v>청라교통</v>
      </c>
      <c r="B83" s="130" t="str">
        <f t="shared" si="37"/>
        <v>이동민</v>
      </c>
      <c r="C83" s="131" t="str">
        <f t="shared" si="38"/>
        <v>D</v>
      </c>
      <c r="D83" s="132">
        <f t="shared" si="39"/>
        <v>0.83205485871750762</v>
      </c>
      <c r="E83" s="133">
        <f t="shared" si="40"/>
        <v>5685</v>
      </c>
      <c r="F83" s="134" t="str">
        <f t="shared" si="41"/>
        <v>308</v>
      </c>
      <c r="G83" s="135" t="str">
        <f t="shared" si="42"/>
        <v>70바5066</v>
      </c>
      <c r="H83" s="136">
        <f t="shared" si="43"/>
        <v>3</v>
      </c>
      <c r="I83" s="137">
        <f t="shared" si="44"/>
        <v>5801.9220000000005</v>
      </c>
      <c r="J83" s="138">
        <f t="shared" si="45"/>
        <v>3.6220002439665013E-3</v>
      </c>
      <c r="K83" s="138">
        <f t="shared" si="46"/>
        <v>0.26505539507889997</v>
      </c>
      <c r="L83" s="138">
        <f t="shared" si="47"/>
        <v>0.14719260272716522</v>
      </c>
      <c r="M83" s="139">
        <f t="shared" si="48"/>
        <v>23.762</v>
      </c>
      <c r="N83" s="140">
        <f t="shared" si="49"/>
        <v>0</v>
      </c>
      <c r="O83" s="140">
        <f t="shared" si="50"/>
        <v>9.8220296146170956</v>
      </c>
      <c r="P83" s="230">
        <f t="shared" si="51"/>
        <v>7</v>
      </c>
      <c r="Q83" s="231">
        <f t="shared" si="52"/>
        <v>0</v>
      </c>
      <c r="R83" s="231">
        <f t="shared" si="53"/>
        <v>574</v>
      </c>
      <c r="T83">
        <v>531</v>
      </c>
      <c r="U83">
        <v>5685</v>
      </c>
      <c r="V83" t="s">
        <v>414</v>
      </c>
      <c r="W83">
        <v>5844.0060000000003</v>
      </c>
      <c r="X83">
        <v>2465.4859999999999</v>
      </c>
      <c r="Y83">
        <v>2.37</v>
      </c>
      <c r="Z83">
        <v>23.762</v>
      </c>
      <c r="AA83">
        <v>155.82467199999999</v>
      </c>
      <c r="AB83">
        <v>0.56439700000000004</v>
      </c>
      <c r="AC83">
        <v>41.302169999999997</v>
      </c>
      <c r="AD83" s="1">
        <v>854</v>
      </c>
      <c r="AE83">
        <v>0</v>
      </c>
      <c r="AF83">
        <v>574</v>
      </c>
      <c r="AG83">
        <v>92</v>
      </c>
      <c r="AH83">
        <v>37.503726999999998</v>
      </c>
      <c r="AI83">
        <v>50890.9</v>
      </c>
      <c r="AJ83">
        <v>29409.7</v>
      </c>
      <c r="AK83">
        <v>7</v>
      </c>
      <c r="AL83">
        <v>11362</v>
      </c>
      <c r="AM83" t="s">
        <v>415</v>
      </c>
      <c r="AN83" t="s">
        <v>669</v>
      </c>
      <c r="AO83">
        <v>4776.2269999999999</v>
      </c>
      <c r="AR83" t="s">
        <v>120</v>
      </c>
      <c r="AS83" t="s">
        <v>124</v>
      </c>
      <c r="AT83" t="s">
        <v>249</v>
      </c>
      <c r="AU83" t="s">
        <v>414</v>
      </c>
      <c r="AV83" t="s">
        <v>48</v>
      </c>
      <c r="AW83">
        <v>3</v>
      </c>
      <c r="BB83">
        <v>0.83205485871750762</v>
      </c>
      <c r="BC83" t="s">
        <v>67</v>
      </c>
      <c r="BF83" t="s">
        <v>120</v>
      </c>
      <c r="BG83" t="s">
        <v>124</v>
      </c>
      <c r="BH83" t="s">
        <v>414</v>
      </c>
      <c r="BI83">
        <v>5685</v>
      </c>
      <c r="BJ83">
        <v>3</v>
      </c>
      <c r="BK83" t="s">
        <v>249</v>
      </c>
      <c r="BL83" t="s">
        <v>257</v>
      </c>
      <c r="BM83">
        <v>0.83205485871750762</v>
      </c>
      <c r="BN83" t="s">
        <v>67</v>
      </c>
      <c r="BO83" t="s">
        <v>181</v>
      </c>
      <c r="BP83">
        <v>5801.9220000000005</v>
      </c>
    </row>
    <row r="84" spans="1:68" ht="16.5">
      <c r="A84" s="112" t="str">
        <f t="shared" si="36"/>
        <v>청라교통</v>
      </c>
      <c r="B84" s="113" t="str">
        <f t="shared" si="37"/>
        <v>이산우</v>
      </c>
      <c r="C84" s="114" t="str">
        <f t="shared" si="38"/>
        <v>C</v>
      </c>
      <c r="D84" s="115">
        <f t="shared" si="39"/>
        <v>0.874</v>
      </c>
      <c r="E84" s="116">
        <f t="shared" si="40"/>
        <v>3949</v>
      </c>
      <c r="F84" s="117" t="str">
        <f t="shared" si="41"/>
        <v>112</v>
      </c>
      <c r="G84" s="118" t="str">
        <f t="shared" si="42"/>
        <v>72바1572</v>
      </c>
      <c r="H84" s="119">
        <f t="shared" si="43"/>
        <v>1</v>
      </c>
      <c r="I84" s="120">
        <f t="shared" si="44"/>
        <v>1081.4670000000001</v>
      </c>
      <c r="J84" s="121">
        <f t="shared" si="45"/>
        <v>3.54439989143795E-2</v>
      </c>
      <c r="K84" s="121">
        <f t="shared" si="46"/>
        <v>0.35252330135113702</v>
      </c>
      <c r="L84" s="121">
        <f t="shared" si="47"/>
        <v>0.2616815862157606</v>
      </c>
      <c r="M84" s="122">
        <f t="shared" si="48"/>
        <v>20.594000000000001</v>
      </c>
      <c r="N84" s="123">
        <f t="shared" si="49"/>
        <v>8.2469193632718499E-2</v>
      </c>
      <c r="O84" s="123">
        <f t="shared" si="50"/>
        <v>25.482980832510016</v>
      </c>
      <c r="P84" s="232">
        <f t="shared" si="51"/>
        <v>8</v>
      </c>
      <c r="Q84" s="233">
        <f t="shared" si="52"/>
        <v>1</v>
      </c>
      <c r="R84" s="233">
        <f t="shared" si="53"/>
        <v>309</v>
      </c>
      <c r="T84">
        <v>531</v>
      </c>
      <c r="U84">
        <v>3949</v>
      </c>
      <c r="V84" t="s">
        <v>416</v>
      </c>
      <c r="W84">
        <v>1212.5740000000001</v>
      </c>
      <c r="X84">
        <v>692.41800000000001</v>
      </c>
      <c r="Y84">
        <v>1.7509999999999999</v>
      </c>
      <c r="Z84">
        <v>20.594000000000001</v>
      </c>
      <c r="AA84">
        <v>68.182204999999996</v>
      </c>
      <c r="AB84">
        <v>2.4166500000000002</v>
      </c>
      <c r="AC84">
        <v>24.035816000000001</v>
      </c>
      <c r="AD84" s="1">
        <v>283</v>
      </c>
      <c r="AE84">
        <v>1</v>
      </c>
      <c r="AF84">
        <v>309</v>
      </c>
      <c r="AG84">
        <v>82</v>
      </c>
      <c r="AH84">
        <v>17.784317000000001</v>
      </c>
      <c r="AI84">
        <v>1834.5</v>
      </c>
      <c r="AJ84">
        <v>16.8</v>
      </c>
      <c r="AK84">
        <v>8</v>
      </c>
      <c r="AL84">
        <v>707</v>
      </c>
      <c r="AM84" t="s">
        <v>417</v>
      </c>
      <c r="AN84" t="s">
        <v>670</v>
      </c>
      <c r="AO84">
        <v>1081.4670000000001</v>
      </c>
      <c r="AR84" t="s">
        <v>120</v>
      </c>
      <c r="AS84" t="s">
        <v>121</v>
      </c>
      <c r="AT84" t="s">
        <v>219</v>
      </c>
      <c r="AU84" t="s">
        <v>416</v>
      </c>
      <c r="AV84" t="s">
        <v>48</v>
      </c>
      <c r="AW84">
        <v>1</v>
      </c>
      <c r="BB84">
        <v>0.874</v>
      </c>
      <c r="BC84" t="s">
        <v>69</v>
      </c>
      <c r="BF84" t="s">
        <v>120</v>
      </c>
      <c r="BG84" t="s">
        <v>121</v>
      </c>
      <c r="BH84" t="s">
        <v>416</v>
      </c>
      <c r="BI84">
        <v>3949</v>
      </c>
      <c r="BJ84">
        <v>1</v>
      </c>
      <c r="BK84" t="s">
        <v>219</v>
      </c>
      <c r="BL84" t="s">
        <v>176</v>
      </c>
      <c r="BM84">
        <v>0.874</v>
      </c>
      <c r="BN84" t="s">
        <v>69</v>
      </c>
      <c r="BO84" t="s">
        <v>179</v>
      </c>
      <c r="BP84">
        <v>1081.4670000000001</v>
      </c>
    </row>
    <row r="85" spans="1:68" ht="16.5">
      <c r="A85" s="129" t="str">
        <f t="shared" si="36"/>
        <v>청라교통</v>
      </c>
      <c r="B85" s="130" t="str">
        <f t="shared" si="37"/>
        <v>이상렬</v>
      </c>
      <c r="C85" s="131" t="str">
        <f t="shared" si="38"/>
        <v>B</v>
      </c>
      <c r="D85" s="132">
        <f t="shared" si="39"/>
        <v>0.91483870967741932</v>
      </c>
      <c r="E85" s="133">
        <f t="shared" si="40"/>
        <v>2965</v>
      </c>
      <c r="F85" s="134" t="str">
        <f t="shared" si="41"/>
        <v>306</v>
      </c>
      <c r="G85" s="135" t="str">
        <f t="shared" si="42"/>
        <v>72바1305</v>
      </c>
      <c r="H85" s="136">
        <f t="shared" si="43"/>
        <v>1</v>
      </c>
      <c r="I85" s="137">
        <f t="shared" si="44"/>
        <v>4813.5619999999999</v>
      </c>
      <c r="J85" s="138">
        <f t="shared" si="45"/>
        <v>1.4360422931291927E-2</v>
      </c>
      <c r="K85" s="138">
        <f t="shared" si="46"/>
        <v>0.22836709202088543</v>
      </c>
      <c r="L85" s="138">
        <f t="shared" si="47"/>
        <v>0.13545062886901635</v>
      </c>
      <c r="M85" s="139">
        <f t="shared" si="48"/>
        <v>17.777999999999999</v>
      </c>
      <c r="N85" s="140">
        <f t="shared" si="49"/>
        <v>0</v>
      </c>
      <c r="O85" s="140">
        <f t="shared" si="50"/>
        <v>1.9112665423235433</v>
      </c>
      <c r="P85" s="230">
        <f t="shared" si="51"/>
        <v>12</v>
      </c>
      <c r="Q85" s="231">
        <f t="shared" si="52"/>
        <v>0</v>
      </c>
      <c r="R85" s="231">
        <f t="shared" si="53"/>
        <v>92</v>
      </c>
      <c r="T85">
        <v>531</v>
      </c>
      <c r="U85">
        <v>2965</v>
      </c>
      <c r="V85" t="s">
        <v>418</v>
      </c>
      <c r="W85">
        <v>4813.5619999999999</v>
      </c>
      <c r="X85">
        <v>1697.0619999999999</v>
      </c>
      <c r="Y85">
        <v>2.8359999999999999</v>
      </c>
      <c r="Z85">
        <v>17.777999999999999</v>
      </c>
      <c r="AA85">
        <v>157.374404</v>
      </c>
      <c r="AB85">
        <v>2.2599629999999999</v>
      </c>
      <c r="AC85">
        <v>35.939135</v>
      </c>
      <c r="AD85" s="1">
        <v>652</v>
      </c>
      <c r="AE85">
        <v>0</v>
      </c>
      <c r="AF85">
        <v>92</v>
      </c>
      <c r="AG85">
        <v>91</v>
      </c>
      <c r="AH85">
        <v>30.586689</v>
      </c>
      <c r="AI85">
        <v>25547.5</v>
      </c>
      <c r="AJ85">
        <v>13124.8</v>
      </c>
      <c r="AK85">
        <v>12</v>
      </c>
      <c r="AL85">
        <v>1173</v>
      </c>
      <c r="AM85" t="s">
        <v>419</v>
      </c>
      <c r="AN85" t="s">
        <v>671</v>
      </c>
      <c r="AO85">
        <v>4813.5619999999999</v>
      </c>
      <c r="AR85" t="s">
        <v>120</v>
      </c>
      <c r="AS85" t="s">
        <v>122</v>
      </c>
      <c r="AT85" t="s">
        <v>234</v>
      </c>
      <c r="AU85" t="s">
        <v>418</v>
      </c>
      <c r="AV85" t="s">
        <v>48</v>
      </c>
      <c r="AW85">
        <v>1</v>
      </c>
      <c r="BB85">
        <v>0.91483870967741932</v>
      </c>
      <c r="BC85" t="s">
        <v>68</v>
      </c>
      <c r="BF85" t="s">
        <v>120</v>
      </c>
      <c r="BG85" t="s">
        <v>122</v>
      </c>
      <c r="BH85" t="s">
        <v>418</v>
      </c>
      <c r="BI85">
        <v>2965</v>
      </c>
      <c r="BJ85">
        <v>1</v>
      </c>
      <c r="BK85" t="s">
        <v>234</v>
      </c>
      <c r="BL85" t="s">
        <v>176</v>
      </c>
      <c r="BM85">
        <v>0.91483870967741932</v>
      </c>
      <c r="BN85" t="s">
        <v>68</v>
      </c>
      <c r="BO85" t="s">
        <v>177</v>
      </c>
      <c r="BP85">
        <v>4813.5619999999999</v>
      </c>
    </row>
    <row r="86" spans="1:68" ht="16.5">
      <c r="A86" s="112" t="str">
        <f t="shared" si="36"/>
        <v>청라교통</v>
      </c>
      <c r="B86" s="113" t="str">
        <f t="shared" si="37"/>
        <v>이상영</v>
      </c>
      <c r="C86" s="114" t="str">
        <f t="shared" si="38"/>
        <v>A</v>
      </c>
      <c r="D86" s="115">
        <f t="shared" si="39"/>
        <v>0.95124999999999993</v>
      </c>
      <c r="E86" s="116">
        <f t="shared" si="40"/>
        <v>1985</v>
      </c>
      <c r="F86" s="117" t="str">
        <f t="shared" si="41"/>
        <v>306</v>
      </c>
      <c r="G86" s="118" t="str">
        <f t="shared" si="42"/>
        <v>70바6090</v>
      </c>
      <c r="H86" s="119">
        <f t="shared" si="43"/>
        <v>1</v>
      </c>
      <c r="I86" s="120">
        <f t="shared" si="44"/>
        <v>4346.884</v>
      </c>
      <c r="J86" s="121">
        <f t="shared" si="45"/>
        <v>5.446975214510796E-3</v>
      </c>
      <c r="K86" s="121">
        <f t="shared" si="46"/>
        <v>0.21490012991563984</v>
      </c>
      <c r="L86" s="121">
        <f t="shared" si="47"/>
        <v>0.13710970893173133</v>
      </c>
      <c r="M86" s="122">
        <f t="shared" si="48"/>
        <v>16.228000000000002</v>
      </c>
      <c r="N86" s="123">
        <f t="shared" si="49"/>
        <v>0</v>
      </c>
      <c r="O86" s="123">
        <f t="shared" si="50"/>
        <v>4.8080418064986317</v>
      </c>
      <c r="P86" s="232">
        <f t="shared" si="51"/>
        <v>3</v>
      </c>
      <c r="Q86" s="233">
        <f t="shared" si="52"/>
        <v>0</v>
      </c>
      <c r="R86" s="233">
        <f t="shared" si="53"/>
        <v>209</v>
      </c>
      <c r="T86">
        <v>531</v>
      </c>
      <c r="U86">
        <v>1985</v>
      </c>
      <c r="V86" t="s">
        <v>420</v>
      </c>
      <c r="W86">
        <v>4346.884</v>
      </c>
      <c r="X86">
        <v>1428.0609999999999</v>
      </c>
      <c r="Y86">
        <v>3.044</v>
      </c>
      <c r="Z86">
        <v>16.228000000000002</v>
      </c>
      <c r="AA86">
        <v>127.741356</v>
      </c>
      <c r="AB86">
        <v>0.69580399999999998</v>
      </c>
      <c r="AC86">
        <v>27.451633999999999</v>
      </c>
      <c r="AD86" s="1">
        <v>596</v>
      </c>
      <c r="AE86">
        <v>0</v>
      </c>
      <c r="AF86">
        <v>209</v>
      </c>
      <c r="AG86">
        <v>90</v>
      </c>
      <c r="AH86">
        <v>34.028790999999998</v>
      </c>
      <c r="AI86">
        <v>25028.799999999999</v>
      </c>
      <c r="AJ86">
        <v>4652.8999999999996</v>
      </c>
      <c r="AK86">
        <v>3</v>
      </c>
      <c r="AL86">
        <v>513</v>
      </c>
      <c r="AM86" t="s">
        <v>421</v>
      </c>
      <c r="AN86" t="s">
        <v>672</v>
      </c>
      <c r="AO86">
        <v>4346.884</v>
      </c>
      <c r="AR86" t="s">
        <v>120</v>
      </c>
      <c r="AS86" t="s">
        <v>122</v>
      </c>
      <c r="AT86" t="s">
        <v>233</v>
      </c>
      <c r="AU86" t="s">
        <v>420</v>
      </c>
      <c r="AV86" t="s">
        <v>48</v>
      </c>
      <c r="AW86">
        <v>1</v>
      </c>
      <c r="BB86">
        <v>0.95124999999999993</v>
      </c>
      <c r="BC86" t="s">
        <v>66</v>
      </c>
      <c r="BF86" t="s">
        <v>120</v>
      </c>
      <c r="BG86" t="s">
        <v>122</v>
      </c>
      <c r="BH86" t="s">
        <v>420</v>
      </c>
      <c r="BI86">
        <v>1985</v>
      </c>
      <c r="BJ86">
        <v>1</v>
      </c>
      <c r="BK86" t="s">
        <v>233</v>
      </c>
      <c r="BL86" t="s">
        <v>176</v>
      </c>
      <c r="BM86">
        <v>0.95124999999999993</v>
      </c>
      <c r="BN86" t="s">
        <v>66</v>
      </c>
      <c r="BO86" t="s">
        <v>180</v>
      </c>
      <c r="BP86">
        <v>4346.884</v>
      </c>
    </row>
    <row r="87" spans="1:68" ht="16.5">
      <c r="A87" s="129" t="str">
        <f t="shared" si="36"/>
        <v>청라교통</v>
      </c>
      <c r="B87" s="130" t="str">
        <f t="shared" si="37"/>
        <v>이선형</v>
      </c>
      <c r="C87" s="131" t="str">
        <f t="shared" si="38"/>
        <v>A</v>
      </c>
      <c r="D87" s="132">
        <f t="shared" si="39"/>
        <v>0.95799999999999996</v>
      </c>
      <c r="E87" s="133">
        <f t="shared" si="40"/>
        <v>5618</v>
      </c>
      <c r="F87" s="134" t="str">
        <f t="shared" si="41"/>
        <v>112</v>
      </c>
      <c r="G87" s="135" t="str">
        <f t="shared" si="42"/>
        <v>70바5997</v>
      </c>
      <c r="H87" s="136">
        <f t="shared" si="43"/>
        <v>1</v>
      </c>
      <c r="I87" s="137">
        <f t="shared" si="44"/>
        <v>2784.0329999999999</v>
      </c>
      <c r="J87" s="138">
        <f t="shared" si="45"/>
        <v>2.3375930620503957E-2</v>
      </c>
      <c r="K87" s="138">
        <f t="shared" si="46"/>
        <v>0.35529144619546899</v>
      </c>
      <c r="L87" s="138">
        <f t="shared" si="47"/>
        <v>0.24460916950337874</v>
      </c>
      <c r="M87" s="139">
        <f t="shared" si="48"/>
        <v>16.145</v>
      </c>
      <c r="N87" s="140">
        <f t="shared" si="49"/>
        <v>3.591911446451964E-2</v>
      </c>
      <c r="O87" s="140">
        <f t="shared" si="50"/>
        <v>10.91941079721397</v>
      </c>
      <c r="P87" s="230">
        <f t="shared" si="51"/>
        <v>2</v>
      </c>
      <c r="Q87" s="231">
        <f t="shared" si="52"/>
        <v>1</v>
      </c>
      <c r="R87" s="231">
        <f t="shared" si="53"/>
        <v>304</v>
      </c>
      <c r="T87">
        <v>531</v>
      </c>
      <c r="U87">
        <v>5618</v>
      </c>
      <c r="V87" t="s">
        <v>422</v>
      </c>
      <c r="W87">
        <v>2784.0329999999999</v>
      </c>
      <c r="X87">
        <v>1453.1590000000001</v>
      </c>
      <c r="Y87">
        <v>1.9159999999999999</v>
      </c>
      <c r="Z87">
        <v>16.145</v>
      </c>
      <c r="AA87">
        <v>172.78995499999999</v>
      </c>
      <c r="AB87">
        <v>4.0391260000000004</v>
      </c>
      <c r="AC87">
        <v>61.390793000000002</v>
      </c>
      <c r="AD87" s="1">
        <v>681</v>
      </c>
      <c r="AE87">
        <v>1</v>
      </c>
      <c r="AF87">
        <v>304</v>
      </c>
      <c r="AG87">
        <v>81</v>
      </c>
      <c r="AH87">
        <v>16.112238000000001</v>
      </c>
      <c r="AI87">
        <v>1902.6</v>
      </c>
      <c r="AJ87">
        <v>0</v>
      </c>
      <c r="AK87">
        <v>2</v>
      </c>
      <c r="AL87">
        <v>330</v>
      </c>
      <c r="AM87" t="s">
        <v>423</v>
      </c>
      <c r="AN87" t="s">
        <v>673</v>
      </c>
      <c r="AO87">
        <v>2784.0329999999999</v>
      </c>
      <c r="AR87" t="s">
        <v>120</v>
      </c>
      <c r="AS87" t="s">
        <v>121</v>
      </c>
      <c r="AT87" t="s">
        <v>205</v>
      </c>
      <c r="AU87" t="s">
        <v>422</v>
      </c>
      <c r="AV87" t="s">
        <v>48</v>
      </c>
      <c r="AW87">
        <v>1</v>
      </c>
      <c r="BB87">
        <v>0.95799999999999996</v>
      </c>
      <c r="BC87" t="s">
        <v>66</v>
      </c>
      <c r="BF87" t="s">
        <v>120</v>
      </c>
      <c r="BG87" t="s">
        <v>121</v>
      </c>
      <c r="BH87" t="s">
        <v>422</v>
      </c>
      <c r="BI87">
        <v>5618</v>
      </c>
      <c r="BJ87">
        <v>1</v>
      </c>
      <c r="BK87" t="s">
        <v>205</v>
      </c>
      <c r="BL87" t="s">
        <v>176</v>
      </c>
      <c r="BM87">
        <v>0.95799999999999996</v>
      </c>
      <c r="BN87" t="s">
        <v>66</v>
      </c>
      <c r="BO87" t="s">
        <v>180</v>
      </c>
      <c r="BP87">
        <v>2784.0329999999999</v>
      </c>
    </row>
    <row r="88" spans="1:68" ht="16.5">
      <c r="A88" s="112" t="str">
        <f t="shared" ref="A88:A109" si="54">BF88</f>
        <v>청라교통</v>
      </c>
      <c r="B88" s="113" t="str">
        <f t="shared" ref="B88:B109" si="55">BH88</f>
        <v>이성만</v>
      </c>
      <c r="C88" s="114" t="str">
        <f t="shared" ref="C88:C109" si="56">BN88</f>
        <v>D</v>
      </c>
      <c r="D88" s="115">
        <f t="shared" ref="D88:D109" si="57">BM88</f>
        <v>0.81168632732885815</v>
      </c>
      <c r="E88" s="116">
        <f t="shared" ref="E88:E109" si="58">U88</f>
        <v>1442</v>
      </c>
      <c r="F88" s="117" t="str">
        <f t="shared" ref="F88:F109" si="59">BG88</f>
        <v>306</v>
      </c>
      <c r="G88" s="118" t="str">
        <f t="shared" ref="G88:G109" si="60">BK88</f>
        <v>70바6051</v>
      </c>
      <c r="H88" s="119">
        <f t="shared" ref="H88:H109" si="61">BJ88</f>
        <v>12</v>
      </c>
      <c r="I88" s="120">
        <f t="shared" ref="I88:I109" si="62">BP88</f>
        <v>5131.74</v>
      </c>
      <c r="J88" s="121">
        <f t="shared" ref="J88:J109" si="63">AB88/AA88</f>
        <v>1.1056856199805032E-2</v>
      </c>
      <c r="K88" s="121">
        <f t="shared" ref="K88:K109" si="64">AC88/AA88</f>
        <v>0.27873606411447432</v>
      </c>
      <c r="L88" s="121">
        <f t="shared" ref="L88:L109" si="65">AD88/I88</f>
        <v>0.12510376597411405</v>
      </c>
      <c r="M88" s="122">
        <f t="shared" ref="M88:M109" si="66">Z88</f>
        <v>21.076000000000001</v>
      </c>
      <c r="N88" s="123">
        <f t="shared" ref="N88:N109" si="67">AE88*100/W88</f>
        <v>0</v>
      </c>
      <c r="O88" s="123">
        <f t="shared" ref="O88:O109" si="68">AF88*100/W88</f>
        <v>18.843511167752069</v>
      </c>
      <c r="P88" s="232">
        <f t="shared" ref="P88:P109" si="69">AK88</f>
        <v>41</v>
      </c>
      <c r="Q88" s="233">
        <f t="shared" ref="Q88:Q109" si="70">AE88</f>
        <v>0</v>
      </c>
      <c r="R88" s="233">
        <f t="shared" ref="R88:R109" si="71">AF88</f>
        <v>967</v>
      </c>
      <c r="T88">
        <v>531</v>
      </c>
      <c r="U88">
        <v>1442</v>
      </c>
      <c r="V88" t="s">
        <v>424</v>
      </c>
      <c r="W88">
        <v>5131.74</v>
      </c>
      <c r="X88">
        <v>1987.3579999999999</v>
      </c>
      <c r="Y88">
        <v>2.5819999999999999</v>
      </c>
      <c r="Z88">
        <v>21.076000000000001</v>
      </c>
      <c r="AA88">
        <v>166.23441299999999</v>
      </c>
      <c r="AB88">
        <v>1.8380300000000001</v>
      </c>
      <c r="AC88">
        <v>46.335526000000002</v>
      </c>
      <c r="AD88" s="1">
        <v>642</v>
      </c>
      <c r="AE88">
        <v>0</v>
      </c>
      <c r="AF88">
        <v>967</v>
      </c>
      <c r="AG88">
        <v>93</v>
      </c>
      <c r="AH88">
        <v>30.870502999999999</v>
      </c>
      <c r="AI88">
        <v>41540.199999999997</v>
      </c>
      <c r="AJ88">
        <v>16341</v>
      </c>
      <c r="AK88">
        <v>41</v>
      </c>
      <c r="AL88">
        <v>20192</v>
      </c>
      <c r="AM88" t="s">
        <v>425</v>
      </c>
      <c r="AN88" t="s">
        <v>674</v>
      </c>
      <c r="AO88">
        <v>728.05799999999999</v>
      </c>
      <c r="AR88" t="s">
        <v>120</v>
      </c>
      <c r="AS88" t="s">
        <v>122</v>
      </c>
      <c r="AT88" t="s">
        <v>228</v>
      </c>
      <c r="AU88" t="s">
        <v>424</v>
      </c>
      <c r="AV88" t="s">
        <v>48</v>
      </c>
      <c r="AW88">
        <v>12</v>
      </c>
      <c r="BB88">
        <v>0.81168632732885815</v>
      </c>
      <c r="BC88" t="s">
        <v>67</v>
      </c>
      <c r="BF88" t="s">
        <v>120</v>
      </c>
      <c r="BG88" t="s">
        <v>122</v>
      </c>
      <c r="BH88" t="s">
        <v>424</v>
      </c>
      <c r="BI88">
        <v>1442</v>
      </c>
      <c r="BJ88">
        <v>12</v>
      </c>
      <c r="BK88" t="s">
        <v>228</v>
      </c>
      <c r="BL88" t="s">
        <v>238</v>
      </c>
      <c r="BM88">
        <v>0.81168632732885815</v>
      </c>
      <c r="BN88" t="s">
        <v>67</v>
      </c>
      <c r="BO88" t="s">
        <v>181</v>
      </c>
      <c r="BP88">
        <v>5131.74</v>
      </c>
    </row>
    <row r="89" spans="1:68" ht="16.5">
      <c r="A89" s="129" t="str">
        <f t="shared" si="54"/>
        <v>청라교통</v>
      </c>
      <c r="B89" s="130" t="str">
        <f t="shared" si="55"/>
        <v>이원형</v>
      </c>
      <c r="C89" s="131" t="str">
        <f t="shared" si="56"/>
        <v>C</v>
      </c>
      <c r="D89" s="132">
        <f t="shared" si="57"/>
        <v>0.88491804724487289</v>
      </c>
      <c r="E89" s="133">
        <f t="shared" si="58"/>
        <v>5535</v>
      </c>
      <c r="F89" s="134" t="str">
        <f t="shared" si="59"/>
        <v>306</v>
      </c>
      <c r="G89" s="135" t="str">
        <f t="shared" si="60"/>
        <v>70바6089</v>
      </c>
      <c r="H89" s="136">
        <f t="shared" si="61"/>
        <v>3</v>
      </c>
      <c r="I89" s="137">
        <f t="shared" si="62"/>
        <v>4568.6059999999998</v>
      </c>
      <c r="J89" s="138">
        <f t="shared" si="63"/>
        <v>2.3981229257290741E-2</v>
      </c>
      <c r="K89" s="138">
        <f t="shared" si="64"/>
        <v>0.27264864137714478</v>
      </c>
      <c r="L89" s="138">
        <f t="shared" si="65"/>
        <v>0.14949855601467932</v>
      </c>
      <c r="M89" s="139">
        <f t="shared" si="66"/>
        <v>19.687000000000001</v>
      </c>
      <c r="N89" s="140">
        <f t="shared" si="67"/>
        <v>0</v>
      </c>
      <c r="O89" s="140">
        <f t="shared" si="68"/>
        <v>11.403916205512141</v>
      </c>
      <c r="P89" s="230">
        <f t="shared" si="69"/>
        <v>52</v>
      </c>
      <c r="Q89" s="231">
        <f t="shared" si="70"/>
        <v>0</v>
      </c>
      <c r="R89" s="231">
        <f t="shared" si="71"/>
        <v>521</v>
      </c>
      <c r="T89">
        <v>531</v>
      </c>
      <c r="U89">
        <v>5535</v>
      </c>
      <c r="V89" t="s">
        <v>426</v>
      </c>
      <c r="W89">
        <v>4568.6059999999998</v>
      </c>
      <c r="X89">
        <v>1665.5619999999999</v>
      </c>
      <c r="Y89">
        <v>2.7429999999999999</v>
      </c>
      <c r="Z89">
        <v>19.687000000000001</v>
      </c>
      <c r="AA89">
        <v>151.795805</v>
      </c>
      <c r="AB89">
        <v>3.64025</v>
      </c>
      <c r="AC89">
        <v>41.386920000000003</v>
      </c>
      <c r="AD89" s="1">
        <v>683</v>
      </c>
      <c r="AE89">
        <v>0</v>
      </c>
      <c r="AF89">
        <v>521</v>
      </c>
      <c r="AG89">
        <v>91</v>
      </c>
      <c r="AH89">
        <v>30.097049999999999</v>
      </c>
      <c r="AI89">
        <v>41159.9</v>
      </c>
      <c r="AJ89">
        <v>17206.8</v>
      </c>
      <c r="AK89">
        <v>52</v>
      </c>
      <c r="AL89">
        <v>21654</v>
      </c>
      <c r="AM89" t="s">
        <v>427</v>
      </c>
      <c r="AN89" t="s">
        <v>675</v>
      </c>
      <c r="AO89">
        <v>3832.13</v>
      </c>
      <c r="AR89" t="s">
        <v>120</v>
      </c>
      <c r="AS89" t="s">
        <v>122</v>
      </c>
      <c r="AT89" t="s">
        <v>232</v>
      </c>
      <c r="AU89" t="s">
        <v>426</v>
      </c>
      <c r="AV89" t="s">
        <v>48</v>
      </c>
      <c r="AW89">
        <v>3</v>
      </c>
      <c r="BB89">
        <v>0.88491804724487289</v>
      </c>
      <c r="BC89" t="s">
        <v>69</v>
      </c>
      <c r="BF89" t="s">
        <v>120</v>
      </c>
      <c r="BG89" t="s">
        <v>122</v>
      </c>
      <c r="BH89" t="s">
        <v>426</v>
      </c>
      <c r="BI89">
        <v>5535</v>
      </c>
      <c r="BJ89">
        <v>3</v>
      </c>
      <c r="BK89" t="s">
        <v>232</v>
      </c>
      <c r="BL89" t="s">
        <v>238</v>
      </c>
      <c r="BM89">
        <v>0.88491804724487289</v>
      </c>
      <c r="BN89" t="s">
        <v>69</v>
      </c>
      <c r="BO89" t="s">
        <v>179</v>
      </c>
      <c r="BP89">
        <v>4568.6059999999998</v>
      </c>
    </row>
    <row r="90" spans="1:68" ht="16.5">
      <c r="A90" s="112" t="str">
        <f t="shared" si="54"/>
        <v>청라교통</v>
      </c>
      <c r="B90" s="113" t="str">
        <f t="shared" si="55"/>
        <v>이재이</v>
      </c>
      <c r="C90" s="114" t="str">
        <f t="shared" si="56"/>
        <v>D</v>
      </c>
      <c r="D90" s="115">
        <f t="shared" si="57"/>
        <v>0.81599999999999995</v>
      </c>
      <c r="E90" s="116">
        <f t="shared" si="58"/>
        <v>7895</v>
      </c>
      <c r="F90" s="117" t="str">
        <f t="shared" si="59"/>
        <v>112</v>
      </c>
      <c r="G90" s="118" t="str">
        <f t="shared" si="60"/>
        <v>70바6065</v>
      </c>
      <c r="H90" s="119">
        <f t="shared" si="61"/>
        <v>1</v>
      </c>
      <c r="I90" s="120">
        <f t="shared" si="62"/>
        <v>1301.1310000000001</v>
      </c>
      <c r="J90" s="121">
        <f t="shared" si="63"/>
        <v>2.1864112653178558E-2</v>
      </c>
      <c r="K90" s="121">
        <f t="shared" si="64"/>
        <v>0.44796133110713537</v>
      </c>
      <c r="L90" s="121">
        <f t="shared" si="65"/>
        <v>0.18291778460431732</v>
      </c>
      <c r="M90" s="122">
        <f t="shared" si="66"/>
        <v>19.300999999999998</v>
      </c>
      <c r="N90" s="123">
        <f t="shared" si="67"/>
        <v>0.46113727211172428</v>
      </c>
      <c r="O90" s="123">
        <f t="shared" si="68"/>
        <v>40.272655097757259</v>
      </c>
      <c r="P90" s="232">
        <f t="shared" si="69"/>
        <v>32</v>
      </c>
      <c r="Q90" s="233">
        <f t="shared" si="70"/>
        <v>6</v>
      </c>
      <c r="R90" s="233">
        <f t="shared" si="71"/>
        <v>524</v>
      </c>
      <c r="T90">
        <v>531</v>
      </c>
      <c r="U90">
        <v>7895</v>
      </c>
      <c r="V90" t="s">
        <v>428</v>
      </c>
      <c r="W90">
        <v>1301.1310000000001</v>
      </c>
      <c r="X90">
        <v>797.30399999999997</v>
      </c>
      <c r="Y90">
        <v>1.6319999999999999</v>
      </c>
      <c r="Z90">
        <v>19.300999999999998</v>
      </c>
      <c r="AA90">
        <v>85.756372999999996</v>
      </c>
      <c r="AB90">
        <v>1.874987</v>
      </c>
      <c r="AC90">
        <v>38.415539000000003</v>
      </c>
      <c r="AD90" s="1">
        <v>238</v>
      </c>
      <c r="AE90">
        <v>6</v>
      </c>
      <c r="AF90">
        <v>524</v>
      </c>
      <c r="AG90">
        <v>83</v>
      </c>
      <c r="AH90">
        <v>15.172411</v>
      </c>
      <c r="AI90">
        <v>3081.8</v>
      </c>
      <c r="AJ90">
        <v>0</v>
      </c>
      <c r="AK90">
        <v>32</v>
      </c>
      <c r="AL90">
        <v>29932</v>
      </c>
      <c r="AM90" t="s">
        <v>429</v>
      </c>
      <c r="AN90" t="s">
        <v>676</v>
      </c>
      <c r="AO90">
        <v>1301.1310000000001</v>
      </c>
      <c r="AR90" t="s">
        <v>120</v>
      </c>
      <c r="AS90" t="s">
        <v>121</v>
      </c>
      <c r="AT90" t="s">
        <v>215</v>
      </c>
      <c r="AU90" t="s">
        <v>428</v>
      </c>
      <c r="AV90" t="s">
        <v>48</v>
      </c>
      <c r="AW90">
        <v>1</v>
      </c>
      <c r="BB90">
        <v>0.81599999999999995</v>
      </c>
      <c r="BC90" t="s">
        <v>67</v>
      </c>
      <c r="BF90" t="s">
        <v>120</v>
      </c>
      <c r="BG90" t="s">
        <v>121</v>
      </c>
      <c r="BH90" t="s">
        <v>428</v>
      </c>
      <c r="BI90">
        <v>7895</v>
      </c>
      <c r="BJ90">
        <v>1</v>
      </c>
      <c r="BK90" t="s">
        <v>215</v>
      </c>
      <c r="BL90" t="s">
        <v>176</v>
      </c>
      <c r="BM90">
        <v>0.81599999999999995</v>
      </c>
      <c r="BN90" t="s">
        <v>67</v>
      </c>
      <c r="BO90" t="s">
        <v>181</v>
      </c>
      <c r="BP90">
        <v>1301.1310000000001</v>
      </c>
    </row>
    <row r="91" spans="1:68" ht="16.5">
      <c r="A91" s="129" t="str">
        <f t="shared" si="54"/>
        <v>청라교통</v>
      </c>
      <c r="B91" s="130" t="str">
        <f t="shared" si="55"/>
        <v>이재철</v>
      </c>
      <c r="C91" s="131" t="str">
        <f t="shared" si="56"/>
        <v>B</v>
      </c>
      <c r="D91" s="132">
        <f t="shared" si="57"/>
        <v>0.94518183728143634</v>
      </c>
      <c r="E91" s="133">
        <f t="shared" si="58"/>
        <v>725</v>
      </c>
      <c r="F91" s="134" t="str">
        <f t="shared" si="59"/>
        <v>307</v>
      </c>
      <c r="G91" s="135" t="str">
        <f t="shared" si="60"/>
        <v>75아1146</v>
      </c>
      <c r="H91" s="136">
        <f t="shared" si="61"/>
        <v>3</v>
      </c>
      <c r="I91" s="137">
        <f t="shared" si="62"/>
        <v>4531.6440000000002</v>
      </c>
      <c r="J91" s="138">
        <f t="shared" si="63"/>
        <v>1.517277168383265E-3</v>
      </c>
      <c r="K91" s="138">
        <f t="shared" si="64"/>
        <v>0.245739635706825</v>
      </c>
      <c r="L91" s="138">
        <f t="shared" si="65"/>
        <v>0.14034641732669204</v>
      </c>
      <c r="M91" s="139">
        <f t="shared" si="66"/>
        <v>13.967000000000001</v>
      </c>
      <c r="N91" s="140">
        <f t="shared" si="67"/>
        <v>0.1103352337473994</v>
      </c>
      <c r="O91" s="140">
        <f t="shared" si="68"/>
        <v>21.824309235235599</v>
      </c>
      <c r="P91" s="230">
        <f t="shared" si="69"/>
        <v>0</v>
      </c>
      <c r="Q91" s="231">
        <f t="shared" si="70"/>
        <v>5</v>
      </c>
      <c r="R91" s="231">
        <f t="shared" si="71"/>
        <v>989</v>
      </c>
      <c r="T91">
        <v>531</v>
      </c>
      <c r="U91">
        <v>725</v>
      </c>
      <c r="V91" t="s">
        <v>430</v>
      </c>
      <c r="W91">
        <v>4531.6440000000002</v>
      </c>
      <c r="X91">
        <v>1717.9570000000001</v>
      </c>
      <c r="Y91">
        <v>2.6379999999999999</v>
      </c>
      <c r="Z91">
        <v>13.967000000000001</v>
      </c>
      <c r="AA91">
        <v>170.60495299999999</v>
      </c>
      <c r="AB91">
        <v>0.258855</v>
      </c>
      <c r="AC91">
        <v>41.924399000000001</v>
      </c>
      <c r="AD91" s="1">
        <v>636</v>
      </c>
      <c r="AE91">
        <v>5</v>
      </c>
      <c r="AF91">
        <v>989</v>
      </c>
      <c r="AG91">
        <v>93</v>
      </c>
      <c r="AH91">
        <v>26.562206</v>
      </c>
      <c r="AI91">
        <v>27088.3</v>
      </c>
      <c r="AJ91">
        <v>3011.8</v>
      </c>
      <c r="AK91">
        <v>0</v>
      </c>
      <c r="AL91">
        <v>0</v>
      </c>
      <c r="AM91" t="s">
        <v>431</v>
      </c>
      <c r="AN91" t="s">
        <v>677</v>
      </c>
      <c r="AO91">
        <v>4282.134</v>
      </c>
      <c r="AR91" t="s">
        <v>120</v>
      </c>
      <c r="AS91" t="s">
        <v>123</v>
      </c>
      <c r="AT91" t="s">
        <v>248</v>
      </c>
      <c r="AU91" t="s">
        <v>430</v>
      </c>
      <c r="AV91" t="s">
        <v>48</v>
      </c>
      <c r="AW91">
        <v>3</v>
      </c>
      <c r="BB91">
        <v>0.94518183728143634</v>
      </c>
      <c r="BC91" t="s">
        <v>68</v>
      </c>
      <c r="BF91" t="s">
        <v>120</v>
      </c>
      <c r="BG91" t="s">
        <v>123</v>
      </c>
      <c r="BH91" t="s">
        <v>430</v>
      </c>
      <c r="BI91">
        <v>725</v>
      </c>
      <c r="BJ91">
        <v>3</v>
      </c>
      <c r="BK91" t="s">
        <v>248</v>
      </c>
      <c r="BL91" t="s">
        <v>243</v>
      </c>
      <c r="BM91">
        <v>0.94518183728143634</v>
      </c>
      <c r="BN91" t="s">
        <v>68</v>
      </c>
      <c r="BO91" t="s">
        <v>177</v>
      </c>
      <c r="BP91">
        <v>4531.6440000000002</v>
      </c>
    </row>
    <row r="92" spans="1:68" ht="16.5">
      <c r="A92" s="112" t="str">
        <f t="shared" si="54"/>
        <v>청라교통</v>
      </c>
      <c r="B92" s="113" t="str">
        <f t="shared" si="55"/>
        <v>이재환</v>
      </c>
      <c r="C92" s="114" t="str">
        <f t="shared" si="56"/>
        <v>B</v>
      </c>
      <c r="D92" s="115">
        <f t="shared" si="57"/>
        <v>0.94425353186949479</v>
      </c>
      <c r="E92" s="116">
        <f t="shared" si="58"/>
        <v>4960</v>
      </c>
      <c r="F92" s="117" t="str">
        <f t="shared" si="59"/>
        <v>112</v>
      </c>
      <c r="G92" s="118" t="str">
        <f t="shared" si="60"/>
        <v>70바6062</v>
      </c>
      <c r="H92" s="119">
        <f t="shared" si="61"/>
        <v>13</v>
      </c>
      <c r="I92" s="120">
        <f t="shared" si="62"/>
        <v>2087.2159999999999</v>
      </c>
      <c r="J92" s="121">
        <f t="shared" si="63"/>
        <v>2.6223529330476045E-2</v>
      </c>
      <c r="K92" s="121">
        <f t="shared" si="64"/>
        <v>0.3311300059403785</v>
      </c>
      <c r="L92" s="121">
        <f t="shared" si="65"/>
        <v>0.17679051904546536</v>
      </c>
      <c r="M92" s="122">
        <f t="shared" si="66"/>
        <v>15.478</v>
      </c>
      <c r="N92" s="123">
        <f t="shared" si="67"/>
        <v>4.7910709768418797E-2</v>
      </c>
      <c r="O92" s="123">
        <f t="shared" si="68"/>
        <v>34.399889613724696</v>
      </c>
      <c r="P92" s="232">
        <f t="shared" si="69"/>
        <v>1</v>
      </c>
      <c r="Q92" s="233">
        <f t="shared" si="70"/>
        <v>1</v>
      </c>
      <c r="R92" s="233">
        <f t="shared" si="71"/>
        <v>718</v>
      </c>
      <c r="T92">
        <v>531</v>
      </c>
      <c r="U92">
        <v>4960</v>
      </c>
      <c r="V92" t="s">
        <v>432</v>
      </c>
      <c r="W92">
        <v>2087.2159999999999</v>
      </c>
      <c r="X92">
        <v>1112.8420000000001</v>
      </c>
      <c r="Y92">
        <v>1.8759999999999999</v>
      </c>
      <c r="Z92">
        <v>15.478</v>
      </c>
      <c r="AA92">
        <v>120.702746</v>
      </c>
      <c r="AB92">
        <v>3.1652520000000002</v>
      </c>
      <c r="AC92">
        <v>39.968300999999997</v>
      </c>
      <c r="AD92" s="1">
        <v>369</v>
      </c>
      <c r="AE92">
        <v>1</v>
      </c>
      <c r="AF92">
        <v>718</v>
      </c>
      <c r="AG92">
        <v>85</v>
      </c>
      <c r="AH92">
        <v>17.292199</v>
      </c>
      <c r="AI92">
        <v>1346.2</v>
      </c>
      <c r="AJ92">
        <v>0</v>
      </c>
      <c r="AK92">
        <v>1</v>
      </c>
      <c r="AL92">
        <v>156</v>
      </c>
      <c r="AM92" t="s">
        <v>433</v>
      </c>
      <c r="AN92" t="s">
        <v>678</v>
      </c>
      <c r="AO92">
        <v>291.96600000000001</v>
      </c>
      <c r="AR92" t="s">
        <v>120</v>
      </c>
      <c r="AS92" t="s">
        <v>121</v>
      </c>
      <c r="AT92" t="s">
        <v>212</v>
      </c>
      <c r="AU92" t="s">
        <v>432</v>
      </c>
      <c r="AV92" t="s">
        <v>48</v>
      </c>
      <c r="AW92">
        <v>13</v>
      </c>
      <c r="BB92">
        <v>0.94425353186949479</v>
      </c>
      <c r="BC92" t="s">
        <v>68</v>
      </c>
      <c r="BF92" t="s">
        <v>120</v>
      </c>
      <c r="BG92" t="s">
        <v>121</v>
      </c>
      <c r="BH92" t="s">
        <v>432</v>
      </c>
      <c r="BI92">
        <v>4960</v>
      </c>
      <c r="BJ92">
        <v>13</v>
      </c>
      <c r="BK92" t="s">
        <v>212</v>
      </c>
      <c r="BL92" t="s">
        <v>215</v>
      </c>
      <c r="BM92">
        <v>0.94425353186949479</v>
      </c>
      <c r="BN92" t="s">
        <v>68</v>
      </c>
      <c r="BO92" t="s">
        <v>177</v>
      </c>
      <c r="BP92">
        <v>2087.2159999999999</v>
      </c>
    </row>
    <row r="93" spans="1:68" ht="16.5">
      <c r="A93" s="129" t="str">
        <f t="shared" si="54"/>
        <v>청라교통</v>
      </c>
      <c r="B93" s="130" t="str">
        <f t="shared" si="55"/>
        <v>이정자</v>
      </c>
      <c r="C93" s="131" t="str">
        <f t="shared" si="56"/>
        <v>C</v>
      </c>
      <c r="D93" s="132">
        <f t="shared" si="57"/>
        <v>0.88600000000000001</v>
      </c>
      <c r="E93" s="133">
        <f t="shared" si="58"/>
        <v>8519</v>
      </c>
      <c r="F93" s="134" t="str">
        <f t="shared" si="59"/>
        <v>112</v>
      </c>
      <c r="G93" s="135" t="str">
        <f t="shared" si="60"/>
        <v>70바5927</v>
      </c>
      <c r="H93" s="136">
        <f t="shared" si="61"/>
        <v>1</v>
      </c>
      <c r="I93" s="137">
        <f t="shared" si="62"/>
        <v>700.89</v>
      </c>
      <c r="J93" s="138">
        <f t="shared" si="63"/>
        <v>5.6681322568508573E-2</v>
      </c>
      <c r="K93" s="138">
        <f t="shared" si="64"/>
        <v>0.34681372850456438</v>
      </c>
      <c r="L93" s="138">
        <f t="shared" si="65"/>
        <v>0.22542767053317925</v>
      </c>
      <c r="M93" s="139">
        <f t="shared" si="66"/>
        <v>19.271999999999998</v>
      </c>
      <c r="N93" s="140">
        <f t="shared" si="67"/>
        <v>0.28535148168756869</v>
      </c>
      <c r="O93" s="140">
        <f t="shared" si="68"/>
        <v>13.411519639315728</v>
      </c>
      <c r="P93" s="230">
        <f t="shared" si="69"/>
        <v>3</v>
      </c>
      <c r="Q93" s="231">
        <f t="shared" si="70"/>
        <v>2</v>
      </c>
      <c r="R93" s="231">
        <f t="shared" si="71"/>
        <v>94</v>
      </c>
      <c r="T93">
        <v>531</v>
      </c>
      <c r="U93">
        <v>8519</v>
      </c>
      <c r="V93" t="s">
        <v>434</v>
      </c>
      <c r="W93">
        <v>700.89</v>
      </c>
      <c r="X93">
        <v>395.46800000000002</v>
      </c>
      <c r="Y93">
        <v>1.772</v>
      </c>
      <c r="Z93">
        <v>19.271999999999998</v>
      </c>
      <c r="AA93">
        <v>38.622211</v>
      </c>
      <c r="AB93">
        <v>2.1891579999999999</v>
      </c>
      <c r="AC93">
        <v>13.394712999999999</v>
      </c>
      <c r="AD93" s="1">
        <v>158</v>
      </c>
      <c r="AE93">
        <v>2</v>
      </c>
      <c r="AF93">
        <v>94</v>
      </c>
      <c r="AG93">
        <v>82</v>
      </c>
      <c r="AH93">
        <v>18.147328999999999</v>
      </c>
      <c r="AI93">
        <v>904.1</v>
      </c>
      <c r="AJ93">
        <v>0</v>
      </c>
      <c r="AK93">
        <v>3</v>
      </c>
      <c r="AL93">
        <v>1481</v>
      </c>
      <c r="AM93" t="s">
        <v>435</v>
      </c>
      <c r="AN93" t="s">
        <v>679</v>
      </c>
      <c r="AO93">
        <v>700.89</v>
      </c>
      <c r="AR93" t="s">
        <v>120</v>
      </c>
      <c r="AS93" t="s">
        <v>121</v>
      </c>
      <c r="AT93" t="s">
        <v>201</v>
      </c>
      <c r="AU93" t="s">
        <v>434</v>
      </c>
      <c r="AV93" t="s">
        <v>48</v>
      </c>
      <c r="AW93">
        <v>1</v>
      </c>
      <c r="BB93">
        <v>0.88600000000000001</v>
      </c>
      <c r="BC93" t="s">
        <v>69</v>
      </c>
      <c r="BF93" t="s">
        <v>120</v>
      </c>
      <c r="BG93" t="s">
        <v>121</v>
      </c>
      <c r="BH93" t="s">
        <v>434</v>
      </c>
      <c r="BI93">
        <v>8519</v>
      </c>
      <c r="BJ93">
        <v>1</v>
      </c>
      <c r="BK93" t="s">
        <v>201</v>
      </c>
      <c r="BL93" t="s">
        <v>176</v>
      </c>
      <c r="BM93">
        <v>0.88600000000000001</v>
      </c>
      <c r="BN93" t="s">
        <v>69</v>
      </c>
      <c r="BO93" t="s">
        <v>179</v>
      </c>
      <c r="BP93">
        <v>700.89</v>
      </c>
    </row>
    <row r="94" spans="1:68" ht="16.5">
      <c r="A94" s="112" t="str">
        <f t="shared" si="54"/>
        <v>청라교통</v>
      </c>
      <c r="B94" s="113" t="str">
        <f t="shared" si="55"/>
        <v>이종권</v>
      </c>
      <c r="C94" s="114" t="str">
        <f t="shared" si="56"/>
        <v>C</v>
      </c>
      <c r="D94" s="115">
        <f t="shared" si="57"/>
        <v>0.87081454883079112</v>
      </c>
      <c r="E94" s="116">
        <f t="shared" si="58"/>
        <v>7158</v>
      </c>
      <c r="F94" s="117" t="str">
        <f t="shared" si="59"/>
        <v>306</v>
      </c>
      <c r="G94" s="118" t="str">
        <f t="shared" si="60"/>
        <v>70바6088</v>
      </c>
      <c r="H94" s="119">
        <f t="shared" si="61"/>
        <v>4</v>
      </c>
      <c r="I94" s="120">
        <f t="shared" si="62"/>
        <v>4455.1009999999997</v>
      </c>
      <c r="J94" s="121">
        <f t="shared" si="63"/>
        <v>2.9305805239028303E-3</v>
      </c>
      <c r="K94" s="121">
        <f t="shared" si="64"/>
        <v>0.21978875024076125</v>
      </c>
      <c r="L94" s="121">
        <f t="shared" si="65"/>
        <v>0.11492444279041038</v>
      </c>
      <c r="M94" s="122">
        <f t="shared" si="66"/>
        <v>18.295000000000002</v>
      </c>
      <c r="N94" s="123">
        <f t="shared" si="67"/>
        <v>2.2446180232502024E-2</v>
      </c>
      <c r="O94" s="123">
        <f t="shared" si="68"/>
        <v>4.9381596511504453</v>
      </c>
      <c r="P94" s="232">
        <f t="shared" si="69"/>
        <v>0</v>
      </c>
      <c r="Q94" s="233">
        <f t="shared" si="70"/>
        <v>1</v>
      </c>
      <c r="R94" s="233">
        <f t="shared" si="71"/>
        <v>220</v>
      </c>
      <c r="T94">
        <v>531</v>
      </c>
      <c r="U94">
        <v>7158</v>
      </c>
      <c r="V94" t="s">
        <v>436</v>
      </c>
      <c r="W94">
        <v>4455.1009999999997</v>
      </c>
      <c r="X94">
        <v>1610.0509999999999</v>
      </c>
      <c r="Y94">
        <v>2.7669999999999999</v>
      </c>
      <c r="Z94">
        <v>18.295000000000002</v>
      </c>
      <c r="AA94">
        <v>134.68218899999999</v>
      </c>
      <c r="AB94">
        <v>0.39469700000000002</v>
      </c>
      <c r="AC94">
        <v>29.60163</v>
      </c>
      <c r="AD94" s="1">
        <v>512</v>
      </c>
      <c r="AE94">
        <v>1</v>
      </c>
      <c r="AF94">
        <v>220</v>
      </c>
      <c r="AG94">
        <v>93</v>
      </c>
      <c r="AH94">
        <v>33.078620000000001</v>
      </c>
      <c r="AI94">
        <v>26728</v>
      </c>
      <c r="AJ94">
        <v>16156.2</v>
      </c>
      <c r="AK94">
        <v>0</v>
      </c>
      <c r="AL94">
        <v>0</v>
      </c>
      <c r="AM94" t="s">
        <v>437</v>
      </c>
      <c r="AN94" t="s">
        <v>680</v>
      </c>
      <c r="AO94">
        <v>3884.51</v>
      </c>
      <c r="AR94" t="s">
        <v>120</v>
      </c>
      <c r="AS94" t="s">
        <v>122</v>
      </c>
      <c r="AT94" t="s">
        <v>231</v>
      </c>
      <c r="AU94" t="s">
        <v>436</v>
      </c>
      <c r="AV94" t="s">
        <v>48</v>
      </c>
      <c r="AW94">
        <v>4</v>
      </c>
      <c r="BB94">
        <v>0.87081454883079112</v>
      </c>
      <c r="BC94" t="s">
        <v>69</v>
      </c>
      <c r="BF94" t="s">
        <v>120</v>
      </c>
      <c r="BG94" t="s">
        <v>122</v>
      </c>
      <c r="BH94" t="s">
        <v>436</v>
      </c>
      <c r="BI94">
        <v>7158</v>
      </c>
      <c r="BJ94">
        <v>4</v>
      </c>
      <c r="BK94" t="s">
        <v>231</v>
      </c>
      <c r="BL94" t="s">
        <v>237</v>
      </c>
      <c r="BM94">
        <v>0.87081454883079112</v>
      </c>
      <c r="BN94" t="s">
        <v>69</v>
      </c>
      <c r="BO94" t="s">
        <v>179</v>
      </c>
      <c r="BP94">
        <v>4455.1009999999997</v>
      </c>
    </row>
    <row r="95" spans="1:68" ht="16.5">
      <c r="A95" s="129" t="str">
        <f t="shared" si="54"/>
        <v>청라교통</v>
      </c>
      <c r="B95" s="130" t="str">
        <f t="shared" si="55"/>
        <v>이종수</v>
      </c>
      <c r="C95" s="131" t="str">
        <f t="shared" si="56"/>
        <v>C</v>
      </c>
      <c r="D95" s="132">
        <f t="shared" si="57"/>
        <v>0.85889450889792351</v>
      </c>
      <c r="E95" s="133">
        <f t="shared" si="58"/>
        <v>577</v>
      </c>
      <c r="F95" s="134" t="str">
        <f t="shared" si="59"/>
        <v>308</v>
      </c>
      <c r="G95" s="135" t="str">
        <f t="shared" si="60"/>
        <v>70바5088</v>
      </c>
      <c r="H95" s="136">
        <f t="shared" si="61"/>
        <v>8</v>
      </c>
      <c r="I95" s="137">
        <f t="shared" si="62"/>
        <v>5579.8909999999996</v>
      </c>
      <c r="J95" s="138">
        <f t="shared" si="63"/>
        <v>4.4288270295289017E-3</v>
      </c>
      <c r="K95" s="138">
        <f t="shared" si="64"/>
        <v>0.27238765585289348</v>
      </c>
      <c r="L95" s="138">
        <f t="shared" si="65"/>
        <v>0.133694367864892</v>
      </c>
      <c r="M95" s="139">
        <f t="shared" si="66"/>
        <v>20.34</v>
      </c>
      <c r="N95" s="140">
        <f t="shared" si="67"/>
        <v>0</v>
      </c>
      <c r="O95" s="140">
        <f t="shared" si="68"/>
        <v>2.8495180282195478</v>
      </c>
      <c r="P95" s="230">
        <f t="shared" si="69"/>
        <v>0</v>
      </c>
      <c r="Q95" s="231">
        <f t="shared" si="70"/>
        <v>0</v>
      </c>
      <c r="R95" s="231">
        <f t="shared" si="71"/>
        <v>159</v>
      </c>
      <c r="T95">
        <v>531</v>
      </c>
      <c r="U95">
        <v>577</v>
      </c>
      <c r="V95" t="s">
        <v>438</v>
      </c>
      <c r="W95">
        <v>5579.8909999999996</v>
      </c>
      <c r="X95">
        <v>2257.8879999999999</v>
      </c>
      <c r="Y95">
        <v>2.4710000000000001</v>
      </c>
      <c r="Z95">
        <v>20.34</v>
      </c>
      <c r="AA95">
        <v>167.64077599999999</v>
      </c>
      <c r="AB95">
        <v>0.742452</v>
      </c>
      <c r="AC95">
        <v>45.663277999999998</v>
      </c>
      <c r="AD95" s="1">
        <v>746</v>
      </c>
      <c r="AE95">
        <v>0</v>
      </c>
      <c r="AF95">
        <v>159</v>
      </c>
      <c r="AG95">
        <v>91</v>
      </c>
      <c r="AH95">
        <v>33.284807000000001</v>
      </c>
      <c r="AI95">
        <v>47061.1</v>
      </c>
      <c r="AJ95">
        <v>24448.5</v>
      </c>
      <c r="AK95">
        <v>0</v>
      </c>
      <c r="AL95">
        <v>0</v>
      </c>
      <c r="AM95" t="s">
        <v>439</v>
      </c>
      <c r="AN95" t="s">
        <v>681</v>
      </c>
      <c r="AO95">
        <v>1072.742</v>
      </c>
      <c r="AR95" t="s">
        <v>120</v>
      </c>
      <c r="AS95" t="s">
        <v>124</v>
      </c>
      <c r="AT95" t="s">
        <v>250</v>
      </c>
      <c r="AU95" t="s">
        <v>438</v>
      </c>
      <c r="AV95" t="s">
        <v>48</v>
      </c>
      <c r="AW95">
        <v>8</v>
      </c>
      <c r="BB95">
        <v>0.85889450889792351</v>
      </c>
      <c r="BC95" t="s">
        <v>69</v>
      </c>
      <c r="BF95" t="s">
        <v>120</v>
      </c>
      <c r="BG95" t="s">
        <v>124</v>
      </c>
      <c r="BH95" t="s">
        <v>438</v>
      </c>
      <c r="BI95">
        <v>577</v>
      </c>
      <c r="BJ95">
        <v>8</v>
      </c>
      <c r="BK95" t="s">
        <v>250</v>
      </c>
      <c r="BL95" t="s">
        <v>253</v>
      </c>
      <c r="BM95">
        <v>0.85889450889792351</v>
      </c>
      <c r="BN95" t="s">
        <v>69</v>
      </c>
      <c r="BO95" t="s">
        <v>179</v>
      </c>
      <c r="BP95">
        <v>5579.8909999999996</v>
      </c>
    </row>
    <row r="96" spans="1:68" ht="16.5">
      <c r="A96" s="112" t="str">
        <f t="shared" si="54"/>
        <v>청라교통</v>
      </c>
      <c r="B96" s="113" t="str">
        <f t="shared" si="55"/>
        <v>이종찬</v>
      </c>
      <c r="C96" s="114" t="str">
        <f t="shared" si="56"/>
        <v>F</v>
      </c>
      <c r="D96" s="115">
        <f t="shared" si="57"/>
        <v>0.7622063969030729</v>
      </c>
      <c r="E96" s="116">
        <f t="shared" si="58"/>
        <v>8057</v>
      </c>
      <c r="F96" s="117" t="str">
        <f t="shared" si="59"/>
        <v>306</v>
      </c>
      <c r="G96" s="118" t="str">
        <f t="shared" si="60"/>
        <v>72바1306</v>
      </c>
      <c r="H96" s="119">
        <f t="shared" si="61"/>
        <v>5</v>
      </c>
      <c r="I96" s="120">
        <f t="shared" si="62"/>
        <v>854.92900000000009</v>
      </c>
      <c r="J96" s="121">
        <f t="shared" si="63"/>
        <v>2.1362837611162547E-2</v>
      </c>
      <c r="K96" s="121">
        <f t="shared" si="64"/>
        <v>0.30124003904439151</v>
      </c>
      <c r="L96" s="121">
        <f t="shared" si="65"/>
        <v>0.16141691298341732</v>
      </c>
      <c r="M96" s="122">
        <f t="shared" si="66"/>
        <v>23.661000000000001</v>
      </c>
      <c r="N96" s="123">
        <f t="shared" si="67"/>
        <v>0</v>
      </c>
      <c r="O96" s="123">
        <f t="shared" si="68"/>
        <v>31.815507486586608</v>
      </c>
      <c r="P96" s="232">
        <f t="shared" si="69"/>
        <v>9</v>
      </c>
      <c r="Q96" s="233">
        <f t="shared" si="70"/>
        <v>0</v>
      </c>
      <c r="R96" s="233">
        <f t="shared" si="71"/>
        <v>272</v>
      </c>
      <c r="T96">
        <v>531</v>
      </c>
      <c r="U96">
        <v>8057</v>
      </c>
      <c r="V96" t="s">
        <v>440</v>
      </c>
      <c r="W96">
        <v>854.92899999999997</v>
      </c>
      <c r="X96">
        <v>359.767</v>
      </c>
      <c r="Y96">
        <v>2.3759999999999999</v>
      </c>
      <c r="Z96">
        <v>23.661000000000001</v>
      </c>
      <c r="AA96">
        <v>29.477217</v>
      </c>
      <c r="AB96">
        <v>0.62971699999999997</v>
      </c>
      <c r="AC96">
        <v>8.8797180000000004</v>
      </c>
      <c r="AD96" s="1">
        <v>138</v>
      </c>
      <c r="AE96">
        <v>0</v>
      </c>
      <c r="AF96">
        <v>272</v>
      </c>
      <c r="AG96">
        <v>90</v>
      </c>
      <c r="AH96">
        <v>29.003043000000002</v>
      </c>
      <c r="AI96">
        <v>10729.3</v>
      </c>
      <c r="AJ96">
        <v>5051.8</v>
      </c>
      <c r="AK96">
        <v>9</v>
      </c>
      <c r="AL96">
        <v>2447</v>
      </c>
      <c r="AM96" t="s">
        <v>441</v>
      </c>
      <c r="AN96" t="s">
        <v>682</v>
      </c>
      <c r="AO96">
        <v>244.00800000000001</v>
      </c>
      <c r="AR96" t="s">
        <v>120</v>
      </c>
      <c r="AS96" t="s">
        <v>122</v>
      </c>
      <c r="AT96" t="s">
        <v>235</v>
      </c>
      <c r="AU96" t="s">
        <v>440</v>
      </c>
      <c r="AV96" t="s">
        <v>48</v>
      </c>
      <c r="AW96">
        <v>5</v>
      </c>
      <c r="BB96">
        <v>0.7622063969030729</v>
      </c>
      <c r="BC96" t="s">
        <v>70</v>
      </c>
      <c r="BF96" t="s">
        <v>120</v>
      </c>
      <c r="BG96" t="s">
        <v>122</v>
      </c>
      <c r="BH96" t="s">
        <v>440</v>
      </c>
      <c r="BI96">
        <v>8057</v>
      </c>
      <c r="BJ96">
        <v>5</v>
      </c>
      <c r="BK96" t="s">
        <v>235</v>
      </c>
      <c r="BL96" t="s">
        <v>232</v>
      </c>
      <c r="BM96">
        <v>0.7622063969030729</v>
      </c>
      <c r="BN96" t="s">
        <v>70</v>
      </c>
      <c r="BO96" t="s">
        <v>190</v>
      </c>
      <c r="BP96">
        <v>854.92900000000009</v>
      </c>
    </row>
    <row r="97" spans="1:68" ht="16.5">
      <c r="A97" s="129" t="str">
        <f t="shared" si="54"/>
        <v>청라교통</v>
      </c>
      <c r="B97" s="130" t="str">
        <f t="shared" si="55"/>
        <v>이종훈</v>
      </c>
      <c r="C97" s="131" t="str">
        <f t="shared" si="56"/>
        <v>C</v>
      </c>
      <c r="D97" s="132">
        <f t="shared" si="57"/>
        <v>0.86652963068637634</v>
      </c>
      <c r="E97" s="133">
        <f t="shared" si="58"/>
        <v>4659</v>
      </c>
      <c r="F97" s="134" t="str">
        <f t="shared" si="59"/>
        <v>307</v>
      </c>
      <c r="G97" s="135" t="str">
        <f t="shared" si="60"/>
        <v>75아1145</v>
      </c>
      <c r="H97" s="136">
        <f t="shared" si="61"/>
        <v>3</v>
      </c>
      <c r="I97" s="137">
        <f t="shared" si="62"/>
        <v>4109.1480000000001</v>
      </c>
      <c r="J97" s="138">
        <f t="shared" si="63"/>
        <v>2.1681052741610172E-2</v>
      </c>
      <c r="K97" s="138">
        <f t="shared" si="64"/>
        <v>0.30119796872982491</v>
      </c>
      <c r="L97" s="138">
        <f t="shared" si="65"/>
        <v>0.18276294745285396</v>
      </c>
      <c r="M97" s="139">
        <f t="shared" si="66"/>
        <v>20.062999999999999</v>
      </c>
      <c r="N97" s="140">
        <f t="shared" si="67"/>
        <v>2.433594506695792E-2</v>
      </c>
      <c r="O97" s="140">
        <f t="shared" si="68"/>
        <v>16.426762920196595</v>
      </c>
      <c r="P97" s="230">
        <f t="shared" si="69"/>
        <v>29</v>
      </c>
      <c r="Q97" s="231">
        <f t="shared" si="70"/>
        <v>1</v>
      </c>
      <c r="R97" s="231">
        <f t="shared" si="71"/>
        <v>675</v>
      </c>
      <c r="T97">
        <v>531</v>
      </c>
      <c r="U97">
        <v>4659</v>
      </c>
      <c r="V97" t="s">
        <v>442</v>
      </c>
      <c r="W97">
        <v>4109.1480000000001</v>
      </c>
      <c r="X97">
        <v>1697.8520000000001</v>
      </c>
      <c r="Y97">
        <v>2.42</v>
      </c>
      <c r="Z97">
        <v>20.062999999999999</v>
      </c>
      <c r="AA97">
        <v>155.83136300000001</v>
      </c>
      <c r="AB97">
        <v>3.3785880000000001</v>
      </c>
      <c r="AC97">
        <v>46.93609</v>
      </c>
      <c r="AD97" s="1">
        <v>751</v>
      </c>
      <c r="AE97">
        <v>1</v>
      </c>
      <c r="AF97">
        <v>675</v>
      </c>
      <c r="AG97">
        <v>97</v>
      </c>
      <c r="AH97">
        <v>26.369197</v>
      </c>
      <c r="AI97">
        <v>32041.4</v>
      </c>
      <c r="AJ97">
        <v>9499.5</v>
      </c>
      <c r="AK97">
        <v>29</v>
      </c>
      <c r="AL97">
        <v>17352</v>
      </c>
      <c r="AM97" t="s">
        <v>443</v>
      </c>
      <c r="AN97" t="s">
        <v>683</v>
      </c>
      <c r="AO97">
        <v>3856.2190000000001</v>
      </c>
      <c r="AR97" t="s">
        <v>120</v>
      </c>
      <c r="AS97" t="s">
        <v>123</v>
      </c>
      <c r="AT97" t="s">
        <v>247</v>
      </c>
      <c r="AU97" t="s">
        <v>442</v>
      </c>
      <c r="AV97" t="s">
        <v>48</v>
      </c>
      <c r="AW97">
        <v>3</v>
      </c>
      <c r="BB97">
        <v>0.86652963068637634</v>
      </c>
      <c r="BC97" t="s">
        <v>69</v>
      </c>
      <c r="BF97" t="s">
        <v>120</v>
      </c>
      <c r="BG97" t="s">
        <v>123</v>
      </c>
      <c r="BH97" t="s">
        <v>442</v>
      </c>
      <c r="BI97">
        <v>4659</v>
      </c>
      <c r="BJ97">
        <v>3</v>
      </c>
      <c r="BK97" t="s">
        <v>247</v>
      </c>
      <c r="BL97" t="s">
        <v>239</v>
      </c>
      <c r="BM97">
        <v>0.86652963068637634</v>
      </c>
      <c r="BN97" t="s">
        <v>69</v>
      </c>
      <c r="BO97" t="s">
        <v>179</v>
      </c>
      <c r="BP97">
        <v>4109.1480000000001</v>
      </c>
    </row>
    <row r="98" spans="1:68" ht="16.5">
      <c r="A98" s="112" t="str">
        <f t="shared" si="54"/>
        <v>청라교통</v>
      </c>
      <c r="B98" s="113" t="str">
        <f t="shared" si="55"/>
        <v>이충석</v>
      </c>
      <c r="C98" s="114" t="str">
        <f t="shared" si="56"/>
        <v>F</v>
      </c>
      <c r="D98" s="115">
        <f t="shared" si="57"/>
        <v>0.77003335634442571</v>
      </c>
      <c r="E98" s="116">
        <f t="shared" si="58"/>
        <v>7030</v>
      </c>
      <c r="F98" s="117" t="str">
        <f t="shared" si="59"/>
        <v>307</v>
      </c>
      <c r="G98" s="118" t="str">
        <f t="shared" si="60"/>
        <v>75아1145</v>
      </c>
      <c r="H98" s="119">
        <f t="shared" si="61"/>
        <v>4</v>
      </c>
      <c r="I98" s="120">
        <f t="shared" si="62"/>
        <v>4192.5950000000003</v>
      </c>
      <c r="J98" s="121">
        <f t="shared" si="63"/>
        <v>2.9078590375666447E-2</v>
      </c>
      <c r="K98" s="121">
        <f t="shared" si="64"/>
        <v>0.30372062669271011</v>
      </c>
      <c r="L98" s="121">
        <f t="shared" si="65"/>
        <v>0.25783554099549322</v>
      </c>
      <c r="M98" s="122">
        <f t="shared" si="66"/>
        <v>23.31</v>
      </c>
      <c r="N98" s="123">
        <f t="shared" si="67"/>
        <v>9.5406305641255587E-2</v>
      </c>
      <c r="O98" s="123">
        <f t="shared" si="68"/>
        <v>20.154582066715243</v>
      </c>
      <c r="P98" s="232">
        <f t="shared" si="69"/>
        <v>14</v>
      </c>
      <c r="Q98" s="233">
        <f t="shared" si="70"/>
        <v>4</v>
      </c>
      <c r="R98" s="233">
        <f t="shared" si="71"/>
        <v>845</v>
      </c>
      <c r="T98">
        <v>531</v>
      </c>
      <c r="U98">
        <v>7030</v>
      </c>
      <c r="V98" t="s">
        <v>444</v>
      </c>
      <c r="W98">
        <v>4192.5950000000003</v>
      </c>
      <c r="X98">
        <v>1950.029</v>
      </c>
      <c r="Y98">
        <v>2.15</v>
      </c>
      <c r="Z98">
        <v>23.31</v>
      </c>
      <c r="AA98">
        <v>163.03441599999999</v>
      </c>
      <c r="AB98">
        <v>4.7408109999999999</v>
      </c>
      <c r="AC98">
        <v>49.516914999999997</v>
      </c>
      <c r="AD98" s="1">
        <v>1081</v>
      </c>
      <c r="AE98">
        <v>4</v>
      </c>
      <c r="AF98">
        <v>845</v>
      </c>
      <c r="AG98">
        <v>93</v>
      </c>
      <c r="AH98">
        <v>25.716011999999999</v>
      </c>
      <c r="AI98">
        <v>28156.799999999999</v>
      </c>
      <c r="AJ98">
        <v>12040.3</v>
      </c>
      <c r="AK98">
        <v>14</v>
      </c>
      <c r="AL98">
        <v>3058</v>
      </c>
      <c r="AM98" t="s">
        <v>445</v>
      </c>
      <c r="AN98" t="s">
        <v>684</v>
      </c>
      <c r="AO98">
        <v>3438.7510000000002</v>
      </c>
      <c r="AR98" t="s">
        <v>120</v>
      </c>
      <c r="AS98" t="s">
        <v>123</v>
      </c>
      <c r="AT98" t="s">
        <v>247</v>
      </c>
      <c r="AU98" t="s">
        <v>444</v>
      </c>
      <c r="AV98" t="s">
        <v>48</v>
      </c>
      <c r="AW98">
        <v>4</v>
      </c>
      <c r="BB98">
        <v>0.77003335634442571</v>
      </c>
      <c r="BC98" t="s">
        <v>70</v>
      </c>
      <c r="BF98" t="s">
        <v>120</v>
      </c>
      <c r="BG98" t="s">
        <v>123</v>
      </c>
      <c r="BH98" t="s">
        <v>444</v>
      </c>
      <c r="BI98">
        <v>7030</v>
      </c>
      <c r="BJ98">
        <v>4</v>
      </c>
      <c r="BK98" t="s">
        <v>247</v>
      </c>
      <c r="BL98" t="s">
        <v>246</v>
      </c>
      <c r="BM98">
        <v>0.77003335634442571</v>
      </c>
      <c r="BN98" t="s">
        <v>70</v>
      </c>
      <c r="BO98" t="s">
        <v>190</v>
      </c>
      <c r="BP98">
        <v>4192.5950000000003</v>
      </c>
    </row>
    <row r="99" spans="1:68" ht="16.5">
      <c r="A99" s="129" t="str">
        <f t="shared" si="54"/>
        <v>청라교통</v>
      </c>
      <c r="B99" s="130" t="str">
        <f t="shared" si="55"/>
        <v>이해중</v>
      </c>
      <c r="C99" s="131" t="str">
        <f t="shared" si="56"/>
        <v>A</v>
      </c>
      <c r="D99" s="132">
        <f t="shared" si="57"/>
        <v>0.96315789473684221</v>
      </c>
      <c r="E99" s="133">
        <f t="shared" si="58"/>
        <v>1024</v>
      </c>
      <c r="F99" s="134" t="str">
        <f t="shared" si="59"/>
        <v>112</v>
      </c>
      <c r="G99" s="135" t="str">
        <f t="shared" si="60"/>
        <v>70바6064</v>
      </c>
      <c r="H99" s="136">
        <f t="shared" si="61"/>
        <v>1</v>
      </c>
      <c r="I99" s="137">
        <f t="shared" si="62"/>
        <v>635.26400000000001</v>
      </c>
      <c r="J99" s="138">
        <f t="shared" si="63"/>
        <v>2.5868864475310591E-2</v>
      </c>
      <c r="K99" s="138">
        <f t="shared" si="64"/>
        <v>0.30274154306106055</v>
      </c>
      <c r="L99" s="138">
        <f t="shared" si="65"/>
        <v>8.342988112029015E-2</v>
      </c>
      <c r="M99" s="139">
        <f t="shared" si="66"/>
        <v>18.425000000000001</v>
      </c>
      <c r="N99" s="140">
        <f t="shared" si="67"/>
        <v>0</v>
      </c>
      <c r="O99" s="140">
        <f t="shared" si="68"/>
        <v>65.799415676002411</v>
      </c>
      <c r="P99" s="230">
        <f t="shared" si="69"/>
        <v>3</v>
      </c>
      <c r="Q99" s="231">
        <f t="shared" si="70"/>
        <v>0</v>
      </c>
      <c r="R99" s="231">
        <f t="shared" si="71"/>
        <v>418</v>
      </c>
      <c r="T99">
        <v>531</v>
      </c>
      <c r="U99">
        <v>1024</v>
      </c>
      <c r="V99" t="s">
        <v>446</v>
      </c>
      <c r="W99">
        <v>635.26400000000001</v>
      </c>
      <c r="X99">
        <v>347.09500000000003</v>
      </c>
      <c r="Y99">
        <v>1.83</v>
      </c>
      <c r="Z99">
        <v>18.425000000000001</v>
      </c>
      <c r="AA99">
        <v>31.708310999999998</v>
      </c>
      <c r="AB99">
        <v>0.82025800000000004</v>
      </c>
      <c r="AC99">
        <v>9.5994229999999998</v>
      </c>
      <c r="AD99" s="1">
        <v>53</v>
      </c>
      <c r="AE99">
        <v>0</v>
      </c>
      <c r="AF99">
        <v>418</v>
      </c>
      <c r="AG99">
        <v>83</v>
      </c>
      <c r="AH99">
        <v>20.034621000000001</v>
      </c>
      <c r="AI99">
        <v>1846.9</v>
      </c>
      <c r="AJ99">
        <v>0</v>
      </c>
      <c r="AK99">
        <v>3</v>
      </c>
      <c r="AL99">
        <v>894</v>
      </c>
      <c r="AM99" t="s">
        <v>447</v>
      </c>
      <c r="AN99" t="s">
        <v>685</v>
      </c>
      <c r="AO99">
        <v>635.26400000000001</v>
      </c>
      <c r="AR99" t="s">
        <v>120</v>
      </c>
      <c r="AS99" t="s">
        <v>121</v>
      </c>
      <c r="AT99" t="s">
        <v>214</v>
      </c>
      <c r="AU99" t="s">
        <v>446</v>
      </c>
      <c r="AV99" t="s">
        <v>48</v>
      </c>
      <c r="AW99">
        <v>1</v>
      </c>
      <c r="BB99">
        <v>0.96315789473684221</v>
      </c>
      <c r="BC99" t="s">
        <v>66</v>
      </c>
      <c r="BF99" t="s">
        <v>120</v>
      </c>
      <c r="BG99" t="s">
        <v>121</v>
      </c>
      <c r="BH99" t="s">
        <v>446</v>
      </c>
      <c r="BI99">
        <v>1024</v>
      </c>
      <c r="BJ99">
        <v>1</v>
      </c>
      <c r="BK99" t="s">
        <v>214</v>
      </c>
      <c r="BL99" t="s">
        <v>176</v>
      </c>
      <c r="BM99">
        <v>0.96315789473684221</v>
      </c>
      <c r="BN99" t="s">
        <v>66</v>
      </c>
      <c r="BO99" t="s">
        <v>180</v>
      </c>
      <c r="BP99">
        <v>635.26400000000001</v>
      </c>
    </row>
    <row r="100" spans="1:68" ht="16.5">
      <c r="A100" s="112" t="str">
        <f t="shared" si="54"/>
        <v>청라교통</v>
      </c>
      <c r="B100" s="113" t="str">
        <f t="shared" si="55"/>
        <v>임명성</v>
      </c>
      <c r="C100" s="114" t="str">
        <f t="shared" si="56"/>
        <v>C</v>
      </c>
      <c r="D100" s="115">
        <f t="shared" si="57"/>
        <v>0.87135807482114958</v>
      </c>
      <c r="E100" s="116">
        <f t="shared" si="58"/>
        <v>5242</v>
      </c>
      <c r="F100" s="117" t="str">
        <f t="shared" si="59"/>
        <v>307</v>
      </c>
      <c r="G100" s="118" t="str">
        <f t="shared" si="60"/>
        <v>70바5968</v>
      </c>
      <c r="H100" s="119">
        <f t="shared" si="61"/>
        <v>3</v>
      </c>
      <c r="I100" s="120">
        <f t="shared" si="62"/>
        <v>4672.527</v>
      </c>
      <c r="J100" s="121">
        <f t="shared" si="63"/>
        <v>1.4090834237758377E-2</v>
      </c>
      <c r="K100" s="121">
        <f t="shared" si="64"/>
        <v>0.34737688086486757</v>
      </c>
      <c r="L100" s="121">
        <f t="shared" si="65"/>
        <v>0.26880529529310371</v>
      </c>
      <c r="M100" s="122">
        <f t="shared" si="66"/>
        <v>21.577999999999999</v>
      </c>
      <c r="N100" s="123">
        <f t="shared" si="67"/>
        <v>0.57784577809823245</v>
      </c>
      <c r="O100" s="123">
        <f t="shared" si="68"/>
        <v>57.335142204635737</v>
      </c>
      <c r="P100" s="232">
        <f t="shared" si="69"/>
        <v>67</v>
      </c>
      <c r="Q100" s="233">
        <f t="shared" si="70"/>
        <v>27</v>
      </c>
      <c r="R100" s="233">
        <f t="shared" si="71"/>
        <v>2679</v>
      </c>
      <c r="T100">
        <v>531</v>
      </c>
      <c r="U100">
        <v>5242</v>
      </c>
      <c r="V100" t="s">
        <v>448</v>
      </c>
      <c r="W100">
        <v>4672.527</v>
      </c>
      <c r="X100">
        <v>1990.8789999999999</v>
      </c>
      <c r="Y100">
        <v>2.347</v>
      </c>
      <c r="Z100">
        <v>21.577999999999999</v>
      </c>
      <c r="AA100">
        <v>185.915536</v>
      </c>
      <c r="AB100">
        <v>2.6197050000000002</v>
      </c>
      <c r="AC100">
        <v>64.582758999999996</v>
      </c>
      <c r="AD100" s="1">
        <v>1256</v>
      </c>
      <c r="AE100">
        <v>27</v>
      </c>
      <c r="AF100">
        <v>2679</v>
      </c>
      <c r="AG100">
        <v>94</v>
      </c>
      <c r="AH100">
        <v>25.132525000000001</v>
      </c>
      <c r="AI100">
        <v>49142.3</v>
      </c>
      <c r="AJ100">
        <v>25157.9</v>
      </c>
      <c r="AK100">
        <v>67</v>
      </c>
      <c r="AL100">
        <v>46315</v>
      </c>
      <c r="AM100" t="s">
        <v>449</v>
      </c>
      <c r="AN100" t="s">
        <v>686</v>
      </c>
      <c r="AO100">
        <v>4317.9170000000004</v>
      </c>
      <c r="AR100" t="s">
        <v>120</v>
      </c>
      <c r="AS100" t="s">
        <v>123</v>
      </c>
      <c r="AT100" t="s">
        <v>239</v>
      </c>
      <c r="AU100" t="s">
        <v>448</v>
      </c>
      <c r="AV100" t="s">
        <v>48</v>
      </c>
      <c r="AW100">
        <v>3</v>
      </c>
      <c r="BB100">
        <v>0.87135807482114958</v>
      </c>
      <c r="BC100" t="s">
        <v>69</v>
      </c>
      <c r="BF100" t="s">
        <v>120</v>
      </c>
      <c r="BG100" t="s">
        <v>123</v>
      </c>
      <c r="BH100" t="s">
        <v>448</v>
      </c>
      <c r="BI100">
        <v>5242</v>
      </c>
      <c r="BJ100">
        <v>3</v>
      </c>
      <c r="BK100" t="s">
        <v>239</v>
      </c>
      <c r="BL100" t="s">
        <v>246</v>
      </c>
      <c r="BM100">
        <v>0.87135807482114958</v>
      </c>
      <c r="BN100" t="s">
        <v>69</v>
      </c>
      <c r="BO100" t="s">
        <v>179</v>
      </c>
      <c r="BP100">
        <v>4672.527</v>
      </c>
    </row>
    <row r="101" spans="1:68" ht="16.5">
      <c r="A101" s="129" t="str">
        <f t="shared" si="54"/>
        <v>청라교통</v>
      </c>
      <c r="B101" s="130" t="str">
        <f t="shared" si="55"/>
        <v>임상</v>
      </c>
      <c r="C101" s="131" t="str">
        <f t="shared" si="56"/>
        <v>D</v>
      </c>
      <c r="D101" s="132">
        <f t="shared" si="57"/>
        <v>0.83193669666900172</v>
      </c>
      <c r="E101" s="133">
        <f t="shared" si="58"/>
        <v>5771</v>
      </c>
      <c r="F101" s="134" t="str">
        <f t="shared" si="59"/>
        <v>112</v>
      </c>
      <c r="G101" s="135" t="str">
        <f t="shared" si="60"/>
        <v>72바1611</v>
      </c>
      <c r="H101" s="136">
        <f t="shared" si="61"/>
        <v>2</v>
      </c>
      <c r="I101" s="137">
        <f t="shared" si="62"/>
        <v>1351.3710000000001</v>
      </c>
      <c r="J101" s="138">
        <f t="shared" si="63"/>
        <v>2.0457651476317128E-2</v>
      </c>
      <c r="K101" s="138">
        <f t="shared" si="64"/>
        <v>0.3387301843350351</v>
      </c>
      <c r="L101" s="138">
        <f t="shared" si="65"/>
        <v>0.2797159329303352</v>
      </c>
      <c r="M101" s="139">
        <f t="shared" si="66"/>
        <v>16.815000000000001</v>
      </c>
      <c r="N101" s="140">
        <f t="shared" si="67"/>
        <v>0.14799784811128844</v>
      </c>
      <c r="O101" s="140">
        <f t="shared" si="68"/>
        <v>6.9558988612305575</v>
      </c>
      <c r="P101" s="230">
        <f t="shared" si="69"/>
        <v>4</v>
      </c>
      <c r="Q101" s="231">
        <f t="shared" si="70"/>
        <v>2</v>
      </c>
      <c r="R101" s="231">
        <f t="shared" si="71"/>
        <v>94</v>
      </c>
      <c r="T101">
        <v>531</v>
      </c>
      <c r="U101">
        <v>5771</v>
      </c>
      <c r="V101" t="s">
        <v>450</v>
      </c>
      <c r="W101">
        <v>1351.3710000000001</v>
      </c>
      <c r="X101">
        <v>774.89099999999996</v>
      </c>
      <c r="Y101">
        <v>1.744</v>
      </c>
      <c r="Z101">
        <v>16.815000000000001</v>
      </c>
      <c r="AA101">
        <v>77.924144999999996</v>
      </c>
      <c r="AB101">
        <v>1.5941449999999999</v>
      </c>
      <c r="AC101">
        <v>26.39526</v>
      </c>
      <c r="AD101" s="1">
        <v>378</v>
      </c>
      <c r="AE101">
        <v>2</v>
      </c>
      <c r="AF101">
        <v>94</v>
      </c>
      <c r="AG101">
        <v>95</v>
      </c>
      <c r="AH101">
        <v>17.342134000000001</v>
      </c>
      <c r="AI101">
        <v>1355.6</v>
      </c>
      <c r="AJ101">
        <v>65.599999999999994</v>
      </c>
      <c r="AK101">
        <v>4</v>
      </c>
      <c r="AL101">
        <v>1515</v>
      </c>
      <c r="AM101" t="s">
        <v>451</v>
      </c>
      <c r="AN101" t="s">
        <v>687</v>
      </c>
      <c r="AO101">
        <v>1167.807</v>
      </c>
      <c r="AR101" t="s">
        <v>120</v>
      </c>
      <c r="AS101" t="s">
        <v>121</v>
      </c>
      <c r="AT101" t="s">
        <v>223</v>
      </c>
      <c r="AU101" t="s">
        <v>450</v>
      </c>
      <c r="AV101" t="s">
        <v>48</v>
      </c>
      <c r="AW101">
        <v>2</v>
      </c>
      <c r="BB101">
        <v>0.83193669666900172</v>
      </c>
      <c r="BC101" t="s">
        <v>67</v>
      </c>
      <c r="BF101" t="s">
        <v>120</v>
      </c>
      <c r="BG101" t="s">
        <v>121</v>
      </c>
      <c r="BH101" t="s">
        <v>450</v>
      </c>
      <c r="BI101">
        <v>5771</v>
      </c>
      <c r="BJ101">
        <v>2</v>
      </c>
      <c r="BK101" t="s">
        <v>223</v>
      </c>
      <c r="BL101" t="s">
        <v>255</v>
      </c>
      <c r="BM101">
        <v>0.83193669666900172</v>
      </c>
      <c r="BN101" t="s">
        <v>67</v>
      </c>
      <c r="BO101" t="s">
        <v>181</v>
      </c>
      <c r="BP101">
        <v>1351.3710000000001</v>
      </c>
    </row>
    <row r="102" spans="1:68" ht="16.5">
      <c r="A102" s="112" t="str">
        <f t="shared" si="54"/>
        <v>청라교통</v>
      </c>
      <c r="B102" s="113" t="str">
        <f t="shared" si="55"/>
        <v>임영곤</v>
      </c>
      <c r="C102" s="114" t="str">
        <f t="shared" si="56"/>
        <v>B</v>
      </c>
      <c r="D102" s="115">
        <f t="shared" si="57"/>
        <v>0.92387096774193544</v>
      </c>
      <c r="E102" s="116">
        <f t="shared" si="58"/>
        <v>8744</v>
      </c>
      <c r="F102" s="117" t="str">
        <f t="shared" si="59"/>
        <v>306</v>
      </c>
      <c r="G102" s="118" t="str">
        <f t="shared" si="60"/>
        <v>72바1307</v>
      </c>
      <c r="H102" s="119">
        <f t="shared" si="61"/>
        <v>1</v>
      </c>
      <c r="I102" s="120">
        <f t="shared" si="62"/>
        <v>4565.3140000000003</v>
      </c>
      <c r="J102" s="121">
        <f t="shared" si="63"/>
        <v>3.7944757262741344E-3</v>
      </c>
      <c r="K102" s="121">
        <f t="shared" si="64"/>
        <v>0.21516235605407177</v>
      </c>
      <c r="L102" s="121">
        <f t="shared" si="65"/>
        <v>0.14653975608249509</v>
      </c>
      <c r="M102" s="122">
        <f t="shared" si="66"/>
        <v>20.422999999999998</v>
      </c>
      <c r="N102" s="123">
        <f t="shared" si="67"/>
        <v>0</v>
      </c>
      <c r="O102" s="123">
        <f t="shared" si="68"/>
        <v>6.3960551234811005</v>
      </c>
      <c r="P102" s="232">
        <f t="shared" si="69"/>
        <v>1</v>
      </c>
      <c r="Q102" s="233">
        <f t="shared" si="70"/>
        <v>0</v>
      </c>
      <c r="R102" s="233">
        <f t="shared" si="71"/>
        <v>292</v>
      </c>
      <c r="T102">
        <v>531</v>
      </c>
      <c r="U102">
        <v>8744</v>
      </c>
      <c r="V102" t="s">
        <v>452</v>
      </c>
      <c r="W102">
        <v>4565.3140000000003</v>
      </c>
      <c r="X102">
        <v>1593.8910000000001</v>
      </c>
      <c r="Y102">
        <v>2.8639999999999999</v>
      </c>
      <c r="Z102">
        <v>20.422999999999998</v>
      </c>
      <c r="AA102">
        <v>129.49246099999999</v>
      </c>
      <c r="AB102">
        <v>0.49135600000000001</v>
      </c>
      <c r="AC102">
        <v>27.861903000000002</v>
      </c>
      <c r="AD102" s="1">
        <v>669</v>
      </c>
      <c r="AE102">
        <v>0</v>
      </c>
      <c r="AF102">
        <v>292</v>
      </c>
      <c r="AG102">
        <v>96</v>
      </c>
      <c r="AH102">
        <v>35.255442000000002</v>
      </c>
      <c r="AI102">
        <v>25590.6</v>
      </c>
      <c r="AJ102">
        <v>14243.3</v>
      </c>
      <c r="AK102">
        <v>1</v>
      </c>
      <c r="AL102">
        <v>11</v>
      </c>
      <c r="AM102" t="s">
        <v>453</v>
      </c>
      <c r="AN102" t="s">
        <v>688</v>
      </c>
      <c r="AO102">
        <v>4565.3140000000003</v>
      </c>
      <c r="AR102" t="s">
        <v>120</v>
      </c>
      <c r="AS102" t="s">
        <v>122</v>
      </c>
      <c r="AT102" t="s">
        <v>236</v>
      </c>
      <c r="AU102" t="s">
        <v>452</v>
      </c>
      <c r="AV102" t="s">
        <v>48</v>
      </c>
      <c r="AW102">
        <v>1</v>
      </c>
      <c r="BB102">
        <v>0.92387096774193544</v>
      </c>
      <c r="BC102" t="s">
        <v>68</v>
      </c>
      <c r="BF102" t="s">
        <v>120</v>
      </c>
      <c r="BG102" t="s">
        <v>122</v>
      </c>
      <c r="BH102" t="s">
        <v>452</v>
      </c>
      <c r="BI102">
        <v>8744</v>
      </c>
      <c r="BJ102">
        <v>1</v>
      </c>
      <c r="BK102" t="s">
        <v>236</v>
      </c>
      <c r="BL102" t="s">
        <v>176</v>
      </c>
      <c r="BM102">
        <v>0.92387096774193544</v>
      </c>
      <c r="BN102" t="s">
        <v>68</v>
      </c>
      <c r="BO102" t="s">
        <v>177</v>
      </c>
      <c r="BP102">
        <v>4565.3140000000003</v>
      </c>
    </row>
    <row r="103" spans="1:68" ht="16.5">
      <c r="A103" s="129" t="str">
        <f t="shared" si="54"/>
        <v>청라교통</v>
      </c>
      <c r="B103" s="130" t="str">
        <f t="shared" si="55"/>
        <v>임주호</v>
      </c>
      <c r="C103" s="131" t="str">
        <f t="shared" si="56"/>
        <v>C</v>
      </c>
      <c r="D103" s="132">
        <f t="shared" si="57"/>
        <v>0.8998406286243904</v>
      </c>
      <c r="E103" s="133">
        <f t="shared" si="58"/>
        <v>1637</v>
      </c>
      <c r="F103" s="134" t="str">
        <f t="shared" si="59"/>
        <v>308</v>
      </c>
      <c r="G103" s="135" t="str">
        <f t="shared" si="60"/>
        <v>70바6035</v>
      </c>
      <c r="H103" s="136">
        <f t="shared" si="61"/>
        <v>2</v>
      </c>
      <c r="I103" s="137">
        <f t="shared" si="62"/>
        <v>5792.5319999999992</v>
      </c>
      <c r="J103" s="138">
        <f t="shared" si="63"/>
        <v>2.9395189564947671E-2</v>
      </c>
      <c r="K103" s="138">
        <f t="shared" si="64"/>
        <v>0.29341058544988757</v>
      </c>
      <c r="L103" s="138">
        <f t="shared" si="65"/>
        <v>0.14380585208679039</v>
      </c>
      <c r="M103" s="139">
        <f t="shared" si="66"/>
        <v>19.109000000000002</v>
      </c>
      <c r="N103" s="140">
        <f t="shared" si="67"/>
        <v>0.10358164616095344</v>
      </c>
      <c r="O103" s="140">
        <f t="shared" si="68"/>
        <v>2.589541154023836</v>
      </c>
      <c r="P103" s="230">
        <f t="shared" si="69"/>
        <v>56</v>
      </c>
      <c r="Q103" s="231">
        <f t="shared" si="70"/>
        <v>6</v>
      </c>
      <c r="R103" s="231">
        <f t="shared" si="71"/>
        <v>150</v>
      </c>
      <c r="T103">
        <v>531</v>
      </c>
      <c r="U103">
        <v>1637</v>
      </c>
      <c r="V103" t="s">
        <v>454</v>
      </c>
      <c r="W103">
        <v>5792.5320000000002</v>
      </c>
      <c r="X103">
        <v>2241.1120000000001</v>
      </c>
      <c r="Y103">
        <v>2.585</v>
      </c>
      <c r="Z103">
        <v>19.109000000000002</v>
      </c>
      <c r="AA103">
        <v>185.75301200000001</v>
      </c>
      <c r="AB103">
        <v>5.4602449999999996</v>
      </c>
      <c r="AC103">
        <v>54.501899999999999</v>
      </c>
      <c r="AD103" s="1">
        <v>833</v>
      </c>
      <c r="AE103">
        <v>6</v>
      </c>
      <c r="AF103">
        <v>150</v>
      </c>
      <c r="AG103">
        <v>93</v>
      </c>
      <c r="AH103">
        <v>31.184054</v>
      </c>
      <c r="AI103">
        <v>59113.4</v>
      </c>
      <c r="AJ103">
        <v>23856</v>
      </c>
      <c r="AK103">
        <v>56</v>
      </c>
      <c r="AL103">
        <v>33486</v>
      </c>
      <c r="AM103" t="s">
        <v>455</v>
      </c>
      <c r="AN103" t="s">
        <v>689</v>
      </c>
      <c r="AO103">
        <v>5516.4309999999996</v>
      </c>
      <c r="AR103" t="s">
        <v>120</v>
      </c>
      <c r="AS103" t="s">
        <v>124</v>
      </c>
      <c r="AT103" t="s">
        <v>252</v>
      </c>
      <c r="AU103" t="s">
        <v>454</v>
      </c>
      <c r="AV103" t="s">
        <v>48</v>
      </c>
      <c r="AW103">
        <v>2</v>
      </c>
      <c r="BB103">
        <v>0.8998406286243904</v>
      </c>
      <c r="BC103" t="s">
        <v>69</v>
      </c>
      <c r="BF103" t="s">
        <v>120</v>
      </c>
      <c r="BG103" t="s">
        <v>124</v>
      </c>
      <c r="BH103" t="s">
        <v>454</v>
      </c>
      <c r="BI103">
        <v>1637</v>
      </c>
      <c r="BJ103">
        <v>2</v>
      </c>
      <c r="BK103" t="s">
        <v>252</v>
      </c>
      <c r="BL103" t="s">
        <v>257</v>
      </c>
      <c r="BM103">
        <v>0.8998406286243904</v>
      </c>
      <c r="BN103" t="s">
        <v>69</v>
      </c>
      <c r="BO103" t="s">
        <v>179</v>
      </c>
      <c r="BP103">
        <v>5792.5319999999992</v>
      </c>
    </row>
    <row r="104" spans="1:68" ht="16.5">
      <c r="A104" s="112" t="str">
        <f t="shared" si="54"/>
        <v>청라교통</v>
      </c>
      <c r="B104" s="113" t="str">
        <f t="shared" si="55"/>
        <v>임행선</v>
      </c>
      <c r="C104" s="114" t="str">
        <f t="shared" si="56"/>
        <v>A</v>
      </c>
      <c r="D104" s="115">
        <f t="shared" si="57"/>
        <v>0.96740740740740738</v>
      </c>
      <c r="E104" s="116">
        <f t="shared" si="58"/>
        <v>7787</v>
      </c>
      <c r="F104" s="117" t="str">
        <f t="shared" si="59"/>
        <v>307</v>
      </c>
      <c r="G104" s="118" t="str">
        <f t="shared" si="60"/>
        <v>70바6052</v>
      </c>
      <c r="H104" s="119">
        <f t="shared" si="61"/>
        <v>1</v>
      </c>
      <c r="I104" s="120">
        <f t="shared" si="62"/>
        <v>4104.4769999999999</v>
      </c>
      <c r="J104" s="121">
        <f t="shared" si="63"/>
        <v>5.1102195896554235E-3</v>
      </c>
      <c r="K104" s="121">
        <f t="shared" si="64"/>
        <v>0.28102947678517276</v>
      </c>
      <c r="L104" s="121">
        <f t="shared" si="65"/>
        <v>0.16348002437338546</v>
      </c>
      <c r="M104" s="122">
        <f t="shared" si="66"/>
        <v>18.539000000000001</v>
      </c>
      <c r="N104" s="123">
        <f t="shared" si="67"/>
        <v>2.4363639996033599E-2</v>
      </c>
      <c r="O104" s="123">
        <f t="shared" si="68"/>
        <v>6.724364638905274</v>
      </c>
      <c r="P104" s="232">
        <f t="shared" si="69"/>
        <v>2</v>
      </c>
      <c r="Q104" s="233">
        <f t="shared" si="70"/>
        <v>1</v>
      </c>
      <c r="R104" s="233">
        <f t="shared" si="71"/>
        <v>276</v>
      </c>
      <c r="T104">
        <v>531</v>
      </c>
      <c r="U104">
        <v>7787</v>
      </c>
      <c r="V104" t="s">
        <v>456</v>
      </c>
      <c r="W104">
        <v>4104.4769999999999</v>
      </c>
      <c r="X104">
        <v>1571.2719999999999</v>
      </c>
      <c r="Y104">
        <v>2.6120000000000001</v>
      </c>
      <c r="Z104">
        <v>18.539000000000001</v>
      </c>
      <c r="AA104">
        <v>149.966354</v>
      </c>
      <c r="AB104">
        <v>0.76636099999999996</v>
      </c>
      <c r="AC104">
        <v>42.144965999999997</v>
      </c>
      <c r="AD104" s="1">
        <v>671</v>
      </c>
      <c r="AE104">
        <v>1</v>
      </c>
      <c r="AF104">
        <v>276</v>
      </c>
      <c r="AG104">
        <v>91</v>
      </c>
      <c r="AH104">
        <v>27.369319000000001</v>
      </c>
      <c r="AI104">
        <v>26518.799999999999</v>
      </c>
      <c r="AJ104">
        <v>8776.7999999999993</v>
      </c>
      <c r="AK104">
        <v>2</v>
      </c>
      <c r="AL104">
        <v>76</v>
      </c>
      <c r="AM104" t="s">
        <v>457</v>
      </c>
      <c r="AN104" t="s">
        <v>690</v>
      </c>
      <c r="AO104">
        <v>4104.4769999999999</v>
      </c>
      <c r="AR104" t="s">
        <v>120</v>
      </c>
      <c r="AS104" t="s">
        <v>123</v>
      </c>
      <c r="AT104" t="s">
        <v>241</v>
      </c>
      <c r="AU104" t="s">
        <v>456</v>
      </c>
      <c r="AV104" t="s">
        <v>48</v>
      </c>
      <c r="AW104">
        <v>1</v>
      </c>
      <c r="BB104">
        <v>0.96740740740740738</v>
      </c>
      <c r="BC104" t="s">
        <v>66</v>
      </c>
      <c r="BF104" t="s">
        <v>120</v>
      </c>
      <c r="BG104" t="s">
        <v>123</v>
      </c>
      <c r="BH104" t="s">
        <v>456</v>
      </c>
      <c r="BI104">
        <v>7787</v>
      </c>
      <c r="BJ104">
        <v>1</v>
      </c>
      <c r="BK104" t="s">
        <v>241</v>
      </c>
      <c r="BL104" t="s">
        <v>176</v>
      </c>
      <c r="BM104">
        <v>0.96740740740740738</v>
      </c>
      <c r="BN104" t="s">
        <v>66</v>
      </c>
      <c r="BO104" t="s">
        <v>180</v>
      </c>
      <c r="BP104">
        <v>4104.4769999999999</v>
      </c>
    </row>
    <row r="105" spans="1:68" ht="16.5">
      <c r="A105" s="129" t="str">
        <f t="shared" si="54"/>
        <v>청라교통</v>
      </c>
      <c r="B105" s="130" t="str">
        <f t="shared" si="55"/>
        <v>장국주</v>
      </c>
      <c r="C105" s="131" t="str">
        <f t="shared" si="56"/>
        <v>B</v>
      </c>
      <c r="D105" s="132">
        <f t="shared" si="57"/>
        <v>0.93371445638407891</v>
      </c>
      <c r="E105" s="133">
        <f t="shared" si="58"/>
        <v>7268</v>
      </c>
      <c r="F105" s="134" t="str">
        <f t="shared" si="59"/>
        <v>112</v>
      </c>
      <c r="G105" s="135" t="str">
        <f t="shared" si="60"/>
        <v>70바6091</v>
      </c>
      <c r="H105" s="136">
        <f t="shared" si="61"/>
        <v>2</v>
      </c>
      <c r="I105" s="137">
        <f t="shared" si="62"/>
        <v>2635.6660000000002</v>
      </c>
      <c r="J105" s="138">
        <f t="shared" si="63"/>
        <v>1.3316200142635194E-2</v>
      </c>
      <c r="K105" s="138">
        <f t="shared" si="64"/>
        <v>0.34618837441221145</v>
      </c>
      <c r="L105" s="138">
        <f t="shared" si="65"/>
        <v>0.19387889057262944</v>
      </c>
      <c r="M105" s="139">
        <f t="shared" si="66"/>
        <v>13.824999999999999</v>
      </c>
      <c r="N105" s="140">
        <f t="shared" si="67"/>
        <v>0</v>
      </c>
      <c r="O105" s="140">
        <f t="shared" si="68"/>
        <v>32.325795453596925</v>
      </c>
      <c r="P105" s="230">
        <f t="shared" si="69"/>
        <v>2</v>
      </c>
      <c r="Q105" s="231">
        <f t="shared" si="70"/>
        <v>0</v>
      </c>
      <c r="R105" s="231">
        <f t="shared" si="71"/>
        <v>852</v>
      </c>
      <c r="T105">
        <v>531</v>
      </c>
      <c r="U105">
        <v>7268</v>
      </c>
      <c r="V105" t="s">
        <v>458</v>
      </c>
      <c r="W105">
        <v>2635.6660000000002</v>
      </c>
      <c r="X105">
        <v>1383.6089999999999</v>
      </c>
      <c r="Y105">
        <v>1.905</v>
      </c>
      <c r="Z105">
        <v>13.824999999999999</v>
      </c>
      <c r="AA105">
        <v>155.592735</v>
      </c>
      <c r="AB105">
        <v>2.071904</v>
      </c>
      <c r="AC105">
        <v>53.864395999999999</v>
      </c>
      <c r="AD105" s="1">
        <v>511</v>
      </c>
      <c r="AE105">
        <v>0</v>
      </c>
      <c r="AF105">
        <v>852</v>
      </c>
      <c r="AG105">
        <v>89</v>
      </c>
      <c r="AH105">
        <v>16.939518</v>
      </c>
      <c r="AI105">
        <v>1943.7</v>
      </c>
      <c r="AJ105">
        <v>15.7</v>
      </c>
      <c r="AK105">
        <v>2</v>
      </c>
      <c r="AL105">
        <v>96</v>
      </c>
      <c r="AM105" t="s">
        <v>459</v>
      </c>
      <c r="AN105" t="s">
        <v>691</v>
      </c>
      <c r="AO105">
        <v>2373.384</v>
      </c>
      <c r="AR105" t="s">
        <v>120</v>
      </c>
      <c r="AS105" t="s">
        <v>121</v>
      </c>
      <c r="AT105" t="s">
        <v>218</v>
      </c>
      <c r="AU105" t="s">
        <v>458</v>
      </c>
      <c r="AV105" t="s">
        <v>48</v>
      </c>
      <c r="AW105">
        <v>2</v>
      </c>
      <c r="BB105">
        <v>0.93371445638407891</v>
      </c>
      <c r="BC105" t="s">
        <v>68</v>
      </c>
      <c r="BF105" t="s">
        <v>120</v>
      </c>
      <c r="BG105" t="s">
        <v>121</v>
      </c>
      <c r="BH105" t="s">
        <v>458</v>
      </c>
      <c r="BI105">
        <v>7268</v>
      </c>
      <c r="BJ105">
        <v>2</v>
      </c>
      <c r="BK105" t="s">
        <v>218</v>
      </c>
      <c r="BL105" t="s">
        <v>256</v>
      </c>
      <c r="BM105">
        <v>0.93371445638407891</v>
      </c>
      <c r="BN105" t="s">
        <v>68</v>
      </c>
      <c r="BO105" t="s">
        <v>177</v>
      </c>
      <c r="BP105">
        <v>2635.6660000000002</v>
      </c>
    </row>
    <row r="106" spans="1:68" ht="16.5">
      <c r="A106" s="112" t="str">
        <f t="shared" si="54"/>
        <v>청라교통</v>
      </c>
      <c r="B106" s="113" t="str">
        <f t="shared" si="55"/>
        <v>장명호</v>
      </c>
      <c r="C106" s="114" t="str">
        <f t="shared" si="56"/>
        <v>C</v>
      </c>
      <c r="D106" s="115">
        <f t="shared" si="57"/>
        <v>0.86735230707373789</v>
      </c>
      <c r="E106" s="116">
        <f t="shared" si="58"/>
        <v>1239</v>
      </c>
      <c r="F106" s="117" t="str">
        <f t="shared" si="59"/>
        <v>112</v>
      </c>
      <c r="G106" s="118" t="str">
        <f t="shared" si="60"/>
        <v>70바5995</v>
      </c>
      <c r="H106" s="119">
        <f t="shared" si="61"/>
        <v>2</v>
      </c>
      <c r="I106" s="120">
        <f t="shared" si="62"/>
        <v>2513.7750000000001</v>
      </c>
      <c r="J106" s="121">
        <f t="shared" si="63"/>
        <v>5.9780220770001618E-3</v>
      </c>
      <c r="K106" s="121">
        <f t="shared" si="64"/>
        <v>0.37173431123481787</v>
      </c>
      <c r="L106" s="121">
        <f t="shared" si="65"/>
        <v>9.1893665900886115E-2</v>
      </c>
      <c r="M106" s="122">
        <f t="shared" si="66"/>
        <v>14.275</v>
      </c>
      <c r="N106" s="123">
        <f t="shared" si="67"/>
        <v>0.11934242324790405</v>
      </c>
      <c r="O106" s="123">
        <f t="shared" si="68"/>
        <v>24.902785651062644</v>
      </c>
      <c r="P106" s="232">
        <f t="shared" si="69"/>
        <v>0</v>
      </c>
      <c r="Q106" s="233">
        <f t="shared" si="70"/>
        <v>3</v>
      </c>
      <c r="R106" s="233">
        <f t="shared" si="71"/>
        <v>626</v>
      </c>
      <c r="T106">
        <v>531</v>
      </c>
      <c r="U106">
        <v>1239</v>
      </c>
      <c r="V106" t="s">
        <v>460</v>
      </c>
      <c r="W106">
        <v>2513.7750000000001</v>
      </c>
      <c r="X106">
        <v>1380.2639999999999</v>
      </c>
      <c r="Y106">
        <v>1.821</v>
      </c>
      <c r="Z106">
        <v>14.275</v>
      </c>
      <c r="AA106">
        <v>153.65801400000001</v>
      </c>
      <c r="AB106">
        <v>0.91857100000000003</v>
      </c>
      <c r="AC106">
        <v>57.119956000000002</v>
      </c>
      <c r="AD106" s="1">
        <v>231</v>
      </c>
      <c r="AE106">
        <v>3</v>
      </c>
      <c r="AF106">
        <v>626</v>
      </c>
      <c r="AG106">
        <v>78</v>
      </c>
      <c r="AH106">
        <v>16.359542999999999</v>
      </c>
      <c r="AI106">
        <v>562.6</v>
      </c>
      <c r="AJ106">
        <v>0</v>
      </c>
      <c r="AK106">
        <v>0</v>
      </c>
      <c r="AL106">
        <v>0</v>
      </c>
      <c r="AM106" t="s">
        <v>461</v>
      </c>
      <c r="AN106" t="s">
        <v>692</v>
      </c>
      <c r="AO106">
        <v>2402.453</v>
      </c>
      <c r="AR106" t="s">
        <v>120</v>
      </c>
      <c r="AS106" t="s">
        <v>121</v>
      </c>
      <c r="AT106" t="s">
        <v>203</v>
      </c>
      <c r="AU106" t="s">
        <v>460</v>
      </c>
      <c r="AV106" t="s">
        <v>48</v>
      </c>
      <c r="AW106">
        <v>2</v>
      </c>
      <c r="BB106">
        <v>0.86735230707373789</v>
      </c>
      <c r="BC106" t="s">
        <v>69</v>
      </c>
      <c r="BF106" t="s">
        <v>120</v>
      </c>
      <c r="BG106" t="s">
        <v>121</v>
      </c>
      <c r="BH106" t="s">
        <v>460</v>
      </c>
      <c r="BI106">
        <v>1239</v>
      </c>
      <c r="BJ106">
        <v>2</v>
      </c>
      <c r="BK106" t="s">
        <v>203</v>
      </c>
      <c r="BL106" t="s">
        <v>255</v>
      </c>
      <c r="BM106">
        <v>0.86735230707373789</v>
      </c>
      <c r="BN106" t="s">
        <v>69</v>
      </c>
      <c r="BO106" t="s">
        <v>179</v>
      </c>
      <c r="BP106">
        <v>2513.7750000000001</v>
      </c>
    </row>
    <row r="107" spans="1:68" ht="16.5">
      <c r="A107" s="129" t="str">
        <f t="shared" si="54"/>
        <v>청라교통</v>
      </c>
      <c r="B107" s="130" t="str">
        <f t="shared" si="55"/>
        <v>전만규</v>
      </c>
      <c r="C107" s="131" t="str">
        <f t="shared" si="56"/>
        <v>A</v>
      </c>
      <c r="D107" s="132">
        <f t="shared" si="57"/>
        <v>0.98499999999999988</v>
      </c>
      <c r="E107" s="133">
        <f t="shared" si="58"/>
        <v>8174</v>
      </c>
      <c r="F107" s="134" t="str">
        <f t="shared" si="59"/>
        <v>112</v>
      </c>
      <c r="G107" s="135" t="str">
        <f t="shared" si="60"/>
        <v>72바1573</v>
      </c>
      <c r="H107" s="136">
        <f t="shared" si="61"/>
        <v>1</v>
      </c>
      <c r="I107" s="137">
        <f t="shared" si="62"/>
        <v>1527.442</v>
      </c>
      <c r="J107" s="138">
        <f t="shared" si="63"/>
        <v>7.7211298109416765E-2</v>
      </c>
      <c r="K107" s="138">
        <f t="shared" si="64"/>
        <v>0.33831248865186603</v>
      </c>
      <c r="L107" s="138">
        <f t="shared" si="65"/>
        <v>0.20688183250165965</v>
      </c>
      <c r="M107" s="139">
        <f t="shared" si="66"/>
        <v>17.077000000000002</v>
      </c>
      <c r="N107" s="140">
        <f t="shared" si="67"/>
        <v>0</v>
      </c>
      <c r="O107" s="140">
        <f t="shared" si="68"/>
        <v>18.930454718415838</v>
      </c>
      <c r="P107" s="230">
        <f t="shared" si="69"/>
        <v>11</v>
      </c>
      <c r="Q107" s="231">
        <f t="shared" si="70"/>
        <v>0</v>
      </c>
      <c r="R107" s="231">
        <f t="shared" si="71"/>
        <v>298</v>
      </c>
      <c r="T107">
        <v>531</v>
      </c>
      <c r="U107">
        <v>8174</v>
      </c>
      <c r="V107" t="s">
        <v>462</v>
      </c>
      <c r="W107">
        <v>1574.183</v>
      </c>
      <c r="X107">
        <v>889.38499999999999</v>
      </c>
      <c r="Y107">
        <v>1.77</v>
      </c>
      <c r="Z107">
        <v>17.077000000000002</v>
      </c>
      <c r="AA107">
        <v>98.369697000000002</v>
      </c>
      <c r="AB107">
        <v>7.5952520000000003</v>
      </c>
      <c r="AC107">
        <v>33.279696999999999</v>
      </c>
      <c r="AD107" s="1">
        <v>316</v>
      </c>
      <c r="AE107">
        <v>0</v>
      </c>
      <c r="AF107">
        <v>298</v>
      </c>
      <c r="AG107">
        <v>79</v>
      </c>
      <c r="AH107">
        <v>16.002721999999999</v>
      </c>
      <c r="AI107">
        <v>1336.4</v>
      </c>
      <c r="AJ107">
        <v>0</v>
      </c>
      <c r="AK107">
        <v>11</v>
      </c>
      <c r="AL107">
        <v>3578</v>
      </c>
      <c r="AM107" t="s">
        <v>463</v>
      </c>
      <c r="AN107" t="s">
        <v>693</v>
      </c>
      <c r="AO107">
        <v>1527.442</v>
      </c>
      <c r="AR107" t="s">
        <v>120</v>
      </c>
      <c r="AS107" t="s">
        <v>121</v>
      </c>
      <c r="AT107" t="s">
        <v>220</v>
      </c>
      <c r="AU107" t="s">
        <v>462</v>
      </c>
      <c r="AV107" t="s">
        <v>48</v>
      </c>
      <c r="AW107">
        <v>1</v>
      </c>
      <c r="BB107">
        <v>0.98499999999999988</v>
      </c>
      <c r="BC107" t="s">
        <v>66</v>
      </c>
      <c r="BF107" t="s">
        <v>120</v>
      </c>
      <c r="BG107" t="s">
        <v>121</v>
      </c>
      <c r="BH107" t="s">
        <v>462</v>
      </c>
      <c r="BI107">
        <v>8174</v>
      </c>
      <c r="BJ107">
        <v>1</v>
      </c>
      <c r="BK107" t="s">
        <v>220</v>
      </c>
      <c r="BL107" t="s">
        <v>176</v>
      </c>
      <c r="BM107">
        <v>0.98499999999999988</v>
      </c>
      <c r="BN107" t="s">
        <v>66</v>
      </c>
      <c r="BO107" t="s">
        <v>180</v>
      </c>
      <c r="BP107">
        <v>1527.442</v>
      </c>
    </row>
    <row r="108" spans="1:68" ht="16.5">
      <c r="A108" s="112" t="str">
        <f t="shared" si="54"/>
        <v>청라교통</v>
      </c>
      <c r="B108" s="113" t="str">
        <f t="shared" si="55"/>
        <v>정민진</v>
      </c>
      <c r="C108" s="114" t="str">
        <f t="shared" si="56"/>
        <v>B</v>
      </c>
      <c r="D108" s="115">
        <f t="shared" si="57"/>
        <v>0.91436301634030959</v>
      </c>
      <c r="E108" s="116">
        <f t="shared" si="58"/>
        <v>825</v>
      </c>
      <c r="F108" s="117" t="str">
        <f t="shared" si="59"/>
        <v>306</v>
      </c>
      <c r="G108" s="118" t="str">
        <f t="shared" si="60"/>
        <v>70바6049</v>
      </c>
      <c r="H108" s="119">
        <f t="shared" si="61"/>
        <v>2</v>
      </c>
      <c r="I108" s="120">
        <f t="shared" si="62"/>
        <v>4473.259</v>
      </c>
      <c r="J108" s="121">
        <f t="shared" si="63"/>
        <v>1.4332398267843893E-2</v>
      </c>
      <c r="K108" s="121">
        <f t="shared" si="64"/>
        <v>0.21308626078653523</v>
      </c>
      <c r="L108" s="121">
        <f t="shared" si="65"/>
        <v>0.15022604324945191</v>
      </c>
      <c r="M108" s="122">
        <f t="shared" si="66"/>
        <v>16.033000000000001</v>
      </c>
      <c r="N108" s="123">
        <f t="shared" si="67"/>
        <v>0</v>
      </c>
      <c r="O108" s="123">
        <f t="shared" si="68"/>
        <v>13.61423516948158</v>
      </c>
      <c r="P108" s="232">
        <f t="shared" si="69"/>
        <v>2</v>
      </c>
      <c r="Q108" s="233">
        <f t="shared" si="70"/>
        <v>0</v>
      </c>
      <c r="R108" s="233">
        <f t="shared" si="71"/>
        <v>609</v>
      </c>
      <c r="T108">
        <v>531</v>
      </c>
      <c r="U108">
        <v>825</v>
      </c>
      <c r="V108" t="s">
        <v>464</v>
      </c>
      <c r="W108">
        <v>4473.259</v>
      </c>
      <c r="X108">
        <v>1487.5340000000001</v>
      </c>
      <c r="Y108">
        <v>3.0070000000000001</v>
      </c>
      <c r="Z108">
        <v>16.033000000000001</v>
      </c>
      <c r="AA108">
        <v>140.433301</v>
      </c>
      <c r="AB108">
        <v>2.0127459999999999</v>
      </c>
      <c r="AC108">
        <v>29.924406999999999</v>
      </c>
      <c r="AD108" s="1">
        <v>672</v>
      </c>
      <c r="AE108">
        <v>0</v>
      </c>
      <c r="AF108">
        <v>609</v>
      </c>
      <c r="AG108">
        <v>91</v>
      </c>
      <c r="AH108">
        <v>31.853262999999998</v>
      </c>
      <c r="AI108">
        <v>23944.2</v>
      </c>
      <c r="AJ108">
        <v>11400.2</v>
      </c>
      <c r="AK108">
        <v>2</v>
      </c>
      <c r="AL108">
        <v>2134</v>
      </c>
      <c r="AM108" t="s">
        <v>465</v>
      </c>
      <c r="AN108" t="s">
        <v>694</v>
      </c>
      <c r="AO108">
        <v>4229.0789999999997</v>
      </c>
      <c r="AR108" t="s">
        <v>120</v>
      </c>
      <c r="AS108" t="s">
        <v>122</v>
      </c>
      <c r="AT108" t="s">
        <v>226</v>
      </c>
      <c r="AU108" t="s">
        <v>464</v>
      </c>
      <c r="AV108" t="s">
        <v>48</v>
      </c>
      <c r="AW108">
        <v>2</v>
      </c>
      <c r="BB108">
        <v>0.91436301634030959</v>
      </c>
      <c r="BC108" t="s">
        <v>68</v>
      </c>
      <c r="BF108" t="s">
        <v>120</v>
      </c>
      <c r="BG108" t="s">
        <v>122</v>
      </c>
      <c r="BH108" t="s">
        <v>464</v>
      </c>
      <c r="BI108">
        <v>825</v>
      </c>
      <c r="BJ108">
        <v>2</v>
      </c>
      <c r="BK108" t="s">
        <v>226</v>
      </c>
      <c r="BL108" t="s">
        <v>235</v>
      </c>
      <c r="BM108">
        <v>0.91436301634030959</v>
      </c>
      <c r="BN108" t="s">
        <v>68</v>
      </c>
      <c r="BO108" t="s">
        <v>177</v>
      </c>
      <c r="BP108">
        <v>4473.259</v>
      </c>
    </row>
    <row r="109" spans="1:68" ht="16.5">
      <c r="A109" s="129" t="str">
        <f t="shared" si="54"/>
        <v>청라교통</v>
      </c>
      <c r="B109" s="130" t="str">
        <f t="shared" si="55"/>
        <v>정병석</v>
      </c>
      <c r="C109" s="131" t="str">
        <f t="shared" si="56"/>
        <v>C</v>
      </c>
      <c r="D109" s="132">
        <f t="shared" si="57"/>
        <v>0.86432501403722484</v>
      </c>
      <c r="E109" s="133">
        <f t="shared" si="58"/>
        <v>933</v>
      </c>
      <c r="F109" s="134" t="str">
        <f t="shared" si="59"/>
        <v>307</v>
      </c>
      <c r="G109" s="135" t="str">
        <f t="shared" si="60"/>
        <v>72바1703</v>
      </c>
      <c r="H109" s="136">
        <f t="shared" si="61"/>
        <v>15</v>
      </c>
      <c r="I109" s="137">
        <f t="shared" si="62"/>
        <v>2708.6469999999999</v>
      </c>
      <c r="J109" s="138">
        <f t="shared" si="63"/>
        <v>1.5582226760834768E-2</v>
      </c>
      <c r="K109" s="138">
        <f t="shared" si="64"/>
        <v>0.31630463685619542</v>
      </c>
      <c r="L109" s="138">
        <f t="shared" si="65"/>
        <v>0.18976263795171538</v>
      </c>
      <c r="M109" s="139">
        <f t="shared" si="66"/>
        <v>19.704000000000001</v>
      </c>
      <c r="N109" s="140">
        <f t="shared" si="67"/>
        <v>0.1088724120574019</v>
      </c>
      <c r="O109" s="140">
        <f t="shared" si="68"/>
        <v>30.085076531862057</v>
      </c>
      <c r="P109" s="230">
        <f t="shared" si="69"/>
        <v>3</v>
      </c>
      <c r="Q109" s="231">
        <f t="shared" si="70"/>
        <v>3</v>
      </c>
      <c r="R109" s="231">
        <f t="shared" si="71"/>
        <v>829</v>
      </c>
      <c r="T109">
        <v>531</v>
      </c>
      <c r="U109">
        <v>933</v>
      </c>
      <c r="V109" t="s">
        <v>466</v>
      </c>
      <c r="W109">
        <v>2755.5189999999998</v>
      </c>
      <c r="X109">
        <v>1284.146</v>
      </c>
      <c r="Y109">
        <v>2.1459999999999999</v>
      </c>
      <c r="Z109">
        <v>19.704000000000001</v>
      </c>
      <c r="AA109">
        <v>118.13497700000001</v>
      </c>
      <c r="AB109">
        <v>1.8408059999999999</v>
      </c>
      <c r="AC109">
        <v>37.366641000000001</v>
      </c>
      <c r="AD109" s="1">
        <v>514</v>
      </c>
      <c r="AE109">
        <v>3</v>
      </c>
      <c r="AF109">
        <v>829</v>
      </c>
      <c r="AG109">
        <v>92</v>
      </c>
      <c r="AH109">
        <v>23.325174000000001</v>
      </c>
      <c r="AI109">
        <v>10844.9</v>
      </c>
      <c r="AJ109">
        <v>3883</v>
      </c>
      <c r="AK109">
        <v>3</v>
      </c>
      <c r="AL109">
        <v>930</v>
      </c>
      <c r="AM109" t="s">
        <v>467</v>
      </c>
      <c r="AN109" t="s">
        <v>695</v>
      </c>
      <c r="AO109">
        <v>479.17500000000001</v>
      </c>
      <c r="AR109" t="s">
        <v>120</v>
      </c>
      <c r="AS109" t="s">
        <v>123</v>
      </c>
      <c r="AT109" t="s">
        <v>246</v>
      </c>
      <c r="AU109" t="s">
        <v>466</v>
      </c>
      <c r="AV109" t="s">
        <v>48</v>
      </c>
      <c r="AW109">
        <v>15</v>
      </c>
      <c r="BB109">
        <v>0.86432501403722484</v>
      </c>
      <c r="BC109" t="s">
        <v>69</v>
      </c>
      <c r="BF109" t="s">
        <v>120</v>
      </c>
      <c r="BG109" t="s">
        <v>123</v>
      </c>
      <c r="BH109" t="s">
        <v>466</v>
      </c>
      <c r="BI109">
        <v>933</v>
      </c>
      <c r="BJ109">
        <v>15</v>
      </c>
      <c r="BK109" t="s">
        <v>246</v>
      </c>
      <c r="BL109" t="s">
        <v>220</v>
      </c>
      <c r="BM109">
        <v>0.86432501403722484</v>
      </c>
      <c r="BN109" t="s">
        <v>69</v>
      </c>
      <c r="BO109" t="s">
        <v>179</v>
      </c>
      <c r="BP109">
        <v>2708.6469999999999</v>
      </c>
    </row>
    <row r="110" spans="1:68" ht="16.5">
      <c r="A110" s="112" t="str">
        <f t="shared" ref="A110:A127" si="72">BF110</f>
        <v>청라교통</v>
      </c>
      <c r="B110" s="113" t="str">
        <f t="shared" ref="B110:B127" si="73">BH110</f>
        <v>정우진</v>
      </c>
      <c r="C110" s="114" t="str">
        <f t="shared" ref="C110:C127" si="74">BN110</f>
        <v>F</v>
      </c>
      <c r="D110" s="115">
        <f t="shared" ref="D110:D127" si="75">BM110</f>
        <v>0.75225806451612898</v>
      </c>
      <c r="E110" s="116">
        <f t="shared" ref="E110:E127" si="76">U110</f>
        <v>1286</v>
      </c>
      <c r="F110" s="117" t="str">
        <f t="shared" ref="F110:F127" si="77">BG110</f>
        <v>308</v>
      </c>
      <c r="G110" s="118" t="str">
        <f t="shared" ref="G110:G127" si="78">BK110</f>
        <v>70바5088</v>
      </c>
      <c r="H110" s="119">
        <f t="shared" ref="H110:H127" si="79">BJ110</f>
        <v>1</v>
      </c>
      <c r="I110" s="120">
        <f t="shared" ref="I110:I127" si="80">BP110</f>
        <v>5584.0550000000003</v>
      </c>
      <c r="J110" s="121">
        <f t="shared" ref="J110:J127" si="81">AB110/AA110</f>
        <v>3.5419177482691251E-2</v>
      </c>
      <c r="K110" s="121">
        <f t="shared" ref="K110:K127" si="82">AC110/AA110</f>
        <v>0.2929452967045757</v>
      </c>
      <c r="L110" s="121">
        <f t="shared" ref="L110:L127" si="83">AD110/I110</f>
        <v>0.12929672075221321</v>
      </c>
      <c r="M110" s="122">
        <f t="shared" ref="M110:M127" si="84">Z110</f>
        <v>23.936</v>
      </c>
      <c r="N110" s="123">
        <f t="shared" ref="N110:N127" si="85">AE110*100/W110</f>
        <v>0</v>
      </c>
      <c r="O110" s="123">
        <f t="shared" ref="O110:O127" si="86">AF110*100/W110</f>
        <v>3.2055558192030702</v>
      </c>
      <c r="P110" s="232">
        <f t="shared" ref="P110:P127" si="87">AK110</f>
        <v>50</v>
      </c>
      <c r="Q110" s="233">
        <f t="shared" ref="Q110:Q127" si="88">AE110</f>
        <v>0</v>
      </c>
      <c r="R110" s="233">
        <f t="shared" ref="R110:R127" si="89">AF110</f>
        <v>179</v>
      </c>
      <c r="T110">
        <v>531</v>
      </c>
      <c r="U110">
        <v>1286</v>
      </c>
      <c r="V110" t="s">
        <v>468</v>
      </c>
      <c r="W110">
        <v>5584.0550000000003</v>
      </c>
      <c r="X110">
        <v>2394.4549999999999</v>
      </c>
      <c r="Y110">
        <v>2.3319999999999999</v>
      </c>
      <c r="Z110">
        <v>23.936</v>
      </c>
      <c r="AA110">
        <v>169.38301300000001</v>
      </c>
      <c r="AB110">
        <v>5.9994069999999997</v>
      </c>
      <c r="AC110">
        <v>49.619956999999999</v>
      </c>
      <c r="AD110" s="1">
        <v>722</v>
      </c>
      <c r="AE110">
        <v>0</v>
      </c>
      <c r="AF110">
        <v>179</v>
      </c>
      <c r="AG110">
        <v>91</v>
      </c>
      <c r="AH110">
        <v>32.967030000000001</v>
      </c>
      <c r="AI110">
        <v>52653</v>
      </c>
      <c r="AJ110">
        <v>26870.1</v>
      </c>
      <c r="AK110">
        <v>50</v>
      </c>
      <c r="AL110">
        <v>15695</v>
      </c>
      <c r="AM110" t="s">
        <v>469</v>
      </c>
      <c r="AN110" t="s">
        <v>696</v>
      </c>
      <c r="AO110">
        <v>5584.0550000000003</v>
      </c>
      <c r="AR110" t="s">
        <v>120</v>
      </c>
      <c r="AS110" t="s">
        <v>124</v>
      </c>
      <c r="AT110" t="s">
        <v>250</v>
      </c>
      <c r="AU110" t="s">
        <v>468</v>
      </c>
      <c r="AV110" t="s">
        <v>48</v>
      </c>
      <c r="AW110">
        <v>1</v>
      </c>
      <c r="BB110">
        <v>0.75225806451612898</v>
      </c>
      <c r="BC110" t="s">
        <v>70</v>
      </c>
      <c r="BF110" t="s">
        <v>120</v>
      </c>
      <c r="BG110" t="s">
        <v>124</v>
      </c>
      <c r="BH110" t="s">
        <v>468</v>
      </c>
      <c r="BI110">
        <v>1286</v>
      </c>
      <c r="BJ110">
        <v>1</v>
      </c>
      <c r="BK110" t="s">
        <v>250</v>
      </c>
      <c r="BL110" t="s">
        <v>176</v>
      </c>
      <c r="BM110">
        <v>0.75225806451612898</v>
      </c>
      <c r="BN110" t="s">
        <v>70</v>
      </c>
      <c r="BO110" t="s">
        <v>190</v>
      </c>
      <c r="BP110">
        <v>5584.0550000000003</v>
      </c>
    </row>
    <row r="111" spans="1:68" ht="16.5">
      <c r="A111" s="129" t="str">
        <f t="shared" si="72"/>
        <v>청라교통</v>
      </c>
      <c r="B111" s="130" t="str">
        <f t="shared" si="73"/>
        <v>정원영</v>
      </c>
      <c r="C111" s="131" t="str">
        <f t="shared" si="74"/>
        <v>F</v>
      </c>
      <c r="D111" s="132">
        <f t="shared" si="75"/>
        <v>0.77945611802302894</v>
      </c>
      <c r="E111" s="133">
        <f t="shared" si="76"/>
        <v>7745</v>
      </c>
      <c r="F111" s="134" t="str">
        <f t="shared" si="77"/>
        <v>306</v>
      </c>
      <c r="G111" s="135" t="str">
        <f t="shared" si="78"/>
        <v>72바1306</v>
      </c>
      <c r="H111" s="136">
        <f t="shared" si="79"/>
        <v>2</v>
      </c>
      <c r="I111" s="137">
        <f t="shared" si="80"/>
        <v>4774.6059999999998</v>
      </c>
      <c r="J111" s="138">
        <f t="shared" si="81"/>
        <v>5.3285432178341571E-2</v>
      </c>
      <c r="K111" s="138">
        <f t="shared" si="82"/>
        <v>0.30303401683716369</v>
      </c>
      <c r="L111" s="138">
        <f t="shared" si="83"/>
        <v>0.17928180880265304</v>
      </c>
      <c r="M111" s="139">
        <f t="shared" si="84"/>
        <v>23.463999999999999</v>
      </c>
      <c r="N111" s="140">
        <f t="shared" si="85"/>
        <v>2.0944136542366008E-2</v>
      </c>
      <c r="O111" s="140">
        <f t="shared" si="86"/>
        <v>12.189487467657017</v>
      </c>
      <c r="P111" s="230">
        <f t="shared" si="87"/>
        <v>79</v>
      </c>
      <c r="Q111" s="231">
        <f t="shared" si="88"/>
        <v>1</v>
      </c>
      <c r="R111" s="231">
        <f t="shared" si="89"/>
        <v>582</v>
      </c>
      <c r="T111">
        <v>531</v>
      </c>
      <c r="U111">
        <v>7745</v>
      </c>
      <c r="V111" t="s">
        <v>470</v>
      </c>
      <c r="W111">
        <v>4774.6059999999998</v>
      </c>
      <c r="X111">
        <v>1969.63</v>
      </c>
      <c r="Y111">
        <v>2.4239999999999999</v>
      </c>
      <c r="Z111">
        <v>23.463999999999999</v>
      </c>
      <c r="AA111">
        <v>168.73970299999999</v>
      </c>
      <c r="AB111">
        <v>8.9913679999999996</v>
      </c>
      <c r="AC111">
        <v>51.133870000000002</v>
      </c>
      <c r="AD111" s="1">
        <v>856</v>
      </c>
      <c r="AE111">
        <v>1</v>
      </c>
      <c r="AF111">
        <v>582</v>
      </c>
      <c r="AG111">
        <v>94</v>
      </c>
      <c r="AH111">
        <v>28.295687999999998</v>
      </c>
      <c r="AI111">
        <v>47828.800000000003</v>
      </c>
      <c r="AJ111">
        <v>25740.400000000001</v>
      </c>
      <c r="AK111">
        <v>79</v>
      </c>
      <c r="AL111">
        <v>34497</v>
      </c>
      <c r="AM111" t="s">
        <v>471</v>
      </c>
      <c r="AN111" t="s">
        <v>697</v>
      </c>
      <c r="AO111">
        <v>4531.098</v>
      </c>
      <c r="AR111" t="s">
        <v>120</v>
      </c>
      <c r="AS111" t="s">
        <v>122</v>
      </c>
      <c r="AT111" t="s">
        <v>235</v>
      </c>
      <c r="AU111" t="s">
        <v>470</v>
      </c>
      <c r="AV111" t="s">
        <v>48</v>
      </c>
      <c r="AW111">
        <v>2</v>
      </c>
      <c r="BB111">
        <v>0.77945611802302894</v>
      </c>
      <c r="BC111" t="s">
        <v>70</v>
      </c>
      <c r="BF111" t="s">
        <v>120</v>
      </c>
      <c r="BG111" t="s">
        <v>122</v>
      </c>
      <c r="BH111" t="s">
        <v>470</v>
      </c>
      <c r="BI111">
        <v>7745</v>
      </c>
      <c r="BJ111">
        <v>2</v>
      </c>
      <c r="BK111" t="s">
        <v>235</v>
      </c>
      <c r="BL111" t="s">
        <v>228</v>
      </c>
      <c r="BM111">
        <v>0.77945611802302894</v>
      </c>
      <c r="BN111" t="s">
        <v>70</v>
      </c>
      <c r="BO111" t="s">
        <v>190</v>
      </c>
      <c r="BP111">
        <v>4774.6059999999998</v>
      </c>
    </row>
    <row r="112" spans="1:68" ht="16.5">
      <c r="A112" s="112" t="str">
        <f t="shared" si="72"/>
        <v>청라교통</v>
      </c>
      <c r="B112" s="113" t="str">
        <f t="shared" si="73"/>
        <v>조건희</v>
      </c>
      <c r="C112" s="114" t="str">
        <f t="shared" si="74"/>
        <v>F</v>
      </c>
      <c r="D112" s="115">
        <f t="shared" si="75"/>
        <v>0.78898498997723254</v>
      </c>
      <c r="E112" s="116">
        <f t="shared" si="76"/>
        <v>3878</v>
      </c>
      <c r="F112" s="117" t="str">
        <f t="shared" si="77"/>
        <v>306</v>
      </c>
      <c r="G112" s="118" t="str">
        <f t="shared" si="78"/>
        <v>72바1499</v>
      </c>
      <c r="H112" s="119">
        <f t="shared" si="79"/>
        <v>4</v>
      </c>
      <c r="I112" s="120">
        <f t="shared" si="80"/>
        <v>5016.8080000000009</v>
      </c>
      <c r="J112" s="121">
        <f t="shared" si="81"/>
        <v>4.8845206463526102E-2</v>
      </c>
      <c r="K112" s="121">
        <f t="shared" si="82"/>
        <v>0.22362941378080681</v>
      </c>
      <c r="L112" s="121">
        <f t="shared" si="83"/>
        <v>0.17959626918151939</v>
      </c>
      <c r="M112" s="122">
        <f t="shared" si="84"/>
        <v>19.776</v>
      </c>
      <c r="N112" s="123">
        <f t="shared" si="85"/>
        <v>0</v>
      </c>
      <c r="O112" s="123">
        <f t="shared" si="86"/>
        <v>7.1758775699608197</v>
      </c>
      <c r="P112" s="232">
        <f t="shared" si="87"/>
        <v>27</v>
      </c>
      <c r="Q112" s="233">
        <f t="shared" si="88"/>
        <v>0</v>
      </c>
      <c r="R112" s="233">
        <f t="shared" si="89"/>
        <v>360</v>
      </c>
      <c r="T112">
        <v>531</v>
      </c>
      <c r="U112">
        <v>3878</v>
      </c>
      <c r="V112" t="s">
        <v>472</v>
      </c>
      <c r="W112">
        <v>5016.808</v>
      </c>
      <c r="X112">
        <v>2011.854</v>
      </c>
      <c r="Y112">
        <v>2.4940000000000002</v>
      </c>
      <c r="Z112">
        <v>19.776</v>
      </c>
      <c r="AA112">
        <v>158.66386</v>
      </c>
      <c r="AB112">
        <v>7.7499690000000001</v>
      </c>
      <c r="AC112">
        <v>35.481906000000002</v>
      </c>
      <c r="AD112" s="1">
        <v>901</v>
      </c>
      <c r="AE112">
        <v>0</v>
      </c>
      <c r="AF112">
        <v>360</v>
      </c>
      <c r="AG112">
        <v>94</v>
      </c>
      <c r="AH112">
        <v>31.619097</v>
      </c>
      <c r="AI112">
        <v>33867.599999999999</v>
      </c>
      <c r="AJ112">
        <v>19130.7</v>
      </c>
      <c r="AK112">
        <v>27</v>
      </c>
      <c r="AL112">
        <v>10273</v>
      </c>
      <c r="AM112" t="s">
        <v>473</v>
      </c>
      <c r="AN112" t="s">
        <v>698</v>
      </c>
      <c r="AO112">
        <v>4527.0640000000003</v>
      </c>
      <c r="AR112" t="s">
        <v>120</v>
      </c>
      <c r="AS112" t="s">
        <v>122</v>
      </c>
      <c r="AT112" t="s">
        <v>238</v>
      </c>
      <c r="AU112" t="s">
        <v>472</v>
      </c>
      <c r="AV112" t="s">
        <v>48</v>
      </c>
      <c r="AW112">
        <v>4</v>
      </c>
      <c r="BB112">
        <v>0.78898498997723254</v>
      </c>
      <c r="BC112" t="s">
        <v>70</v>
      </c>
      <c r="BF112" t="s">
        <v>120</v>
      </c>
      <c r="BG112" t="s">
        <v>122</v>
      </c>
      <c r="BH112" t="s">
        <v>472</v>
      </c>
      <c r="BI112">
        <v>3878</v>
      </c>
      <c r="BJ112">
        <v>4</v>
      </c>
      <c r="BK112" t="s">
        <v>238</v>
      </c>
      <c r="BL112" t="s">
        <v>234</v>
      </c>
      <c r="BM112">
        <v>0.78898498997723254</v>
      </c>
      <c r="BN112" t="s">
        <v>70</v>
      </c>
      <c r="BO112" t="s">
        <v>190</v>
      </c>
      <c r="BP112">
        <v>5016.8080000000009</v>
      </c>
    </row>
    <row r="113" spans="1:68" ht="16.5">
      <c r="A113" s="129" t="str">
        <f t="shared" si="72"/>
        <v>청라교통</v>
      </c>
      <c r="B113" s="130" t="str">
        <f t="shared" si="73"/>
        <v>조점룡</v>
      </c>
      <c r="C113" s="131" t="str">
        <f t="shared" si="74"/>
        <v>C</v>
      </c>
      <c r="D113" s="132">
        <f t="shared" si="75"/>
        <v>0.85822077860772494</v>
      </c>
      <c r="E113" s="133">
        <f t="shared" si="76"/>
        <v>6395</v>
      </c>
      <c r="F113" s="134" t="str">
        <f t="shared" si="77"/>
        <v>306</v>
      </c>
      <c r="G113" s="135" t="str">
        <f t="shared" si="78"/>
        <v>70바6090</v>
      </c>
      <c r="H113" s="136">
        <f t="shared" si="79"/>
        <v>10</v>
      </c>
      <c r="I113" s="137">
        <f t="shared" si="80"/>
        <v>4511.576</v>
      </c>
      <c r="J113" s="138">
        <f t="shared" si="81"/>
        <v>3.25856515787653E-2</v>
      </c>
      <c r="K113" s="138">
        <f t="shared" si="82"/>
        <v>0.26631266013691723</v>
      </c>
      <c r="L113" s="138">
        <f t="shared" si="83"/>
        <v>0.1442954745747384</v>
      </c>
      <c r="M113" s="139">
        <f t="shared" si="84"/>
        <v>18.677</v>
      </c>
      <c r="N113" s="140">
        <f t="shared" si="85"/>
        <v>2.2165203467701754E-2</v>
      </c>
      <c r="O113" s="140">
        <f t="shared" si="86"/>
        <v>8.4227773177266663</v>
      </c>
      <c r="P113" s="230">
        <f t="shared" si="87"/>
        <v>40</v>
      </c>
      <c r="Q113" s="231">
        <f t="shared" si="88"/>
        <v>1</v>
      </c>
      <c r="R113" s="231">
        <f t="shared" si="89"/>
        <v>380</v>
      </c>
      <c r="T113">
        <v>531</v>
      </c>
      <c r="U113">
        <v>6395</v>
      </c>
      <c r="V113" t="s">
        <v>474</v>
      </c>
      <c r="W113">
        <v>4511.576</v>
      </c>
      <c r="X113">
        <v>1652.0940000000001</v>
      </c>
      <c r="Y113">
        <v>2.7309999999999999</v>
      </c>
      <c r="Z113">
        <v>18.677</v>
      </c>
      <c r="AA113">
        <v>153.798858</v>
      </c>
      <c r="AB113">
        <v>5.0116360000000002</v>
      </c>
      <c r="AC113">
        <v>40.958582999999997</v>
      </c>
      <c r="AD113" s="1">
        <v>651</v>
      </c>
      <c r="AE113">
        <v>1</v>
      </c>
      <c r="AF113">
        <v>380</v>
      </c>
      <c r="AG113">
        <v>91</v>
      </c>
      <c r="AH113">
        <v>29.334261999999999</v>
      </c>
      <c r="AI113">
        <v>39303.5</v>
      </c>
      <c r="AJ113">
        <v>22800.5</v>
      </c>
      <c r="AK113">
        <v>40</v>
      </c>
      <c r="AL113">
        <v>21422</v>
      </c>
      <c r="AM113" t="s">
        <v>475</v>
      </c>
      <c r="AN113" t="s">
        <v>699</v>
      </c>
      <c r="AO113">
        <v>858.37699999999995</v>
      </c>
      <c r="AR113" t="s">
        <v>120</v>
      </c>
      <c r="AS113" t="s">
        <v>122</v>
      </c>
      <c r="AT113" t="s">
        <v>233</v>
      </c>
      <c r="AU113" t="s">
        <v>474</v>
      </c>
      <c r="AV113" t="s">
        <v>48</v>
      </c>
      <c r="AW113">
        <v>10</v>
      </c>
      <c r="BB113">
        <v>0.85822077860772494</v>
      </c>
      <c r="BC113" t="s">
        <v>69</v>
      </c>
      <c r="BF113" t="s">
        <v>120</v>
      </c>
      <c r="BG113" t="s">
        <v>122</v>
      </c>
      <c r="BH113" t="s">
        <v>474</v>
      </c>
      <c r="BI113">
        <v>6395</v>
      </c>
      <c r="BJ113">
        <v>10</v>
      </c>
      <c r="BK113" t="s">
        <v>233</v>
      </c>
      <c r="BL113" t="s">
        <v>235</v>
      </c>
      <c r="BM113">
        <v>0.85822077860772494</v>
      </c>
      <c r="BN113" t="s">
        <v>69</v>
      </c>
      <c r="BO113" t="s">
        <v>179</v>
      </c>
      <c r="BP113">
        <v>4511.576</v>
      </c>
    </row>
    <row r="114" spans="1:68" ht="16.5">
      <c r="A114" s="112" t="str">
        <f t="shared" si="72"/>
        <v>청라교통</v>
      </c>
      <c r="B114" s="113" t="str">
        <f t="shared" si="73"/>
        <v>조중희</v>
      </c>
      <c r="C114" s="114" t="str">
        <f t="shared" si="74"/>
        <v>D</v>
      </c>
      <c r="D114" s="115">
        <f t="shared" si="75"/>
        <v>0.82815555340217817</v>
      </c>
      <c r="E114" s="116">
        <f t="shared" si="76"/>
        <v>8166</v>
      </c>
      <c r="F114" s="117" t="str">
        <f t="shared" si="77"/>
        <v>306</v>
      </c>
      <c r="G114" s="118" t="str">
        <f t="shared" si="78"/>
        <v>70바6085</v>
      </c>
      <c r="H114" s="119">
        <f t="shared" si="79"/>
        <v>4</v>
      </c>
      <c r="I114" s="120">
        <f t="shared" si="80"/>
        <v>4612.0349999999999</v>
      </c>
      <c r="J114" s="121">
        <f t="shared" si="81"/>
        <v>1.5431297803446061E-2</v>
      </c>
      <c r="K114" s="121">
        <f t="shared" si="82"/>
        <v>0.26397419222639856</v>
      </c>
      <c r="L114" s="121">
        <f t="shared" si="83"/>
        <v>0.12098780690085831</v>
      </c>
      <c r="M114" s="122">
        <f t="shared" si="84"/>
        <v>21.725000000000001</v>
      </c>
      <c r="N114" s="123">
        <f t="shared" si="85"/>
        <v>4.3364805340809429E-2</v>
      </c>
      <c r="O114" s="123">
        <f t="shared" si="86"/>
        <v>26.192342425848896</v>
      </c>
      <c r="P114" s="232">
        <f t="shared" si="87"/>
        <v>17</v>
      </c>
      <c r="Q114" s="233">
        <f t="shared" si="88"/>
        <v>2</v>
      </c>
      <c r="R114" s="233">
        <f t="shared" si="89"/>
        <v>1208</v>
      </c>
      <c r="T114">
        <v>531</v>
      </c>
      <c r="U114">
        <v>8166</v>
      </c>
      <c r="V114" t="s">
        <v>476</v>
      </c>
      <c r="W114">
        <v>4612.0349999999999</v>
      </c>
      <c r="X114">
        <v>1743.944</v>
      </c>
      <c r="Y114">
        <v>2.645</v>
      </c>
      <c r="Z114">
        <v>21.725000000000001</v>
      </c>
      <c r="AA114">
        <v>146.309405</v>
      </c>
      <c r="AB114">
        <v>2.2577440000000002</v>
      </c>
      <c r="AC114">
        <v>38.621907</v>
      </c>
      <c r="AD114" s="1">
        <v>558</v>
      </c>
      <c r="AE114">
        <v>2</v>
      </c>
      <c r="AF114">
        <v>1208</v>
      </c>
      <c r="AG114">
        <v>93</v>
      </c>
      <c r="AH114">
        <v>31.522476999999999</v>
      </c>
      <c r="AI114">
        <v>28941.599999999999</v>
      </c>
      <c r="AJ114">
        <v>10983.7</v>
      </c>
      <c r="AK114">
        <v>17</v>
      </c>
      <c r="AL114">
        <v>4290</v>
      </c>
      <c r="AM114" t="s">
        <v>477</v>
      </c>
      <c r="AN114" t="s">
        <v>700</v>
      </c>
      <c r="AO114">
        <v>3916.3409999999999</v>
      </c>
      <c r="AR114" t="s">
        <v>120</v>
      </c>
      <c r="AS114" t="s">
        <v>122</v>
      </c>
      <c r="AT114" t="s">
        <v>229</v>
      </c>
      <c r="AU114" t="s">
        <v>476</v>
      </c>
      <c r="AV114" t="s">
        <v>48</v>
      </c>
      <c r="AW114">
        <v>4</v>
      </c>
      <c r="BB114">
        <v>0.82815555340217817</v>
      </c>
      <c r="BC114" t="s">
        <v>67</v>
      </c>
      <c r="BF114" t="s">
        <v>120</v>
      </c>
      <c r="BG114" t="s">
        <v>122</v>
      </c>
      <c r="BH114" t="s">
        <v>476</v>
      </c>
      <c r="BI114">
        <v>8166</v>
      </c>
      <c r="BJ114">
        <v>4</v>
      </c>
      <c r="BK114" t="s">
        <v>229</v>
      </c>
      <c r="BL114" t="s">
        <v>226</v>
      </c>
      <c r="BM114">
        <v>0.82815555340217817</v>
      </c>
      <c r="BN114" t="s">
        <v>67</v>
      </c>
      <c r="BO114" t="s">
        <v>181</v>
      </c>
      <c r="BP114">
        <v>4612.0349999999999</v>
      </c>
    </row>
    <row r="115" spans="1:68" ht="16.5">
      <c r="A115" s="129" t="str">
        <f t="shared" si="72"/>
        <v>청라교통</v>
      </c>
      <c r="B115" s="130" t="str">
        <f t="shared" si="73"/>
        <v>주재구</v>
      </c>
      <c r="C115" s="131" t="str">
        <f t="shared" si="74"/>
        <v>C</v>
      </c>
      <c r="D115" s="132">
        <f t="shared" si="75"/>
        <v>0.85944133618484042</v>
      </c>
      <c r="E115" s="133">
        <f t="shared" si="76"/>
        <v>1915</v>
      </c>
      <c r="F115" s="134" t="str">
        <f t="shared" si="77"/>
        <v>112</v>
      </c>
      <c r="G115" s="135" t="str">
        <f t="shared" si="78"/>
        <v>72바1572</v>
      </c>
      <c r="H115" s="136">
        <f t="shared" si="79"/>
        <v>3</v>
      </c>
      <c r="I115" s="137">
        <f t="shared" si="80"/>
        <v>1591.0619999999999</v>
      </c>
      <c r="J115" s="138">
        <f t="shared" si="81"/>
        <v>6.2389841229812434E-2</v>
      </c>
      <c r="K115" s="138">
        <f t="shared" si="82"/>
        <v>0.3855982048111582</v>
      </c>
      <c r="L115" s="138">
        <f t="shared" si="83"/>
        <v>0.27528782662146417</v>
      </c>
      <c r="M115" s="139">
        <f t="shared" si="84"/>
        <v>20.404</v>
      </c>
      <c r="N115" s="140">
        <f t="shared" si="85"/>
        <v>6.2851101968370821E-2</v>
      </c>
      <c r="O115" s="140">
        <f t="shared" si="86"/>
        <v>87.425882838003801</v>
      </c>
      <c r="P115" s="230">
        <f t="shared" si="87"/>
        <v>15</v>
      </c>
      <c r="Q115" s="231">
        <f t="shared" si="88"/>
        <v>1</v>
      </c>
      <c r="R115" s="231">
        <f t="shared" si="89"/>
        <v>1391</v>
      </c>
      <c r="T115">
        <v>531</v>
      </c>
      <c r="U115">
        <v>1915</v>
      </c>
      <c r="V115" t="s">
        <v>478</v>
      </c>
      <c r="W115">
        <v>1591.0619999999999</v>
      </c>
      <c r="X115">
        <v>930.00400000000002</v>
      </c>
      <c r="Y115">
        <v>1.7110000000000001</v>
      </c>
      <c r="Z115">
        <v>20.404</v>
      </c>
      <c r="AA115">
        <v>102.148585</v>
      </c>
      <c r="AB115">
        <v>6.3730339999999996</v>
      </c>
      <c r="AC115">
        <v>39.388311000000002</v>
      </c>
      <c r="AD115" s="1">
        <v>438</v>
      </c>
      <c r="AE115">
        <v>1</v>
      </c>
      <c r="AF115">
        <v>1391</v>
      </c>
      <c r="AG115">
        <v>86</v>
      </c>
      <c r="AH115">
        <v>15.575957000000001</v>
      </c>
      <c r="AI115">
        <v>2811.2</v>
      </c>
      <c r="AJ115">
        <v>7.4</v>
      </c>
      <c r="AK115">
        <v>15</v>
      </c>
      <c r="AL115">
        <v>20692</v>
      </c>
      <c r="AM115" t="s">
        <v>479</v>
      </c>
      <c r="AN115" t="s">
        <v>701</v>
      </c>
      <c r="AO115">
        <v>1419.2339999999999</v>
      </c>
      <c r="AR115" t="s">
        <v>120</v>
      </c>
      <c r="AS115" t="s">
        <v>121</v>
      </c>
      <c r="AT115" t="s">
        <v>219</v>
      </c>
      <c r="AU115" t="s">
        <v>478</v>
      </c>
      <c r="AV115" t="s">
        <v>48</v>
      </c>
      <c r="AW115">
        <v>3</v>
      </c>
      <c r="BB115">
        <v>0.85944133618484042</v>
      </c>
      <c r="BC115" t="s">
        <v>69</v>
      </c>
      <c r="BF115" t="s">
        <v>120</v>
      </c>
      <c r="BG115" t="s">
        <v>121</v>
      </c>
      <c r="BH115" t="s">
        <v>478</v>
      </c>
      <c r="BI115">
        <v>1915</v>
      </c>
      <c r="BJ115">
        <v>3</v>
      </c>
      <c r="BK115" t="s">
        <v>219</v>
      </c>
      <c r="BL115" t="s">
        <v>256</v>
      </c>
      <c r="BM115">
        <v>0.85944133618484042</v>
      </c>
      <c r="BN115" t="s">
        <v>69</v>
      </c>
      <c r="BO115" t="s">
        <v>179</v>
      </c>
      <c r="BP115">
        <v>1591.0619999999999</v>
      </c>
    </row>
    <row r="116" spans="1:68" ht="16.5">
      <c r="A116" s="112" t="str">
        <f t="shared" si="72"/>
        <v>청라교통</v>
      </c>
      <c r="B116" s="113" t="str">
        <f t="shared" si="73"/>
        <v>진충현</v>
      </c>
      <c r="C116" s="114" t="str">
        <f t="shared" si="74"/>
        <v>C</v>
      </c>
      <c r="D116" s="115">
        <f t="shared" si="75"/>
        <v>0.87968517912308175</v>
      </c>
      <c r="E116" s="116">
        <f t="shared" si="76"/>
        <v>4405</v>
      </c>
      <c r="F116" s="117" t="str">
        <f t="shared" si="77"/>
        <v>306</v>
      </c>
      <c r="G116" s="118" t="str">
        <f t="shared" si="78"/>
        <v>70바5921</v>
      </c>
      <c r="H116" s="119">
        <f t="shared" si="79"/>
        <v>3</v>
      </c>
      <c r="I116" s="120">
        <f t="shared" si="80"/>
        <v>5026.9210000000003</v>
      </c>
      <c r="J116" s="121">
        <f t="shared" si="81"/>
        <v>3.0564193842798678E-2</v>
      </c>
      <c r="K116" s="121">
        <f t="shared" si="82"/>
        <v>0.25711835571416675</v>
      </c>
      <c r="L116" s="121">
        <f t="shared" si="83"/>
        <v>0.12990058924737427</v>
      </c>
      <c r="M116" s="122">
        <f t="shared" si="84"/>
        <v>18.317</v>
      </c>
      <c r="N116" s="123">
        <f t="shared" si="85"/>
        <v>0</v>
      </c>
      <c r="O116" s="123">
        <f t="shared" si="86"/>
        <v>6.4452972306507297</v>
      </c>
      <c r="P116" s="232">
        <f t="shared" si="87"/>
        <v>26</v>
      </c>
      <c r="Q116" s="233">
        <f t="shared" si="88"/>
        <v>0</v>
      </c>
      <c r="R116" s="233">
        <f t="shared" si="89"/>
        <v>324</v>
      </c>
      <c r="T116">
        <v>531</v>
      </c>
      <c r="U116">
        <v>4405</v>
      </c>
      <c r="V116" t="s">
        <v>480</v>
      </c>
      <c r="W116">
        <v>5026.9210000000003</v>
      </c>
      <c r="X116">
        <v>1851.3409999999999</v>
      </c>
      <c r="Y116">
        <v>2.7149999999999999</v>
      </c>
      <c r="Z116">
        <v>18.317</v>
      </c>
      <c r="AA116">
        <v>163.462188</v>
      </c>
      <c r="AB116">
        <v>4.9960899999999997</v>
      </c>
      <c r="AC116">
        <v>42.029128999999998</v>
      </c>
      <c r="AD116" s="1">
        <v>653</v>
      </c>
      <c r="AE116">
        <v>0</v>
      </c>
      <c r="AF116">
        <v>324</v>
      </c>
      <c r="AG116">
        <v>93</v>
      </c>
      <c r="AH116">
        <v>30.752806</v>
      </c>
      <c r="AI116">
        <v>32564.1</v>
      </c>
      <c r="AJ116">
        <v>17957.3</v>
      </c>
      <c r="AK116">
        <v>26</v>
      </c>
      <c r="AL116">
        <v>38508</v>
      </c>
      <c r="AM116" t="s">
        <v>481</v>
      </c>
      <c r="AN116" t="s">
        <v>702</v>
      </c>
      <c r="AO116">
        <v>4638.1890000000003</v>
      </c>
      <c r="AR116" t="s">
        <v>120</v>
      </c>
      <c r="AS116" t="s">
        <v>122</v>
      </c>
      <c r="AT116" t="s">
        <v>225</v>
      </c>
      <c r="AU116" t="s">
        <v>480</v>
      </c>
      <c r="AV116" t="s">
        <v>48</v>
      </c>
      <c r="AW116">
        <v>3</v>
      </c>
      <c r="BB116">
        <v>0.87968517912308175</v>
      </c>
      <c r="BC116" t="s">
        <v>69</v>
      </c>
      <c r="BF116" t="s">
        <v>120</v>
      </c>
      <c r="BG116" t="s">
        <v>122</v>
      </c>
      <c r="BH116" t="s">
        <v>480</v>
      </c>
      <c r="BI116">
        <v>4405</v>
      </c>
      <c r="BJ116">
        <v>3</v>
      </c>
      <c r="BK116" t="s">
        <v>225</v>
      </c>
      <c r="BL116" t="s">
        <v>258</v>
      </c>
      <c r="BM116">
        <v>0.87968517912308175</v>
      </c>
      <c r="BN116" t="s">
        <v>69</v>
      </c>
      <c r="BO116" t="s">
        <v>179</v>
      </c>
      <c r="BP116">
        <v>5026.9210000000003</v>
      </c>
    </row>
    <row r="117" spans="1:68" ht="16.5">
      <c r="A117" s="129" t="str">
        <f t="shared" si="72"/>
        <v>청라교통</v>
      </c>
      <c r="B117" s="130" t="str">
        <f t="shared" si="73"/>
        <v>최윤호</v>
      </c>
      <c r="C117" s="131" t="str">
        <f t="shared" si="74"/>
        <v>A</v>
      </c>
      <c r="D117" s="132">
        <f t="shared" si="75"/>
        <v>0.96225806451612905</v>
      </c>
      <c r="E117" s="133">
        <f t="shared" si="76"/>
        <v>5331</v>
      </c>
      <c r="F117" s="134" t="str">
        <f t="shared" si="77"/>
        <v>306</v>
      </c>
      <c r="G117" s="135" t="str">
        <f t="shared" si="78"/>
        <v>70바6050</v>
      </c>
      <c r="H117" s="136">
        <f t="shared" si="79"/>
        <v>1</v>
      </c>
      <c r="I117" s="137">
        <f t="shared" si="80"/>
        <v>4617.0429999999997</v>
      </c>
      <c r="J117" s="138">
        <f t="shared" si="81"/>
        <v>1.7111816267969284E-2</v>
      </c>
      <c r="K117" s="138">
        <f t="shared" si="82"/>
        <v>0.21191849237159996</v>
      </c>
      <c r="L117" s="138">
        <f t="shared" si="83"/>
        <v>0.10352946680375297</v>
      </c>
      <c r="M117" s="139">
        <f t="shared" si="84"/>
        <v>17.558</v>
      </c>
      <c r="N117" s="140">
        <f t="shared" si="85"/>
        <v>0</v>
      </c>
      <c r="O117" s="140">
        <f t="shared" si="86"/>
        <v>11.392573125266541</v>
      </c>
      <c r="P117" s="230">
        <f t="shared" si="87"/>
        <v>1</v>
      </c>
      <c r="Q117" s="231">
        <f t="shared" si="88"/>
        <v>0</v>
      </c>
      <c r="R117" s="231">
        <f t="shared" si="89"/>
        <v>526</v>
      </c>
      <c r="T117">
        <v>531</v>
      </c>
      <c r="U117">
        <v>5331</v>
      </c>
      <c r="V117" t="s">
        <v>482</v>
      </c>
      <c r="W117">
        <v>4617.0429999999997</v>
      </c>
      <c r="X117">
        <v>1547.7370000000001</v>
      </c>
      <c r="Y117">
        <v>2.9830000000000001</v>
      </c>
      <c r="Z117">
        <v>17.558</v>
      </c>
      <c r="AA117">
        <v>142.23218399999999</v>
      </c>
      <c r="AB117">
        <v>2.4338510000000002</v>
      </c>
      <c r="AC117">
        <v>30.141629999999999</v>
      </c>
      <c r="AD117" s="1">
        <v>478</v>
      </c>
      <c r="AE117">
        <v>0</v>
      </c>
      <c r="AF117">
        <v>526</v>
      </c>
      <c r="AG117">
        <v>91</v>
      </c>
      <c r="AH117">
        <v>32.461309</v>
      </c>
      <c r="AI117">
        <v>26093.9</v>
      </c>
      <c r="AJ117">
        <v>10549.2</v>
      </c>
      <c r="AK117">
        <v>1</v>
      </c>
      <c r="AL117">
        <v>100</v>
      </c>
      <c r="AM117" t="s">
        <v>483</v>
      </c>
      <c r="AN117" t="s">
        <v>703</v>
      </c>
      <c r="AO117">
        <v>4617.0429999999997</v>
      </c>
      <c r="AR117" t="s">
        <v>120</v>
      </c>
      <c r="AS117" t="s">
        <v>122</v>
      </c>
      <c r="AT117" t="s">
        <v>227</v>
      </c>
      <c r="AU117" t="s">
        <v>482</v>
      </c>
      <c r="AV117" t="s">
        <v>48</v>
      </c>
      <c r="AW117">
        <v>1</v>
      </c>
      <c r="BB117">
        <v>0.96225806451612905</v>
      </c>
      <c r="BC117" t="s">
        <v>66</v>
      </c>
      <c r="BF117" t="s">
        <v>120</v>
      </c>
      <c r="BG117" t="s">
        <v>122</v>
      </c>
      <c r="BH117" t="s">
        <v>482</v>
      </c>
      <c r="BI117">
        <v>5331</v>
      </c>
      <c r="BJ117">
        <v>1</v>
      </c>
      <c r="BK117" t="s">
        <v>227</v>
      </c>
      <c r="BL117" t="s">
        <v>176</v>
      </c>
      <c r="BM117">
        <v>0.96225806451612905</v>
      </c>
      <c r="BN117" t="s">
        <v>66</v>
      </c>
      <c r="BO117" t="s">
        <v>180</v>
      </c>
      <c r="BP117">
        <v>4617.0429999999997</v>
      </c>
    </row>
    <row r="118" spans="1:68" ht="16.5">
      <c r="A118" s="112" t="str">
        <f t="shared" si="72"/>
        <v>청라교통</v>
      </c>
      <c r="B118" s="113" t="str">
        <f t="shared" si="73"/>
        <v>최일권</v>
      </c>
      <c r="C118" s="114" t="str">
        <f t="shared" si="74"/>
        <v>D</v>
      </c>
      <c r="D118" s="115">
        <f t="shared" si="75"/>
        <v>0.84111111111111103</v>
      </c>
      <c r="E118" s="116">
        <f t="shared" si="76"/>
        <v>5773</v>
      </c>
      <c r="F118" s="117" t="str">
        <f t="shared" si="77"/>
        <v>307</v>
      </c>
      <c r="G118" s="118" t="str">
        <f t="shared" si="78"/>
        <v>70바5968</v>
      </c>
      <c r="H118" s="119">
        <f t="shared" si="79"/>
        <v>1</v>
      </c>
      <c r="I118" s="120">
        <f t="shared" si="80"/>
        <v>3709.7689999999998</v>
      </c>
      <c r="J118" s="121">
        <f t="shared" si="81"/>
        <v>1.7510904301141095E-2</v>
      </c>
      <c r="K118" s="121">
        <f t="shared" si="82"/>
        <v>0.35195555139853363</v>
      </c>
      <c r="L118" s="121">
        <f t="shared" si="83"/>
        <v>0.19165613815846755</v>
      </c>
      <c r="M118" s="122">
        <f t="shared" si="84"/>
        <v>22.821999999999999</v>
      </c>
      <c r="N118" s="123">
        <f t="shared" si="85"/>
        <v>0.43129370049725468</v>
      </c>
      <c r="O118" s="123">
        <f t="shared" si="86"/>
        <v>50.596142239584189</v>
      </c>
      <c r="P118" s="232">
        <f t="shared" si="87"/>
        <v>42</v>
      </c>
      <c r="Q118" s="233">
        <f t="shared" si="88"/>
        <v>16</v>
      </c>
      <c r="R118" s="233">
        <f t="shared" si="89"/>
        <v>1877</v>
      </c>
      <c r="T118">
        <v>531</v>
      </c>
      <c r="U118">
        <v>5773</v>
      </c>
      <c r="V118" t="s">
        <v>484</v>
      </c>
      <c r="W118">
        <v>3709.7689999999998</v>
      </c>
      <c r="X118">
        <v>1633.663</v>
      </c>
      <c r="Y118">
        <v>2.2709999999999999</v>
      </c>
      <c r="Z118">
        <v>22.821999999999999</v>
      </c>
      <c r="AA118">
        <v>148.55720500000001</v>
      </c>
      <c r="AB118">
        <v>2.6013709999999999</v>
      </c>
      <c r="AC118">
        <v>52.285533000000001</v>
      </c>
      <c r="AD118" s="1">
        <v>711</v>
      </c>
      <c r="AE118">
        <v>16</v>
      </c>
      <c r="AF118">
        <v>1877</v>
      </c>
      <c r="AG118">
        <v>94</v>
      </c>
      <c r="AH118">
        <v>24.971989000000001</v>
      </c>
      <c r="AI118">
        <v>31690.1</v>
      </c>
      <c r="AJ118">
        <v>10110</v>
      </c>
      <c r="AK118">
        <v>42</v>
      </c>
      <c r="AL118">
        <v>31283</v>
      </c>
      <c r="AM118" t="s">
        <v>485</v>
      </c>
      <c r="AN118" t="s">
        <v>704</v>
      </c>
      <c r="AO118">
        <v>3709.7689999999998</v>
      </c>
      <c r="AR118" t="s">
        <v>120</v>
      </c>
      <c r="AS118" t="s">
        <v>123</v>
      </c>
      <c r="AT118" t="s">
        <v>239</v>
      </c>
      <c r="AU118" t="s">
        <v>484</v>
      </c>
      <c r="AV118" t="s">
        <v>48</v>
      </c>
      <c r="AW118">
        <v>1</v>
      </c>
      <c r="BB118">
        <v>0.84111111111111103</v>
      </c>
      <c r="BC118" t="s">
        <v>67</v>
      </c>
      <c r="BF118" t="s">
        <v>120</v>
      </c>
      <c r="BG118" t="s">
        <v>123</v>
      </c>
      <c r="BH118" t="s">
        <v>484</v>
      </c>
      <c r="BI118">
        <v>5773</v>
      </c>
      <c r="BJ118">
        <v>1</v>
      </c>
      <c r="BK118" t="s">
        <v>239</v>
      </c>
      <c r="BL118" t="s">
        <v>176</v>
      </c>
      <c r="BM118">
        <v>0.84111111111111103</v>
      </c>
      <c r="BN118" t="s">
        <v>67</v>
      </c>
      <c r="BO118" t="s">
        <v>181</v>
      </c>
      <c r="BP118">
        <v>3709.7689999999998</v>
      </c>
    </row>
    <row r="119" spans="1:68" ht="16.5">
      <c r="A119" s="129" t="str">
        <f t="shared" si="72"/>
        <v>청라교통</v>
      </c>
      <c r="B119" s="130" t="str">
        <f t="shared" si="73"/>
        <v>추성배</v>
      </c>
      <c r="C119" s="131" t="str">
        <f t="shared" si="74"/>
        <v>C</v>
      </c>
      <c r="D119" s="132">
        <f t="shared" si="75"/>
        <v>0.85200109890303399</v>
      </c>
      <c r="E119" s="133">
        <f t="shared" si="76"/>
        <v>1353</v>
      </c>
      <c r="F119" s="134" t="str">
        <f t="shared" si="77"/>
        <v>112</v>
      </c>
      <c r="G119" s="135" t="str">
        <f t="shared" si="78"/>
        <v>72바1611</v>
      </c>
      <c r="H119" s="136">
        <f t="shared" si="79"/>
        <v>3</v>
      </c>
      <c r="I119" s="137">
        <f t="shared" si="80"/>
        <v>2480.6830000000004</v>
      </c>
      <c r="J119" s="138">
        <f t="shared" si="81"/>
        <v>3.7268823240893145E-2</v>
      </c>
      <c r="K119" s="138">
        <f t="shared" si="82"/>
        <v>0.33857529336933068</v>
      </c>
      <c r="L119" s="138">
        <f t="shared" si="83"/>
        <v>0.18019230994044783</v>
      </c>
      <c r="M119" s="139">
        <f t="shared" si="84"/>
        <v>14.821999999999999</v>
      </c>
      <c r="N119" s="140">
        <f t="shared" si="85"/>
        <v>0.12093443620164285</v>
      </c>
      <c r="O119" s="140">
        <f t="shared" si="86"/>
        <v>17.696739164173739</v>
      </c>
      <c r="P119" s="230">
        <f t="shared" si="87"/>
        <v>25</v>
      </c>
      <c r="Q119" s="231">
        <f t="shared" si="88"/>
        <v>3</v>
      </c>
      <c r="R119" s="231">
        <f t="shared" si="89"/>
        <v>439</v>
      </c>
      <c r="T119">
        <v>531</v>
      </c>
      <c r="U119">
        <v>1353</v>
      </c>
      <c r="V119" t="s">
        <v>486</v>
      </c>
      <c r="W119">
        <v>2480.683</v>
      </c>
      <c r="X119">
        <v>1390.8130000000001</v>
      </c>
      <c r="Y119">
        <v>1.784</v>
      </c>
      <c r="Z119">
        <v>14.821999999999999</v>
      </c>
      <c r="AA119">
        <v>156.497187</v>
      </c>
      <c r="AB119">
        <v>5.8324660000000002</v>
      </c>
      <c r="AC119">
        <v>52.986080999999999</v>
      </c>
      <c r="AD119" s="1">
        <v>447</v>
      </c>
      <c r="AE119">
        <v>3</v>
      </c>
      <c r="AF119">
        <v>439</v>
      </c>
      <c r="AG119">
        <v>94</v>
      </c>
      <c r="AH119">
        <v>15.851293999999999</v>
      </c>
      <c r="AI119">
        <v>3954.6</v>
      </c>
      <c r="AJ119">
        <v>258.3</v>
      </c>
      <c r="AK119">
        <v>25</v>
      </c>
      <c r="AL119">
        <v>11832</v>
      </c>
      <c r="AM119" t="s">
        <v>487</v>
      </c>
      <c r="AN119" t="s">
        <v>705</v>
      </c>
      <c r="AO119">
        <v>2273.3490000000002</v>
      </c>
      <c r="AR119" t="s">
        <v>120</v>
      </c>
      <c r="AS119" t="s">
        <v>121</v>
      </c>
      <c r="AT119" t="s">
        <v>223</v>
      </c>
      <c r="AU119" t="s">
        <v>486</v>
      </c>
      <c r="AV119" t="s">
        <v>48</v>
      </c>
      <c r="AW119">
        <v>3</v>
      </c>
      <c r="BB119">
        <v>0.85200109890303399</v>
      </c>
      <c r="BC119" t="s">
        <v>69</v>
      </c>
      <c r="BF119" t="s">
        <v>120</v>
      </c>
      <c r="BG119" t="s">
        <v>121</v>
      </c>
      <c r="BH119" t="s">
        <v>486</v>
      </c>
      <c r="BI119">
        <v>1353</v>
      </c>
      <c r="BJ119">
        <v>3</v>
      </c>
      <c r="BK119" t="s">
        <v>223</v>
      </c>
      <c r="BL119" t="s">
        <v>255</v>
      </c>
      <c r="BM119">
        <v>0.85200109890303399</v>
      </c>
      <c r="BN119" t="s">
        <v>69</v>
      </c>
      <c r="BO119" t="s">
        <v>179</v>
      </c>
      <c r="BP119">
        <v>2480.6830000000004</v>
      </c>
    </row>
    <row r="120" spans="1:68" ht="16.5">
      <c r="A120" s="112" t="str">
        <f t="shared" si="72"/>
        <v>청라교통</v>
      </c>
      <c r="B120" s="113" t="str">
        <f t="shared" si="73"/>
        <v>추지호</v>
      </c>
      <c r="C120" s="114" t="str">
        <f t="shared" si="74"/>
        <v>F</v>
      </c>
      <c r="D120" s="115">
        <f t="shared" si="75"/>
        <v>0.78629629629629627</v>
      </c>
      <c r="E120" s="116">
        <f t="shared" si="76"/>
        <v>4377</v>
      </c>
      <c r="F120" s="117" t="str">
        <f t="shared" si="77"/>
        <v>307</v>
      </c>
      <c r="G120" s="118" t="str">
        <f t="shared" si="78"/>
        <v>70바6052</v>
      </c>
      <c r="H120" s="119">
        <f t="shared" si="79"/>
        <v>1</v>
      </c>
      <c r="I120" s="120">
        <f t="shared" si="80"/>
        <v>4344.1049999999996</v>
      </c>
      <c r="J120" s="121">
        <f t="shared" si="81"/>
        <v>3.8231024089884165E-2</v>
      </c>
      <c r="K120" s="121">
        <f t="shared" si="82"/>
        <v>0.29578110361829274</v>
      </c>
      <c r="L120" s="121">
        <f t="shared" si="83"/>
        <v>0.19520706796912138</v>
      </c>
      <c r="M120" s="122">
        <f t="shared" si="84"/>
        <v>26.83</v>
      </c>
      <c r="N120" s="123">
        <f t="shared" si="85"/>
        <v>0.18415761129162395</v>
      </c>
      <c r="O120" s="123">
        <f t="shared" si="86"/>
        <v>92.976574000858648</v>
      </c>
      <c r="P120" s="232">
        <f t="shared" si="87"/>
        <v>11</v>
      </c>
      <c r="Q120" s="233">
        <f t="shared" si="88"/>
        <v>8</v>
      </c>
      <c r="R120" s="233">
        <f t="shared" si="89"/>
        <v>4039</v>
      </c>
      <c r="T120">
        <v>531</v>
      </c>
      <c r="U120">
        <v>4377</v>
      </c>
      <c r="V120" t="s">
        <v>488</v>
      </c>
      <c r="W120">
        <v>4344.1049999999996</v>
      </c>
      <c r="X120">
        <v>2046.232</v>
      </c>
      <c r="Y120">
        <v>2.1230000000000002</v>
      </c>
      <c r="Z120">
        <v>26.83</v>
      </c>
      <c r="AA120">
        <v>158.02969300000001</v>
      </c>
      <c r="AB120">
        <v>6.0416369999999997</v>
      </c>
      <c r="AC120">
        <v>46.742196999999997</v>
      </c>
      <c r="AD120" s="1">
        <v>848</v>
      </c>
      <c r="AE120">
        <v>8</v>
      </c>
      <c r="AF120">
        <v>4039</v>
      </c>
      <c r="AG120">
        <v>95</v>
      </c>
      <c r="AH120">
        <v>27.489169</v>
      </c>
      <c r="AI120">
        <v>38609</v>
      </c>
      <c r="AJ120">
        <v>14098.1</v>
      </c>
      <c r="AK120">
        <v>11</v>
      </c>
      <c r="AL120">
        <v>2335</v>
      </c>
      <c r="AM120" t="s">
        <v>489</v>
      </c>
      <c r="AN120" t="s">
        <v>706</v>
      </c>
      <c r="AO120">
        <v>4344.1049999999996</v>
      </c>
      <c r="AR120" t="s">
        <v>120</v>
      </c>
      <c r="AS120" t="s">
        <v>123</v>
      </c>
      <c r="AT120" t="s">
        <v>241</v>
      </c>
      <c r="AU120" t="s">
        <v>488</v>
      </c>
      <c r="AV120" t="s">
        <v>48</v>
      </c>
      <c r="AW120">
        <v>1</v>
      </c>
      <c r="BB120">
        <v>0.78629629629629627</v>
      </c>
      <c r="BC120" t="s">
        <v>70</v>
      </c>
      <c r="BF120" t="s">
        <v>120</v>
      </c>
      <c r="BG120" t="s">
        <v>123</v>
      </c>
      <c r="BH120" t="s">
        <v>488</v>
      </c>
      <c r="BI120">
        <v>4377</v>
      </c>
      <c r="BJ120">
        <v>1</v>
      </c>
      <c r="BK120" t="s">
        <v>241</v>
      </c>
      <c r="BL120" t="s">
        <v>176</v>
      </c>
      <c r="BM120">
        <v>0.78629629629629627</v>
      </c>
      <c r="BN120" t="s">
        <v>70</v>
      </c>
      <c r="BO120" t="s">
        <v>190</v>
      </c>
      <c r="BP120">
        <v>4344.1049999999996</v>
      </c>
    </row>
    <row r="121" spans="1:68" ht="16.5">
      <c r="A121" s="129" t="str">
        <f t="shared" si="72"/>
        <v>청라교통</v>
      </c>
      <c r="B121" s="130" t="str">
        <f t="shared" si="73"/>
        <v>한덕귀</v>
      </c>
      <c r="C121" s="131" t="str">
        <f t="shared" si="74"/>
        <v>C</v>
      </c>
      <c r="D121" s="132">
        <f t="shared" si="75"/>
        <v>0.88300000000000001</v>
      </c>
      <c r="E121" s="133">
        <f t="shared" si="76"/>
        <v>4506</v>
      </c>
      <c r="F121" s="134" t="str">
        <f t="shared" si="77"/>
        <v>112</v>
      </c>
      <c r="G121" s="135" t="str">
        <f t="shared" si="78"/>
        <v>70바6032</v>
      </c>
      <c r="H121" s="136">
        <f t="shared" si="79"/>
        <v>1</v>
      </c>
      <c r="I121" s="137">
        <f t="shared" si="80"/>
        <v>2231.181</v>
      </c>
      <c r="J121" s="138">
        <f t="shared" si="81"/>
        <v>6.575994951902509E-3</v>
      </c>
      <c r="K121" s="138">
        <f t="shared" si="82"/>
        <v>0.36388216114798383</v>
      </c>
      <c r="L121" s="138">
        <f t="shared" si="83"/>
        <v>0.31194241973197157</v>
      </c>
      <c r="M121" s="139">
        <f t="shared" si="84"/>
        <v>15.532</v>
      </c>
      <c r="N121" s="140">
        <f t="shared" si="85"/>
        <v>0.13445793953964291</v>
      </c>
      <c r="O121" s="140">
        <f t="shared" si="86"/>
        <v>18.95856947508965</v>
      </c>
      <c r="P121" s="230">
        <f t="shared" si="87"/>
        <v>0</v>
      </c>
      <c r="Q121" s="231">
        <f t="shared" si="88"/>
        <v>3</v>
      </c>
      <c r="R121" s="231">
        <f t="shared" si="89"/>
        <v>423</v>
      </c>
      <c r="T121">
        <v>531</v>
      </c>
      <c r="U121">
        <v>4506</v>
      </c>
      <c r="V121" t="s">
        <v>490</v>
      </c>
      <c r="W121">
        <v>2231.181</v>
      </c>
      <c r="X121">
        <v>1263.098</v>
      </c>
      <c r="Y121">
        <v>1.766</v>
      </c>
      <c r="Z121">
        <v>15.532</v>
      </c>
      <c r="AA121">
        <v>130.9008</v>
      </c>
      <c r="AB121">
        <v>0.86080299999999998</v>
      </c>
      <c r="AC121">
        <v>47.632466000000001</v>
      </c>
      <c r="AD121" s="1">
        <v>696</v>
      </c>
      <c r="AE121">
        <v>3</v>
      </c>
      <c r="AF121">
        <v>423</v>
      </c>
      <c r="AG121">
        <v>90</v>
      </c>
      <c r="AH121">
        <v>17.044823000000001</v>
      </c>
      <c r="AI121">
        <v>1646.5</v>
      </c>
      <c r="AJ121">
        <v>23.3</v>
      </c>
      <c r="AK121">
        <v>0</v>
      </c>
      <c r="AL121">
        <v>0</v>
      </c>
      <c r="AM121" t="s">
        <v>491</v>
      </c>
      <c r="AN121" t="s">
        <v>707</v>
      </c>
      <c r="AO121">
        <v>2231.181</v>
      </c>
      <c r="AR121" t="s">
        <v>120</v>
      </c>
      <c r="AS121" t="s">
        <v>121</v>
      </c>
      <c r="AT121" t="s">
        <v>210</v>
      </c>
      <c r="AU121" t="s">
        <v>490</v>
      </c>
      <c r="AV121" t="s">
        <v>48</v>
      </c>
      <c r="AW121">
        <v>1</v>
      </c>
      <c r="BB121">
        <v>0.88300000000000001</v>
      </c>
      <c r="BC121" t="s">
        <v>69</v>
      </c>
      <c r="BF121" t="s">
        <v>120</v>
      </c>
      <c r="BG121" t="s">
        <v>121</v>
      </c>
      <c r="BH121" t="s">
        <v>490</v>
      </c>
      <c r="BI121">
        <v>4506</v>
      </c>
      <c r="BJ121">
        <v>1</v>
      </c>
      <c r="BK121" t="s">
        <v>210</v>
      </c>
      <c r="BL121" t="s">
        <v>176</v>
      </c>
      <c r="BM121">
        <v>0.88300000000000001</v>
      </c>
      <c r="BN121" t="s">
        <v>69</v>
      </c>
      <c r="BO121" t="s">
        <v>179</v>
      </c>
      <c r="BP121">
        <v>2231.181</v>
      </c>
    </row>
    <row r="122" spans="1:68" ht="16.5">
      <c r="A122" s="112" t="str">
        <f t="shared" si="72"/>
        <v>청라교통</v>
      </c>
      <c r="B122" s="113" t="str">
        <f t="shared" si="73"/>
        <v>한동균</v>
      </c>
      <c r="C122" s="114" t="str">
        <f t="shared" si="74"/>
        <v>D</v>
      </c>
      <c r="D122" s="115">
        <f t="shared" si="75"/>
        <v>0.82460452627993286</v>
      </c>
      <c r="E122" s="116">
        <f t="shared" si="76"/>
        <v>5875</v>
      </c>
      <c r="F122" s="117" t="str">
        <f t="shared" si="77"/>
        <v>306</v>
      </c>
      <c r="G122" s="118" t="str">
        <f t="shared" si="78"/>
        <v>70바6049</v>
      </c>
      <c r="H122" s="119">
        <f t="shared" si="79"/>
        <v>12</v>
      </c>
      <c r="I122" s="120">
        <f t="shared" si="80"/>
        <v>4596.3259999999991</v>
      </c>
      <c r="J122" s="121">
        <f t="shared" si="81"/>
        <v>4.6302196818988504E-3</v>
      </c>
      <c r="K122" s="121">
        <f t="shared" si="82"/>
        <v>0.28037888906494735</v>
      </c>
      <c r="L122" s="121">
        <f t="shared" si="83"/>
        <v>0.17296423273719055</v>
      </c>
      <c r="M122" s="122">
        <f t="shared" si="84"/>
        <v>20.491</v>
      </c>
      <c r="N122" s="123">
        <f t="shared" si="85"/>
        <v>0</v>
      </c>
      <c r="O122" s="123">
        <f t="shared" si="86"/>
        <v>3.9814408290447632</v>
      </c>
      <c r="P122" s="232">
        <f t="shared" si="87"/>
        <v>41</v>
      </c>
      <c r="Q122" s="233">
        <f t="shared" si="88"/>
        <v>0</v>
      </c>
      <c r="R122" s="233">
        <f t="shared" si="89"/>
        <v>183</v>
      </c>
      <c r="T122">
        <v>531</v>
      </c>
      <c r="U122">
        <v>5875</v>
      </c>
      <c r="V122" t="s">
        <v>492</v>
      </c>
      <c r="W122">
        <v>4596.326</v>
      </c>
      <c r="X122">
        <v>1755.751</v>
      </c>
      <c r="Y122">
        <v>2.6179999999999999</v>
      </c>
      <c r="Z122">
        <v>20.491</v>
      </c>
      <c r="AA122">
        <v>151.47747799999999</v>
      </c>
      <c r="AB122">
        <v>0.70137400000000005</v>
      </c>
      <c r="AC122">
        <v>42.471086999999997</v>
      </c>
      <c r="AD122" s="1">
        <v>795</v>
      </c>
      <c r="AE122">
        <v>0</v>
      </c>
      <c r="AF122">
        <v>183</v>
      </c>
      <c r="AG122">
        <v>93</v>
      </c>
      <c r="AH122">
        <v>30.343295999999999</v>
      </c>
      <c r="AI122">
        <v>35757.199999999997</v>
      </c>
      <c r="AJ122">
        <v>18082.5</v>
      </c>
      <c r="AK122">
        <v>41</v>
      </c>
      <c r="AL122">
        <v>17596</v>
      </c>
      <c r="AM122" t="s">
        <v>493</v>
      </c>
      <c r="AN122" t="s">
        <v>708</v>
      </c>
      <c r="AO122">
        <v>698.93200000000002</v>
      </c>
      <c r="AR122" t="s">
        <v>120</v>
      </c>
      <c r="AS122" t="s">
        <v>122</v>
      </c>
      <c r="AT122" t="s">
        <v>226</v>
      </c>
      <c r="AU122" t="s">
        <v>492</v>
      </c>
      <c r="AV122" t="s">
        <v>48</v>
      </c>
      <c r="AW122">
        <v>12</v>
      </c>
      <c r="BB122">
        <v>0.82460452627993286</v>
      </c>
      <c r="BC122" t="s">
        <v>67</v>
      </c>
      <c r="BF122" t="s">
        <v>120</v>
      </c>
      <c r="BG122" t="s">
        <v>122</v>
      </c>
      <c r="BH122" t="s">
        <v>492</v>
      </c>
      <c r="BI122">
        <v>5875</v>
      </c>
      <c r="BJ122">
        <v>12</v>
      </c>
      <c r="BK122" t="s">
        <v>226</v>
      </c>
      <c r="BL122" t="s">
        <v>232</v>
      </c>
      <c r="BM122">
        <v>0.82460452627993286</v>
      </c>
      <c r="BN122" t="s">
        <v>67</v>
      </c>
      <c r="BO122" t="s">
        <v>181</v>
      </c>
      <c r="BP122">
        <v>4596.3259999999991</v>
      </c>
    </row>
    <row r="123" spans="1:68" ht="16.5">
      <c r="A123" s="129" t="str">
        <f t="shared" si="72"/>
        <v>청라교통</v>
      </c>
      <c r="B123" s="130" t="str">
        <f t="shared" si="73"/>
        <v>한상오</v>
      </c>
      <c r="C123" s="131" t="str">
        <f t="shared" si="74"/>
        <v>F</v>
      </c>
      <c r="D123" s="132">
        <f t="shared" si="75"/>
        <v>0.79387096774193544</v>
      </c>
      <c r="E123" s="133">
        <f t="shared" si="76"/>
        <v>3588</v>
      </c>
      <c r="F123" s="134" t="str">
        <f t="shared" si="77"/>
        <v>306</v>
      </c>
      <c r="G123" s="135" t="str">
        <f t="shared" si="78"/>
        <v>72바1305</v>
      </c>
      <c r="H123" s="136">
        <f t="shared" si="79"/>
        <v>1</v>
      </c>
      <c r="I123" s="137">
        <f t="shared" si="80"/>
        <v>4906.1750000000002</v>
      </c>
      <c r="J123" s="138">
        <f t="shared" si="81"/>
        <v>2.0747081686817364E-2</v>
      </c>
      <c r="K123" s="138">
        <f t="shared" si="82"/>
        <v>0.29970051509384854</v>
      </c>
      <c r="L123" s="138">
        <f t="shared" si="83"/>
        <v>0.1909838112174963</v>
      </c>
      <c r="M123" s="139">
        <f t="shared" si="84"/>
        <v>23.896000000000001</v>
      </c>
      <c r="N123" s="140">
        <f t="shared" si="85"/>
        <v>0</v>
      </c>
      <c r="O123" s="140">
        <f t="shared" si="86"/>
        <v>7.8472537159803712</v>
      </c>
      <c r="P123" s="230">
        <f t="shared" si="87"/>
        <v>67</v>
      </c>
      <c r="Q123" s="231">
        <f t="shared" si="88"/>
        <v>0</v>
      </c>
      <c r="R123" s="231">
        <f t="shared" si="89"/>
        <v>385</v>
      </c>
      <c r="T123">
        <v>531</v>
      </c>
      <c r="U123">
        <v>3588</v>
      </c>
      <c r="V123" t="s">
        <v>494</v>
      </c>
      <c r="W123">
        <v>4906.1750000000002</v>
      </c>
      <c r="X123">
        <v>1993.7439999999999</v>
      </c>
      <c r="Y123">
        <v>2.4609999999999999</v>
      </c>
      <c r="Z123">
        <v>23.896000000000001</v>
      </c>
      <c r="AA123">
        <v>165.22969599999999</v>
      </c>
      <c r="AB123">
        <v>3.4280339999999998</v>
      </c>
      <c r="AC123">
        <v>49.519424999999998</v>
      </c>
      <c r="AD123" s="1">
        <v>937</v>
      </c>
      <c r="AE123">
        <v>0</v>
      </c>
      <c r="AF123">
        <v>385</v>
      </c>
      <c r="AG123">
        <v>93</v>
      </c>
      <c r="AH123">
        <v>29.693058000000001</v>
      </c>
      <c r="AI123">
        <v>49216.6</v>
      </c>
      <c r="AJ123">
        <v>24438.400000000001</v>
      </c>
      <c r="AK123">
        <v>67</v>
      </c>
      <c r="AL123">
        <v>32056</v>
      </c>
      <c r="AM123" t="s">
        <v>495</v>
      </c>
      <c r="AN123" t="s">
        <v>709</v>
      </c>
      <c r="AO123">
        <v>4906.1750000000002</v>
      </c>
      <c r="AR123" t="s">
        <v>120</v>
      </c>
      <c r="AS123" t="s">
        <v>122</v>
      </c>
      <c r="AT123" t="s">
        <v>234</v>
      </c>
      <c r="AU123" t="s">
        <v>494</v>
      </c>
      <c r="AV123" t="s">
        <v>48</v>
      </c>
      <c r="AW123">
        <v>1</v>
      </c>
      <c r="BB123">
        <v>0.79387096774193544</v>
      </c>
      <c r="BC123" t="s">
        <v>70</v>
      </c>
      <c r="BF123" t="s">
        <v>120</v>
      </c>
      <c r="BG123" t="s">
        <v>122</v>
      </c>
      <c r="BH123" t="s">
        <v>494</v>
      </c>
      <c r="BI123">
        <v>3588</v>
      </c>
      <c r="BJ123">
        <v>1</v>
      </c>
      <c r="BK123" t="s">
        <v>234</v>
      </c>
      <c r="BL123" t="s">
        <v>176</v>
      </c>
      <c r="BM123">
        <v>0.79387096774193544</v>
      </c>
      <c r="BN123" t="s">
        <v>70</v>
      </c>
      <c r="BO123" t="s">
        <v>190</v>
      </c>
      <c r="BP123">
        <v>4906.1750000000002</v>
      </c>
    </row>
    <row r="124" spans="1:68" ht="16.5">
      <c r="A124" s="112" t="str">
        <f t="shared" si="72"/>
        <v>청라교통</v>
      </c>
      <c r="B124" s="113" t="str">
        <f t="shared" si="73"/>
        <v>한종열</v>
      </c>
      <c r="C124" s="114" t="str">
        <f t="shared" si="74"/>
        <v>D</v>
      </c>
      <c r="D124" s="115">
        <f t="shared" si="75"/>
        <v>0.81546343844004887</v>
      </c>
      <c r="E124" s="116">
        <f t="shared" si="76"/>
        <v>5575</v>
      </c>
      <c r="F124" s="117" t="str">
        <f t="shared" si="77"/>
        <v>308</v>
      </c>
      <c r="G124" s="118" t="str">
        <f t="shared" si="78"/>
        <v>70바5088</v>
      </c>
      <c r="H124" s="119">
        <f t="shared" si="79"/>
        <v>2</v>
      </c>
      <c r="I124" s="120">
        <f t="shared" si="80"/>
        <v>5942.8959999999997</v>
      </c>
      <c r="J124" s="121">
        <f t="shared" si="81"/>
        <v>1.0591111469684802E-2</v>
      </c>
      <c r="K124" s="121">
        <f t="shared" si="82"/>
        <v>0.28205804812985297</v>
      </c>
      <c r="L124" s="121">
        <f t="shared" si="83"/>
        <v>0.20848421375706391</v>
      </c>
      <c r="M124" s="122">
        <f t="shared" si="84"/>
        <v>20.841999999999999</v>
      </c>
      <c r="N124" s="123">
        <f t="shared" si="85"/>
        <v>1.68268130554531E-2</v>
      </c>
      <c r="O124" s="123">
        <f t="shared" si="86"/>
        <v>9.4398421241091892</v>
      </c>
      <c r="P124" s="232">
        <f t="shared" si="87"/>
        <v>15</v>
      </c>
      <c r="Q124" s="233">
        <f t="shared" si="88"/>
        <v>1</v>
      </c>
      <c r="R124" s="233">
        <f t="shared" si="89"/>
        <v>561</v>
      </c>
      <c r="T124">
        <v>531</v>
      </c>
      <c r="U124">
        <v>5575</v>
      </c>
      <c r="V124" t="s">
        <v>496</v>
      </c>
      <c r="W124">
        <v>5942.8959999999997</v>
      </c>
      <c r="X124">
        <v>2360.4560000000001</v>
      </c>
      <c r="Y124">
        <v>2.5179999999999998</v>
      </c>
      <c r="Z124">
        <v>20.841999999999999</v>
      </c>
      <c r="AA124">
        <v>176.19189499999999</v>
      </c>
      <c r="AB124">
        <v>1.8660680000000001</v>
      </c>
      <c r="AC124">
        <v>49.696342000000001</v>
      </c>
      <c r="AD124" s="1">
        <v>1239</v>
      </c>
      <c r="AE124">
        <v>1</v>
      </c>
      <c r="AF124">
        <v>561</v>
      </c>
      <c r="AG124">
        <v>92</v>
      </c>
      <c r="AH124">
        <v>33.729678</v>
      </c>
      <c r="AI124">
        <v>45266.400000000001</v>
      </c>
      <c r="AJ124">
        <v>21452.6</v>
      </c>
      <c r="AK124">
        <v>15</v>
      </c>
      <c r="AL124">
        <v>7074</v>
      </c>
      <c r="AM124" t="s">
        <v>497</v>
      </c>
      <c r="AN124" t="s">
        <v>710</v>
      </c>
      <c r="AO124">
        <v>5682.2439999999997</v>
      </c>
      <c r="AR124" t="s">
        <v>120</v>
      </c>
      <c r="AS124" t="s">
        <v>124</v>
      </c>
      <c r="AT124" t="s">
        <v>250</v>
      </c>
      <c r="AU124" t="s">
        <v>496</v>
      </c>
      <c r="AV124" t="s">
        <v>48</v>
      </c>
      <c r="AW124">
        <v>2</v>
      </c>
      <c r="BB124">
        <v>0.81546343844004887</v>
      </c>
      <c r="BC124" t="s">
        <v>67</v>
      </c>
      <c r="BF124" t="s">
        <v>120</v>
      </c>
      <c r="BG124" t="s">
        <v>124</v>
      </c>
      <c r="BH124" t="s">
        <v>496</v>
      </c>
      <c r="BI124">
        <v>5575</v>
      </c>
      <c r="BJ124">
        <v>2</v>
      </c>
      <c r="BK124" t="s">
        <v>250</v>
      </c>
      <c r="BL124" t="s">
        <v>252</v>
      </c>
      <c r="BM124">
        <v>0.81546343844004887</v>
      </c>
      <c r="BN124" t="s">
        <v>67</v>
      </c>
      <c r="BO124" t="s">
        <v>181</v>
      </c>
      <c r="BP124">
        <v>5942.8959999999997</v>
      </c>
    </row>
    <row r="125" spans="1:68" ht="16.5">
      <c r="A125" s="129" t="str">
        <f t="shared" si="72"/>
        <v>청라교통</v>
      </c>
      <c r="B125" s="130" t="str">
        <f t="shared" si="73"/>
        <v>허오만</v>
      </c>
      <c r="C125" s="131" t="str">
        <f t="shared" si="74"/>
        <v>F</v>
      </c>
      <c r="D125" s="132">
        <f t="shared" si="75"/>
        <v>0.75751302583170244</v>
      </c>
      <c r="E125" s="133">
        <f t="shared" si="76"/>
        <v>6306</v>
      </c>
      <c r="F125" s="134" t="str">
        <f t="shared" si="77"/>
        <v>306</v>
      </c>
      <c r="G125" s="135" t="str">
        <f t="shared" si="78"/>
        <v>72바1381</v>
      </c>
      <c r="H125" s="136">
        <f t="shared" si="79"/>
        <v>2</v>
      </c>
      <c r="I125" s="137">
        <f t="shared" si="80"/>
        <v>4698.6410000000005</v>
      </c>
      <c r="J125" s="138">
        <f t="shared" si="81"/>
        <v>5.5582582699172385E-2</v>
      </c>
      <c r="K125" s="138">
        <f t="shared" si="82"/>
        <v>0.32436655129730713</v>
      </c>
      <c r="L125" s="138">
        <f t="shared" si="83"/>
        <v>0.15408710731464692</v>
      </c>
      <c r="M125" s="139">
        <f t="shared" si="84"/>
        <v>23.532</v>
      </c>
      <c r="N125" s="140">
        <f t="shared" si="85"/>
        <v>0</v>
      </c>
      <c r="O125" s="140">
        <f t="shared" si="86"/>
        <v>6.6189351346485088</v>
      </c>
      <c r="P125" s="230">
        <f t="shared" si="87"/>
        <v>65</v>
      </c>
      <c r="Q125" s="231">
        <f t="shared" si="88"/>
        <v>0</v>
      </c>
      <c r="R125" s="231">
        <f t="shared" si="89"/>
        <v>311</v>
      </c>
      <c r="T125">
        <v>531</v>
      </c>
      <c r="U125">
        <v>6306</v>
      </c>
      <c r="V125" t="s">
        <v>498</v>
      </c>
      <c r="W125">
        <v>4698.6409999999996</v>
      </c>
      <c r="X125">
        <v>1951.6679999999999</v>
      </c>
      <c r="Y125">
        <v>2.4079999999999999</v>
      </c>
      <c r="Z125">
        <v>23.532</v>
      </c>
      <c r="AA125">
        <v>172.36581200000001</v>
      </c>
      <c r="AB125">
        <v>9.5805369999999996</v>
      </c>
      <c r="AC125">
        <v>55.909703999999998</v>
      </c>
      <c r="AD125" s="1">
        <v>724</v>
      </c>
      <c r="AE125">
        <v>0</v>
      </c>
      <c r="AF125">
        <v>311</v>
      </c>
      <c r="AG125">
        <v>93</v>
      </c>
      <c r="AH125">
        <v>27.259702999999998</v>
      </c>
      <c r="AI125">
        <v>67900</v>
      </c>
      <c r="AJ125">
        <v>38564.1</v>
      </c>
      <c r="AK125">
        <v>65</v>
      </c>
      <c r="AL125">
        <v>55030</v>
      </c>
      <c r="AM125" t="s">
        <v>499</v>
      </c>
      <c r="AN125" t="s">
        <v>711</v>
      </c>
      <c r="AO125">
        <v>4452.6580000000004</v>
      </c>
      <c r="AR125" t="s">
        <v>120</v>
      </c>
      <c r="AS125" t="s">
        <v>122</v>
      </c>
      <c r="AT125" t="s">
        <v>237</v>
      </c>
      <c r="AU125" t="s">
        <v>498</v>
      </c>
      <c r="AV125" t="s">
        <v>48</v>
      </c>
      <c r="AW125">
        <v>2</v>
      </c>
      <c r="BB125">
        <v>0.75751302583170244</v>
      </c>
      <c r="BC125" t="s">
        <v>70</v>
      </c>
      <c r="BF125" t="s">
        <v>120</v>
      </c>
      <c r="BG125" t="s">
        <v>122</v>
      </c>
      <c r="BH125" t="s">
        <v>498</v>
      </c>
      <c r="BI125">
        <v>6306</v>
      </c>
      <c r="BJ125">
        <v>2</v>
      </c>
      <c r="BK125" t="s">
        <v>237</v>
      </c>
      <c r="BL125" t="s">
        <v>258</v>
      </c>
      <c r="BM125">
        <v>0.75751302583170244</v>
      </c>
      <c r="BN125" t="s">
        <v>70</v>
      </c>
      <c r="BO125" t="s">
        <v>190</v>
      </c>
      <c r="BP125">
        <v>4698.6410000000005</v>
      </c>
    </row>
    <row r="126" spans="1:68" ht="16.5">
      <c r="A126" s="112" t="str">
        <f t="shared" si="72"/>
        <v>청라교통</v>
      </c>
      <c r="B126" s="113" t="str">
        <f t="shared" si="73"/>
        <v>홍대경</v>
      </c>
      <c r="C126" s="114" t="str">
        <f t="shared" si="74"/>
        <v>C</v>
      </c>
      <c r="D126" s="115">
        <f t="shared" si="75"/>
        <v>0.85555555555555551</v>
      </c>
      <c r="E126" s="116">
        <f t="shared" si="76"/>
        <v>4695</v>
      </c>
      <c r="F126" s="117" t="str">
        <f t="shared" si="77"/>
        <v>307</v>
      </c>
      <c r="G126" s="118" t="str">
        <f t="shared" si="78"/>
        <v>72바1700</v>
      </c>
      <c r="H126" s="119">
        <f t="shared" si="79"/>
        <v>1</v>
      </c>
      <c r="I126" s="120">
        <f t="shared" si="80"/>
        <v>4430.6279999999997</v>
      </c>
      <c r="J126" s="121">
        <f t="shared" si="81"/>
        <v>5.020070088237405E-2</v>
      </c>
      <c r="K126" s="121">
        <f t="shared" si="82"/>
        <v>0.31511794053397513</v>
      </c>
      <c r="L126" s="121">
        <f t="shared" si="83"/>
        <v>0.18394683552760469</v>
      </c>
      <c r="M126" s="122">
        <f t="shared" si="84"/>
        <v>21.978999999999999</v>
      </c>
      <c r="N126" s="123">
        <f t="shared" si="85"/>
        <v>0.15799114707892425</v>
      </c>
      <c r="O126" s="123">
        <f t="shared" si="86"/>
        <v>49.789781493729564</v>
      </c>
      <c r="P126" s="232">
        <f t="shared" si="87"/>
        <v>22</v>
      </c>
      <c r="Q126" s="233">
        <f t="shared" si="88"/>
        <v>7</v>
      </c>
      <c r="R126" s="233">
        <f t="shared" si="89"/>
        <v>2206</v>
      </c>
      <c r="T126">
        <v>531</v>
      </c>
      <c r="U126">
        <v>4695</v>
      </c>
      <c r="V126" t="s">
        <v>500</v>
      </c>
      <c r="W126">
        <v>4430.6279999999997</v>
      </c>
      <c r="X126">
        <v>1917.7840000000001</v>
      </c>
      <c r="Y126">
        <v>2.31</v>
      </c>
      <c r="Z126">
        <v>21.978999999999999</v>
      </c>
      <c r="AA126">
        <v>178.29468199999999</v>
      </c>
      <c r="AB126">
        <v>8.9505180000000006</v>
      </c>
      <c r="AC126">
        <v>56.183852999999999</v>
      </c>
      <c r="AD126" s="1">
        <v>815</v>
      </c>
      <c r="AE126">
        <v>7</v>
      </c>
      <c r="AF126">
        <v>2206</v>
      </c>
      <c r="AG126">
        <v>93</v>
      </c>
      <c r="AH126">
        <v>24.850027999999998</v>
      </c>
      <c r="AI126">
        <v>25803.7</v>
      </c>
      <c r="AJ126">
        <v>9219.7999999999993</v>
      </c>
      <c r="AK126">
        <v>22</v>
      </c>
      <c r="AL126">
        <v>13820</v>
      </c>
      <c r="AM126" t="s">
        <v>501</v>
      </c>
      <c r="AN126" t="s">
        <v>712</v>
      </c>
      <c r="AO126">
        <v>4430.6279999999997</v>
      </c>
      <c r="AR126" t="s">
        <v>120</v>
      </c>
      <c r="AS126" t="s">
        <v>123</v>
      </c>
      <c r="AT126" t="s">
        <v>243</v>
      </c>
      <c r="AU126" t="s">
        <v>500</v>
      </c>
      <c r="AV126" t="s">
        <v>48</v>
      </c>
      <c r="AW126">
        <v>1</v>
      </c>
      <c r="BB126">
        <v>0.85555555555555551</v>
      </c>
      <c r="BC126" t="s">
        <v>69</v>
      </c>
      <c r="BF126" t="s">
        <v>120</v>
      </c>
      <c r="BG126" t="s">
        <v>123</v>
      </c>
      <c r="BH126" t="s">
        <v>500</v>
      </c>
      <c r="BI126">
        <v>4695</v>
      </c>
      <c r="BJ126">
        <v>1</v>
      </c>
      <c r="BK126" t="s">
        <v>243</v>
      </c>
      <c r="BL126" t="s">
        <v>176</v>
      </c>
      <c r="BM126">
        <v>0.85555555555555551</v>
      </c>
      <c r="BN126" t="s">
        <v>69</v>
      </c>
      <c r="BO126" t="s">
        <v>179</v>
      </c>
      <c r="BP126">
        <v>4430.6279999999997</v>
      </c>
    </row>
    <row r="127" spans="1:68" ht="16.5">
      <c r="A127" s="129" t="str">
        <f t="shared" si="72"/>
        <v>청라교통</v>
      </c>
      <c r="B127" s="130" t="str">
        <f t="shared" si="73"/>
        <v>황현익</v>
      </c>
      <c r="C127" s="131" t="str">
        <f t="shared" si="74"/>
        <v>D</v>
      </c>
      <c r="D127" s="132">
        <f t="shared" si="75"/>
        <v>0.84465032264019979</v>
      </c>
      <c r="E127" s="133">
        <f t="shared" si="76"/>
        <v>788</v>
      </c>
      <c r="F127" s="134" t="str">
        <f t="shared" si="77"/>
        <v>112</v>
      </c>
      <c r="G127" s="135" t="str">
        <f t="shared" si="78"/>
        <v>70바6066</v>
      </c>
      <c r="H127" s="136">
        <f t="shared" si="79"/>
        <v>2</v>
      </c>
      <c r="I127" s="137">
        <f t="shared" si="80"/>
        <v>2199.627</v>
      </c>
      <c r="J127" s="138">
        <f t="shared" si="81"/>
        <v>1.255209076803116E-2</v>
      </c>
      <c r="K127" s="138">
        <f t="shared" si="82"/>
        <v>0.34769648745692089</v>
      </c>
      <c r="L127" s="138">
        <f t="shared" si="83"/>
        <v>0.21139947818425578</v>
      </c>
      <c r="M127" s="139">
        <f t="shared" si="84"/>
        <v>13.7</v>
      </c>
      <c r="N127" s="140">
        <f t="shared" si="85"/>
        <v>0</v>
      </c>
      <c r="O127" s="140">
        <f t="shared" si="86"/>
        <v>8.7742149009809385</v>
      </c>
      <c r="P127" s="230">
        <f t="shared" si="87"/>
        <v>3</v>
      </c>
      <c r="Q127" s="231">
        <f t="shared" si="88"/>
        <v>0</v>
      </c>
      <c r="R127" s="231">
        <f t="shared" si="89"/>
        <v>193</v>
      </c>
      <c r="T127">
        <v>531</v>
      </c>
      <c r="U127">
        <v>788</v>
      </c>
      <c r="V127" t="s">
        <v>502</v>
      </c>
      <c r="W127">
        <v>2199.627</v>
      </c>
      <c r="X127">
        <v>1240.3209999999999</v>
      </c>
      <c r="Y127">
        <v>1.7729999999999999</v>
      </c>
      <c r="Z127">
        <v>13.7</v>
      </c>
      <c r="AA127">
        <v>127.001631</v>
      </c>
      <c r="AB127">
        <v>1.594136</v>
      </c>
      <c r="AC127">
        <v>44.158020999999998</v>
      </c>
      <c r="AD127" s="1">
        <v>465</v>
      </c>
      <c r="AE127">
        <v>0</v>
      </c>
      <c r="AF127">
        <v>193</v>
      </c>
      <c r="AG127">
        <v>90</v>
      </c>
      <c r="AH127">
        <v>17.319675</v>
      </c>
      <c r="AI127">
        <v>2476.5</v>
      </c>
      <c r="AJ127">
        <v>14.9</v>
      </c>
      <c r="AK127">
        <v>3</v>
      </c>
      <c r="AL127">
        <v>669</v>
      </c>
      <c r="AM127" t="s">
        <v>503</v>
      </c>
      <c r="AN127" t="s">
        <v>713</v>
      </c>
      <c r="AO127">
        <v>2131.8069999999998</v>
      </c>
      <c r="AR127" t="s">
        <v>120</v>
      </c>
      <c r="AS127" t="s">
        <v>121</v>
      </c>
      <c r="AT127" t="s">
        <v>216</v>
      </c>
      <c r="AU127" t="s">
        <v>502</v>
      </c>
      <c r="AV127" t="s">
        <v>48</v>
      </c>
      <c r="AW127">
        <v>2</v>
      </c>
      <c r="BB127">
        <v>0.84465032264019979</v>
      </c>
      <c r="BC127" t="s">
        <v>67</v>
      </c>
      <c r="BF127" t="s">
        <v>120</v>
      </c>
      <c r="BG127" t="s">
        <v>121</v>
      </c>
      <c r="BH127" t="s">
        <v>502</v>
      </c>
      <c r="BI127">
        <v>788</v>
      </c>
      <c r="BJ127">
        <v>2</v>
      </c>
      <c r="BK127" t="s">
        <v>216</v>
      </c>
      <c r="BL127" t="s">
        <v>255</v>
      </c>
      <c r="BM127">
        <v>0.84465032264019979</v>
      </c>
      <c r="BN127" t="s">
        <v>67</v>
      </c>
      <c r="BO127" t="s">
        <v>181</v>
      </c>
      <c r="BP127">
        <v>2199.627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27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714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>
      <c r="A4" s="234" t="s">
        <v>715</v>
      </c>
      <c r="B4" s="36"/>
      <c r="C4" s="105"/>
      <c r="D4" s="109"/>
      <c r="E4" s="11"/>
      <c r="F4" s="8"/>
      <c r="H4" s="11"/>
    </row>
    <row r="5" spans="1:18" ht="26.25">
      <c r="A5" s="175" t="s">
        <v>716</v>
      </c>
    </row>
    <row r="6" spans="1:18" ht="17.25">
      <c r="A6" s="176" t="s">
        <v>717</v>
      </c>
    </row>
    <row r="7" spans="1:18" ht="17.25">
      <c r="A7" s="176"/>
    </row>
    <row r="8" spans="1:18" ht="17.25">
      <c r="A8" s="178" t="s">
        <v>194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</row>
    <row r="9" spans="1:18">
      <c r="A9" s="179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</row>
    <row r="10" spans="1:18">
      <c r="A10" s="179" t="s">
        <v>718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</row>
    <row r="11" spans="1:18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</row>
    <row r="13" spans="1:18" ht="37.5" customHeight="1">
      <c r="A13" s="251" t="s">
        <v>0</v>
      </c>
      <c r="B13" s="252" t="s">
        <v>74</v>
      </c>
      <c r="C13" s="244" t="s">
        <v>65</v>
      </c>
      <c r="D13" s="244" t="s">
        <v>160</v>
      </c>
      <c r="E13" s="253" t="s">
        <v>146</v>
      </c>
      <c r="F13" s="252" t="s">
        <v>151</v>
      </c>
      <c r="G13" s="253" t="s">
        <v>149</v>
      </c>
      <c r="H13" s="253" t="s">
        <v>153</v>
      </c>
      <c r="I13" s="245" t="s">
        <v>155</v>
      </c>
      <c r="J13" s="253" t="s">
        <v>11</v>
      </c>
      <c r="K13" s="253" t="s">
        <v>12</v>
      </c>
      <c r="L13" s="253" t="s">
        <v>13</v>
      </c>
      <c r="M13" s="253" t="s">
        <v>107</v>
      </c>
      <c r="N13" s="253" t="s">
        <v>6</v>
      </c>
      <c r="O13" s="253" t="s">
        <v>7</v>
      </c>
      <c r="P13" s="253" t="s">
        <v>182</v>
      </c>
      <c r="Q13" s="254" t="s">
        <v>184</v>
      </c>
      <c r="R13" s="254" t="s">
        <v>185</v>
      </c>
    </row>
    <row r="14" spans="1:18" ht="16.5">
      <c r="A14" s="255" t="s">
        <v>120</v>
      </c>
      <c r="B14" s="256" t="s">
        <v>260</v>
      </c>
      <c r="C14" s="246" t="s">
        <v>70</v>
      </c>
      <c r="D14" s="247">
        <v>0.79105010265441666</v>
      </c>
      <c r="E14" s="257">
        <v>3423</v>
      </c>
      <c r="F14" s="248" t="s">
        <v>124</v>
      </c>
      <c r="G14" s="258" t="s">
        <v>251</v>
      </c>
      <c r="H14" s="259">
        <v>2</v>
      </c>
      <c r="I14" s="249">
        <v>5588.8050000000003</v>
      </c>
      <c r="J14" s="250">
        <v>1.0176752754513277E-2</v>
      </c>
      <c r="K14" s="250">
        <v>0.32676615913863427</v>
      </c>
      <c r="L14" s="250">
        <v>0.14457473467047069</v>
      </c>
      <c r="M14" s="260">
        <v>24.59</v>
      </c>
      <c r="N14" s="261">
        <v>0</v>
      </c>
      <c r="O14" s="261">
        <v>17.98237727027513</v>
      </c>
      <c r="P14" s="262">
        <v>41</v>
      </c>
      <c r="Q14" s="263">
        <v>0</v>
      </c>
      <c r="R14" s="263">
        <v>1005</v>
      </c>
    </row>
    <row r="15" spans="1:18" ht="16.5">
      <c r="A15" s="255" t="s">
        <v>120</v>
      </c>
      <c r="B15" s="256" t="s">
        <v>266</v>
      </c>
      <c r="C15" s="246" t="s">
        <v>70</v>
      </c>
      <c r="D15" s="247">
        <v>0.77852948709144743</v>
      </c>
      <c r="E15" s="257">
        <v>9832</v>
      </c>
      <c r="F15" s="248" t="s">
        <v>123</v>
      </c>
      <c r="G15" s="258" t="s">
        <v>242</v>
      </c>
      <c r="H15" s="259">
        <v>7</v>
      </c>
      <c r="I15" s="249">
        <v>4188.5889999999999</v>
      </c>
      <c r="J15" s="250">
        <v>3.7093060886190826E-2</v>
      </c>
      <c r="K15" s="250">
        <v>0.30014763502553543</v>
      </c>
      <c r="L15" s="250">
        <v>0.20006737352363768</v>
      </c>
      <c r="M15" s="260">
        <v>25.515000000000001</v>
      </c>
      <c r="N15" s="261">
        <v>0</v>
      </c>
      <c r="O15" s="261">
        <v>0</v>
      </c>
      <c r="P15" s="262">
        <v>9</v>
      </c>
      <c r="Q15" s="263">
        <v>1</v>
      </c>
      <c r="R15" s="263">
        <v>4160</v>
      </c>
    </row>
    <row r="16" spans="1:18" ht="16.5">
      <c r="A16" s="255" t="s">
        <v>120</v>
      </c>
      <c r="B16" s="256" t="s">
        <v>270</v>
      </c>
      <c r="C16" s="246" t="s">
        <v>67</v>
      </c>
      <c r="D16" s="247">
        <v>0.83380952380952367</v>
      </c>
      <c r="E16" s="257">
        <v>2165</v>
      </c>
      <c r="F16" s="248" t="s">
        <v>121</v>
      </c>
      <c r="G16" s="258" t="s">
        <v>209</v>
      </c>
      <c r="H16" s="259">
        <v>1</v>
      </c>
      <c r="I16" s="249">
        <v>1478.1369999999999</v>
      </c>
      <c r="J16" s="250">
        <v>3.7256239545747458E-2</v>
      </c>
      <c r="K16" s="250">
        <v>0.36465731415649866</v>
      </c>
      <c r="L16" s="250">
        <v>0.24490287436144281</v>
      </c>
      <c r="M16" s="260">
        <v>16.914000000000001</v>
      </c>
      <c r="N16" s="261">
        <v>0</v>
      </c>
      <c r="O16" s="261">
        <v>66.637936808293148</v>
      </c>
      <c r="P16" s="262">
        <v>2</v>
      </c>
      <c r="Q16" s="263">
        <v>0</v>
      </c>
      <c r="R16" s="263">
        <v>985</v>
      </c>
    </row>
    <row r="17" spans="1:18" ht="16.5">
      <c r="A17" s="255" t="s">
        <v>120</v>
      </c>
      <c r="B17" s="256" t="s">
        <v>272</v>
      </c>
      <c r="C17" s="246" t="s">
        <v>67</v>
      </c>
      <c r="D17" s="247">
        <v>0.84523809523809512</v>
      </c>
      <c r="E17" s="257">
        <v>4887</v>
      </c>
      <c r="F17" s="248" t="s">
        <v>121</v>
      </c>
      <c r="G17" s="258" t="s">
        <v>209</v>
      </c>
      <c r="H17" s="259">
        <v>1</v>
      </c>
      <c r="I17" s="249">
        <v>2296.9850000000001</v>
      </c>
      <c r="J17" s="250">
        <v>2.2490302367892519E-2</v>
      </c>
      <c r="K17" s="250">
        <v>0.34421144935396059</v>
      </c>
      <c r="L17" s="250">
        <v>0.20592211094108145</v>
      </c>
      <c r="M17" s="260">
        <v>14.975</v>
      </c>
      <c r="N17" s="261">
        <v>0.13060599002605588</v>
      </c>
      <c r="O17" s="261">
        <v>6.2255521912419969</v>
      </c>
      <c r="P17" s="262">
        <v>6</v>
      </c>
      <c r="Q17" s="263">
        <v>3</v>
      </c>
      <c r="R17" s="263">
        <v>143</v>
      </c>
    </row>
    <row r="18" spans="1:18" ht="16.5">
      <c r="A18" s="255" t="s">
        <v>120</v>
      </c>
      <c r="B18" s="256" t="s">
        <v>276</v>
      </c>
      <c r="C18" s="246" t="s">
        <v>67</v>
      </c>
      <c r="D18" s="247">
        <v>0.84190476190476182</v>
      </c>
      <c r="E18" s="257">
        <v>2591</v>
      </c>
      <c r="F18" s="248" t="s">
        <v>121</v>
      </c>
      <c r="G18" s="258" t="s">
        <v>222</v>
      </c>
      <c r="H18" s="259">
        <v>1</v>
      </c>
      <c r="I18" s="249">
        <v>2024.951</v>
      </c>
      <c r="J18" s="250">
        <v>2.4292905211645024E-2</v>
      </c>
      <c r="K18" s="250">
        <v>0.36842523119554005</v>
      </c>
      <c r="L18" s="250">
        <v>0.25339647812681604</v>
      </c>
      <c r="M18" s="260">
        <v>15.994999999999999</v>
      </c>
      <c r="N18" s="261">
        <v>0</v>
      </c>
      <c r="O18" s="261">
        <v>6.8149797204969405</v>
      </c>
      <c r="P18" s="262">
        <v>3</v>
      </c>
      <c r="Q18" s="263">
        <v>0</v>
      </c>
      <c r="R18" s="263">
        <v>138</v>
      </c>
    </row>
    <row r="19" spans="1:18" ht="16.5">
      <c r="A19" s="255" t="s">
        <v>120</v>
      </c>
      <c r="B19" s="256" t="s">
        <v>278</v>
      </c>
      <c r="C19" s="246" t="s">
        <v>70</v>
      </c>
      <c r="D19" s="247">
        <v>0.73592592592592587</v>
      </c>
      <c r="E19" s="257">
        <v>5231</v>
      </c>
      <c r="F19" s="248" t="s">
        <v>123</v>
      </c>
      <c r="G19" s="258" t="s">
        <v>240</v>
      </c>
      <c r="H19" s="259">
        <v>1</v>
      </c>
      <c r="I19" s="249">
        <v>7463.723</v>
      </c>
      <c r="J19" s="250">
        <v>2.727633177764124E-2</v>
      </c>
      <c r="K19" s="250">
        <v>0.35501106304922081</v>
      </c>
      <c r="L19" s="250">
        <v>0.21758578125152822</v>
      </c>
      <c r="M19" s="260">
        <v>24.218</v>
      </c>
      <c r="N19" s="261">
        <v>0.34835162023027916</v>
      </c>
      <c r="O19" s="261">
        <v>37.675567541828656</v>
      </c>
      <c r="P19" s="262">
        <v>105</v>
      </c>
      <c r="Q19" s="263">
        <v>26</v>
      </c>
      <c r="R19" s="263">
        <v>2812</v>
      </c>
    </row>
    <row r="20" spans="1:18" ht="16.5">
      <c r="A20" s="255" t="s">
        <v>120</v>
      </c>
      <c r="B20" s="256" t="s">
        <v>280</v>
      </c>
      <c r="C20" s="246" t="s">
        <v>70</v>
      </c>
      <c r="D20" s="247">
        <v>0.7880609979814801</v>
      </c>
      <c r="E20" s="257">
        <v>9455</v>
      </c>
      <c r="F20" s="248" t="s">
        <v>121</v>
      </c>
      <c r="G20" s="258" t="s">
        <v>201</v>
      </c>
      <c r="H20" s="259">
        <v>10</v>
      </c>
      <c r="I20" s="249">
        <v>1663.2039999999997</v>
      </c>
      <c r="J20" s="250">
        <v>2.3428711363203996E-2</v>
      </c>
      <c r="K20" s="250">
        <v>0.39162789259730652</v>
      </c>
      <c r="L20" s="250">
        <v>0.18856766678196446</v>
      </c>
      <c r="M20" s="260">
        <v>21.134</v>
      </c>
      <c r="N20" s="261">
        <v>0.1202498310489874</v>
      </c>
      <c r="O20" s="261">
        <v>28.018210634414064</v>
      </c>
      <c r="P20" s="262">
        <v>30</v>
      </c>
      <c r="Q20" s="263">
        <v>2</v>
      </c>
      <c r="R20" s="263">
        <v>494</v>
      </c>
    </row>
    <row r="21" spans="1:18" ht="16.5">
      <c r="A21" s="255" t="s">
        <v>120</v>
      </c>
      <c r="B21" s="256" t="s">
        <v>286</v>
      </c>
      <c r="C21" s="246" t="s">
        <v>67</v>
      </c>
      <c r="D21" s="247">
        <v>0.84713519246808122</v>
      </c>
      <c r="E21" s="257">
        <v>3311</v>
      </c>
      <c r="F21" s="248" t="s">
        <v>121</v>
      </c>
      <c r="G21" s="258" t="s">
        <v>208</v>
      </c>
      <c r="H21" s="259">
        <v>2</v>
      </c>
      <c r="I21" s="249">
        <v>1041.652</v>
      </c>
      <c r="J21" s="250">
        <v>2.3104073135448985E-2</v>
      </c>
      <c r="K21" s="250">
        <v>0.33021789590264461</v>
      </c>
      <c r="L21" s="250">
        <v>0.18432259526214129</v>
      </c>
      <c r="M21" s="260">
        <v>13.105</v>
      </c>
      <c r="N21" s="261">
        <v>0.19200270339806383</v>
      </c>
      <c r="O21" s="261">
        <v>11.712164907281894</v>
      </c>
      <c r="P21" s="262">
        <v>0</v>
      </c>
      <c r="Q21" s="263">
        <v>2</v>
      </c>
      <c r="R21" s="263">
        <v>122</v>
      </c>
    </row>
    <row r="22" spans="1:18" ht="16.5">
      <c r="A22" s="255" t="s">
        <v>120</v>
      </c>
      <c r="B22" s="256" t="s">
        <v>296</v>
      </c>
      <c r="C22" s="246" t="s">
        <v>70</v>
      </c>
      <c r="D22" s="247">
        <v>0.74824276702550485</v>
      </c>
      <c r="E22" s="257">
        <v>2532</v>
      </c>
      <c r="F22" s="248" t="s">
        <v>122</v>
      </c>
      <c r="G22" s="258" t="s">
        <v>237</v>
      </c>
      <c r="H22" s="259">
        <v>3</v>
      </c>
      <c r="I22" s="249">
        <v>4744.1589999999997</v>
      </c>
      <c r="J22" s="250">
        <v>2.5519565362736734E-2</v>
      </c>
      <c r="K22" s="250">
        <v>0.23878315493285263</v>
      </c>
      <c r="L22" s="250">
        <v>0.17600590536699973</v>
      </c>
      <c r="M22" s="260">
        <v>24.105</v>
      </c>
      <c r="N22" s="261">
        <v>0.10539275770479026</v>
      </c>
      <c r="O22" s="261">
        <v>13.764294156245608</v>
      </c>
      <c r="P22" s="262">
        <v>9</v>
      </c>
      <c r="Q22" s="263">
        <v>5</v>
      </c>
      <c r="R22" s="263">
        <v>653</v>
      </c>
    </row>
    <row r="23" spans="1:18" ht="16.5">
      <c r="A23" s="255" t="s">
        <v>120</v>
      </c>
      <c r="B23" s="256" t="s">
        <v>298</v>
      </c>
      <c r="C23" s="246" t="s">
        <v>70</v>
      </c>
      <c r="D23" s="247">
        <v>0.77629629629629626</v>
      </c>
      <c r="E23" s="257">
        <v>7476</v>
      </c>
      <c r="F23" s="248" t="s">
        <v>123</v>
      </c>
      <c r="G23" s="258" t="s">
        <v>243</v>
      </c>
      <c r="H23" s="259">
        <v>1</v>
      </c>
      <c r="I23" s="249">
        <v>4828.9979999999996</v>
      </c>
      <c r="J23" s="250">
        <v>3.6616242369592586E-2</v>
      </c>
      <c r="K23" s="250">
        <v>0.29942647313266268</v>
      </c>
      <c r="L23" s="250">
        <v>0.15489755845829717</v>
      </c>
      <c r="M23" s="260">
        <v>26.584</v>
      </c>
      <c r="N23" s="261">
        <v>0.26920698662538278</v>
      </c>
      <c r="O23" s="261">
        <v>52.888818757017503</v>
      </c>
      <c r="P23" s="262">
        <v>12</v>
      </c>
      <c r="Q23" s="263">
        <v>13</v>
      </c>
      <c r="R23" s="263">
        <v>2554</v>
      </c>
    </row>
    <row r="24" spans="1:18" ht="16.5">
      <c r="A24" s="255" t="s">
        <v>120</v>
      </c>
      <c r="B24" s="256" t="s">
        <v>304</v>
      </c>
      <c r="C24" s="246" t="s">
        <v>67</v>
      </c>
      <c r="D24" s="247">
        <v>0.83930636478302556</v>
      </c>
      <c r="E24" s="257">
        <v>1115</v>
      </c>
      <c r="F24" s="248" t="s">
        <v>123</v>
      </c>
      <c r="G24" s="258" t="s">
        <v>244</v>
      </c>
      <c r="H24" s="259">
        <v>4</v>
      </c>
      <c r="I24" s="249">
        <v>3986.4920000000002</v>
      </c>
      <c r="J24" s="250">
        <v>5.9878199183176235E-3</v>
      </c>
      <c r="K24" s="250">
        <v>0.29873044915790287</v>
      </c>
      <c r="L24" s="250">
        <v>0.22275223429521493</v>
      </c>
      <c r="M24" s="260">
        <v>22.68</v>
      </c>
      <c r="N24" s="261">
        <v>0.17559297748496672</v>
      </c>
      <c r="O24" s="261">
        <v>38.906386868454767</v>
      </c>
      <c r="P24" s="262">
        <v>11</v>
      </c>
      <c r="Q24" s="263">
        <v>7</v>
      </c>
      <c r="R24" s="263">
        <v>1551</v>
      </c>
    </row>
    <row r="25" spans="1:18" ht="16.5">
      <c r="A25" s="255" t="s">
        <v>120</v>
      </c>
      <c r="B25" s="256" t="s">
        <v>316</v>
      </c>
      <c r="C25" s="246" t="s">
        <v>70</v>
      </c>
      <c r="D25" s="247">
        <v>0.79517241379310344</v>
      </c>
      <c r="E25" s="257">
        <v>3028</v>
      </c>
      <c r="F25" s="248" t="s">
        <v>124</v>
      </c>
      <c r="G25" s="258" t="s">
        <v>253</v>
      </c>
      <c r="H25" s="259">
        <v>1</v>
      </c>
      <c r="I25" s="249">
        <v>5660.6679999999997</v>
      </c>
      <c r="J25" s="250">
        <v>2.2186093665963559E-2</v>
      </c>
      <c r="K25" s="250">
        <v>0.25903500168818433</v>
      </c>
      <c r="L25" s="250">
        <v>0.16482153696348206</v>
      </c>
      <c r="M25" s="260">
        <v>24.879000000000001</v>
      </c>
      <c r="N25" s="261">
        <v>0.30031791300956001</v>
      </c>
      <c r="O25" s="261">
        <v>22.75349835037137</v>
      </c>
      <c r="P25" s="262">
        <v>14</v>
      </c>
      <c r="Q25" s="263">
        <v>17</v>
      </c>
      <c r="R25" s="263">
        <v>1288</v>
      </c>
    </row>
    <row r="26" spans="1:18" ht="16.5">
      <c r="A26" s="255" t="s">
        <v>120</v>
      </c>
      <c r="B26" s="256" t="s">
        <v>320</v>
      </c>
      <c r="C26" s="246" t="s">
        <v>67</v>
      </c>
      <c r="D26" s="247">
        <v>0.81387096774193546</v>
      </c>
      <c r="E26" s="257">
        <v>2210</v>
      </c>
      <c r="F26" s="248" t="s">
        <v>122</v>
      </c>
      <c r="G26" s="258" t="s">
        <v>236</v>
      </c>
      <c r="H26" s="259">
        <v>1</v>
      </c>
      <c r="I26" s="249">
        <v>4970.2579999999998</v>
      </c>
      <c r="J26" s="250">
        <v>1.9076631213596106E-2</v>
      </c>
      <c r="K26" s="250">
        <v>0.23475338752688707</v>
      </c>
      <c r="L26" s="250">
        <v>0.18992977829319926</v>
      </c>
      <c r="M26" s="260">
        <v>23.212</v>
      </c>
      <c r="N26" s="261">
        <v>4.0239359807881202E-2</v>
      </c>
      <c r="O26" s="261">
        <v>31.366580970243398</v>
      </c>
      <c r="P26" s="262">
        <v>9</v>
      </c>
      <c r="Q26" s="263">
        <v>2</v>
      </c>
      <c r="R26" s="263">
        <v>1559</v>
      </c>
    </row>
    <row r="27" spans="1:18" ht="16.5">
      <c r="A27" s="255" t="s">
        <v>120</v>
      </c>
      <c r="B27" s="256" t="s">
        <v>322</v>
      </c>
      <c r="C27" s="246" t="s">
        <v>70</v>
      </c>
      <c r="D27" s="247">
        <v>0.72548387096774192</v>
      </c>
      <c r="E27" s="257">
        <v>9499</v>
      </c>
      <c r="F27" s="248" t="s">
        <v>122</v>
      </c>
      <c r="G27" s="258" t="s">
        <v>232</v>
      </c>
      <c r="H27" s="259">
        <v>2</v>
      </c>
      <c r="I27" s="249">
        <v>4867.9740000000002</v>
      </c>
      <c r="J27" s="250">
        <v>6.4079482034694685E-2</v>
      </c>
      <c r="K27" s="250">
        <v>0.31968074870698937</v>
      </c>
      <c r="L27" s="250">
        <v>0.2138466639304154</v>
      </c>
      <c r="M27" s="260">
        <v>27.593</v>
      </c>
      <c r="N27" s="261">
        <v>2.0542426890529816E-2</v>
      </c>
      <c r="O27" s="261">
        <v>43.775911703719039</v>
      </c>
      <c r="P27" s="262">
        <v>77</v>
      </c>
      <c r="Q27" s="263">
        <v>1</v>
      </c>
      <c r="R27" s="263">
        <v>2321</v>
      </c>
    </row>
    <row r="28" spans="1:18" ht="16.5">
      <c r="A28" s="255" t="s">
        <v>120</v>
      </c>
      <c r="B28" s="256" t="s">
        <v>326</v>
      </c>
      <c r="C28" s="246" t="s">
        <v>70</v>
      </c>
      <c r="D28" s="247">
        <v>0.73031250000000003</v>
      </c>
      <c r="E28" s="257">
        <v>4177</v>
      </c>
      <c r="F28" s="248" t="s">
        <v>122</v>
      </c>
      <c r="G28" s="258" t="s">
        <v>233</v>
      </c>
      <c r="H28" s="259">
        <v>1</v>
      </c>
      <c r="I28" s="249">
        <v>4712.0659999999998</v>
      </c>
      <c r="J28" s="250">
        <v>1.2057063713618807E-3</v>
      </c>
      <c r="K28" s="250">
        <v>0.40403735035064342</v>
      </c>
      <c r="L28" s="250">
        <v>0.15534587164101693</v>
      </c>
      <c r="M28" s="260">
        <v>24.279</v>
      </c>
      <c r="N28" s="261">
        <v>2.1222113612160781E-2</v>
      </c>
      <c r="O28" s="261">
        <v>22.092220270259375</v>
      </c>
      <c r="P28" s="262">
        <v>78</v>
      </c>
      <c r="Q28" s="263">
        <v>1</v>
      </c>
      <c r="R28" s="263">
        <v>1041</v>
      </c>
    </row>
    <row r="29" spans="1:18" ht="16.5">
      <c r="A29" s="255" t="s">
        <v>120</v>
      </c>
      <c r="B29" s="256" t="s">
        <v>336</v>
      </c>
      <c r="C29" s="246" t="s">
        <v>67</v>
      </c>
      <c r="D29" s="247">
        <v>0.84586206896551719</v>
      </c>
      <c r="E29" s="257">
        <v>6711</v>
      </c>
      <c r="F29" s="248" t="s">
        <v>124</v>
      </c>
      <c r="G29" s="258" t="s">
        <v>253</v>
      </c>
      <c r="H29" s="259">
        <v>1</v>
      </c>
      <c r="I29" s="249">
        <v>5665.7240000000002</v>
      </c>
      <c r="J29" s="250">
        <v>2.8843432176216901E-2</v>
      </c>
      <c r="K29" s="250">
        <v>0.36032676514661044</v>
      </c>
      <c r="L29" s="250">
        <v>0.11384246744105431</v>
      </c>
      <c r="M29" s="260">
        <v>19.803999999999998</v>
      </c>
      <c r="N29" s="261">
        <v>0</v>
      </c>
      <c r="O29" s="261">
        <v>16.590995254975358</v>
      </c>
      <c r="P29" s="262">
        <v>115</v>
      </c>
      <c r="Q29" s="263">
        <v>0</v>
      </c>
      <c r="R29" s="263">
        <v>940</v>
      </c>
    </row>
    <row r="30" spans="1:18" ht="16.5">
      <c r="A30" s="255" t="s">
        <v>120</v>
      </c>
      <c r="B30" s="256" t="s">
        <v>350</v>
      </c>
      <c r="C30" s="246" t="s">
        <v>67</v>
      </c>
      <c r="D30" s="247">
        <v>0.80649177478292644</v>
      </c>
      <c r="E30" s="257">
        <v>7326</v>
      </c>
      <c r="F30" s="248" t="s">
        <v>123</v>
      </c>
      <c r="G30" s="258" t="s">
        <v>244</v>
      </c>
      <c r="H30" s="259">
        <v>4</v>
      </c>
      <c r="I30" s="249">
        <v>4384.5229999999992</v>
      </c>
      <c r="J30" s="250">
        <v>4.4024517939625356E-2</v>
      </c>
      <c r="K30" s="250">
        <v>0.28754917984361078</v>
      </c>
      <c r="L30" s="250">
        <v>0.17903886009949085</v>
      </c>
      <c r="M30" s="260">
        <v>24.402999999999999</v>
      </c>
      <c r="N30" s="261">
        <v>0.41053496583322752</v>
      </c>
      <c r="O30" s="261">
        <v>52.069518166514356</v>
      </c>
      <c r="P30" s="262">
        <v>14</v>
      </c>
      <c r="Q30" s="263">
        <v>18</v>
      </c>
      <c r="R30" s="263">
        <v>2283</v>
      </c>
    </row>
    <row r="31" spans="1:18" ht="16.5">
      <c r="A31" s="255" t="s">
        <v>120</v>
      </c>
      <c r="B31" s="256" t="s">
        <v>352</v>
      </c>
      <c r="C31" s="246" t="s">
        <v>70</v>
      </c>
      <c r="D31" s="247">
        <v>0.76321428571428573</v>
      </c>
      <c r="E31" s="257">
        <v>3458</v>
      </c>
      <c r="F31" s="248" t="s">
        <v>123</v>
      </c>
      <c r="G31" s="258" t="s">
        <v>245</v>
      </c>
      <c r="H31" s="259">
        <v>1</v>
      </c>
      <c r="I31" s="249">
        <v>4221.451</v>
      </c>
      <c r="J31" s="250">
        <v>1.0360796322763063E-2</v>
      </c>
      <c r="K31" s="250">
        <v>0.28325404515079861</v>
      </c>
      <c r="L31" s="250">
        <v>0.15800254462269017</v>
      </c>
      <c r="M31" s="260">
        <v>23.268999999999998</v>
      </c>
      <c r="N31" s="261">
        <v>0</v>
      </c>
      <c r="O31" s="261">
        <v>8.2672995612172215</v>
      </c>
      <c r="P31" s="262">
        <v>7</v>
      </c>
      <c r="Q31" s="263">
        <v>0</v>
      </c>
      <c r="R31" s="263">
        <v>349</v>
      </c>
    </row>
    <row r="32" spans="1:18" ht="16.5">
      <c r="A32" s="255" t="s">
        <v>120</v>
      </c>
      <c r="B32" s="256" t="s">
        <v>360</v>
      </c>
      <c r="C32" s="246" t="s">
        <v>70</v>
      </c>
      <c r="D32" s="247">
        <v>0.77914714209850211</v>
      </c>
      <c r="E32" s="257">
        <v>5278</v>
      </c>
      <c r="F32" s="248" t="s">
        <v>124</v>
      </c>
      <c r="G32" s="258" t="s">
        <v>249</v>
      </c>
      <c r="H32" s="259">
        <v>3</v>
      </c>
      <c r="I32" s="249">
        <v>5560.5229999999992</v>
      </c>
      <c r="J32" s="250">
        <v>2.0477533492297889E-2</v>
      </c>
      <c r="K32" s="250">
        <v>0.32972224694685781</v>
      </c>
      <c r="L32" s="250">
        <v>0.13811650450865862</v>
      </c>
      <c r="M32" s="260">
        <v>24.378</v>
      </c>
      <c r="N32" s="261">
        <v>0.14387135886318608</v>
      </c>
      <c r="O32" s="261">
        <v>18.631340972782599</v>
      </c>
      <c r="P32" s="262">
        <v>56</v>
      </c>
      <c r="Q32" s="263">
        <v>8</v>
      </c>
      <c r="R32" s="263">
        <v>1036</v>
      </c>
    </row>
    <row r="33" spans="1:18" ht="16.5">
      <c r="A33" s="255" t="s">
        <v>120</v>
      </c>
      <c r="B33" s="256" t="s">
        <v>366</v>
      </c>
      <c r="C33" s="246" t="s">
        <v>70</v>
      </c>
      <c r="D33" s="247">
        <v>0.7420687393896791</v>
      </c>
      <c r="E33" s="257">
        <v>4717</v>
      </c>
      <c r="F33" s="248" t="s">
        <v>124</v>
      </c>
      <c r="G33" s="258" t="s">
        <v>254</v>
      </c>
      <c r="H33" s="259">
        <v>8</v>
      </c>
      <c r="I33" s="249">
        <v>5753.9930000000004</v>
      </c>
      <c r="J33" s="250">
        <v>1.3735928449452621E-2</v>
      </c>
      <c r="K33" s="250">
        <v>0.24214710846205353</v>
      </c>
      <c r="L33" s="250">
        <v>0.15849862869141482</v>
      </c>
      <c r="M33" s="260">
        <v>28.786999999999999</v>
      </c>
      <c r="N33" s="261">
        <v>8.6896178010644087E-2</v>
      </c>
      <c r="O33" s="261">
        <v>32.186344335142564</v>
      </c>
      <c r="P33" s="262">
        <v>4</v>
      </c>
      <c r="Q33" s="263">
        <v>5</v>
      </c>
      <c r="R33" s="263">
        <v>2049</v>
      </c>
    </row>
    <row r="34" spans="1:18" ht="16.5">
      <c r="A34" s="255" t="s">
        <v>120</v>
      </c>
      <c r="B34" s="256" t="s">
        <v>368</v>
      </c>
      <c r="C34" s="246" t="s">
        <v>70</v>
      </c>
      <c r="D34" s="247">
        <v>0.79857142857142871</v>
      </c>
      <c r="E34" s="257">
        <v>7799</v>
      </c>
      <c r="F34" s="248" t="s">
        <v>123</v>
      </c>
      <c r="G34" s="258" t="s">
        <v>246</v>
      </c>
      <c r="H34" s="259">
        <v>1</v>
      </c>
      <c r="I34" s="249">
        <v>3733.5169999999998</v>
      </c>
      <c r="J34" s="250">
        <v>1.6459441565067668E-2</v>
      </c>
      <c r="K34" s="250">
        <v>0.38449791543264505</v>
      </c>
      <c r="L34" s="250">
        <v>0.18266958473739373</v>
      </c>
      <c r="M34" s="260">
        <v>24.253</v>
      </c>
      <c r="N34" s="261">
        <v>2.6784396589060663E-2</v>
      </c>
      <c r="O34" s="261">
        <v>61.818387327552017</v>
      </c>
      <c r="P34" s="262">
        <v>67</v>
      </c>
      <c r="Q34" s="263">
        <v>1</v>
      </c>
      <c r="R34" s="263">
        <v>2308</v>
      </c>
    </row>
    <row r="35" spans="1:18" ht="16.5">
      <c r="A35" s="255" t="s">
        <v>120</v>
      </c>
      <c r="B35" s="256" t="s">
        <v>374</v>
      </c>
      <c r="C35" s="246" t="s">
        <v>70</v>
      </c>
      <c r="D35" s="247">
        <v>0.71441404877939596</v>
      </c>
      <c r="E35" s="257">
        <v>3003</v>
      </c>
      <c r="F35" s="248" t="s">
        <v>123</v>
      </c>
      <c r="G35" s="258" t="s">
        <v>242</v>
      </c>
      <c r="H35" s="259">
        <v>2</v>
      </c>
      <c r="I35" s="249">
        <v>4778.9880000000003</v>
      </c>
      <c r="J35" s="250">
        <v>2.8467659337750136E-2</v>
      </c>
      <c r="K35" s="250">
        <v>0.31984130824267898</v>
      </c>
      <c r="L35" s="250">
        <v>0.15902948490349839</v>
      </c>
      <c r="M35" s="260">
        <v>25.265000000000001</v>
      </c>
      <c r="N35" s="261">
        <v>0.18832439001730072</v>
      </c>
      <c r="O35" s="261">
        <v>19.962385341833876</v>
      </c>
      <c r="P35" s="262">
        <v>43</v>
      </c>
      <c r="Q35" s="263">
        <v>9</v>
      </c>
      <c r="R35" s="263">
        <v>954</v>
      </c>
    </row>
    <row r="36" spans="1:18" ht="16.5">
      <c r="A36" s="255" t="s">
        <v>120</v>
      </c>
      <c r="B36" s="256" t="s">
        <v>378</v>
      </c>
      <c r="C36" s="246" t="s">
        <v>67</v>
      </c>
      <c r="D36" s="247">
        <v>0.83162555017225426</v>
      </c>
      <c r="E36" s="257">
        <v>3369</v>
      </c>
      <c r="F36" s="248" t="s">
        <v>122</v>
      </c>
      <c r="G36" s="258" t="s">
        <v>229</v>
      </c>
      <c r="H36" s="259">
        <v>4</v>
      </c>
      <c r="I36" s="249">
        <v>4459.6589999999997</v>
      </c>
      <c r="J36" s="250">
        <v>4.523488338247119E-2</v>
      </c>
      <c r="K36" s="250">
        <v>0.29689114572657971</v>
      </c>
      <c r="L36" s="250">
        <v>0.15113263144110348</v>
      </c>
      <c r="M36" s="260">
        <v>21.818000000000001</v>
      </c>
      <c r="N36" s="261">
        <v>2.2423239086217132E-2</v>
      </c>
      <c r="O36" s="261">
        <v>17.355587052732059</v>
      </c>
      <c r="P36" s="262">
        <v>46</v>
      </c>
      <c r="Q36" s="263">
        <v>1</v>
      </c>
      <c r="R36" s="263">
        <v>774</v>
      </c>
    </row>
    <row r="37" spans="1:18" ht="16.5">
      <c r="A37" s="255" t="s">
        <v>120</v>
      </c>
      <c r="B37" s="256" t="s">
        <v>388</v>
      </c>
      <c r="C37" s="246" t="s">
        <v>67</v>
      </c>
      <c r="D37" s="247">
        <v>0.80723334614564812</v>
      </c>
      <c r="E37" s="257">
        <v>4076</v>
      </c>
      <c r="F37" s="248" t="s">
        <v>122</v>
      </c>
      <c r="G37" s="258" t="s">
        <v>226</v>
      </c>
      <c r="H37" s="259">
        <v>2</v>
      </c>
      <c r="I37" s="249">
        <v>4692.2719999999999</v>
      </c>
      <c r="J37" s="250">
        <v>1.1606360809405891E-2</v>
      </c>
      <c r="K37" s="250">
        <v>0.25332538148142941</v>
      </c>
      <c r="L37" s="250">
        <v>0.17816528965072784</v>
      </c>
      <c r="M37" s="260">
        <v>20.361999999999998</v>
      </c>
      <c r="N37" s="261">
        <v>0</v>
      </c>
      <c r="O37" s="261">
        <v>5.519714117169678</v>
      </c>
      <c r="P37" s="262">
        <v>11</v>
      </c>
      <c r="Q37" s="263">
        <v>0</v>
      </c>
      <c r="R37" s="263">
        <v>259</v>
      </c>
    </row>
    <row r="38" spans="1:18" ht="16.5">
      <c r="A38" s="255" t="s">
        <v>120</v>
      </c>
      <c r="B38" s="256" t="s">
        <v>390</v>
      </c>
      <c r="C38" s="246" t="s">
        <v>67</v>
      </c>
      <c r="D38" s="247">
        <v>0.82086081314854498</v>
      </c>
      <c r="E38" s="257">
        <v>4886</v>
      </c>
      <c r="F38" s="248" t="s">
        <v>124</v>
      </c>
      <c r="G38" s="258" t="s">
        <v>251</v>
      </c>
      <c r="H38" s="259">
        <v>2</v>
      </c>
      <c r="I38" s="249">
        <v>5571.8639999999996</v>
      </c>
      <c r="J38" s="250">
        <v>2.9631171720618233E-2</v>
      </c>
      <c r="K38" s="250">
        <v>0.3191984249798725</v>
      </c>
      <c r="L38" s="250">
        <v>0.1085812575468461</v>
      </c>
      <c r="M38" s="260">
        <v>23.19</v>
      </c>
      <c r="N38" s="261">
        <v>0</v>
      </c>
      <c r="O38" s="261">
        <v>9.4941297921126573</v>
      </c>
      <c r="P38" s="262">
        <v>63</v>
      </c>
      <c r="Q38" s="263">
        <v>0</v>
      </c>
      <c r="R38" s="263">
        <v>529</v>
      </c>
    </row>
    <row r="39" spans="1:18" ht="16.5">
      <c r="A39" s="255" t="s">
        <v>120</v>
      </c>
      <c r="B39" s="256" t="s">
        <v>400</v>
      </c>
      <c r="C39" s="246" t="s">
        <v>70</v>
      </c>
      <c r="D39" s="247">
        <v>0.79518518518518511</v>
      </c>
      <c r="E39" s="257">
        <v>5775</v>
      </c>
      <c r="F39" s="248" t="s">
        <v>123</v>
      </c>
      <c r="G39" s="258" t="s">
        <v>240</v>
      </c>
      <c r="H39" s="259">
        <v>1</v>
      </c>
      <c r="I39" s="249">
        <v>2916.8180000000002</v>
      </c>
      <c r="J39" s="250">
        <v>1.4931103799955835E-2</v>
      </c>
      <c r="K39" s="250">
        <v>0.38114888287709936</v>
      </c>
      <c r="L39" s="250">
        <v>0.23244508227801663</v>
      </c>
      <c r="M39" s="260">
        <v>21.956</v>
      </c>
      <c r="N39" s="261">
        <v>0.30855541895311944</v>
      </c>
      <c r="O39" s="261">
        <v>41.140722527082595</v>
      </c>
      <c r="P39" s="262">
        <v>40</v>
      </c>
      <c r="Q39" s="263">
        <v>9</v>
      </c>
      <c r="R39" s="263">
        <v>1200</v>
      </c>
    </row>
    <row r="40" spans="1:18" ht="16.5">
      <c r="A40" s="255" t="s">
        <v>120</v>
      </c>
      <c r="B40" s="256" t="s">
        <v>402</v>
      </c>
      <c r="C40" s="246" t="s">
        <v>67</v>
      </c>
      <c r="D40" s="247">
        <v>0.845942350935733</v>
      </c>
      <c r="E40" s="257">
        <v>9102</v>
      </c>
      <c r="F40" s="248" t="s">
        <v>122</v>
      </c>
      <c r="G40" s="258" t="s">
        <v>231</v>
      </c>
      <c r="H40" s="259">
        <v>3</v>
      </c>
      <c r="I40" s="249">
        <v>4562.3909999999996</v>
      </c>
      <c r="J40" s="250">
        <v>3.0365880012156684E-3</v>
      </c>
      <c r="K40" s="250">
        <v>0.23252139049919621</v>
      </c>
      <c r="L40" s="250">
        <v>0.15825035600850521</v>
      </c>
      <c r="M40" s="260">
        <v>20.018999999999998</v>
      </c>
      <c r="N40" s="261">
        <v>2.1918331857133686E-2</v>
      </c>
      <c r="O40" s="261">
        <v>12.822224136423205</v>
      </c>
      <c r="P40" s="262">
        <v>3</v>
      </c>
      <c r="Q40" s="263">
        <v>1</v>
      </c>
      <c r="R40" s="263">
        <v>585</v>
      </c>
    </row>
    <row r="41" spans="1:18" ht="16.5">
      <c r="A41" s="255" t="s">
        <v>120</v>
      </c>
      <c r="B41" s="256" t="s">
        <v>412</v>
      </c>
      <c r="C41" s="246" t="s">
        <v>70</v>
      </c>
      <c r="D41" s="247">
        <v>0.79868909231246565</v>
      </c>
      <c r="E41" s="257">
        <v>824</v>
      </c>
      <c r="F41" s="248" t="s">
        <v>122</v>
      </c>
      <c r="G41" s="258" t="s">
        <v>238</v>
      </c>
      <c r="H41" s="259">
        <v>11</v>
      </c>
      <c r="I41" s="249">
        <v>5148.0149999999994</v>
      </c>
      <c r="J41" s="250">
        <v>3.2015854495583564E-2</v>
      </c>
      <c r="K41" s="250">
        <v>0.24740840986615467</v>
      </c>
      <c r="L41" s="250">
        <v>0.13383799386753922</v>
      </c>
      <c r="M41" s="260">
        <v>20.148</v>
      </c>
      <c r="N41" s="261">
        <v>0</v>
      </c>
      <c r="O41" s="261">
        <v>35.761356561703884</v>
      </c>
      <c r="P41" s="262">
        <v>33</v>
      </c>
      <c r="Q41" s="263">
        <v>0</v>
      </c>
      <c r="R41" s="263">
        <v>1841</v>
      </c>
    </row>
    <row r="42" spans="1:18" ht="16.5">
      <c r="A42" s="255" t="s">
        <v>120</v>
      </c>
      <c r="B42" s="256" t="s">
        <v>414</v>
      </c>
      <c r="C42" s="246" t="s">
        <v>67</v>
      </c>
      <c r="D42" s="247">
        <v>0.83205485871750762</v>
      </c>
      <c r="E42" s="257">
        <v>5685</v>
      </c>
      <c r="F42" s="248" t="s">
        <v>124</v>
      </c>
      <c r="G42" s="258" t="s">
        <v>249</v>
      </c>
      <c r="H42" s="259">
        <v>3</v>
      </c>
      <c r="I42" s="249">
        <v>5801.9220000000005</v>
      </c>
      <c r="J42" s="250">
        <v>3.6220002439665013E-3</v>
      </c>
      <c r="K42" s="250">
        <v>0.26505539507889997</v>
      </c>
      <c r="L42" s="250">
        <v>0.146132635729669</v>
      </c>
      <c r="M42" s="260">
        <v>23.762</v>
      </c>
      <c r="N42" s="261">
        <v>0</v>
      </c>
      <c r="O42" s="261">
        <v>9.7726236236888386</v>
      </c>
      <c r="P42" s="262">
        <v>7</v>
      </c>
      <c r="Q42" s="263">
        <v>0</v>
      </c>
      <c r="R42" s="263">
        <v>574</v>
      </c>
    </row>
    <row r="43" spans="1:18" ht="16.5">
      <c r="A43" s="255" t="s">
        <v>120</v>
      </c>
      <c r="B43" s="256" t="s">
        <v>424</v>
      </c>
      <c r="C43" s="246" t="s">
        <v>67</v>
      </c>
      <c r="D43" s="247">
        <v>0.81168632732885815</v>
      </c>
      <c r="E43" s="257">
        <v>1442</v>
      </c>
      <c r="F43" s="248" t="s">
        <v>122</v>
      </c>
      <c r="G43" s="258" t="s">
        <v>228</v>
      </c>
      <c r="H43" s="259">
        <v>12</v>
      </c>
      <c r="I43" s="249">
        <v>5131.74</v>
      </c>
      <c r="J43" s="250">
        <v>1.1056856199805032E-2</v>
      </c>
      <c r="K43" s="250">
        <v>0.27873606411447432</v>
      </c>
      <c r="L43" s="250">
        <v>0.12510376597411405</v>
      </c>
      <c r="M43" s="260">
        <v>21.076000000000001</v>
      </c>
      <c r="N43" s="261">
        <v>0</v>
      </c>
      <c r="O43" s="261">
        <v>18.843511167752069</v>
      </c>
      <c r="P43" s="262">
        <v>41</v>
      </c>
      <c r="Q43" s="263">
        <v>0</v>
      </c>
      <c r="R43" s="263">
        <v>967</v>
      </c>
    </row>
    <row r="44" spans="1:18" ht="16.5">
      <c r="A44" s="255" t="s">
        <v>120</v>
      </c>
      <c r="B44" s="256" t="s">
        <v>428</v>
      </c>
      <c r="C44" s="246" t="s">
        <v>67</v>
      </c>
      <c r="D44" s="247">
        <v>0.81599999999999995</v>
      </c>
      <c r="E44" s="257">
        <v>7895</v>
      </c>
      <c r="F44" s="248" t="s">
        <v>121</v>
      </c>
      <c r="G44" s="258" t="s">
        <v>215</v>
      </c>
      <c r="H44" s="259">
        <v>1</v>
      </c>
      <c r="I44" s="249">
        <v>1301.1310000000001</v>
      </c>
      <c r="J44" s="250">
        <v>2.1864112653178558E-2</v>
      </c>
      <c r="K44" s="250">
        <v>0.44796133110713537</v>
      </c>
      <c r="L44" s="250">
        <v>0.18291778460431732</v>
      </c>
      <c r="M44" s="260">
        <v>19.300999999999998</v>
      </c>
      <c r="N44" s="261">
        <v>0.46113727211172428</v>
      </c>
      <c r="O44" s="261">
        <v>40.272655097757259</v>
      </c>
      <c r="P44" s="262">
        <v>32</v>
      </c>
      <c r="Q44" s="263">
        <v>6</v>
      </c>
      <c r="R44" s="263">
        <v>524</v>
      </c>
    </row>
    <row r="45" spans="1:18" ht="16.5">
      <c r="A45" s="255" t="s">
        <v>120</v>
      </c>
      <c r="B45" s="256" t="s">
        <v>440</v>
      </c>
      <c r="C45" s="246" t="s">
        <v>70</v>
      </c>
      <c r="D45" s="247">
        <v>0.7622063969030729</v>
      </c>
      <c r="E45" s="257">
        <v>8057</v>
      </c>
      <c r="F45" s="248" t="s">
        <v>122</v>
      </c>
      <c r="G45" s="258" t="s">
        <v>235</v>
      </c>
      <c r="H45" s="259">
        <v>5</v>
      </c>
      <c r="I45" s="249">
        <v>854.92900000000009</v>
      </c>
      <c r="J45" s="250">
        <v>2.1362837611162547E-2</v>
      </c>
      <c r="K45" s="250">
        <v>0.30124003904439151</v>
      </c>
      <c r="L45" s="250">
        <v>0.16141691298341734</v>
      </c>
      <c r="M45" s="260">
        <v>23.661000000000001</v>
      </c>
      <c r="N45" s="261">
        <v>0</v>
      </c>
      <c r="O45" s="261">
        <v>31.815507486586601</v>
      </c>
      <c r="P45" s="262">
        <v>9</v>
      </c>
      <c r="Q45" s="263">
        <v>0</v>
      </c>
      <c r="R45" s="263">
        <v>272</v>
      </c>
    </row>
    <row r="46" spans="1:18" ht="16.5">
      <c r="A46" s="255" t="s">
        <v>120</v>
      </c>
      <c r="B46" s="256" t="s">
        <v>444</v>
      </c>
      <c r="C46" s="246" t="s">
        <v>70</v>
      </c>
      <c r="D46" s="247">
        <v>0.77003335634442571</v>
      </c>
      <c r="E46" s="257">
        <v>7030</v>
      </c>
      <c r="F46" s="248" t="s">
        <v>123</v>
      </c>
      <c r="G46" s="258" t="s">
        <v>247</v>
      </c>
      <c r="H46" s="259">
        <v>4</v>
      </c>
      <c r="I46" s="249">
        <v>4192.5950000000003</v>
      </c>
      <c r="J46" s="250">
        <v>2.9078590375666447E-2</v>
      </c>
      <c r="K46" s="250">
        <v>0.30372062669271011</v>
      </c>
      <c r="L46" s="250">
        <v>0.25783554099549322</v>
      </c>
      <c r="M46" s="260">
        <v>23.31</v>
      </c>
      <c r="N46" s="261">
        <v>9.5406305641255587E-2</v>
      </c>
      <c r="O46" s="261">
        <v>20.154582066715243</v>
      </c>
      <c r="P46" s="262">
        <v>14</v>
      </c>
      <c r="Q46" s="263">
        <v>4</v>
      </c>
      <c r="R46" s="263">
        <v>845</v>
      </c>
    </row>
    <row r="47" spans="1:18" ht="16.5">
      <c r="A47" s="255" t="s">
        <v>120</v>
      </c>
      <c r="B47" s="256" t="s">
        <v>450</v>
      </c>
      <c r="C47" s="246" t="s">
        <v>67</v>
      </c>
      <c r="D47" s="247">
        <v>0.83193669666900172</v>
      </c>
      <c r="E47" s="257">
        <v>5771</v>
      </c>
      <c r="F47" s="248" t="s">
        <v>121</v>
      </c>
      <c r="G47" s="258" t="s">
        <v>223</v>
      </c>
      <c r="H47" s="259">
        <v>2</v>
      </c>
      <c r="I47" s="249">
        <v>1351.3710000000001</v>
      </c>
      <c r="J47" s="250">
        <v>2.0457651476317128E-2</v>
      </c>
      <c r="K47" s="250">
        <v>0.3387301843350351</v>
      </c>
      <c r="L47" s="250">
        <v>0.2797159329303352</v>
      </c>
      <c r="M47" s="260">
        <v>16.815000000000001</v>
      </c>
      <c r="N47" s="261">
        <v>0.14799784811128844</v>
      </c>
      <c r="O47" s="261">
        <v>6.9558988612305575</v>
      </c>
      <c r="P47" s="262">
        <v>4</v>
      </c>
      <c r="Q47" s="263">
        <v>2</v>
      </c>
      <c r="R47" s="263">
        <v>94</v>
      </c>
    </row>
    <row r="48" spans="1:18" ht="16.5">
      <c r="A48" s="255" t="s">
        <v>120</v>
      </c>
      <c r="B48" s="256" t="s">
        <v>468</v>
      </c>
      <c r="C48" s="246" t="s">
        <v>70</v>
      </c>
      <c r="D48" s="247">
        <v>0.75225806451612898</v>
      </c>
      <c r="E48" s="257">
        <v>1286</v>
      </c>
      <c r="F48" s="248" t="s">
        <v>124</v>
      </c>
      <c r="G48" s="258" t="s">
        <v>250</v>
      </c>
      <c r="H48" s="259">
        <v>1</v>
      </c>
      <c r="I48" s="249">
        <v>5584.0550000000003</v>
      </c>
      <c r="J48" s="250">
        <v>3.5419177482691251E-2</v>
      </c>
      <c r="K48" s="250">
        <v>0.2929452967045757</v>
      </c>
      <c r="L48" s="250">
        <v>0.12929672075221321</v>
      </c>
      <c r="M48" s="260">
        <v>23.936</v>
      </c>
      <c r="N48" s="261">
        <v>0</v>
      </c>
      <c r="O48" s="261">
        <v>3.2055558192030702</v>
      </c>
      <c r="P48" s="262">
        <v>50</v>
      </c>
      <c r="Q48" s="263">
        <v>0</v>
      </c>
      <c r="R48" s="263">
        <v>179</v>
      </c>
    </row>
    <row r="49" spans="1:18" ht="16.5">
      <c r="A49" s="255" t="s">
        <v>120</v>
      </c>
      <c r="B49" s="256" t="s">
        <v>470</v>
      </c>
      <c r="C49" s="246" t="s">
        <v>70</v>
      </c>
      <c r="D49" s="247">
        <v>0.77945611802302894</v>
      </c>
      <c r="E49" s="257">
        <v>7745</v>
      </c>
      <c r="F49" s="248" t="s">
        <v>122</v>
      </c>
      <c r="G49" s="258" t="s">
        <v>235</v>
      </c>
      <c r="H49" s="259">
        <v>2</v>
      </c>
      <c r="I49" s="249">
        <v>4774.6059999999998</v>
      </c>
      <c r="J49" s="250">
        <v>5.3285432178341571E-2</v>
      </c>
      <c r="K49" s="250">
        <v>0.30303401683716369</v>
      </c>
      <c r="L49" s="250">
        <v>0.17928180880265304</v>
      </c>
      <c r="M49" s="260">
        <v>23.463999999999999</v>
      </c>
      <c r="N49" s="261">
        <v>2.0944136542366008E-2</v>
      </c>
      <c r="O49" s="261">
        <v>12.189487467657017</v>
      </c>
      <c r="P49" s="262">
        <v>79</v>
      </c>
      <c r="Q49" s="263">
        <v>1</v>
      </c>
      <c r="R49" s="263">
        <v>582</v>
      </c>
    </row>
    <row r="50" spans="1:18" ht="16.5">
      <c r="A50" s="255" t="s">
        <v>120</v>
      </c>
      <c r="B50" s="256" t="s">
        <v>472</v>
      </c>
      <c r="C50" s="246" t="s">
        <v>70</v>
      </c>
      <c r="D50" s="247">
        <v>0.78898498997723254</v>
      </c>
      <c r="E50" s="257">
        <v>3878</v>
      </c>
      <c r="F50" s="248" t="s">
        <v>122</v>
      </c>
      <c r="G50" s="258" t="s">
        <v>238</v>
      </c>
      <c r="H50" s="259">
        <v>4</v>
      </c>
      <c r="I50" s="249">
        <v>5016.8080000000009</v>
      </c>
      <c r="J50" s="250">
        <v>4.8845206463526102E-2</v>
      </c>
      <c r="K50" s="250">
        <v>0.22362941378080681</v>
      </c>
      <c r="L50" s="250">
        <v>0.17959626918151941</v>
      </c>
      <c r="M50" s="260">
        <v>19.776</v>
      </c>
      <c r="N50" s="261">
        <v>0</v>
      </c>
      <c r="O50" s="261">
        <v>7.1758775699608188</v>
      </c>
      <c r="P50" s="262">
        <v>27</v>
      </c>
      <c r="Q50" s="263">
        <v>0</v>
      </c>
      <c r="R50" s="263">
        <v>360</v>
      </c>
    </row>
    <row r="51" spans="1:18" ht="16.5">
      <c r="A51" s="255" t="s">
        <v>120</v>
      </c>
      <c r="B51" s="256" t="s">
        <v>476</v>
      </c>
      <c r="C51" s="246" t="s">
        <v>67</v>
      </c>
      <c r="D51" s="247">
        <v>0.82815555340217817</v>
      </c>
      <c r="E51" s="257">
        <v>8166</v>
      </c>
      <c r="F51" s="248" t="s">
        <v>122</v>
      </c>
      <c r="G51" s="258" t="s">
        <v>229</v>
      </c>
      <c r="H51" s="259">
        <v>4</v>
      </c>
      <c r="I51" s="249">
        <v>4612.0349999999999</v>
      </c>
      <c r="J51" s="250">
        <v>1.5431297803446061E-2</v>
      </c>
      <c r="K51" s="250">
        <v>0.26397419222639856</v>
      </c>
      <c r="L51" s="250">
        <v>0.12098780690085831</v>
      </c>
      <c r="M51" s="260">
        <v>21.725000000000001</v>
      </c>
      <c r="N51" s="261">
        <v>4.3364805340809429E-2</v>
      </c>
      <c r="O51" s="261">
        <v>26.192342425848896</v>
      </c>
      <c r="P51" s="262">
        <v>17</v>
      </c>
      <c r="Q51" s="263">
        <v>2</v>
      </c>
      <c r="R51" s="263">
        <v>1208</v>
      </c>
    </row>
    <row r="52" spans="1:18" ht="16.5">
      <c r="A52" s="255" t="s">
        <v>120</v>
      </c>
      <c r="B52" s="256" t="s">
        <v>484</v>
      </c>
      <c r="C52" s="246" t="s">
        <v>67</v>
      </c>
      <c r="D52" s="247">
        <v>0.84111111111111103</v>
      </c>
      <c r="E52" s="257">
        <v>5773</v>
      </c>
      <c r="F52" s="248" t="s">
        <v>123</v>
      </c>
      <c r="G52" s="258" t="s">
        <v>239</v>
      </c>
      <c r="H52" s="259">
        <v>1</v>
      </c>
      <c r="I52" s="249">
        <v>3709.7689999999998</v>
      </c>
      <c r="J52" s="250">
        <v>1.7510904301141095E-2</v>
      </c>
      <c r="K52" s="250">
        <v>0.35195555139853363</v>
      </c>
      <c r="L52" s="250">
        <v>0.19165613815846755</v>
      </c>
      <c r="M52" s="260">
        <v>22.821999999999999</v>
      </c>
      <c r="N52" s="261">
        <v>0.43129370049725468</v>
      </c>
      <c r="O52" s="261">
        <v>50.596142239584189</v>
      </c>
      <c r="P52" s="262">
        <v>42</v>
      </c>
      <c r="Q52" s="263">
        <v>16</v>
      </c>
      <c r="R52" s="263">
        <v>1877</v>
      </c>
    </row>
    <row r="53" spans="1:18" ht="16.5">
      <c r="A53" s="255" t="s">
        <v>120</v>
      </c>
      <c r="B53" s="256" t="s">
        <v>488</v>
      </c>
      <c r="C53" s="246" t="s">
        <v>70</v>
      </c>
      <c r="D53" s="247">
        <v>0.78629629629629627</v>
      </c>
      <c r="E53" s="257">
        <v>4377</v>
      </c>
      <c r="F53" s="248" t="s">
        <v>123</v>
      </c>
      <c r="G53" s="258" t="s">
        <v>241</v>
      </c>
      <c r="H53" s="259">
        <v>1</v>
      </c>
      <c r="I53" s="249">
        <v>4344.1049999999996</v>
      </c>
      <c r="J53" s="250">
        <v>3.8231024089884165E-2</v>
      </c>
      <c r="K53" s="250">
        <v>0.29578110361829274</v>
      </c>
      <c r="L53" s="250">
        <v>0.19520706796912138</v>
      </c>
      <c r="M53" s="260">
        <v>26.83</v>
      </c>
      <c r="N53" s="261">
        <v>0</v>
      </c>
      <c r="O53" s="261">
        <v>0</v>
      </c>
      <c r="P53" s="262">
        <v>11</v>
      </c>
      <c r="Q53" s="263">
        <v>8</v>
      </c>
      <c r="R53" s="263">
        <v>4039</v>
      </c>
    </row>
    <row r="54" spans="1:18" ht="16.5">
      <c r="A54" s="255" t="s">
        <v>120</v>
      </c>
      <c r="B54" s="256" t="s">
        <v>492</v>
      </c>
      <c r="C54" s="246" t="s">
        <v>67</v>
      </c>
      <c r="D54" s="247">
        <v>0.82460452627993286</v>
      </c>
      <c r="E54" s="257">
        <v>5875</v>
      </c>
      <c r="F54" s="248" t="s">
        <v>122</v>
      </c>
      <c r="G54" s="258" t="s">
        <v>226</v>
      </c>
      <c r="H54" s="259">
        <v>12</v>
      </c>
      <c r="I54" s="249">
        <v>4596.3259999999991</v>
      </c>
      <c r="J54" s="250">
        <v>4.6302196818988504E-3</v>
      </c>
      <c r="K54" s="250">
        <v>0.28037888906494735</v>
      </c>
      <c r="L54" s="250">
        <v>0.17296423273719053</v>
      </c>
      <c r="M54" s="260">
        <v>20.491</v>
      </c>
      <c r="N54" s="261">
        <v>0</v>
      </c>
      <c r="O54" s="261">
        <v>3.981440829044764</v>
      </c>
      <c r="P54" s="262">
        <v>41</v>
      </c>
      <c r="Q54" s="263">
        <v>0</v>
      </c>
      <c r="R54" s="263">
        <v>183</v>
      </c>
    </row>
    <row r="55" spans="1:18" ht="16.5">
      <c r="A55" s="255" t="s">
        <v>120</v>
      </c>
      <c r="B55" s="256" t="s">
        <v>494</v>
      </c>
      <c r="C55" s="246" t="s">
        <v>70</v>
      </c>
      <c r="D55" s="247">
        <v>0.79387096774193544</v>
      </c>
      <c r="E55" s="257">
        <v>3588</v>
      </c>
      <c r="F55" s="248" t="s">
        <v>122</v>
      </c>
      <c r="G55" s="258" t="s">
        <v>234</v>
      </c>
      <c r="H55" s="259">
        <v>1</v>
      </c>
      <c r="I55" s="249">
        <v>4906.1750000000002</v>
      </c>
      <c r="J55" s="250">
        <v>2.0747081686817364E-2</v>
      </c>
      <c r="K55" s="250">
        <v>0.29970051509384854</v>
      </c>
      <c r="L55" s="250">
        <v>0.1909838112174963</v>
      </c>
      <c r="M55" s="260">
        <v>23.896000000000001</v>
      </c>
      <c r="N55" s="261">
        <v>0</v>
      </c>
      <c r="O55" s="261">
        <v>7.8472537159803712</v>
      </c>
      <c r="P55" s="262">
        <v>67</v>
      </c>
      <c r="Q55" s="263">
        <v>0</v>
      </c>
      <c r="R55" s="263">
        <v>385</v>
      </c>
    </row>
    <row r="56" spans="1:18" ht="16.5">
      <c r="A56" s="255" t="s">
        <v>120</v>
      </c>
      <c r="B56" s="256" t="s">
        <v>496</v>
      </c>
      <c r="C56" s="246" t="s">
        <v>67</v>
      </c>
      <c r="D56" s="247">
        <v>0.81546343844004887</v>
      </c>
      <c r="E56" s="257">
        <v>5575</v>
      </c>
      <c r="F56" s="248" t="s">
        <v>124</v>
      </c>
      <c r="G56" s="258" t="s">
        <v>250</v>
      </c>
      <c r="H56" s="259">
        <v>2</v>
      </c>
      <c r="I56" s="249">
        <v>5942.8959999999997</v>
      </c>
      <c r="J56" s="250">
        <v>1.0591111469684802E-2</v>
      </c>
      <c r="K56" s="250">
        <v>0.28205804812985297</v>
      </c>
      <c r="L56" s="250">
        <v>0.20848421375706391</v>
      </c>
      <c r="M56" s="260">
        <v>20.841999999999999</v>
      </c>
      <c r="N56" s="261">
        <v>1.68268130554531E-2</v>
      </c>
      <c r="O56" s="261">
        <v>9.4398421241091892</v>
      </c>
      <c r="P56" s="262">
        <v>15</v>
      </c>
      <c r="Q56" s="263">
        <v>1</v>
      </c>
      <c r="R56" s="263">
        <v>561</v>
      </c>
    </row>
    <row r="57" spans="1:18" ht="16.5">
      <c r="A57" s="255" t="s">
        <v>120</v>
      </c>
      <c r="B57" s="256" t="s">
        <v>498</v>
      </c>
      <c r="C57" s="246" t="s">
        <v>70</v>
      </c>
      <c r="D57" s="247">
        <v>0.75751302583170244</v>
      </c>
      <c r="E57" s="257">
        <v>6306</v>
      </c>
      <c r="F57" s="248" t="s">
        <v>122</v>
      </c>
      <c r="G57" s="258" t="s">
        <v>237</v>
      </c>
      <c r="H57" s="259">
        <v>2</v>
      </c>
      <c r="I57" s="249">
        <v>4698.6410000000005</v>
      </c>
      <c r="J57" s="250">
        <v>5.5582582699172385E-2</v>
      </c>
      <c r="K57" s="250">
        <v>0.32436655129730713</v>
      </c>
      <c r="L57" s="250">
        <v>0.15408710731464695</v>
      </c>
      <c r="M57" s="260">
        <v>23.532</v>
      </c>
      <c r="N57" s="261">
        <v>0</v>
      </c>
      <c r="O57" s="261">
        <v>6.618935134648507</v>
      </c>
      <c r="P57" s="262">
        <v>65</v>
      </c>
      <c r="Q57" s="263">
        <v>0</v>
      </c>
      <c r="R57" s="263">
        <v>311</v>
      </c>
    </row>
    <row r="58" spans="1:18" ht="16.5">
      <c r="A58" s="255" t="s">
        <v>120</v>
      </c>
      <c r="B58" s="256" t="s">
        <v>502</v>
      </c>
      <c r="C58" s="246" t="s">
        <v>67</v>
      </c>
      <c r="D58" s="247">
        <v>0.84465032264019979</v>
      </c>
      <c r="E58" s="257">
        <v>788</v>
      </c>
      <c r="F58" s="248" t="s">
        <v>121</v>
      </c>
      <c r="G58" s="258" t="s">
        <v>216</v>
      </c>
      <c r="H58" s="259">
        <v>2</v>
      </c>
      <c r="I58" s="249">
        <v>2199.627</v>
      </c>
      <c r="J58" s="250">
        <v>1.255209076803116E-2</v>
      </c>
      <c r="K58" s="250">
        <v>0.34769648745692089</v>
      </c>
      <c r="L58" s="250">
        <v>0.21139947818425578</v>
      </c>
      <c r="M58" s="260">
        <v>13.7</v>
      </c>
      <c r="N58" s="261">
        <v>0</v>
      </c>
      <c r="O58" s="261">
        <v>8.7742149009809385</v>
      </c>
      <c r="P58" s="262">
        <v>3</v>
      </c>
      <c r="Q58" s="263">
        <v>0</v>
      </c>
      <c r="R58" s="263">
        <v>193</v>
      </c>
    </row>
  </sheetData>
  <phoneticPr fontId="2" type="noConversion"/>
  <conditionalFormatting sqref="C14:D58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33"/>
  <sheetViews>
    <sheetView showGridLines="0" zoomScaleNormal="100" zoomScaleSheetLayoutView="85" workbookViewId="0"/>
  </sheetViews>
  <sheetFormatPr defaultRowHeight="13.5"/>
  <cols>
    <col min="1" max="2" width="9.140625" style="269"/>
    <col min="3" max="3" width="9.85546875" style="269" customWidth="1"/>
    <col min="4" max="16384" width="9.140625" style="269"/>
  </cols>
  <sheetData>
    <row r="1" spans="1:11" ht="3.75" customHeight="1">
      <c r="A1" s="264"/>
      <c r="B1" s="265"/>
      <c r="C1" s="266"/>
      <c r="D1" s="267"/>
      <c r="E1" s="267"/>
      <c r="F1" s="268"/>
      <c r="G1" s="267"/>
      <c r="H1" s="267"/>
      <c r="I1" s="267"/>
      <c r="J1" s="267"/>
      <c r="K1" s="267"/>
    </row>
    <row r="2" spans="1:11" ht="41.25">
      <c r="A2" s="300" t="s">
        <v>199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</row>
    <row r="4" spans="1:11" ht="17.25">
      <c r="A4" s="270" t="s">
        <v>196</v>
      </c>
      <c r="B4" s="271"/>
      <c r="C4" s="271"/>
      <c r="D4" s="271"/>
      <c r="E4" s="271"/>
      <c r="F4" s="271"/>
      <c r="G4" s="271"/>
      <c r="H4" s="271"/>
      <c r="I4" s="271"/>
      <c r="J4" s="271"/>
      <c r="K4" s="271"/>
    </row>
    <row r="6" spans="1:11" ht="26.25">
      <c r="A6" s="272"/>
    </row>
    <row r="7" spans="1:11" ht="130.5" customHeight="1">
      <c r="A7" s="272"/>
    </row>
    <row r="8" spans="1:11" ht="26.25">
      <c r="A8" s="272"/>
    </row>
    <row r="9" spans="1:11" ht="26.25">
      <c r="A9" s="272"/>
    </row>
    <row r="10" spans="1:11" ht="40.5" customHeight="1">
      <c r="A10" s="272" t="s">
        <v>197</v>
      </c>
    </row>
    <row r="11" spans="1:11" ht="19.5" customHeight="1">
      <c r="A11" s="272"/>
    </row>
    <row r="12" spans="1:11" ht="17.25">
      <c r="A12" s="273" t="s">
        <v>198</v>
      </c>
    </row>
    <row r="13" spans="1:11" ht="40.5">
      <c r="A13" s="251" t="s">
        <v>0</v>
      </c>
      <c r="B13" s="252" t="s">
        <v>74</v>
      </c>
      <c r="C13" s="244" t="s">
        <v>65</v>
      </c>
      <c r="D13" s="244" t="s">
        <v>160</v>
      </c>
      <c r="E13" s="253" t="s">
        <v>146</v>
      </c>
      <c r="F13" s="252" t="s">
        <v>151</v>
      </c>
      <c r="G13" s="253" t="s">
        <v>149</v>
      </c>
      <c r="H13" s="253" t="s">
        <v>153</v>
      </c>
      <c r="I13" s="245" t="s">
        <v>155</v>
      </c>
      <c r="J13" s="253" t="s">
        <v>6</v>
      </c>
      <c r="K13" s="274" t="s">
        <v>7</v>
      </c>
    </row>
    <row r="14" spans="1:11" ht="16.5">
      <c r="A14" s="255" t="s">
        <v>120</v>
      </c>
      <c r="B14" s="256" t="s">
        <v>270</v>
      </c>
      <c r="C14" s="246" t="s">
        <v>67</v>
      </c>
      <c r="D14" s="247">
        <v>0.83380952380952367</v>
      </c>
      <c r="E14" s="257">
        <v>2165</v>
      </c>
      <c r="F14" s="248" t="s">
        <v>121</v>
      </c>
      <c r="G14" s="258" t="s">
        <v>209</v>
      </c>
      <c r="H14" s="259">
        <v>1</v>
      </c>
      <c r="I14" s="249">
        <v>1478.1369999999999</v>
      </c>
      <c r="J14" s="261">
        <v>0</v>
      </c>
      <c r="K14" s="275">
        <v>66.637936808293148</v>
      </c>
    </row>
    <row r="15" spans="1:11" ht="16.5">
      <c r="A15" s="255" t="s">
        <v>120</v>
      </c>
      <c r="B15" s="256" t="s">
        <v>278</v>
      </c>
      <c r="C15" s="246" t="s">
        <v>70</v>
      </c>
      <c r="D15" s="247">
        <v>0.73592592592592587</v>
      </c>
      <c r="E15" s="257">
        <v>5231</v>
      </c>
      <c r="F15" s="248" t="s">
        <v>123</v>
      </c>
      <c r="G15" s="258" t="s">
        <v>240</v>
      </c>
      <c r="H15" s="259">
        <v>1</v>
      </c>
      <c r="I15" s="249">
        <v>7463.723</v>
      </c>
      <c r="J15" s="261">
        <v>0.34835162023027916</v>
      </c>
      <c r="K15" s="275">
        <v>37.675567541828656</v>
      </c>
    </row>
    <row r="16" spans="1:11" ht="16.5">
      <c r="A16" s="255" t="s">
        <v>120</v>
      </c>
      <c r="B16" s="256" t="s">
        <v>280</v>
      </c>
      <c r="C16" s="246" t="s">
        <v>70</v>
      </c>
      <c r="D16" s="247">
        <v>0.7880609979814801</v>
      </c>
      <c r="E16" s="257">
        <v>9455</v>
      </c>
      <c r="F16" s="248" t="s">
        <v>121</v>
      </c>
      <c r="G16" s="258" t="s">
        <v>201</v>
      </c>
      <c r="H16" s="259">
        <v>10</v>
      </c>
      <c r="I16" s="249">
        <v>1663.2039999999997</v>
      </c>
      <c r="J16" s="261">
        <v>0.1202498310489874</v>
      </c>
      <c r="K16" s="275">
        <v>28.018210634414064</v>
      </c>
    </row>
    <row r="17" spans="1:11" ht="16.5">
      <c r="A17" s="255" t="s">
        <v>120</v>
      </c>
      <c r="B17" s="256" t="s">
        <v>298</v>
      </c>
      <c r="C17" s="246" t="s">
        <v>70</v>
      </c>
      <c r="D17" s="247">
        <v>0.77629629629629626</v>
      </c>
      <c r="E17" s="257">
        <v>7476</v>
      </c>
      <c r="F17" s="248" t="s">
        <v>123</v>
      </c>
      <c r="G17" s="258" t="s">
        <v>243</v>
      </c>
      <c r="H17" s="259">
        <v>1</v>
      </c>
      <c r="I17" s="249">
        <v>4828.9979999999996</v>
      </c>
      <c r="J17" s="261">
        <v>0.26920698662538278</v>
      </c>
      <c r="K17" s="275">
        <v>52.888818757017503</v>
      </c>
    </row>
    <row r="18" spans="1:11" ht="16.5">
      <c r="A18" s="255" t="s">
        <v>120</v>
      </c>
      <c r="B18" s="256" t="s">
        <v>304</v>
      </c>
      <c r="C18" s="246" t="s">
        <v>67</v>
      </c>
      <c r="D18" s="247">
        <v>0.83930636478302556</v>
      </c>
      <c r="E18" s="257">
        <v>1115</v>
      </c>
      <c r="F18" s="248" t="s">
        <v>123</v>
      </c>
      <c r="G18" s="258" t="s">
        <v>244</v>
      </c>
      <c r="H18" s="259">
        <v>4</v>
      </c>
      <c r="I18" s="249">
        <v>3986.4920000000002</v>
      </c>
      <c r="J18" s="261">
        <v>0.17559297748496672</v>
      </c>
      <c r="K18" s="275">
        <v>38.906386868454767</v>
      </c>
    </row>
    <row r="19" spans="1:11" ht="16.5">
      <c r="A19" s="255" t="s">
        <v>120</v>
      </c>
      <c r="B19" s="256" t="s">
        <v>316</v>
      </c>
      <c r="C19" s="246" t="s">
        <v>70</v>
      </c>
      <c r="D19" s="247">
        <v>0.79517241379310344</v>
      </c>
      <c r="E19" s="257">
        <v>3028</v>
      </c>
      <c r="F19" s="248" t="s">
        <v>124</v>
      </c>
      <c r="G19" s="258" t="s">
        <v>253</v>
      </c>
      <c r="H19" s="259">
        <v>1</v>
      </c>
      <c r="I19" s="249">
        <v>5660.6679999999997</v>
      </c>
      <c r="J19" s="261">
        <v>0.30031791300956001</v>
      </c>
      <c r="K19" s="275">
        <v>22.75349835037137</v>
      </c>
    </row>
    <row r="20" spans="1:11" ht="16.5">
      <c r="A20" s="255" t="s">
        <v>120</v>
      </c>
      <c r="B20" s="256" t="s">
        <v>320</v>
      </c>
      <c r="C20" s="246" t="s">
        <v>67</v>
      </c>
      <c r="D20" s="247">
        <v>0.81387096774193546</v>
      </c>
      <c r="E20" s="257">
        <v>2210</v>
      </c>
      <c r="F20" s="248" t="s">
        <v>122</v>
      </c>
      <c r="G20" s="258" t="s">
        <v>236</v>
      </c>
      <c r="H20" s="259">
        <v>1</v>
      </c>
      <c r="I20" s="249">
        <v>4970.2579999999998</v>
      </c>
      <c r="J20" s="261">
        <v>4.0239359807881202E-2</v>
      </c>
      <c r="K20" s="275">
        <v>31.366580970243398</v>
      </c>
    </row>
    <row r="21" spans="1:11" ht="16.5">
      <c r="A21" s="255" t="s">
        <v>120</v>
      </c>
      <c r="B21" s="256" t="s">
        <v>322</v>
      </c>
      <c r="C21" s="246" t="s">
        <v>70</v>
      </c>
      <c r="D21" s="247">
        <v>0.72548387096774192</v>
      </c>
      <c r="E21" s="257">
        <v>9499</v>
      </c>
      <c r="F21" s="248" t="s">
        <v>122</v>
      </c>
      <c r="G21" s="258" t="s">
        <v>232</v>
      </c>
      <c r="H21" s="259">
        <v>2</v>
      </c>
      <c r="I21" s="249">
        <v>4867.9740000000002</v>
      </c>
      <c r="J21" s="261">
        <v>2.0542426890529816E-2</v>
      </c>
      <c r="K21" s="275">
        <v>43.775911703719039</v>
      </c>
    </row>
    <row r="22" spans="1:11" ht="16.5">
      <c r="A22" s="255" t="s">
        <v>120</v>
      </c>
      <c r="B22" s="256" t="s">
        <v>326</v>
      </c>
      <c r="C22" s="246" t="s">
        <v>70</v>
      </c>
      <c r="D22" s="247">
        <v>0.73031250000000003</v>
      </c>
      <c r="E22" s="257">
        <v>4177</v>
      </c>
      <c r="F22" s="248" t="s">
        <v>122</v>
      </c>
      <c r="G22" s="258" t="s">
        <v>233</v>
      </c>
      <c r="H22" s="259">
        <v>1</v>
      </c>
      <c r="I22" s="249">
        <v>4712.0659999999998</v>
      </c>
      <c r="J22" s="261">
        <v>2.1222113612160781E-2</v>
      </c>
      <c r="K22" s="275">
        <v>22.092220270259375</v>
      </c>
    </row>
    <row r="23" spans="1:11" ht="16.5">
      <c r="A23" s="255" t="s">
        <v>120</v>
      </c>
      <c r="B23" s="256" t="s">
        <v>350</v>
      </c>
      <c r="C23" s="246" t="s">
        <v>67</v>
      </c>
      <c r="D23" s="247">
        <v>0.80649177478292644</v>
      </c>
      <c r="E23" s="257">
        <v>7326</v>
      </c>
      <c r="F23" s="248" t="s">
        <v>123</v>
      </c>
      <c r="G23" s="258" t="s">
        <v>244</v>
      </c>
      <c r="H23" s="259">
        <v>4</v>
      </c>
      <c r="I23" s="249">
        <v>4384.5229999999992</v>
      </c>
      <c r="J23" s="261">
        <v>0.41053496583322752</v>
      </c>
      <c r="K23" s="275">
        <v>52.069518166514356</v>
      </c>
    </row>
    <row r="24" spans="1:11" ht="16.5">
      <c r="A24" s="255" t="s">
        <v>120</v>
      </c>
      <c r="B24" s="256" t="s">
        <v>366</v>
      </c>
      <c r="C24" s="246" t="s">
        <v>70</v>
      </c>
      <c r="D24" s="247">
        <v>0.7420687393896791</v>
      </c>
      <c r="E24" s="257">
        <v>4717</v>
      </c>
      <c r="F24" s="248" t="s">
        <v>124</v>
      </c>
      <c r="G24" s="258" t="s">
        <v>254</v>
      </c>
      <c r="H24" s="259">
        <v>8</v>
      </c>
      <c r="I24" s="249">
        <v>5753.9930000000004</v>
      </c>
      <c r="J24" s="261">
        <v>8.6896178010644087E-2</v>
      </c>
      <c r="K24" s="275">
        <v>32.186344335142564</v>
      </c>
    </row>
    <row r="25" spans="1:11" ht="16.5">
      <c r="A25" s="255" t="s">
        <v>120</v>
      </c>
      <c r="B25" s="256" t="s">
        <v>368</v>
      </c>
      <c r="C25" s="246" t="s">
        <v>70</v>
      </c>
      <c r="D25" s="247">
        <v>0.79857142857142871</v>
      </c>
      <c r="E25" s="257">
        <v>7799</v>
      </c>
      <c r="F25" s="248" t="s">
        <v>123</v>
      </c>
      <c r="G25" s="258" t="s">
        <v>246</v>
      </c>
      <c r="H25" s="259">
        <v>1</v>
      </c>
      <c r="I25" s="249">
        <v>3733.5169999999998</v>
      </c>
      <c r="J25" s="261">
        <v>2.6784396589060663E-2</v>
      </c>
      <c r="K25" s="275">
        <v>61.818387327552017</v>
      </c>
    </row>
    <row r="26" spans="1:11" ht="16.5">
      <c r="A26" s="255" t="s">
        <v>120</v>
      </c>
      <c r="B26" s="256" t="s">
        <v>400</v>
      </c>
      <c r="C26" s="246" t="s">
        <v>70</v>
      </c>
      <c r="D26" s="247">
        <v>0.79518518518518511</v>
      </c>
      <c r="E26" s="257">
        <v>5775</v>
      </c>
      <c r="F26" s="248" t="s">
        <v>123</v>
      </c>
      <c r="G26" s="258" t="s">
        <v>240</v>
      </c>
      <c r="H26" s="259">
        <v>1</v>
      </c>
      <c r="I26" s="249">
        <v>2916.8180000000002</v>
      </c>
      <c r="J26" s="261">
        <v>0.30855541895311944</v>
      </c>
      <c r="K26" s="275">
        <v>41.140722527082595</v>
      </c>
    </row>
    <row r="27" spans="1:11" ht="16.5">
      <c r="A27" s="255" t="s">
        <v>120</v>
      </c>
      <c r="B27" s="256" t="s">
        <v>410</v>
      </c>
      <c r="C27" s="246" t="s">
        <v>68</v>
      </c>
      <c r="D27" s="247">
        <v>0.90662926373404518</v>
      </c>
      <c r="E27" s="257">
        <v>5333</v>
      </c>
      <c r="F27" s="248" t="s">
        <v>121</v>
      </c>
      <c r="G27" s="258" t="s">
        <v>220</v>
      </c>
      <c r="H27" s="259">
        <v>13</v>
      </c>
      <c r="I27" s="249">
        <v>2143.759</v>
      </c>
      <c r="J27" s="261">
        <v>4.6647034484753186E-2</v>
      </c>
      <c r="K27" s="275">
        <v>43.9415064846375</v>
      </c>
    </row>
    <row r="28" spans="1:11" ht="16.5">
      <c r="A28" s="255" t="s">
        <v>120</v>
      </c>
      <c r="B28" s="256" t="s">
        <v>412</v>
      </c>
      <c r="C28" s="246" t="s">
        <v>70</v>
      </c>
      <c r="D28" s="247">
        <v>0.79868909231246565</v>
      </c>
      <c r="E28" s="257">
        <v>824</v>
      </c>
      <c r="F28" s="248" t="s">
        <v>122</v>
      </c>
      <c r="G28" s="258" t="s">
        <v>238</v>
      </c>
      <c r="H28" s="259">
        <v>11</v>
      </c>
      <c r="I28" s="249">
        <v>5148.0149999999994</v>
      </c>
      <c r="J28" s="261">
        <v>0</v>
      </c>
      <c r="K28" s="275">
        <v>35.761356561703884</v>
      </c>
    </row>
    <row r="29" spans="1:11" ht="16.5">
      <c r="A29" s="255" t="s">
        <v>120</v>
      </c>
      <c r="B29" s="256" t="s">
        <v>428</v>
      </c>
      <c r="C29" s="246" t="s">
        <v>67</v>
      </c>
      <c r="D29" s="247">
        <v>0.81599999999999995</v>
      </c>
      <c r="E29" s="257">
        <v>7895</v>
      </c>
      <c r="F29" s="248" t="s">
        <v>121</v>
      </c>
      <c r="G29" s="258" t="s">
        <v>215</v>
      </c>
      <c r="H29" s="259">
        <v>1</v>
      </c>
      <c r="I29" s="249">
        <v>1301.1310000000001</v>
      </c>
      <c r="J29" s="261">
        <v>0.46113727211172428</v>
      </c>
      <c r="K29" s="275">
        <v>40.272655097757259</v>
      </c>
    </row>
    <row r="30" spans="1:11" ht="16.5">
      <c r="A30" s="255" t="s">
        <v>120</v>
      </c>
      <c r="B30" s="256" t="s">
        <v>440</v>
      </c>
      <c r="C30" s="246" t="s">
        <v>70</v>
      </c>
      <c r="D30" s="247">
        <v>0.7622063969030729</v>
      </c>
      <c r="E30" s="257">
        <v>8057</v>
      </c>
      <c r="F30" s="248" t="s">
        <v>122</v>
      </c>
      <c r="G30" s="258" t="s">
        <v>235</v>
      </c>
      <c r="H30" s="259">
        <v>5</v>
      </c>
      <c r="I30" s="249">
        <v>854.92900000000009</v>
      </c>
      <c r="J30" s="261">
        <v>0</v>
      </c>
      <c r="K30" s="275">
        <v>31.815507486586601</v>
      </c>
    </row>
    <row r="31" spans="1:11" ht="16.5">
      <c r="A31" s="255" t="s">
        <v>120</v>
      </c>
      <c r="B31" s="256" t="s">
        <v>444</v>
      </c>
      <c r="C31" s="246" t="s">
        <v>70</v>
      </c>
      <c r="D31" s="247">
        <v>0.77003335634442571</v>
      </c>
      <c r="E31" s="257">
        <v>7030</v>
      </c>
      <c r="F31" s="248" t="s">
        <v>123</v>
      </c>
      <c r="G31" s="258" t="s">
        <v>247</v>
      </c>
      <c r="H31" s="259">
        <v>4</v>
      </c>
      <c r="I31" s="249">
        <v>4192.5950000000003</v>
      </c>
      <c r="J31" s="261">
        <v>9.5406305641255587E-2</v>
      </c>
      <c r="K31" s="275">
        <v>20.154582066715243</v>
      </c>
    </row>
    <row r="32" spans="1:11" ht="16.5">
      <c r="A32" s="255" t="s">
        <v>120</v>
      </c>
      <c r="B32" s="256" t="s">
        <v>476</v>
      </c>
      <c r="C32" s="246" t="s">
        <v>67</v>
      </c>
      <c r="D32" s="247">
        <v>0.82815555340217817</v>
      </c>
      <c r="E32" s="257">
        <v>8166</v>
      </c>
      <c r="F32" s="248" t="s">
        <v>122</v>
      </c>
      <c r="G32" s="258" t="s">
        <v>229</v>
      </c>
      <c r="H32" s="259">
        <v>4</v>
      </c>
      <c r="I32" s="249">
        <v>4612.0349999999999</v>
      </c>
      <c r="J32" s="261">
        <v>4.3364805340809429E-2</v>
      </c>
      <c r="K32" s="275">
        <v>26.192342425848896</v>
      </c>
    </row>
    <row r="33" spans="1:11" ht="16.5">
      <c r="A33" s="255" t="s">
        <v>120</v>
      </c>
      <c r="B33" s="256" t="s">
        <v>484</v>
      </c>
      <c r="C33" s="246" t="s">
        <v>67</v>
      </c>
      <c r="D33" s="247">
        <v>0.84111111111111103</v>
      </c>
      <c r="E33" s="257">
        <v>5773</v>
      </c>
      <c r="F33" s="248" t="s">
        <v>123</v>
      </c>
      <c r="G33" s="258" t="s">
        <v>239</v>
      </c>
      <c r="H33" s="259">
        <v>1</v>
      </c>
      <c r="I33" s="249">
        <v>3709.7689999999998</v>
      </c>
      <c r="J33" s="261">
        <v>0.43129370049725468</v>
      </c>
      <c r="K33" s="275">
        <v>50.596142239584189</v>
      </c>
    </row>
  </sheetData>
  <mergeCells count="1">
    <mergeCell ref="A2:K2"/>
  </mergeCells>
  <phoneticPr fontId="2" type="noConversion"/>
  <conditionalFormatting sqref="C14:D3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58A8-62C2-416B-85D3-D3B055E12071}">
  <sheetPr>
    <tabColor rgb="FFFF0000"/>
  </sheetPr>
  <dimension ref="A1:L31"/>
  <sheetViews>
    <sheetView showGridLines="0" workbookViewId="0"/>
  </sheetViews>
  <sheetFormatPr defaultRowHeight="13.5"/>
  <cols>
    <col min="1" max="16384" width="9.140625" style="269"/>
  </cols>
  <sheetData>
    <row r="1" spans="1:12">
      <c r="A1" s="264"/>
      <c r="B1" s="265"/>
      <c r="C1" s="266"/>
      <c r="D1" s="267"/>
      <c r="E1" s="267"/>
      <c r="F1" s="268"/>
      <c r="G1" s="267"/>
      <c r="H1" s="267"/>
      <c r="I1" s="267"/>
      <c r="J1" s="267"/>
      <c r="K1" s="267"/>
      <c r="L1" s="267"/>
    </row>
    <row r="2" spans="1:12" ht="41.25">
      <c r="A2" s="300" t="s">
        <v>504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</row>
    <row r="4" spans="1:12" ht="17.25">
      <c r="A4" s="270" t="s">
        <v>505</v>
      </c>
      <c r="B4" s="271"/>
      <c r="C4" s="271"/>
      <c r="D4" s="271"/>
      <c r="E4" s="271"/>
      <c r="F4" s="271"/>
      <c r="G4" s="271"/>
      <c r="H4" s="271"/>
      <c r="I4" s="271"/>
      <c r="J4" s="271"/>
      <c r="K4" s="271"/>
      <c r="L4" s="271"/>
    </row>
    <row r="5" spans="1:12" ht="26.25">
      <c r="A5" s="272" t="s">
        <v>506</v>
      </c>
    </row>
    <row r="6" spans="1:12" ht="26.25">
      <c r="A6" s="272" t="s">
        <v>507</v>
      </c>
    </row>
    <row r="7" spans="1:12" ht="26.25">
      <c r="A7" s="272"/>
    </row>
    <row r="8" spans="1:12" ht="17.25">
      <c r="A8" s="273" t="s">
        <v>508</v>
      </c>
    </row>
    <row r="9" spans="1:12" ht="40.5">
      <c r="A9" s="251" t="s">
        <v>0</v>
      </c>
      <c r="B9" s="252" t="s">
        <v>74</v>
      </c>
      <c r="C9" s="244" t="s">
        <v>65</v>
      </c>
      <c r="D9" s="244" t="s">
        <v>160</v>
      </c>
      <c r="E9" s="253" t="s">
        <v>146</v>
      </c>
      <c r="F9" s="252" t="s">
        <v>151</v>
      </c>
      <c r="G9" s="253" t="s">
        <v>149</v>
      </c>
      <c r="H9" s="253" t="s">
        <v>153</v>
      </c>
      <c r="I9" s="245" t="s">
        <v>155</v>
      </c>
      <c r="J9" s="253" t="s">
        <v>11</v>
      </c>
      <c r="K9" s="253" t="s">
        <v>12</v>
      </c>
      <c r="L9" s="253" t="s">
        <v>182</v>
      </c>
    </row>
    <row r="10" spans="1:12" ht="16.5">
      <c r="A10" s="255" t="s">
        <v>120</v>
      </c>
      <c r="B10" s="256" t="s">
        <v>260</v>
      </c>
      <c r="C10" s="246" t="s">
        <v>67</v>
      </c>
      <c r="D10" s="247">
        <v>0.83771581550033614</v>
      </c>
      <c r="E10" s="257">
        <v>3423</v>
      </c>
      <c r="F10" s="248" t="s">
        <v>124</v>
      </c>
      <c r="G10" s="258" t="s">
        <v>251</v>
      </c>
      <c r="H10" s="259">
        <v>3</v>
      </c>
      <c r="I10" s="249">
        <v>5807.4909999999991</v>
      </c>
      <c r="J10" s="250">
        <v>1.5742354673684011E-2</v>
      </c>
      <c r="K10" s="250">
        <v>0.29612851288068998</v>
      </c>
      <c r="L10" s="276">
        <v>30</v>
      </c>
    </row>
    <row r="11" spans="1:12" ht="16.5">
      <c r="A11" s="255" t="s">
        <v>120</v>
      </c>
      <c r="B11" s="256" t="s">
        <v>278</v>
      </c>
      <c r="C11" s="246" t="s">
        <v>70</v>
      </c>
      <c r="D11" s="247">
        <v>0.76607417719834503</v>
      </c>
      <c r="E11" s="257">
        <v>5231</v>
      </c>
      <c r="F11" s="248" t="s">
        <v>123</v>
      </c>
      <c r="G11" s="258" t="s">
        <v>240</v>
      </c>
      <c r="H11" s="259">
        <v>4</v>
      </c>
      <c r="I11" s="249">
        <v>4716.5060000000003</v>
      </c>
      <c r="J11" s="250">
        <v>3.2590659670322951E-2</v>
      </c>
      <c r="K11" s="250">
        <v>0.33339666405952895</v>
      </c>
      <c r="L11" s="276">
        <v>59</v>
      </c>
    </row>
    <row r="12" spans="1:12" ht="16.5">
      <c r="A12" s="255" t="s">
        <v>120</v>
      </c>
      <c r="B12" s="256" t="s">
        <v>284</v>
      </c>
      <c r="C12" s="246" t="s">
        <v>67</v>
      </c>
      <c r="D12" s="247">
        <v>0.8147368421052632</v>
      </c>
      <c r="E12" s="257">
        <v>9739</v>
      </c>
      <c r="F12" s="248" t="s">
        <v>121</v>
      </c>
      <c r="G12" s="258" t="s">
        <v>213</v>
      </c>
      <c r="H12" s="259">
        <v>1</v>
      </c>
      <c r="I12" s="249">
        <v>2429.982</v>
      </c>
      <c r="J12" s="250">
        <v>1.8965078198045687E-2</v>
      </c>
      <c r="K12" s="250">
        <v>0.44067669011809069</v>
      </c>
      <c r="L12" s="276">
        <v>37</v>
      </c>
    </row>
    <row r="13" spans="1:12" ht="16.5">
      <c r="A13" s="255" t="s">
        <v>120</v>
      </c>
      <c r="B13" s="256" t="s">
        <v>322</v>
      </c>
      <c r="C13" s="246" t="s">
        <v>70</v>
      </c>
      <c r="D13" s="247">
        <v>0.7062194812981355</v>
      </c>
      <c r="E13" s="257">
        <v>9499</v>
      </c>
      <c r="F13" s="248" t="s">
        <v>122</v>
      </c>
      <c r="G13" s="258" t="s">
        <v>232</v>
      </c>
      <c r="H13" s="259">
        <v>2</v>
      </c>
      <c r="I13" s="249">
        <v>4754.4320000000007</v>
      </c>
      <c r="J13" s="250">
        <v>5.873378123619568E-2</v>
      </c>
      <c r="K13" s="250">
        <v>0.33600829163329288</v>
      </c>
      <c r="L13" s="276">
        <v>73</v>
      </c>
    </row>
    <row r="14" spans="1:12" ht="16.5">
      <c r="A14" s="255" t="s">
        <v>120</v>
      </c>
      <c r="B14" s="256" t="s">
        <v>326</v>
      </c>
      <c r="C14" s="246" t="s">
        <v>70</v>
      </c>
      <c r="D14" s="247">
        <v>0.73970153997330779</v>
      </c>
      <c r="E14" s="257">
        <v>4177</v>
      </c>
      <c r="F14" s="248" t="s">
        <v>122</v>
      </c>
      <c r="G14" s="258" t="s">
        <v>233</v>
      </c>
      <c r="H14" s="259">
        <v>2</v>
      </c>
      <c r="I14" s="249">
        <v>4773.28</v>
      </c>
      <c r="J14" s="250">
        <v>2.3568115263719012E-3</v>
      </c>
      <c r="K14" s="250">
        <v>0.40202244655757569</v>
      </c>
      <c r="L14" s="276">
        <v>86</v>
      </c>
    </row>
    <row r="15" spans="1:12" ht="16.5">
      <c r="A15" s="255" t="s">
        <v>120</v>
      </c>
      <c r="B15" s="256" t="s">
        <v>336</v>
      </c>
      <c r="C15" s="246" t="s">
        <v>67</v>
      </c>
      <c r="D15" s="247">
        <v>0.83087959750379281</v>
      </c>
      <c r="E15" s="257">
        <v>6711</v>
      </c>
      <c r="F15" s="248" t="s">
        <v>124</v>
      </c>
      <c r="G15" s="258" t="s">
        <v>253</v>
      </c>
      <c r="H15" s="259">
        <v>2</v>
      </c>
      <c r="I15" s="249">
        <v>5959.5129999999999</v>
      </c>
      <c r="J15" s="250">
        <v>2.6902750823327628E-2</v>
      </c>
      <c r="K15" s="250">
        <v>0.36923822900107162</v>
      </c>
      <c r="L15" s="276">
        <v>120</v>
      </c>
    </row>
    <row r="16" spans="1:12" ht="16.5">
      <c r="A16" s="255" t="s">
        <v>120</v>
      </c>
      <c r="B16" s="256" t="s">
        <v>360</v>
      </c>
      <c r="C16" s="246" t="s">
        <v>70</v>
      </c>
      <c r="D16" s="247">
        <v>0.79031333891458444</v>
      </c>
      <c r="E16" s="257">
        <v>5278</v>
      </c>
      <c r="F16" s="248" t="s">
        <v>124</v>
      </c>
      <c r="G16" s="258" t="s">
        <v>249</v>
      </c>
      <c r="H16" s="259">
        <v>2</v>
      </c>
      <c r="I16" s="249">
        <v>4942.5739999999996</v>
      </c>
      <c r="J16" s="250">
        <v>2.5663786978692635E-2</v>
      </c>
      <c r="K16" s="250">
        <v>0.31547952636515397</v>
      </c>
      <c r="L16" s="276">
        <v>40</v>
      </c>
    </row>
    <row r="17" spans="1:12" ht="16.5">
      <c r="A17" s="255" t="s">
        <v>120</v>
      </c>
      <c r="B17" s="256" t="s">
        <v>368</v>
      </c>
      <c r="C17" s="246" t="s">
        <v>67</v>
      </c>
      <c r="D17" s="247">
        <v>0.81598723042328247</v>
      </c>
      <c r="E17" s="257">
        <v>7799</v>
      </c>
      <c r="F17" s="248" t="s">
        <v>123</v>
      </c>
      <c r="G17" s="258" t="s">
        <v>246</v>
      </c>
      <c r="H17" s="259">
        <v>2</v>
      </c>
      <c r="I17" s="249">
        <v>4220.6989999999996</v>
      </c>
      <c r="J17" s="250">
        <v>1.9285391440249225E-2</v>
      </c>
      <c r="K17" s="250">
        <v>0.37438533877982932</v>
      </c>
      <c r="L17" s="276">
        <v>69</v>
      </c>
    </row>
    <row r="18" spans="1:12" ht="16.5">
      <c r="A18" s="255" t="s">
        <v>120</v>
      </c>
      <c r="B18" s="256" t="s">
        <v>370</v>
      </c>
      <c r="C18" s="246" t="s">
        <v>67</v>
      </c>
      <c r="D18" s="247">
        <v>0.83558693509970272</v>
      </c>
      <c r="E18" s="257">
        <v>6951</v>
      </c>
      <c r="F18" s="248" t="s">
        <v>122</v>
      </c>
      <c r="G18" s="258" t="s">
        <v>230</v>
      </c>
      <c r="H18" s="259">
        <v>3</v>
      </c>
      <c r="I18" s="249">
        <v>3453.741</v>
      </c>
      <c r="J18" s="250">
        <v>2.4240949095407541E-2</v>
      </c>
      <c r="K18" s="250">
        <v>0.33052964674886515</v>
      </c>
      <c r="L18" s="276">
        <v>68</v>
      </c>
    </row>
    <row r="19" spans="1:12" ht="16.5">
      <c r="A19" s="255" t="s">
        <v>120</v>
      </c>
      <c r="B19" s="256" t="s">
        <v>376</v>
      </c>
      <c r="C19" s="246" t="s">
        <v>69</v>
      </c>
      <c r="D19" s="247">
        <v>0.86278127235480806</v>
      </c>
      <c r="E19" s="257">
        <v>9997</v>
      </c>
      <c r="F19" s="248" t="s">
        <v>122</v>
      </c>
      <c r="G19" s="258" t="s">
        <v>238</v>
      </c>
      <c r="H19" s="259">
        <v>3</v>
      </c>
      <c r="I19" s="249">
        <v>4943.8649999999998</v>
      </c>
      <c r="J19" s="250">
        <v>2.2496392875250661E-2</v>
      </c>
      <c r="K19" s="250">
        <v>0.26403644520200586</v>
      </c>
      <c r="L19" s="276">
        <v>35</v>
      </c>
    </row>
    <row r="20" spans="1:12" ht="16.5">
      <c r="A20" s="255" t="s">
        <v>120</v>
      </c>
      <c r="B20" s="256" t="s">
        <v>378</v>
      </c>
      <c r="C20" s="246" t="s">
        <v>67</v>
      </c>
      <c r="D20" s="247">
        <v>0.83291458736271218</v>
      </c>
      <c r="E20" s="257">
        <v>3369</v>
      </c>
      <c r="F20" s="248" t="s">
        <v>122</v>
      </c>
      <c r="G20" s="258" t="s">
        <v>229</v>
      </c>
      <c r="H20" s="259">
        <v>3</v>
      </c>
      <c r="I20" s="249">
        <v>4340.9830000000002</v>
      </c>
      <c r="J20" s="250">
        <v>4.9024546727161375E-2</v>
      </c>
      <c r="K20" s="250">
        <v>0.27755564969604646</v>
      </c>
      <c r="L20" s="276">
        <v>32</v>
      </c>
    </row>
    <row r="21" spans="1:12" ht="16.5">
      <c r="A21" s="255" t="s">
        <v>120</v>
      </c>
      <c r="B21" s="256" t="s">
        <v>390</v>
      </c>
      <c r="C21" s="246" t="s">
        <v>69</v>
      </c>
      <c r="D21" s="247">
        <v>0.85969319112278397</v>
      </c>
      <c r="E21" s="257">
        <v>4886</v>
      </c>
      <c r="F21" s="248" t="s">
        <v>124</v>
      </c>
      <c r="G21" s="258" t="s">
        <v>251</v>
      </c>
      <c r="H21" s="259">
        <v>2</v>
      </c>
      <c r="I21" s="249">
        <v>5846.7039999999997</v>
      </c>
      <c r="J21" s="250">
        <v>2.9011980276803889E-2</v>
      </c>
      <c r="K21" s="250">
        <v>0.29502265210636586</v>
      </c>
      <c r="L21" s="276">
        <v>45</v>
      </c>
    </row>
    <row r="22" spans="1:12" ht="16.5">
      <c r="A22" s="255" t="s">
        <v>120</v>
      </c>
      <c r="B22" s="256" t="s">
        <v>400</v>
      </c>
      <c r="C22" s="246" t="s">
        <v>67</v>
      </c>
      <c r="D22" s="247">
        <v>0.80797787720606506</v>
      </c>
      <c r="E22" s="257">
        <v>5775</v>
      </c>
      <c r="F22" s="248" t="s">
        <v>123</v>
      </c>
      <c r="G22" s="258" t="s">
        <v>240</v>
      </c>
      <c r="H22" s="259">
        <v>2</v>
      </c>
      <c r="I22" s="249">
        <v>4088.56</v>
      </c>
      <c r="J22" s="250">
        <v>1.283473403803363E-2</v>
      </c>
      <c r="K22" s="250">
        <v>0.36998830364283269</v>
      </c>
      <c r="L22" s="276">
        <v>51</v>
      </c>
    </row>
    <row r="23" spans="1:12" ht="16.5">
      <c r="A23" s="255" t="s">
        <v>120</v>
      </c>
      <c r="B23" s="256" t="s">
        <v>426</v>
      </c>
      <c r="C23" s="246" t="s">
        <v>68</v>
      </c>
      <c r="D23" s="247">
        <v>0.9029518812847025</v>
      </c>
      <c r="E23" s="257">
        <v>5535</v>
      </c>
      <c r="F23" s="248" t="s">
        <v>122</v>
      </c>
      <c r="G23" s="258" t="s">
        <v>232</v>
      </c>
      <c r="H23" s="259">
        <v>3</v>
      </c>
      <c r="I23" s="249">
        <v>4787.1370000000006</v>
      </c>
      <c r="J23" s="250">
        <v>2.5957386050740341E-2</v>
      </c>
      <c r="K23" s="250">
        <v>0.27403830206600915</v>
      </c>
      <c r="L23" s="276">
        <v>53</v>
      </c>
    </row>
    <row r="24" spans="1:12" ht="16.5">
      <c r="A24" s="255" t="s">
        <v>120</v>
      </c>
      <c r="B24" s="256" t="s">
        <v>428</v>
      </c>
      <c r="C24" s="246" t="s">
        <v>70</v>
      </c>
      <c r="D24" s="247">
        <v>0.79900000000000004</v>
      </c>
      <c r="E24" s="257">
        <v>7895</v>
      </c>
      <c r="F24" s="248" t="s">
        <v>121</v>
      </c>
      <c r="G24" s="258" t="s">
        <v>215</v>
      </c>
      <c r="H24" s="259">
        <v>1</v>
      </c>
      <c r="I24" s="249">
        <v>2700.598</v>
      </c>
      <c r="J24" s="250">
        <v>2.5847718352519658E-2</v>
      </c>
      <c r="K24" s="250">
        <v>0.42941045187364485</v>
      </c>
      <c r="L24" s="276">
        <v>44</v>
      </c>
    </row>
    <row r="25" spans="1:12" ht="16.5">
      <c r="A25" s="255" t="s">
        <v>120</v>
      </c>
      <c r="B25" s="256" t="s">
        <v>448</v>
      </c>
      <c r="C25" s="246" t="s">
        <v>69</v>
      </c>
      <c r="D25" s="247">
        <v>0.88111111111111107</v>
      </c>
      <c r="E25" s="257">
        <v>5242</v>
      </c>
      <c r="F25" s="248" t="s">
        <v>123</v>
      </c>
      <c r="G25" s="258" t="s">
        <v>239</v>
      </c>
      <c r="H25" s="259">
        <v>1</v>
      </c>
      <c r="I25" s="249">
        <v>4503.9740000000002</v>
      </c>
      <c r="J25" s="250">
        <v>1.3779690863733046E-2</v>
      </c>
      <c r="K25" s="250">
        <v>0.34495214983173922</v>
      </c>
      <c r="L25" s="276">
        <v>60</v>
      </c>
    </row>
    <row r="26" spans="1:12" ht="16.5">
      <c r="A26" s="255" t="s">
        <v>120</v>
      </c>
      <c r="B26" s="256" t="s">
        <v>468</v>
      </c>
      <c r="C26" s="246" t="s">
        <v>70</v>
      </c>
      <c r="D26" s="247">
        <v>0.78903225806451616</v>
      </c>
      <c r="E26" s="257">
        <v>1286</v>
      </c>
      <c r="F26" s="248" t="s">
        <v>124</v>
      </c>
      <c r="G26" s="258" t="s">
        <v>250</v>
      </c>
      <c r="H26" s="259">
        <v>1</v>
      </c>
      <c r="I26" s="249">
        <v>4852.2150000000001</v>
      </c>
      <c r="J26" s="250">
        <v>2.3456486873498019E-2</v>
      </c>
      <c r="K26" s="250">
        <v>0.2904823719697926</v>
      </c>
      <c r="L26" s="276">
        <v>36</v>
      </c>
    </row>
    <row r="27" spans="1:12" ht="16.5">
      <c r="A27" s="255" t="s">
        <v>120</v>
      </c>
      <c r="B27" s="256" t="s">
        <v>470</v>
      </c>
      <c r="C27" s="246" t="s">
        <v>70</v>
      </c>
      <c r="D27" s="247">
        <v>0.77032048247900431</v>
      </c>
      <c r="E27" s="257">
        <v>7745</v>
      </c>
      <c r="F27" s="248" t="s">
        <v>122</v>
      </c>
      <c r="G27" s="258" t="s">
        <v>235</v>
      </c>
      <c r="H27" s="259">
        <v>3</v>
      </c>
      <c r="I27" s="249">
        <v>4859.1989999999996</v>
      </c>
      <c r="J27" s="250">
        <v>5.3063567732126837E-2</v>
      </c>
      <c r="K27" s="250">
        <v>0.3001259325361455</v>
      </c>
      <c r="L27" s="276">
        <v>78</v>
      </c>
    </row>
    <row r="28" spans="1:12" ht="16.5">
      <c r="A28" s="255" t="s">
        <v>120</v>
      </c>
      <c r="B28" s="256" t="s">
        <v>474</v>
      </c>
      <c r="C28" s="246" t="s">
        <v>69</v>
      </c>
      <c r="D28" s="247">
        <v>0.85804973842738119</v>
      </c>
      <c r="E28" s="257">
        <v>6395</v>
      </c>
      <c r="F28" s="248" t="s">
        <v>122</v>
      </c>
      <c r="G28" s="258" t="s">
        <v>236</v>
      </c>
      <c r="H28" s="259">
        <v>11</v>
      </c>
      <c r="I28" s="249">
        <v>4252.7969999999996</v>
      </c>
      <c r="J28" s="250">
        <v>5.2553028368954195E-2</v>
      </c>
      <c r="K28" s="250">
        <v>0.28198072429224119</v>
      </c>
      <c r="L28" s="276">
        <v>50</v>
      </c>
    </row>
    <row r="29" spans="1:12" ht="16.5">
      <c r="A29" s="255" t="s">
        <v>120</v>
      </c>
      <c r="B29" s="256" t="s">
        <v>484</v>
      </c>
      <c r="C29" s="246" t="s">
        <v>67</v>
      </c>
      <c r="D29" s="247">
        <v>0.82888888888888879</v>
      </c>
      <c r="E29" s="257">
        <v>5773</v>
      </c>
      <c r="F29" s="248" t="s">
        <v>123</v>
      </c>
      <c r="G29" s="258" t="s">
        <v>239</v>
      </c>
      <c r="H29" s="259">
        <v>1</v>
      </c>
      <c r="I29" s="249">
        <v>4118.42</v>
      </c>
      <c r="J29" s="250">
        <v>2.4086592745972048E-2</v>
      </c>
      <c r="K29" s="250">
        <v>0.33889813219749676</v>
      </c>
      <c r="L29" s="276">
        <v>40</v>
      </c>
    </row>
    <row r="30" spans="1:12" ht="16.5">
      <c r="A30" s="255" t="s">
        <v>120</v>
      </c>
      <c r="B30" s="256" t="s">
        <v>494</v>
      </c>
      <c r="C30" s="246" t="s">
        <v>70</v>
      </c>
      <c r="D30" s="247">
        <v>0.7887394067318565</v>
      </c>
      <c r="E30" s="257">
        <v>3588</v>
      </c>
      <c r="F30" s="248" t="s">
        <v>122</v>
      </c>
      <c r="G30" s="258" t="s">
        <v>234</v>
      </c>
      <c r="H30" s="259">
        <v>3</v>
      </c>
      <c r="I30" s="249">
        <v>4660.6440000000002</v>
      </c>
      <c r="J30" s="250">
        <v>1.9064374131788825E-2</v>
      </c>
      <c r="K30" s="250">
        <v>0.30404191640909894</v>
      </c>
      <c r="L30" s="276">
        <v>60</v>
      </c>
    </row>
    <row r="31" spans="1:12" ht="16.5">
      <c r="A31" s="255" t="s">
        <v>120</v>
      </c>
      <c r="B31" s="256" t="s">
        <v>498</v>
      </c>
      <c r="C31" s="246" t="s">
        <v>70</v>
      </c>
      <c r="D31" s="247">
        <v>0.77042236307359757</v>
      </c>
      <c r="E31" s="257">
        <v>6306</v>
      </c>
      <c r="F31" s="248" t="s">
        <v>122</v>
      </c>
      <c r="G31" s="258" t="s">
        <v>237</v>
      </c>
      <c r="H31" s="259">
        <v>2</v>
      </c>
      <c r="I31" s="249">
        <v>4512.0989999999993</v>
      </c>
      <c r="J31" s="250">
        <v>6.4676334459581486E-2</v>
      </c>
      <c r="K31" s="250">
        <v>0.2952882394334439</v>
      </c>
      <c r="L31" s="276">
        <v>46</v>
      </c>
    </row>
  </sheetData>
  <mergeCells count="1">
    <mergeCell ref="A2:L2"/>
  </mergeCells>
  <phoneticPr fontId="2" type="noConversion"/>
  <conditionalFormatting sqref="C10:D31">
    <cfRule type="containsText" dxfId="11" priority="1" operator="containsText" text="F">
      <formula>NOT(ISERROR(SEARCH("F",C10)))</formula>
    </cfRule>
    <cfRule type="containsText" dxfId="10" priority="2" operator="containsText" text="D">
      <formula>NOT(ISERROR(SEARCH("D",C10)))</formula>
    </cfRule>
    <cfRule type="containsText" dxfId="9" priority="3" operator="containsText" text="C">
      <formula>NOT(ISERROR(SEARCH("C",C10)))</formula>
    </cfRule>
    <cfRule type="containsText" dxfId="8" priority="4" operator="containsText" text="B">
      <formula>NOT(ISERROR(SEARCH("B",C10)))</formula>
    </cfRule>
    <cfRule type="containsText" dxfId="7" priority="5" operator="containsText" text="A">
      <formula>NOT(ISERROR(SEARCH("A",C10)))</formula>
    </cfRule>
    <cfRule type="containsText" dxfId="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공회전과다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2024-08-02T02:08:50Z</dcterms:modified>
</cp:coreProperties>
</file>