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7월\"/>
    </mc:Choice>
  </mc:AlternateContent>
  <xr:revisionPtr revIDLastSave="0" documentId="13_ncr:1_{5751C5D9-164F-4B9B-9B94-27E94F7444D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운전자별!$A$2:$R$85</definedName>
    <definedName name="_xlnm._FilterDatabase" localSheetId="3" hidden="1">차량별!$A$2:$BN$34</definedName>
    <definedName name="_xlnm.Print_Area" localSheetId="4">운전자별!$A$1:$R$85</definedName>
    <definedName name="_xlnm.Print_Area" localSheetId="1">종합!$A$1:$L$111</definedName>
    <definedName name="_xlnm.Print_Area" localSheetId="3">차량별!$A$1:$T$34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" i="7" l="1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B100" i="12"/>
  <c r="D100" i="12" s="1"/>
  <c r="B101" i="12"/>
  <c r="J101" i="12" s="1"/>
  <c r="B102" i="12"/>
  <c r="J102" i="12" s="1"/>
  <c r="D47" i="12" a="1"/>
  <c r="D101" i="12" l="1"/>
  <c r="D47" i="12"/>
  <c r="G47" i="12" a="1"/>
  <c r="E47" i="12" a="1"/>
  <c r="J47" i="12" a="1"/>
  <c r="H47" i="12" a="1"/>
  <c r="I47" i="12" a="1"/>
  <c r="F47" i="12" a="1"/>
  <c r="I47" i="12" l="1"/>
  <c r="G47" i="12"/>
  <c r="J47" i="12"/>
  <c r="F47" i="12"/>
  <c r="E47" i="12"/>
  <c r="H47" i="12"/>
  <c r="B45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33" i="60" l="1"/>
  <c r="F25" i="60"/>
  <c r="F30" i="60"/>
  <c r="F22" i="60"/>
  <c r="F14" i="60"/>
  <c r="F31" i="60"/>
  <c r="F23" i="60"/>
  <c r="F15" i="60"/>
  <c r="F17" i="60"/>
  <c r="F16" i="60"/>
  <c r="F29" i="60"/>
  <c r="F21" i="60"/>
  <c r="F13" i="60"/>
  <c r="F34" i="60"/>
  <c r="F26" i="60"/>
  <c r="F18" i="60"/>
  <c r="F19" i="60"/>
  <c r="F28" i="60"/>
  <c r="F20" i="60"/>
  <c r="F12" i="60"/>
  <c r="F27" i="60"/>
  <c r="F11" i="60"/>
  <c r="F32" i="60"/>
  <c r="F24" i="60"/>
  <c r="B44" i="12"/>
  <c r="B43" i="12"/>
  <c r="B42" i="12"/>
  <c r="B41" i="12"/>
  <c r="B40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3" i="12" l="1"/>
  <c r="J103" i="12" s="1"/>
  <c r="J10" i="12" l="1"/>
  <c r="J29" i="12" s="1"/>
  <c r="N23" i="12"/>
  <c r="K25" i="12"/>
  <c r="D25" i="12" l="1"/>
  <c r="K47" i="12" l="1" a="1"/>
  <c r="K47" i="12" s="1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03" i="12" l="1"/>
  <c r="H103" i="12"/>
  <c r="F101" i="12" l="1"/>
  <c r="D102" i="12"/>
  <c r="E101" i="12"/>
  <c r="E100" i="12"/>
  <c r="G102" i="12"/>
  <c r="F102" i="12"/>
  <c r="G101" i="12"/>
  <c r="H100" i="12"/>
  <c r="F100" i="12"/>
  <c r="E102" i="12"/>
  <c r="H101" i="12"/>
  <c r="G100" i="12"/>
  <c r="I101" i="12"/>
  <c r="I100" i="12"/>
  <c r="J100" i="12"/>
  <c r="I102" i="12"/>
  <c r="H102" i="12"/>
  <c r="F103" i="12"/>
  <c r="I103" i="12"/>
  <c r="E103" i="12"/>
  <c r="G10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<sst xmlns="http://schemas.openxmlformats.org/spreadsheetml/2006/main" count="2404" uniqueCount="546">
  <si>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</si>
  <si>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</si>
  <si>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</si>
  <si>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</si>
  <si>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</si>
  <si>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</si>
  <si>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</si>
  <si>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</si>
  <si>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</si>
  <si>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</si>
  <si>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</si>
  <si>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</si>
  <si>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</si>
  <si>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</si>
  <si>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</si>
  <si>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</si>
  <si>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</si>
  <si>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</si>
  <si>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</si>
  <si>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</si>
  <si>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</si>
  <si>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</si>
  <si>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</si>
  <si>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</si>
  <si>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</si>
  <si>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</si>
  <si>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</si>
  <si>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</si>
  <si>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</si>
  <si>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</si>
  <si>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</si>
  <si>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</si>
  <si>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</si>
  <si>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</si>
  <si>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</si>
  <si>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</si>
  <si>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</si>
  <si>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</si>
  <si>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</si>
  <si>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</si>
  <si>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</si>
  <si>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</si>
  <si>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</si>
  <si>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</si>
  <si>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</si>
  <si>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</si>
  <si>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</si>
  <si>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</si>
  <si>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</si>
  <si>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</si>
  <si>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</si>
  <si>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</si>
  <si>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</si>
  <si>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</si>
  <si>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</si>
  <si>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</si>
  <si>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</si>
  <si>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</si>
  <si>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</si>
  <si>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</si>
  <si>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</si>
  <si>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</si>
  <si>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</si>
  <si>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</si>
  <si>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</si>
  <si>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</si>
  <si>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</si>
  <si>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</si>
  <si>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</si>
  <si>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</si>
  <si>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</si>
  <si>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</si>
  <si>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</si>
  <si>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</si>
  <si>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</si>
  <si>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</si>
  <si>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</si>
  <si>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</si>
  <si>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</si>
  <si>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</si>
  <si>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</si>
  <si>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</si>
  <si>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</si>
  <si>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</si>
  <si>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</si>
  <si>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</si>
  <si>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</si>
  <si>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</si>
  <si>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</si>
  <si>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</si>
  <si>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</si>
  <si>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</si>
  <si>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</si>
  <si>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</si>
  <si>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</si>
  <si>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</si>
  <si>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</si>
  <si>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</si>
  <si>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</si>
  <si>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</si>
  <si>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</si>
  <si>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</si>
  <si>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</si>
  <si>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</si>
  <si>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</si>
  <si>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</si>
  <si>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</si>
  <si>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</si>
  <si>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</si>
  <si>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</si>
  <si>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</si>
  <si>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</si>
  <si>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</si>
  <si>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</si>
  <si>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</si>
  <si>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</si>
  <si>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</si>
  <si>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</si>
  <si>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</si>
  <si>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</si>
  <si>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</si>
  <si>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</si>
  <si>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</si>
  <si>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</si>
  <si>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</si>
  <si>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</si>
  <si>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</si>
  <si>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</si>
  <si>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</si>
  <si>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</si>
  <si>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</si>
  <si>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</si>
  <si>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</si>
  <si>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</si>
  <si>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</si>
  <si>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</si>
  <si>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</si>
  <si>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</si>
  <si>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</si>
  <si>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</si>
  <si>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</si>
  <si>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</si>
  <si>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</si>
  <si>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</si>
  <si>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</si>
  <si>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</si>
  <si>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</si>
  <si>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</si>
  <si>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</si>
  <si>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</si>
  <si>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</si>
  <si>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</si>
  <si>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</si>
  <si>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</si>
  <si>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</si>
  <si>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</si>
  <si>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</si>
  <si>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</si>
  <si>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</si>
  <si>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</si>
  <si>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</si>
  <si>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</si>
  <si>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</si>
  <si>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</si>
  <si>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</si>
  <si>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</si>
  <si>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</si>
  <si>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</si>
  <si>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</si>
  <si>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</si>
  <si>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</si>
  <si>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</si>
  <si>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</si>
  <si>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</si>
  <si>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</si>
  <si>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</si>
  <si>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</si>
  <si>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</si>
  <si>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</si>
  <si>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</si>
  <si>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</si>
  <si>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</si>
  <si>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</si>
  <si>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</si>
  <si>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</si>
  <si>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</si>
  <si>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</si>
  <si>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개선율(유카전)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</si>
  <si>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</si>
  <si>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</si>
  <si>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</si>
  <si>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</si>
  <si>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대형</t>
  </si>
  <si>
    <t>청룡교통</t>
    <phoneticPr fontId="2" type="noConversion"/>
  </si>
  <si>
    <t>73아1043</t>
  </si>
  <si>
    <t>73아1047</t>
  </si>
  <si>
    <t>73아1051</t>
  </si>
  <si>
    <t>73아1059</t>
  </si>
  <si>
    <t>73아1071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</si>
  <si>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</si>
  <si>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</si>
  <si>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</si>
  <si>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</si>
  <si>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</si>
  <si>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</si>
  <si>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</si>
  <si>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73아1060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</si>
  <si>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</si>
  <si>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</si>
  <si>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</si>
  <si>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</si>
  <si>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</si>
  <si>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</si>
  <si>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</si>
  <si>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</si>
  <si>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</si>
  <si>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</si>
  <si>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</si>
  <si>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</si>
  <si>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</si>
  <si>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</si>
  <si>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</si>
  <si>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</si>
  <si>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</si>
  <si>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</si>
  <si>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</si>
  <si>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</si>
  <si>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</si>
  <si>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5329899</t>
  </si>
  <si>
    <t>강장원</t>
  </si>
  <si>
    <t>532675</t>
  </si>
  <si>
    <t>공윤호</t>
  </si>
  <si>
    <t>5323639</t>
  </si>
  <si>
    <t>공재구</t>
  </si>
  <si>
    <t>5323605</t>
  </si>
  <si>
    <t>구성모</t>
  </si>
  <si>
    <t>5323433</t>
  </si>
  <si>
    <t>권혁민</t>
  </si>
  <si>
    <t>5325776</t>
  </si>
  <si>
    <t>김광종</t>
  </si>
  <si>
    <t>5326580</t>
  </si>
  <si>
    <t>김국선</t>
  </si>
  <si>
    <t>김기택</t>
  </si>
  <si>
    <t>532977</t>
  </si>
  <si>
    <t>김남우</t>
  </si>
  <si>
    <t>5328574</t>
  </si>
  <si>
    <t>김동문</t>
  </si>
  <si>
    <t>5326643</t>
  </si>
  <si>
    <t>김동욱</t>
  </si>
  <si>
    <t>5321784</t>
  </si>
  <si>
    <t>김민수</t>
  </si>
  <si>
    <t>5323992</t>
  </si>
  <si>
    <t>김성규</t>
  </si>
  <si>
    <t>김성삼</t>
  </si>
  <si>
    <t>5329484</t>
  </si>
  <si>
    <t>김성태</t>
  </si>
  <si>
    <t>5329359</t>
  </si>
  <si>
    <t>김지훈</t>
  </si>
  <si>
    <t>5321111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</si>
  <si>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</si>
  <si>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</si>
  <si>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</si>
  <si>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</si>
  <si>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</si>
  <si>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</si>
  <si>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</si>
  <si>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</si>
  <si>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</si>
  <si>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</si>
  <si>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김호준</t>
  </si>
  <si>
    <t>5323254</t>
  </si>
  <si>
    <t>김효원</t>
  </si>
  <si>
    <t>5325222</t>
  </si>
  <si>
    <t>나진철</t>
  </si>
  <si>
    <t>5327069</t>
  </si>
  <si>
    <t>류광민</t>
  </si>
  <si>
    <t>5321393</t>
  </si>
  <si>
    <t>민현홍</t>
  </si>
  <si>
    <t>5328913</t>
  </si>
  <si>
    <t>박금빈</t>
  </si>
  <si>
    <t>5326515</t>
  </si>
  <si>
    <t>박남희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</si>
  <si>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</si>
  <si>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</si>
  <si>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</si>
  <si>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</si>
  <si>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</si>
  <si>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</si>
  <si>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</si>
  <si>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</si>
  <si>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백도현</t>
  </si>
  <si>
    <t>5327980</t>
  </si>
  <si>
    <t>서현호</t>
  </si>
  <si>
    <t>5325023</t>
  </si>
  <si>
    <t>석승무</t>
  </si>
  <si>
    <t>5325169</t>
  </si>
  <si>
    <t>송중회</t>
  </si>
  <si>
    <t>532981</t>
  </si>
  <si>
    <t>심보용</t>
  </si>
  <si>
    <t>5321149</t>
  </si>
  <si>
    <t>유창수</t>
  </si>
  <si>
    <t>5327019</t>
  </si>
  <si>
    <t>유형식</t>
  </si>
  <si>
    <t>5329966</t>
  </si>
  <si>
    <t>윤승진</t>
  </si>
  <si>
    <t>5323018</t>
  </si>
  <si>
    <t>이도영</t>
  </si>
  <si>
    <t>5323394</t>
  </si>
  <si>
    <t>이동현</t>
  </si>
  <si>
    <t>532325</t>
  </si>
  <si>
    <t>이인수</t>
  </si>
  <si>
    <t>5327371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</si>
  <si>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</si>
  <si>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</si>
  <si>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</si>
  <si>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</si>
  <si>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</si>
  <si>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</si>
  <si>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</si>
  <si>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</si>
  <si>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</si>
  <si>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</si>
  <si>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</si>
  <si>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</si>
  <si>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</si>
  <si>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</si>
  <si>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</si>
  <si>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</si>
  <si>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</si>
  <si>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</si>
  <si>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</si>
  <si>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</si>
  <si>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</si>
  <si>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</si>
  <si>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</si>
  <si>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</si>
  <si>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</si>
  <si>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</si>
  <si>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</si>
  <si>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</si>
  <si>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</si>
  <si>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</si>
  <si>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</si>
  <si>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</si>
  <si>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</si>
  <si>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</si>
  <si>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</si>
  <si>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</si>
  <si>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</si>
  <si>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</si>
  <si>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</si>
  <si>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</si>
  <si>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</si>
  <si>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</si>
  <si>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</si>
  <si>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</si>
  <si>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</si>
  <si>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</si>
  <si>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최영준</t>
  </si>
  <si>
    <t>5321773</t>
  </si>
  <si>
    <t>최창엽</t>
  </si>
  <si>
    <t>5329211</t>
  </si>
  <si>
    <t>73아1067</t>
  </si>
  <si>
    <t>편승범</t>
  </si>
  <si>
    <t>532846</t>
  </si>
  <si>
    <t>허기범</t>
  </si>
  <si>
    <t>5329593</t>
  </si>
  <si>
    <t>홍국표</t>
  </si>
  <si>
    <t>5328327</t>
  </si>
  <si>
    <t>황승준</t>
  </si>
  <si>
    <t>5321294</t>
  </si>
  <si>
    <t>황우상</t>
  </si>
  <si>
    <t>5321212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</si>
  <si>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</si>
  <si>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</si>
  <si>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</si>
  <si>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</si>
  <si>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</si>
  <si>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24'07</t>
    <phoneticPr fontId="2" type="noConversion"/>
  </si>
  <si>
    <t>분석기간: 24.07.01-24.07.30</t>
  </si>
  <si>
    <t>인천전체</t>
  </si>
  <si>
    <t>20%(2명)</t>
  </si>
  <si>
    <t>0%(0명)</t>
  </si>
  <si>
    <t>17%(1명)</t>
  </si>
  <si>
    <t>14%(1명)</t>
  </si>
  <si>
    <t>10%(1명)</t>
  </si>
  <si>
    <t>40%(2명)</t>
  </si>
  <si>
    <t>▲</t>
  </si>
  <si>
    <t>좌석</t>
  </si>
  <si>
    <t>HY</t>
  </si>
  <si>
    <t>=</t>
  </si>
  <si>
    <t>▽</t>
  </si>
  <si>
    <t>532675663.411</t>
  </si>
  <si>
    <t>5323639331.908</t>
  </si>
  <si>
    <t>5326643436.09</t>
  </si>
  <si>
    <t>5321111568.632</t>
  </si>
  <si>
    <t>5328913685.738</t>
  </si>
  <si>
    <t>5324336326.652</t>
  </si>
  <si>
    <t>오상종</t>
  </si>
  <si>
    <t>5322544</t>
  </si>
  <si>
    <t>5322544705.314</t>
  </si>
  <si>
    <t>5323018336.747</t>
  </si>
  <si>
    <t>이성호</t>
  </si>
  <si>
    <t>5321235</t>
  </si>
  <si>
    <t>5321235543.939</t>
  </si>
  <si>
    <t>5321234345.104</t>
  </si>
  <si>
    <t>5321773387.362</t>
  </si>
  <si>
    <t>532846975.321</t>
  </si>
  <si>
    <t>5321212505.915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</si>
  <si>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</si>
  <si>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</si>
  <si>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</si>
  <si>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</si>
  <si>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</si>
  <si>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18위/(32개사)</t>
  </si>
  <si>
    <t>13%(11명)</t>
  </si>
  <si>
    <t>9%(11명)</t>
  </si>
  <si>
    <t>18%(15명)</t>
  </si>
  <si>
    <t>23%(13명)</t>
  </si>
  <si>
    <t>26%(16명)</t>
  </si>
  <si>
    <t>11%(7명)</t>
  </si>
  <si>
    <t>29%(2명)</t>
  </si>
  <si>
    <t>30%(3명)</t>
  </si>
  <si>
    <t>57%(4명)</t>
  </si>
  <si>
    <t>20%(1명)</t>
  </si>
  <si>
    <t>50%(3명)</t>
  </si>
  <si>
    <t>5329899314.357</t>
  </si>
  <si>
    <t>53236051549.852</t>
  </si>
  <si>
    <t>53234332278.046</t>
  </si>
  <si>
    <t>532333</t>
  </si>
  <si>
    <t>권순구</t>
  </si>
  <si>
    <t>5323332405.221</t>
  </si>
  <si>
    <t>53257761864.25</t>
  </si>
  <si>
    <t>53265803032.199</t>
  </si>
  <si>
    <t>5328129</t>
  </si>
  <si>
    <t>김기웅</t>
  </si>
  <si>
    <t>5328129274.297</t>
  </si>
  <si>
    <t>5329772361.967</t>
  </si>
  <si>
    <t>53285742568.849</t>
  </si>
  <si>
    <t>53217842279.134</t>
  </si>
  <si>
    <t>5323992334.303</t>
  </si>
  <si>
    <t>53294844408.392</t>
  </si>
  <si>
    <t>53293591626.13</t>
  </si>
  <si>
    <t>53227123238.858</t>
  </si>
  <si>
    <t>53254193106.612</t>
  </si>
  <si>
    <t>53244342247.543</t>
  </si>
  <si>
    <t>53272641545.604</t>
  </si>
  <si>
    <t>53224841520.265</t>
  </si>
  <si>
    <t>5323254362.285</t>
  </si>
  <si>
    <t>53252222419.318</t>
  </si>
  <si>
    <t>5327069559.995</t>
  </si>
  <si>
    <t>53213932079.855</t>
  </si>
  <si>
    <t>53265152039.616</t>
  </si>
  <si>
    <t>5324679419.868</t>
  </si>
  <si>
    <t>53253424.192</t>
  </si>
  <si>
    <t>53244322123.747</t>
  </si>
  <si>
    <t>53279802609.861</t>
  </si>
  <si>
    <t>53250233388.592</t>
  </si>
  <si>
    <t>53251694768.567</t>
  </si>
  <si>
    <t>5329811879.382</t>
  </si>
  <si>
    <t>53211492545.958</t>
  </si>
  <si>
    <t>5325828</t>
  </si>
  <si>
    <t>여유안</t>
  </si>
  <si>
    <t>5325828233.549</t>
  </si>
  <si>
    <t>5326904</t>
  </si>
  <si>
    <t>유인규</t>
  </si>
  <si>
    <t>5326904322.228</t>
  </si>
  <si>
    <t>5327019323.957</t>
  </si>
  <si>
    <t>53299662094.385</t>
  </si>
  <si>
    <t>5328943</t>
  </si>
  <si>
    <t>유호정</t>
  </si>
  <si>
    <t>5328943380.371</t>
  </si>
  <si>
    <t>5323430</t>
  </si>
  <si>
    <t>이기용</t>
  </si>
  <si>
    <t>53234302445.38</t>
  </si>
  <si>
    <t>53233941805.637</t>
  </si>
  <si>
    <t>5323251790.261</t>
  </si>
  <si>
    <t>53273711067.562</t>
  </si>
  <si>
    <t>53271682746.019</t>
  </si>
  <si>
    <t>53226822506.347</t>
  </si>
  <si>
    <t>5321443730.159</t>
  </si>
  <si>
    <t>53298662959.685</t>
  </si>
  <si>
    <t>53266172355.834</t>
  </si>
  <si>
    <t>5324636332.514</t>
  </si>
  <si>
    <t>53238873033.86</t>
  </si>
  <si>
    <t>53257072162.153</t>
  </si>
  <si>
    <t>53268653011.156</t>
  </si>
  <si>
    <t>53299212543.88</t>
  </si>
  <si>
    <t>53246022698.175</t>
  </si>
  <si>
    <t>53225492305.564</t>
  </si>
  <si>
    <t>5321515314.237</t>
  </si>
  <si>
    <t>53240771979.914</t>
  </si>
  <si>
    <t>5329875451.716</t>
  </si>
  <si>
    <t>5325114757.96</t>
  </si>
  <si>
    <t>53213252051.332</t>
  </si>
  <si>
    <t>53226262480.673</t>
  </si>
  <si>
    <t>53233262315.234</t>
  </si>
  <si>
    <t>53211382.869</t>
  </si>
  <si>
    <t>5321011919.901</t>
  </si>
  <si>
    <t>5328325220.493</t>
  </si>
  <si>
    <t>5327377</t>
  </si>
  <si>
    <t>최정오</t>
  </si>
  <si>
    <t>5327377322.234</t>
  </si>
  <si>
    <t>53292112610.472</t>
  </si>
  <si>
    <t>5329593332.861</t>
  </si>
  <si>
    <t>5326454</t>
  </si>
  <si>
    <t>호광희</t>
  </si>
  <si>
    <t>53264542081.14</t>
  </si>
  <si>
    <t>53283274097.38</t>
  </si>
  <si>
    <t>5321294470.889</t>
  </si>
  <si>
    <t>310310</t>
  </si>
  <si>
    <t>청룡교통310D3</t>
  </si>
  <si>
    <t>청룡교통310F1</t>
  </si>
  <si>
    <t>청룡교통310D1</t>
  </si>
  <si>
    <t>청룡교통310C1</t>
  </si>
  <si>
    <t>청룡교통310S1</t>
  </si>
  <si>
    <t>청룡교통310D2</t>
  </si>
  <si>
    <t>4343</t>
  </si>
  <si>
    <t>청룡교통43B1</t>
  </si>
  <si>
    <t>청룡교통43C3</t>
  </si>
  <si>
    <t>청룡교통43C2</t>
  </si>
  <si>
    <t>청룡교통43A1</t>
  </si>
  <si>
    <t>청룡교통43D2</t>
  </si>
  <si>
    <t>청룡교통43S2</t>
  </si>
  <si>
    <t>청룡교통43C1</t>
  </si>
  <si>
    <t>청룡교통43D1</t>
  </si>
  <si>
    <t>청룡교통43D3</t>
  </si>
  <si>
    <t>청룡교통43S1</t>
  </si>
  <si>
    <t>43-143-1</t>
  </si>
  <si>
    <t>청룡교통43-1C4</t>
  </si>
  <si>
    <t>청룡교통43-1D1</t>
  </si>
  <si>
    <t>청룡교통43-1B2</t>
  </si>
  <si>
    <t>청룡교통43-1C3</t>
  </si>
  <si>
    <t>청룡교통43-1B1</t>
  </si>
  <si>
    <t>청룡교통43-1C2</t>
  </si>
  <si>
    <t>청룡교통43-1C1</t>
  </si>
  <si>
    <t>4444</t>
  </si>
  <si>
    <t>청룡교통44D2</t>
  </si>
  <si>
    <t>청룡교통44C1</t>
  </si>
  <si>
    <t>청룡교통44D1</t>
  </si>
  <si>
    <t>청룡교통44B1</t>
  </si>
  <si>
    <t>청룡교통44B2</t>
  </si>
  <si>
    <t>예비예비</t>
  </si>
  <si>
    <t>청룡교통예비C10</t>
  </si>
  <si>
    <t>청룡교통예비D2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</si>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</sst>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92" fontId="80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80" fontId="38" fillId="16" borderId="0" xfId="562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80808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2.4227690553522483</c:v>
                </c:pt>
                <c:pt idx="5">
                  <c:v>2.25</c:v>
                </c:pt>
                <c:pt idx="6">
                  <c:v>2.2697671460822395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0.14864864864864866</c:v>
                </c:pt>
                <c:pt idx="1">
                  <c:v>0.14864864864864866</c:v>
                </c:pt>
                <c:pt idx="2">
                  <c:v>0.20270270270270271</c:v>
                </c:pt>
                <c:pt idx="3">
                  <c:v>0.17567567567567569</c:v>
                </c:pt>
                <c:pt idx="4">
                  <c:v>0.22972972972972974</c:v>
                </c:pt>
                <c:pt idx="5">
                  <c:v>9.45945945945946E-2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0.3</c:v>
                </c:pt>
                <c:pt idx="1">
                  <c:v>0.14285714285714285</c:v>
                </c:pt>
                <c:pt idx="2">
                  <c:v>0.5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0.3</c:v>
                </c:pt>
                <c:pt idx="1">
                  <c:v>0.5714285714285714</c:v>
                </c:pt>
                <c:pt idx="2">
                  <c:v>0.16666666666666666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0.1</c:v>
                </c:pt>
                <c:pt idx="1">
                  <c:v>0.2857142857142857</c:v>
                </c:pt>
                <c:pt idx="2">
                  <c:v>0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43 </c:v>
                </c:pt>
                <c:pt idx="1">
                  <c:v> 43-1 </c:v>
                </c:pt>
                <c:pt idx="2">
                  <c:v> 310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470648</xdr:rowOff>
    </xdr:from>
    <xdr:to>
      <xdr:col>2</xdr:col>
      <xdr:colOff>336176</xdr:colOff>
      <xdr:row>15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655795"/>
          <a:ext cx="493058" cy="23980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280145</xdr:colOff>
      <xdr:row>10</xdr:row>
      <xdr:rowOff>246529</xdr:rowOff>
    </xdr:from>
    <xdr:to>
      <xdr:col>2</xdr:col>
      <xdr:colOff>381002</xdr:colOff>
      <xdr:row>12</xdr:row>
      <xdr:rowOff>145677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80998" y="35970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437029</xdr:colOff>
      <xdr:row>7</xdr:row>
      <xdr:rowOff>89648</xdr:rowOff>
    </xdr:from>
    <xdr:to>
      <xdr:col>3</xdr:col>
      <xdr:colOff>347385</xdr:colOff>
      <xdr:row>8</xdr:row>
      <xdr:rowOff>437031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67970" y="2140324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661146</xdr:colOff>
      <xdr:row>8</xdr:row>
      <xdr:rowOff>347382</xdr:rowOff>
    </xdr:from>
    <xdr:to>
      <xdr:col>3</xdr:col>
      <xdr:colOff>134470</xdr:colOff>
      <xdr:row>8</xdr:row>
      <xdr:rowOff>381000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692087" y="2532529"/>
          <a:ext cx="347383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432547</xdr:colOff>
      <xdr:row>8</xdr:row>
      <xdr:rowOff>342901</xdr:rowOff>
    </xdr:from>
    <xdr:to>
      <xdr:col>3</xdr:col>
      <xdr:colOff>795617</xdr:colOff>
      <xdr:row>8</xdr:row>
      <xdr:rowOff>549088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37547" y="2528048"/>
          <a:ext cx="363070" cy="2061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186017</xdr:colOff>
      <xdr:row>8</xdr:row>
      <xdr:rowOff>51548</xdr:rowOff>
    </xdr:from>
    <xdr:to>
      <xdr:col>4</xdr:col>
      <xdr:colOff>342903</xdr:colOff>
      <xdr:row>8</xdr:row>
      <xdr:rowOff>533402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091017" y="22366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69475</xdr:colOff>
      <xdr:row>8</xdr:row>
      <xdr:rowOff>416860</xdr:rowOff>
    </xdr:from>
    <xdr:to>
      <xdr:col>5</xdr:col>
      <xdr:colOff>226361</xdr:colOff>
      <xdr:row>9</xdr:row>
      <xdr:rowOff>24655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48534" y="26020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605118</xdr:rowOff>
    </xdr:from>
    <xdr:to>
      <xdr:col>4</xdr:col>
      <xdr:colOff>582706</xdr:colOff>
      <xdr:row>9</xdr:row>
      <xdr:rowOff>100853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25588" y="2790265"/>
          <a:ext cx="336177" cy="369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826993</xdr:colOff>
      <xdr:row>10</xdr:row>
      <xdr:rowOff>8968</xdr:rowOff>
    </xdr:from>
    <xdr:to>
      <xdr:col>6</xdr:col>
      <xdr:colOff>109821</xdr:colOff>
      <xdr:row>11</xdr:row>
      <xdr:rowOff>199469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06052" y="335952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22411</xdr:colOff>
      <xdr:row>9</xdr:row>
      <xdr:rowOff>201706</xdr:rowOff>
    </xdr:from>
    <xdr:to>
      <xdr:col>5</xdr:col>
      <xdr:colOff>425823</xdr:colOff>
      <xdr:row>12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75529" y="3260912"/>
          <a:ext cx="403412" cy="896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340657</xdr:colOff>
      <xdr:row>11</xdr:row>
      <xdr:rowOff>127750</xdr:rowOff>
    </xdr:from>
    <xdr:to>
      <xdr:col>6</xdr:col>
      <xdr:colOff>497544</xdr:colOff>
      <xdr:row>13</xdr:row>
      <xdr:rowOff>26898</xdr:rowOff>
    </xdr:to>
    <xdr:sp macro="" textlink="$K$17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3993775" y="37696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679075</xdr:colOff>
      <xdr:row>12</xdr:row>
      <xdr:rowOff>246529</xdr:rowOff>
    </xdr:from>
    <xdr:to>
      <xdr:col>6</xdr:col>
      <xdr:colOff>134471</xdr:colOff>
      <xdr:row>13</xdr:row>
      <xdr:rowOff>40341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 flipV="1">
          <a:off x="4332193" y="4179794"/>
          <a:ext cx="329454" cy="851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A7" sqref="A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379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114</v>
      </c>
      <c r="C4" s="293" t="s">
        <v>38</v>
      </c>
      <c r="D4" s="293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378</v>
      </c>
      <c r="C5" s="294" t="s">
        <v>193</v>
      </c>
      <c r="D5" s="294"/>
      <c r="E5" s="63">
        <v>4</v>
      </c>
      <c r="F5" s="64">
        <v>30</v>
      </c>
      <c r="G5" s="95" t="s">
        <v>69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 x14ac:dyDescent="0.3">
      <c r="G10" s="6"/>
      <c r="H10" s="205" t="s">
        <v>92</v>
      </c>
      <c r="I10" s="206" t="s">
        <v>93</v>
      </c>
      <c r="J10" s="207" t="str">
        <f>C5</f>
        <v>청룡교통</v>
      </c>
      <c r="K10" s="208" t="s">
        <v>94</v>
      </c>
      <c r="X10" s="247"/>
      <c r="Z10" s="39"/>
      <c r="AA10" s="39"/>
      <c r="AB10" s="39"/>
    </row>
    <row r="11" spans="1:28" ht="23.25" customHeight="1" thickTop="1" x14ac:dyDescent="0.25">
      <c r="G11" s="6"/>
      <c r="H11" s="242">
        <v>1</v>
      </c>
      <c r="I11" s="202">
        <v>2.0099999999999998</v>
      </c>
      <c r="J11" s="203">
        <v>2.100909691872539</v>
      </c>
      <c r="K11" s="204"/>
      <c r="M11" s="2"/>
      <c r="Y11" s="248"/>
      <c r="Z11" s="290"/>
      <c r="AA11" s="250"/>
      <c r="AB11" s="39"/>
    </row>
    <row r="12" spans="1:28" ht="23.25" customHeight="1" x14ac:dyDescent="0.25">
      <c r="G12" s="6"/>
      <c r="H12" s="243">
        <v>2</v>
      </c>
      <c r="I12" s="196">
        <v>2.3662575846193561</v>
      </c>
      <c r="J12" s="203">
        <v>2.5211984847646076</v>
      </c>
      <c r="K12" s="244">
        <v>0.20005086107126568</v>
      </c>
      <c r="M12" s="250"/>
      <c r="Y12" s="248"/>
      <c r="Z12" s="290"/>
      <c r="AA12" s="250"/>
      <c r="AB12" s="39"/>
    </row>
    <row r="13" spans="1:28" ht="23.25" customHeight="1" x14ac:dyDescent="0.25">
      <c r="G13" s="6"/>
      <c r="H13" s="243">
        <v>3</v>
      </c>
      <c r="I13" s="196">
        <v>2.37</v>
      </c>
      <c r="J13" s="203">
        <v>2.5340224903608362</v>
      </c>
      <c r="K13" s="246">
        <v>5.0864720384860007E-3</v>
      </c>
      <c r="M13" s="250"/>
      <c r="Y13" s="248"/>
      <c r="Z13" s="290"/>
      <c r="AA13" s="250"/>
      <c r="AB13" s="39"/>
    </row>
    <row r="14" spans="1:28" ht="23.25" customHeight="1" x14ac:dyDescent="0.25">
      <c r="G14" s="6"/>
      <c r="H14" s="243">
        <v>4</v>
      </c>
      <c r="I14" s="196">
        <v>2.33</v>
      </c>
      <c r="J14" s="203">
        <v>2.4963752236706949</v>
      </c>
      <c r="K14" s="246">
        <v>-1.4856721608962675E-2</v>
      </c>
      <c r="M14" s="250"/>
      <c r="Y14" s="248"/>
      <c r="Z14" s="290"/>
      <c r="AA14" s="250"/>
      <c r="AB14" s="39"/>
    </row>
    <row r="15" spans="1:28" ht="23.25" customHeight="1" x14ac:dyDescent="0.25">
      <c r="G15" s="6"/>
      <c r="H15" s="243">
        <v>5</v>
      </c>
      <c r="I15" s="196">
        <v>2.29</v>
      </c>
      <c r="J15" s="203">
        <v>2.4227690553522483</v>
      </c>
      <c r="K15" s="246">
        <v>-2.9485218255857926E-2</v>
      </c>
      <c r="M15" s="250"/>
      <c r="Y15" s="248"/>
      <c r="Z15" s="290"/>
      <c r="AA15" s="250"/>
      <c r="AB15" s="39"/>
    </row>
    <row r="16" spans="1:28" ht="23.25" customHeight="1" x14ac:dyDescent="0.25">
      <c r="G16" s="6"/>
      <c r="H16" s="243">
        <v>6</v>
      </c>
      <c r="I16" s="196">
        <v>2.0664933427553414</v>
      </c>
      <c r="J16" s="203">
        <v>2.25</v>
      </c>
      <c r="K16" s="246">
        <v>-7.1310575380916452E-2</v>
      </c>
      <c r="M16" s="250"/>
      <c r="Y16" s="248"/>
      <c r="Z16" s="290"/>
      <c r="AA16" s="250"/>
      <c r="AB16" s="39"/>
    </row>
    <row r="17" spans="2:28" ht="23.25" customHeight="1" x14ac:dyDescent="0.25">
      <c r="G17" s="6"/>
      <c r="H17" s="243">
        <v>7</v>
      </c>
      <c r="I17" s="196">
        <v>2.13</v>
      </c>
      <c r="J17" s="203">
        <v>2.2697671460822395</v>
      </c>
      <c r="K17" s="246">
        <v>8.7853982587731139E-3</v>
      </c>
      <c r="M17" s="250"/>
      <c r="Y17" s="248"/>
      <c r="Z17" s="290"/>
      <c r="AA17" s="250"/>
      <c r="AB17" s="39"/>
    </row>
    <row r="18" spans="2:28" ht="23.25" customHeight="1" x14ac:dyDescent="0.25">
      <c r="G18" s="6"/>
      <c r="H18" s="245" t="s">
        <v>187</v>
      </c>
      <c r="I18" s="197">
        <v>5.9701492537313383E-2</v>
      </c>
      <c r="J18" s="198">
        <v>8.0373494807003398E-2</v>
      </c>
      <c r="K18" s="199">
        <v>2.0672002269690015E-2</v>
      </c>
      <c r="M18" s="250"/>
      <c r="Y18" s="248"/>
      <c r="Z18" s="290"/>
      <c r="AA18" s="250"/>
      <c r="AB18" s="39"/>
    </row>
    <row r="19" spans="2:28" ht="23.25" customHeight="1" x14ac:dyDescent="0.25">
      <c r="H19" s="200" t="s">
        <v>109</v>
      </c>
      <c r="I19" s="201"/>
      <c r="J19" s="295" t="s">
        <v>414</v>
      </c>
      <c r="K19" s="296"/>
      <c r="M19" s="250"/>
      <c r="X19" s="2"/>
      <c r="Y19" s="2"/>
      <c r="AB19" s="39"/>
    </row>
    <row r="20" spans="2:28" ht="9" customHeight="1" x14ac:dyDescent="0.25">
      <c r="M20" s="250"/>
      <c r="X20" s="2"/>
      <c r="Y20" s="2"/>
      <c r="AB20" s="250"/>
    </row>
    <row r="21" spans="2:28" ht="16.5" customHeight="1" x14ac:dyDescent="0.25">
      <c r="B21" s="52" t="s">
        <v>129</v>
      </c>
      <c r="C21" s="52"/>
      <c r="D21" s="51"/>
      <c r="E21" s="51"/>
      <c r="F21" s="51"/>
      <c r="G21" s="51"/>
      <c r="H21" s="51"/>
      <c r="I21" s="51"/>
      <c r="J21" s="51"/>
      <c r="K21" s="51"/>
      <c r="M21" s="250"/>
      <c r="X21" s="2"/>
      <c r="Y21" s="2"/>
      <c r="AB21" s="250"/>
    </row>
    <row r="22" spans="2:28" ht="27.75" customHeight="1" x14ac:dyDescent="0.25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50"/>
      <c r="X22" s="2"/>
      <c r="Y22" s="2"/>
      <c r="AB22" s="250"/>
    </row>
    <row r="23" spans="2:28" ht="23.25" customHeight="1" x14ac:dyDescent="0.25">
      <c r="B23" s="76" t="s">
        <v>380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50"/>
      <c r="N23" s="251" t="str">
        <f>C5</f>
        <v>청룡교통</v>
      </c>
      <c r="Y23" s="2"/>
    </row>
    <row r="24" spans="2:28" ht="22.5" customHeight="1" x14ac:dyDescent="0.25">
      <c r="B24" s="238" t="s">
        <v>119</v>
      </c>
      <c r="C24" s="69">
        <v>7</v>
      </c>
      <c r="D24" s="70">
        <v>2.5931015424524039E-2</v>
      </c>
      <c r="E24" s="70">
        <v>0.33398442420555902</v>
      </c>
      <c r="F24" s="70">
        <v>0.1425872954435202</v>
      </c>
      <c r="G24" s="71">
        <v>14.852300000000001</v>
      </c>
      <c r="H24" s="72">
        <v>2.015619509845205E-2</v>
      </c>
      <c r="I24" s="72">
        <v>10.499006329223111</v>
      </c>
      <c r="J24" s="73">
        <v>2.2697671460822395</v>
      </c>
      <c r="K24" s="74" t="s">
        <v>69</v>
      </c>
      <c r="M24" s="250"/>
      <c r="N24" s="39" t="s">
        <v>69</v>
      </c>
      <c r="O24" s="39">
        <v>73</v>
      </c>
      <c r="Y24" s="2"/>
    </row>
    <row r="25" spans="2:28" ht="22.5" customHeight="1" x14ac:dyDescent="0.25">
      <c r="B25" s="53" t="s">
        <v>108</v>
      </c>
      <c r="C25" s="53"/>
      <c r="D25" s="67">
        <f>D24/D23-1</f>
        <v>0.2367570843956659</v>
      </c>
      <c r="E25" s="67">
        <f t="shared" ref="E25:J25" si="0">E24/E23-1</f>
        <v>-4.3533774620915899E-2</v>
      </c>
      <c r="F25" s="67">
        <f t="shared" si="0"/>
        <v>-0.17171180499999739</v>
      </c>
      <c r="G25" s="67">
        <f t="shared" si="0"/>
        <v>8.8676222673910399E-2</v>
      </c>
      <c r="H25" s="67">
        <f t="shared" si="0"/>
        <v>-0.91300363914181637</v>
      </c>
      <c r="I25" s="67">
        <f t="shared" si="0"/>
        <v>-0.24398485183654905</v>
      </c>
      <c r="J25" s="67">
        <f t="shared" si="0"/>
        <v>6.4695695569757294E-2</v>
      </c>
      <c r="K25" s="68" t="str">
        <f>J19</f>
        <v>18위/(32개사)</v>
      </c>
      <c r="M25" s="2" t="s">
        <v>71</v>
      </c>
      <c r="N25" s="252">
        <v>0.14864864864864866</v>
      </c>
      <c r="O25" s="39">
        <v>11</v>
      </c>
      <c r="X25" s="2"/>
      <c r="Y25" s="2"/>
    </row>
    <row r="26" spans="2:28" ht="22.5" customHeight="1" x14ac:dyDescent="0.25">
      <c r="M26" s="2" t="s">
        <v>66</v>
      </c>
      <c r="N26" s="252">
        <v>0.14864864864864866</v>
      </c>
      <c r="O26" s="39">
        <v>11</v>
      </c>
      <c r="X26" s="2"/>
      <c r="Y26" s="2"/>
    </row>
    <row r="27" spans="2:28" ht="17.25" customHeight="1" x14ac:dyDescent="0.25">
      <c r="B27" s="52" t="s">
        <v>130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68</v>
      </c>
      <c r="N27" s="252">
        <v>0.20270270270270271</v>
      </c>
      <c r="O27" s="39">
        <v>15</v>
      </c>
      <c r="X27" s="2"/>
      <c r="Y27" s="2"/>
    </row>
    <row r="28" spans="2:28" ht="22.5" customHeight="1" x14ac:dyDescent="0.25">
      <c r="B28" s="60"/>
      <c r="C28" s="60"/>
      <c r="M28" s="2" t="s">
        <v>69</v>
      </c>
      <c r="N28" s="252">
        <v>0.17567567567567569</v>
      </c>
      <c r="O28" s="39">
        <v>13</v>
      </c>
      <c r="X28" s="2"/>
      <c r="Y28" s="2"/>
    </row>
    <row r="29" spans="2:28" ht="22.5" customHeight="1" thickBot="1" x14ac:dyDescent="0.3">
      <c r="H29" s="209" t="s">
        <v>92</v>
      </c>
      <c r="I29" s="210" t="s">
        <v>93</v>
      </c>
      <c r="J29" s="211" t="str">
        <f>J10</f>
        <v>청룡교통</v>
      </c>
      <c r="K29" s="212" t="s">
        <v>117</v>
      </c>
      <c r="M29" s="2" t="s">
        <v>67</v>
      </c>
      <c r="N29" s="252">
        <v>0.22972972972972974</v>
      </c>
      <c r="O29" s="39">
        <v>16</v>
      </c>
      <c r="X29" s="2"/>
      <c r="Y29" s="2"/>
    </row>
    <row r="30" spans="2:28" ht="22.5" customHeight="1" thickTop="1" x14ac:dyDescent="0.25">
      <c r="H30" s="217" t="s">
        <v>111</v>
      </c>
      <c r="I30" s="218" t="s">
        <v>69</v>
      </c>
      <c r="J30" s="219" t="s">
        <v>69</v>
      </c>
      <c r="K30" s="220"/>
      <c r="M30" s="2" t="s">
        <v>70</v>
      </c>
      <c r="N30" s="252">
        <v>9.45945945945946E-2</v>
      </c>
      <c r="O30" s="39">
        <v>7</v>
      </c>
      <c r="X30" s="2"/>
      <c r="Z30" s="39"/>
      <c r="AA30" s="39"/>
      <c r="AB30" s="39"/>
    </row>
    <row r="31" spans="2:28" ht="21" customHeight="1" x14ac:dyDescent="0.25">
      <c r="H31" s="213" t="s">
        <v>95</v>
      </c>
      <c r="I31" s="214">
        <v>4.5564191905655319E-2</v>
      </c>
      <c r="J31" s="215" t="s">
        <v>415</v>
      </c>
      <c r="K31" s="216">
        <v>8.8582149557759324E-2</v>
      </c>
      <c r="M31" s="2"/>
      <c r="X31" s="2"/>
      <c r="Z31" s="39"/>
      <c r="AA31" s="39"/>
      <c r="AB31" s="39"/>
    </row>
    <row r="32" spans="2:28" ht="21" customHeight="1" x14ac:dyDescent="0.25">
      <c r="H32" s="188" t="s">
        <v>96</v>
      </c>
      <c r="I32" s="180">
        <v>6.968641114982578E-2</v>
      </c>
      <c r="J32" s="189" t="s">
        <v>416</v>
      </c>
      <c r="K32" s="190">
        <v>1.5679442508710811E-2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87" t="s">
        <v>97</v>
      </c>
      <c r="I33" s="180">
        <v>0.13669257571696597</v>
      </c>
      <c r="J33" s="189" t="s">
        <v>417</v>
      </c>
      <c r="K33" s="190">
        <v>4.6234253551326709E-2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7" t="s">
        <v>100</v>
      </c>
      <c r="I34" s="180">
        <v>0.22728491021173949</v>
      </c>
      <c r="J34" s="189" t="s">
        <v>418</v>
      </c>
      <c r="K34" s="190">
        <v>4.4224068614312495E-3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91" t="s">
        <v>98</v>
      </c>
      <c r="I35" s="180">
        <v>0.24658268560707586</v>
      </c>
      <c r="J35" s="189" t="s">
        <v>419</v>
      </c>
      <c r="K35" s="190">
        <v>9.5148753685339038E-3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92" t="s">
        <v>99</v>
      </c>
      <c r="I36" s="193">
        <v>0.27418922540873758</v>
      </c>
      <c r="J36" s="194" t="s">
        <v>420</v>
      </c>
      <c r="K36" s="195">
        <v>-0.16443312784776198</v>
      </c>
      <c r="L36" s="4"/>
      <c r="M36" s="2"/>
      <c r="X36" s="2"/>
      <c r="Z36" s="39"/>
      <c r="AA36" s="39"/>
      <c r="AB36" s="39"/>
    </row>
    <row r="37" spans="2:28" ht="22.5" customHeight="1" x14ac:dyDescent="0.25">
      <c r="L37" s="4"/>
      <c r="M37" s="2"/>
      <c r="X37" s="2"/>
      <c r="Z37" s="39"/>
      <c r="AA37" s="39"/>
      <c r="AB37" s="39"/>
    </row>
    <row r="38" spans="2:28" ht="18" customHeight="1" x14ac:dyDescent="0.25">
      <c r="B38" s="52" t="s">
        <v>131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 x14ac:dyDescent="0.25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124</v>
      </c>
      <c r="X39" s="2"/>
      <c r="Z39" s="39"/>
      <c r="AA39" s="39"/>
      <c r="AB39" s="39"/>
    </row>
    <row r="40" spans="2:28" ht="22.5" customHeight="1" x14ac:dyDescent="0.25">
      <c r="B40" s="240" t="str">
        <f>C5</f>
        <v>청룡교통</v>
      </c>
      <c r="C40" s="77">
        <v>1</v>
      </c>
      <c r="D40" s="78">
        <v>8.2704129348984246E-2</v>
      </c>
      <c r="E40" s="78">
        <v>0.44410990096470843</v>
      </c>
      <c r="F40" s="78">
        <v>0.15191747403379122</v>
      </c>
      <c r="G40" s="79">
        <v>18.270580645161292</v>
      </c>
      <c r="H40" s="80">
        <v>0.69350716994208783</v>
      </c>
      <c r="I40" s="80">
        <v>28.268297938434873</v>
      </c>
      <c r="J40" s="81">
        <v>2.100909691872539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 x14ac:dyDescent="0.25">
      <c r="B41" s="238" t="str">
        <f>$C$5</f>
        <v>청룡교통</v>
      </c>
      <c r="C41" s="69">
        <v>2</v>
      </c>
      <c r="D41" s="70">
        <v>8.668339792316121E-2</v>
      </c>
      <c r="E41" s="70">
        <v>0.33659281748441777</v>
      </c>
      <c r="F41" s="70">
        <v>0.13952779150670602</v>
      </c>
      <c r="G41" s="71">
        <v>13.383843749999999</v>
      </c>
      <c r="H41" s="72">
        <v>3.8527328814891022E-2</v>
      </c>
      <c r="I41" s="72">
        <v>8.8500484898539238</v>
      </c>
      <c r="J41" s="73">
        <v>2.5211984847646076</v>
      </c>
      <c r="K41" s="74" t="s">
        <v>185</v>
      </c>
      <c r="M41" s="2"/>
      <c r="N41" s="39">
        <v>6</v>
      </c>
      <c r="X41" s="2"/>
      <c r="Z41" s="39"/>
      <c r="AA41" s="39"/>
      <c r="AB41" s="39"/>
    </row>
    <row r="42" spans="2:28" ht="22.5" customHeight="1" x14ac:dyDescent="0.25">
      <c r="B42" s="238" t="str">
        <f>$C$5</f>
        <v>청룡교통</v>
      </c>
      <c r="C42" s="69">
        <v>3</v>
      </c>
      <c r="D42" s="70">
        <v>2.4515973562088206E-2</v>
      </c>
      <c r="E42" s="70">
        <v>0.32806702976412738</v>
      </c>
      <c r="F42" s="70">
        <v>0.14461109000980413</v>
      </c>
      <c r="G42" s="71">
        <v>12.745727272727274</v>
      </c>
      <c r="H42" s="72">
        <v>6.7867507474255712E-2</v>
      </c>
      <c r="I42" s="72">
        <v>8.9805412769860666</v>
      </c>
      <c r="J42" s="73">
        <v>2.5340224903608362</v>
      </c>
      <c r="K42" s="74" t="s">
        <v>118</v>
      </c>
      <c r="M42" s="2"/>
      <c r="N42" s="39">
        <v>5</v>
      </c>
      <c r="X42" s="2"/>
      <c r="Z42" s="39"/>
      <c r="AA42" s="39"/>
      <c r="AB42" s="39"/>
    </row>
    <row r="43" spans="2:28" ht="22.5" customHeight="1" x14ac:dyDescent="0.25">
      <c r="B43" s="238" t="str">
        <f>$C$5</f>
        <v>청룡교통</v>
      </c>
      <c r="C43" s="69">
        <v>4</v>
      </c>
      <c r="D43" s="70">
        <v>2.3440939920053062E-2</v>
      </c>
      <c r="E43" s="70">
        <v>0.3231313683002518</v>
      </c>
      <c r="F43" s="70">
        <v>0.15070323744302991</v>
      </c>
      <c r="G43" s="71">
        <v>13.037242424242425</v>
      </c>
      <c r="H43" s="72">
        <v>8.7629432840519619E-2</v>
      </c>
      <c r="I43" s="72">
        <v>8.9820168661532609</v>
      </c>
      <c r="J43" s="73">
        <v>2.4963752236706949</v>
      </c>
      <c r="K43" s="74" t="s">
        <v>118</v>
      </c>
      <c r="M43" s="2"/>
      <c r="N43" s="39">
        <v>5</v>
      </c>
      <c r="X43" s="2"/>
      <c r="Z43" s="39"/>
      <c r="AA43" s="39"/>
      <c r="AB43" s="39"/>
    </row>
    <row r="44" spans="2:28" ht="22.5" customHeight="1" x14ac:dyDescent="0.25">
      <c r="B44" s="238" t="str">
        <f>$C$5</f>
        <v>청룡교통</v>
      </c>
      <c r="C44" s="69">
        <v>5</v>
      </c>
      <c r="D44" s="70">
        <v>2.4751108823978282E-2</v>
      </c>
      <c r="E44" s="70">
        <v>0.32245154345863086</v>
      </c>
      <c r="F44" s="70">
        <v>0.15071651607321337</v>
      </c>
      <c r="G44" s="71">
        <v>13.701272727272725</v>
      </c>
      <c r="H44" s="72">
        <v>8.9528167176592649E-2</v>
      </c>
      <c r="I44" s="72">
        <v>9.2569355948209893</v>
      </c>
      <c r="J44" s="73">
        <v>2.4227690553522483</v>
      </c>
      <c r="K44" s="74" t="s">
        <v>118</v>
      </c>
      <c r="M44" s="2"/>
      <c r="N44" s="39">
        <v>5</v>
      </c>
      <c r="X44" s="2"/>
      <c r="Z44" s="39"/>
      <c r="AA44" s="39"/>
      <c r="AB44" s="39"/>
    </row>
    <row r="45" spans="2:28" ht="22.5" customHeight="1" x14ac:dyDescent="0.25">
      <c r="B45" s="238" t="str">
        <f>$C$5</f>
        <v>청룡교통</v>
      </c>
      <c r="C45" s="69">
        <v>6</v>
      </c>
      <c r="D45" s="70">
        <v>2.4790060570124464E-2</v>
      </c>
      <c r="E45" s="70">
        <v>0.32826002439122809</v>
      </c>
      <c r="F45" s="70">
        <v>0.14440477887428113</v>
      </c>
      <c r="G45" s="71">
        <v>14.935545454545453</v>
      </c>
      <c r="H45" s="72">
        <v>4.9774946980396521E-2</v>
      </c>
      <c r="I45" s="72">
        <v>10.27278328833876</v>
      </c>
      <c r="J45" s="73">
        <v>2.25</v>
      </c>
      <c r="K45" s="74" t="s">
        <v>69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38" t="s">
        <v>119</v>
      </c>
      <c r="C46" s="69">
        <v>7</v>
      </c>
      <c r="D46" s="70">
        <v>2.5931015424524039E-2</v>
      </c>
      <c r="E46" s="70">
        <v>0.33398442420555902</v>
      </c>
      <c r="F46" s="70">
        <v>0.1425872954435202</v>
      </c>
      <c r="G46" s="71">
        <v>14.852300000000001</v>
      </c>
      <c r="H46" s="72">
        <v>2.015619509845205E-2</v>
      </c>
      <c r="I46" s="72">
        <v>10.499006329223111</v>
      </c>
      <c r="J46" s="73">
        <v>2.2697671460822395</v>
      </c>
      <c r="K46" s="74" t="s">
        <v>69</v>
      </c>
      <c r="M46" s="2"/>
      <c r="N46" s="39">
        <v>4</v>
      </c>
      <c r="X46" s="2"/>
      <c r="Z46" s="39"/>
      <c r="AA46" s="39"/>
      <c r="AB46" s="39"/>
    </row>
    <row r="47" spans="2:28" ht="25.5" customHeight="1" x14ac:dyDescent="0.25">
      <c r="B47" s="53" t="s">
        <v>108</v>
      </c>
      <c r="C47" s="53"/>
      <c r="D47" s="67" cm="1">
        <f t="array" aca="1" ref="D47" ca="1">(INDIRECT(ADDRESS(ROW()-1,COLUMN()))/INDIRECT(ADDRESS(ROW()-2,COLUMN())))-1</f>
        <v>4.6024690063669604E-2</v>
      </c>
      <c r="E47" s="67" cm="1">
        <f t="array" aca="1" ref="E47" ca="1">(INDIRECT(ADDRESS(ROW()-1,COLUMN()))/INDIRECT(ADDRESS(ROW()-2,COLUMN())))-1</f>
        <v>1.7438613870047304E-2</v>
      </c>
      <c r="F47" s="67" cm="1">
        <f t="array" aca="1" ref="F47" ca="1">(INDIRECT(ADDRESS(ROW()-1,COLUMN()))/INDIRECT(ADDRESS(ROW()-2,COLUMN())))-1</f>
        <v>-1.2586033820551346E-2</v>
      </c>
      <c r="G47" s="67" cm="1">
        <f t="array" aca="1" ref="G47" ca="1">(INDIRECT(ADDRESS(ROW()-1,COLUMN()))/INDIRECT(ADDRESS(ROW()-2,COLUMN())))-1</f>
        <v>-5.5736467609300844E-3</v>
      </c>
      <c r="H47" s="67" cm="1">
        <f t="array" aca="1" ref="H47" ca="1">(INDIRECT(ADDRESS(ROW()-1,COLUMN()))/INDIRECT(ADDRESS(ROW()-2,COLUMN())))-1</f>
        <v>-0.59505340896916659</v>
      </c>
      <c r="I47" s="67" cm="1">
        <f t="array" aca="1" ref="I47" ca="1">(INDIRECT(ADDRESS(ROW()-1,COLUMN()))/INDIRECT(ADDRESS(ROW()-2,COLUMN())))-1</f>
        <v>2.2021591864120227E-2</v>
      </c>
      <c r="J47" s="67" cm="1">
        <f t="array" aca="1" ref="J47" ca="1">(INDIRECT(ADDRESS(ROW()-1,COLUMN()))/INDIRECT(ADDRESS(ROW()-2,COLUMN())))-1</f>
        <v>8.7853982587731139E-3</v>
      </c>
      <c r="K47" s="75" t="str" cm="1">
        <f t="array" ref="K47">_xlfn.IFS(N47=0,"등급유지",N47&gt;0,N47&amp;"등급 상승",N47&lt;0,N47&amp;"등급 하락")</f>
        <v>등급유지</v>
      </c>
      <c r="M47" s="253"/>
      <c r="N47" s="39">
        <v>0</v>
      </c>
      <c r="O47" s="39" t="s">
        <v>125</v>
      </c>
      <c r="X47" s="249"/>
      <c r="Z47" s="254"/>
      <c r="AA47" s="39"/>
      <c r="AB47" s="39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3"/>
      <c r="N48" s="2"/>
      <c r="O48" s="2"/>
      <c r="X48" s="249"/>
      <c r="Z48" s="254"/>
      <c r="AA48" s="39"/>
      <c r="AB48" s="39"/>
    </row>
    <row r="49" spans="2:28" ht="18" customHeight="1" x14ac:dyDescent="0.25">
      <c r="B49" s="52" t="s">
        <v>132</v>
      </c>
      <c r="C49" s="52"/>
      <c r="D49" s="51"/>
      <c r="E49" s="51"/>
      <c r="F49" s="51"/>
      <c r="G49" s="51"/>
      <c r="H49" s="51"/>
      <c r="I49" s="51"/>
      <c r="J49" s="51"/>
      <c r="K49" s="51"/>
      <c r="M49" s="253"/>
      <c r="X49" s="249"/>
      <c r="Z49" s="254"/>
      <c r="AA49" s="39"/>
      <c r="AB49" s="39"/>
    </row>
    <row r="50" spans="2:28" ht="21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3"/>
      <c r="X50" s="249"/>
      <c r="Z50" s="254"/>
      <c r="AA50" s="39"/>
      <c r="AB50" s="39"/>
    </row>
    <row r="51" spans="2:28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3"/>
      <c r="N51" s="249"/>
      <c r="P51" s="254"/>
      <c r="AA51" s="40"/>
    </row>
    <row r="52" spans="2:28" ht="25.5" customHeight="1" x14ac:dyDescent="0.25">
      <c r="B52" s="48"/>
      <c r="C52" s="48"/>
      <c r="D52" s="49"/>
      <c r="M52" s="253"/>
      <c r="N52" s="249"/>
      <c r="P52" s="254"/>
      <c r="AA52" s="40"/>
    </row>
    <row r="53" spans="2:28" ht="25.5" customHeight="1" x14ac:dyDescent="0.25">
      <c r="B53" s="48"/>
      <c r="C53" s="48"/>
      <c r="D53" s="49"/>
      <c r="M53" s="253"/>
      <c r="N53" s="249"/>
      <c r="P53" s="254"/>
      <c r="AA53" s="40"/>
    </row>
    <row r="54" spans="2:28" ht="25.5" customHeight="1" x14ac:dyDescent="0.25">
      <c r="B54" s="48"/>
      <c r="C54" s="48"/>
      <c r="D54" s="49"/>
      <c r="M54" s="253"/>
      <c r="N54" s="249"/>
      <c r="P54" s="254"/>
      <c r="AA54" s="40"/>
    </row>
    <row r="55" spans="2:28" ht="25.5" customHeight="1" x14ac:dyDescent="0.25">
      <c r="B55" s="48"/>
      <c r="C55" s="48"/>
      <c r="D55" s="49"/>
      <c r="M55" s="253"/>
      <c r="N55" s="249"/>
      <c r="P55" s="254"/>
      <c r="AA55" s="40"/>
    </row>
    <row r="56" spans="2:28" ht="25.5" customHeight="1" x14ac:dyDescent="0.25">
      <c r="B56" s="48"/>
      <c r="C56" s="48"/>
      <c r="D56" s="49"/>
      <c r="M56" s="253"/>
      <c r="N56" s="249"/>
      <c r="P56" s="254"/>
      <c r="AA56" s="40"/>
    </row>
    <row r="57" spans="2:28" ht="25.5" customHeight="1" x14ac:dyDescent="0.25">
      <c r="B57" s="48"/>
      <c r="C57" s="48"/>
      <c r="D57" s="49"/>
      <c r="M57" s="253"/>
      <c r="N57" s="249"/>
      <c r="P57" s="254"/>
      <c r="AA57" s="40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3"/>
      <c r="N58" s="249"/>
      <c r="P58" s="254"/>
      <c r="AA58" s="40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3"/>
      <c r="N59" s="249"/>
      <c r="P59" s="254"/>
      <c r="AA59" s="40"/>
    </row>
    <row r="60" spans="2:28" ht="25.5" customHeight="1" thickBot="1" x14ac:dyDescent="0.3">
      <c r="B60" s="221" t="s">
        <v>92</v>
      </c>
      <c r="C60" s="222" t="s">
        <v>121</v>
      </c>
      <c r="D60" s="222" t="s">
        <v>122</v>
      </c>
      <c r="E60" s="222" t="s">
        <v>120</v>
      </c>
      <c r="F60" s="222" t="s">
        <v>123</v>
      </c>
      <c r="G60" s="222" t="s">
        <v>175</v>
      </c>
      <c r="H60" s="222" t="s">
        <v>175</v>
      </c>
      <c r="I60" s="222" t="s">
        <v>175</v>
      </c>
      <c r="J60" s="222" t="s">
        <v>175</v>
      </c>
      <c r="K60" s="223" t="s">
        <v>175</v>
      </c>
      <c r="M60" s="255">
        <v>1</v>
      </c>
      <c r="N60" s="256">
        <v>2</v>
      </c>
      <c r="O60" s="256">
        <v>3</v>
      </c>
      <c r="P60" s="255">
        <v>4</v>
      </c>
      <c r="Q60" s="256">
        <v>5</v>
      </c>
      <c r="R60" s="256">
        <v>6</v>
      </c>
      <c r="S60" s="255">
        <v>7</v>
      </c>
      <c r="T60" s="256">
        <v>8</v>
      </c>
      <c r="U60" s="257"/>
      <c r="AA60" s="40"/>
    </row>
    <row r="61" spans="2:28" ht="25.5" customHeight="1" thickTop="1" x14ac:dyDescent="0.25">
      <c r="B61" s="226" t="s">
        <v>111</v>
      </c>
      <c r="C61" s="227" t="s">
        <v>68</v>
      </c>
      <c r="D61" s="228" t="s">
        <v>69</v>
      </c>
      <c r="E61" s="228" t="s">
        <v>69</v>
      </c>
      <c r="F61" s="228" t="s">
        <v>69</v>
      </c>
      <c r="G61" s="228" t="s">
        <v>175</v>
      </c>
      <c r="H61" s="228" t="s">
        <v>175</v>
      </c>
      <c r="I61" s="228" t="s">
        <v>175</v>
      </c>
      <c r="J61" s="228" t="s">
        <v>175</v>
      </c>
      <c r="K61" s="228" t="s">
        <v>175</v>
      </c>
      <c r="M61" s="255" t="s">
        <v>121</v>
      </c>
      <c r="N61" s="255" t="s">
        <v>122</v>
      </c>
      <c r="O61" s="255" t="s">
        <v>120</v>
      </c>
      <c r="P61" s="255" t="s">
        <v>123</v>
      </c>
      <c r="Q61" s="255" t="s">
        <v>175</v>
      </c>
      <c r="R61" s="255" t="s">
        <v>175</v>
      </c>
      <c r="S61" s="255" t="s">
        <v>175</v>
      </c>
      <c r="T61" s="255" t="s">
        <v>175</v>
      </c>
      <c r="U61" s="253"/>
      <c r="AA61" s="40"/>
    </row>
    <row r="62" spans="2:28" ht="25.5" customHeight="1" x14ac:dyDescent="0.25">
      <c r="B62" s="224" t="s">
        <v>95</v>
      </c>
      <c r="C62" s="214" t="s">
        <v>381</v>
      </c>
      <c r="D62" s="214" t="s">
        <v>382</v>
      </c>
      <c r="E62" s="214" t="s">
        <v>383</v>
      </c>
      <c r="F62" s="214" t="s">
        <v>382</v>
      </c>
      <c r="G62" s="214" t="s">
        <v>175</v>
      </c>
      <c r="H62" s="214" t="s">
        <v>175</v>
      </c>
      <c r="I62" s="214" t="s">
        <v>175</v>
      </c>
      <c r="J62" s="214" t="s">
        <v>175</v>
      </c>
      <c r="K62" s="225" t="s">
        <v>175</v>
      </c>
      <c r="M62" s="253"/>
      <c r="N62" s="249"/>
      <c r="P62" s="254"/>
      <c r="AA62" s="40"/>
    </row>
    <row r="63" spans="2:28" ht="25.5" customHeight="1" x14ac:dyDescent="0.25">
      <c r="B63" s="179" t="s">
        <v>96</v>
      </c>
      <c r="C63" s="181" t="s">
        <v>385</v>
      </c>
      <c r="D63" s="181" t="s">
        <v>382</v>
      </c>
      <c r="E63" s="181" t="s">
        <v>382</v>
      </c>
      <c r="F63" s="181" t="s">
        <v>382</v>
      </c>
      <c r="G63" s="181" t="s">
        <v>175</v>
      </c>
      <c r="H63" s="181" t="s">
        <v>175</v>
      </c>
      <c r="I63" s="181" t="s">
        <v>175</v>
      </c>
      <c r="J63" s="181" t="s">
        <v>175</v>
      </c>
      <c r="K63" s="182" t="s">
        <v>175</v>
      </c>
      <c r="M63" s="258">
        <v>0.2</v>
      </c>
      <c r="N63" s="258">
        <v>0</v>
      </c>
      <c r="O63" s="258">
        <v>0.16666666666666666</v>
      </c>
      <c r="P63" s="258">
        <v>0</v>
      </c>
      <c r="Q63" s="258" t="e">
        <v>#DIV/0!</v>
      </c>
      <c r="R63" s="258" t="e">
        <v>#DIV/0!</v>
      </c>
      <c r="S63" s="258" t="e">
        <v>#DIV/0!</v>
      </c>
      <c r="T63" s="258" t="e">
        <v>#DIV/0!</v>
      </c>
      <c r="AA63" s="40"/>
    </row>
    <row r="64" spans="2:28" ht="25.5" customHeight="1" x14ac:dyDescent="0.25">
      <c r="B64" s="178" t="s">
        <v>97</v>
      </c>
      <c r="C64" s="181" t="s">
        <v>385</v>
      </c>
      <c r="D64" s="181" t="s">
        <v>421</v>
      </c>
      <c r="E64" s="181" t="s">
        <v>382</v>
      </c>
      <c r="F64" s="181" t="s">
        <v>386</v>
      </c>
      <c r="G64" s="181" t="s">
        <v>175</v>
      </c>
      <c r="H64" s="181" t="s">
        <v>175</v>
      </c>
      <c r="I64" s="181" t="s">
        <v>175</v>
      </c>
      <c r="J64" s="181" t="s">
        <v>175</v>
      </c>
      <c r="K64" s="182" t="s">
        <v>175</v>
      </c>
      <c r="M64" s="258">
        <v>0.1</v>
      </c>
      <c r="N64" s="258">
        <v>0</v>
      </c>
      <c r="O64" s="258">
        <v>0</v>
      </c>
      <c r="P64" s="258">
        <v>0</v>
      </c>
      <c r="Q64" s="258" t="e">
        <v>#DIV/0!</v>
      </c>
      <c r="R64" s="258" t="e">
        <v>#DIV/0!</v>
      </c>
      <c r="S64" s="258" t="e">
        <v>#DIV/0!</v>
      </c>
      <c r="T64" s="258" t="e">
        <v>#DIV/0!</v>
      </c>
      <c r="AA64" s="40"/>
    </row>
    <row r="65" spans="2:27" ht="25.5" customHeight="1" x14ac:dyDescent="0.25">
      <c r="B65" s="178" t="s">
        <v>100</v>
      </c>
      <c r="C65" s="181" t="s">
        <v>422</v>
      </c>
      <c r="D65" s="181" t="s">
        <v>423</v>
      </c>
      <c r="E65" s="181" t="s">
        <v>383</v>
      </c>
      <c r="F65" s="181" t="s">
        <v>424</v>
      </c>
      <c r="G65" s="181" t="s">
        <v>175</v>
      </c>
      <c r="H65" s="181" t="s">
        <v>175</v>
      </c>
      <c r="I65" s="181" t="s">
        <v>175</v>
      </c>
      <c r="J65" s="181" t="s">
        <v>175</v>
      </c>
      <c r="K65" s="182" t="s">
        <v>175</v>
      </c>
      <c r="M65" s="258">
        <v>0.1</v>
      </c>
      <c r="N65" s="258">
        <v>0.2857142857142857</v>
      </c>
      <c r="O65" s="258">
        <v>0</v>
      </c>
      <c r="P65" s="258">
        <v>0.4</v>
      </c>
      <c r="Q65" s="258" t="e">
        <v>#DIV/0!</v>
      </c>
      <c r="R65" s="258" t="e">
        <v>#DIV/0!</v>
      </c>
      <c r="S65" s="258" t="e">
        <v>#DIV/0!</v>
      </c>
      <c r="T65" s="258" t="e">
        <v>#DIV/0!</v>
      </c>
      <c r="AA65" s="40"/>
    </row>
    <row r="66" spans="2:27" ht="25.5" customHeight="1" x14ac:dyDescent="0.25">
      <c r="B66" s="183" t="s">
        <v>98</v>
      </c>
      <c r="C66" s="181" t="s">
        <v>422</v>
      </c>
      <c r="D66" s="181" t="s">
        <v>384</v>
      </c>
      <c r="E66" s="181" t="s">
        <v>425</v>
      </c>
      <c r="F66" s="181" t="s">
        <v>386</v>
      </c>
      <c r="G66" s="181" t="s">
        <v>175</v>
      </c>
      <c r="H66" s="181" t="s">
        <v>175</v>
      </c>
      <c r="I66" s="181" t="s">
        <v>175</v>
      </c>
      <c r="J66" s="181" t="s">
        <v>175</v>
      </c>
      <c r="K66" s="182" t="s">
        <v>175</v>
      </c>
      <c r="M66" s="258">
        <v>0.3</v>
      </c>
      <c r="N66" s="258">
        <v>0.5714285714285714</v>
      </c>
      <c r="O66" s="258">
        <v>0.16666666666666666</v>
      </c>
      <c r="P66" s="258">
        <v>0.2</v>
      </c>
      <c r="Q66" s="258" t="e">
        <v>#DIV/0!</v>
      </c>
      <c r="R66" s="258" t="e">
        <v>#DIV/0!</v>
      </c>
      <c r="S66" s="258" t="e">
        <v>#DIV/0!</v>
      </c>
      <c r="T66" s="258" t="e">
        <v>#DIV/0!</v>
      </c>
      <c r="AA66" s="40"/>
    </row>
    <row r="67" spans="2:27" ht="25.5" customHeight="1" x14ac:dyDescent="0.25">
      <c r="B67" s="184" t="s">
        <v>99</v>
      </c>
      <c r="C67" s="185" t="s">
        <v>382</v>
      </c>
      <c r="D67" s="185" t="s">
        <v>382</v>
      </c>
      <c r="E67" s="185" t="s">
        <v>383</v>
      </c>
      <c r="F67" s="185" t="s">
        <v>382</v>
      </c>
      <c r="G67" s="185" t="s">
        <v>175</v>
      </c>
      <c r="H67" s="185" t="s">
        <v>175</v>
      </c>
      <c r="I67" s="185" t="s">
        <v>175</v>
      </c>
      <c r="J67" s="185" t="s">
        <v>175</v>
      </c>
      <c r="K67" s="186" t="s">
        <v>175</v>
      </c>
      <c r="M67" s="258">
        <v>0.3</v>
      </c>
      <c r="N67" s="258">
        <v>0.14285714285714285</v>
      </c>
      <c r="O67" s="258">
        <v>0.5</v>
      </c>
      <c r="P67" s="258">
        <v>0.4</v>
      </c>
      <c r="Q67" s="258" t="e">
        <v>#DIV/0!</v>
      </c>
      <c r="R67" s="258" t="e">
        <v>#DIV/0!</v>
      </c>
      <c r="S67" s="258" t="e">
        <v>#DIV/0!</v>
      </c>
      <c r="T67" s="258" t="e">
        <v>#DIV/0!</v>
      </c>
      <c r="AA67" s="40"/>
    </row>
    <row r="68" spans="2:27" ht="15.7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8">
        <v>0</v>
      </c>
      <c r="N68" s="258">
        <v>0</v>
      </c>
      <c r="O68" s="258">
        <v>0.16666666666666666</v>
      </c>
      <c r="P68" s="258">
        <v>0</v>
      </c>
      <c r="Q68" s="258" t="e">
        <v>#DIV/0!</v>
      </c>
      <c r="R68" s="258" t="e">
        <v>#DIV/0!</v>
      </c>
      <c r="S68" s="258" t="e">
        <v>#DIV/0!</v>
      </c>
      <c r="T68" s="258" t="e">
        <v>#DIV/0!</v>
      </c>
      <c r="AA68" s="40"/>
    </row>
    <row r="69" spans="2:27" ht="17.25" customHeight="1" x14ac:dyDescent="0.25">
      <c r="B69" s="52" t="s">
        <v>133</v>
      </c>
      <c r="C69" s="52"/>
      <c r="D69" s="51"/>
      <c r="E69" s="51"/>
      <c r="F69" s="51"/>
      <c r="G69" s="51"/>
      <c r="H69" s="51"/>
      <c r="I69" s="51"/>
      <c r="J69" s="51"/>
      <c r="K69" s="51"/>
      <c r="M69" s="253"/>
      <c r="N69" s="249"/>
      <c r="P69" s="254"/>
      <c r="AA69" s="40"/>
    </row>
    <row r="70" spans="2:27" ht="30.75" customHeight="1" x14ac:dyDescent="0.25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53"/>
      <c r="N70" s="249"/>
      <c r="P70" s="254"/>
      <c r="AA70" s="40"/>
    </row>
    <row r="71" spans="2:27" ht="27" customHeight="1" x14ac:dyDescent="0.25">
      <c r="B71" s="87" t="s">
        <v>121</v>
      </c>
      <c r="C71" s="66">
        <v>1</v>
      </c>
      <c r="D71" s="88">
        <v>9.0513413924219119E-2</v>
      </c>
      <c r="E71" s="88">
        <v>0.46345407646831016</v>
      </c>
      <c r="F71" s="88">
        <v>0.16985480998229549</v>
      </c>
      <c r="G71" s="89">
        <v>17.301499999999997</v>
      </c>
      <c r="H71" s="90">
        <v>0.78432747609877351</v>
      </c>
      <c r="I71" s="90">
        <v>48.816400152663483</v>
      </c>
      <c r="J71" s="91">
        <v>1.6916761350759011</v>
      </c>
      <c r="K71" s="74"/>
      <c r="M71" s="253"/>
      <c r="N71" s="249"/>
      <c r="P71" s="254"/>
      <c r="AA71" s="40"/>
    </row>
    <row r="72" spans="2:27" ht="20.25" customHeight="1" x14ac:dyDescent="0.25">
      <c r="B72" s="87" t="s">
        <v>121</v>
      </c>
      <c r="C72" s="66">
        <v>2</v>
      </c>
      <c r="D72" s="88">
        <v>9.3483379177203188E-2</v>
      </c>
      <c r="E72" s="88">
        <v>0.34824327478857536</v>
      </c>
      <c r="F72" s="88">
        <v>0.15130737535855865</v>
      </c>
      <c r="G72" s="89">
        <v>12.309900000000001</v>
      </c>
      <c r="H72" s="90">
        <v>6.0329894481083994E-2</v>
      </c>
      <c r="I72" s="90">
        <v>14.58052889818838</v>
      </c>
      <c r="J72" s="91">
        <v>2.0258550227937149</v>
      </c>
      <c r="K72" s="74"/>
      <c r="M72" s="253"/>
      <c r="N72" s="249"/>
      <c r="P72" s="254"/>
      <c r="AA72" s="40"/>
    </row>
    <row r="73" spans="2:27" ht="20.25" customHeight="1" x14ac:dyDescent="0.25">
      <c r="B73" s="87" t="s">
        <v>121</v>
      </c>
      <c r="C73" s="66">
        <v>3</v>
      </c>
      <c r="D73" s="88">
        <v>1.2847088388434836E-2</v>
      </c>
      <c r="E73" s="88">
        <v>0.35812245576067464</v>
      </c>
      <c r="F73" s="88">
        <v>0.1582311158393008</v>
      </c>
      <c r="G73" s="89">
        <v>11.761600000000001</v>
      </c>
      <c r="H73" s="90">
        <v>0.11897076378894797</v>
      </c>
      <c r="I73" s="90">
        <v>14.134641897848471</v>
      </c>
      <c r="J73" s="91">
        <v>2.1021866293938296</v>
      </c>
      <c r="K73" s="74"/>
      <c r="M73" s="253"/>
      <c r="N73" s="249"/>
      <c r="P73" s="254"/>
      <c r="AA73" s="40"/>
    </row>
    <row r="74" spans="2:27" ht="20.25" customHeight="1" x14ac:dyDescent="0.25">
      <c r="B74" s="87" t="s">
        <v>121</v>
      </c>
      <c r="C74" s="66">
        <v>4</v>
      </c>
      <c r="D74" s="88">
        <v>1.3666191700375002E-2</v>
      </c>
      <c r="E74" s="88">
        <v>0.35836177505110706</v>
      </c>
      <c r="F74" s="88">
        <v>0.16447384005672105</v>
      </c>
      <c r="G74" s="89">
        <v>12.329800000000001</v>
      </c>
      <c r="H74" s="90">
        <v>7.3143814053928904E-2</v>
      </c>
      <c r="I74" s="90">
        <v>13.972130843710737</v>
      </c>
      <c r="J74" s="91">
        <v>2.0323907995756789</v>
      </c>
      <c r="K74" s="74"/>
      <c r="M74" s="253"/>
      <c r="N74" s="249"/>
      <c r="P74" s="254"/>
      <c r="AA74" s="40"/>
    </row>
    <row r="75" spans="2:27" ht="20.25" customHeight="1" x14ac:dyDescent="0.25">
      <c r="B75" s="87" t="s">
        <v>121</v>
      </c>
      <c r="C75" s="66">
        <v>5</v>
      </c>
      <c r="D75" s="88">
        <v>1.5215212954444902E-2</v>
      </c>
      <c r="E75" s="88">
        <v>0.35399807938961553</v>
      </c>
      <c r="F75" s="88">
        <v>0.16525047784755989</v>
      </c>
      <c r="G75" s="89">
        <v>12.634799999999998</v>
      </c>
      <c r="H75" s="90">
        <v>3.6035338908569241E-2</v>
      </c>
      <c r="I75" s="90">
        <v>13.34824817044791</v>
      </c>
      <c r="J75" s="91">
        <v>2.0115868211545633</v>
      </c>
      <c r="K75" s="74"/>
      <c r="M75" s="253"/>
      <c r="N75" s="249"/>
      <c r="P75" s="254"/>
      <c r="AA75" s="40"/>
    </row>
    <row r="76" spans="2:27" ht="20.25" customHeight="1" x14ac:dyDescent="0.25">
      <c r="B76" s="87" t="s">
        <v>121</v>
      </c>
      <c r="C76" s="66">
        <v>6</v>
      </c>
      <c r="D76" s="88">
        <v>1.6432713531934956E-2</v>
      </c>
      <c r="E76" s="88">
        <v>0.35767502951340013</v>
      </c>
      <c r="F76" s="88">
        <v>0.16335700026726979</v>
      </c>
      <c r="G76" s="89">
        <v>14.007499999999999</v>
      </c>
      <c r="H76" s="90">
        <v>6.2193828375475921E-2</v>
      </c>
      <c r="I76" s="90">
        <v>16.754690028414394</v>
      </c>
      <c r="J76" s="91">
        <v>1.9061660300592989</v>
      </c>
      <c r="K76" s="74"/>
      <c r="M76" s="253"/>
      <c r="N76" s="249"/>
      <c r="P76" s="254"/>
      <c r="AA76" s="40"/>
    </row>
    <row r="77" spans="2:27" ht="20.25" customHeight="1" x14ac:dyDescent="0.25">
      <c r="B77" s="87" t="s">
        <v>121</v>
      </c>
      <c r="C77" s="66">
        <v>7</v>
      </c>
      <c r="D77" s="88">
        <v>1.6854110139550099E-2</v>
      </c>
      <c r="E77" s="88">
        <v>0.35986715707446609</v>
      </c>
      <c r="F77" s="88">
        <v>0.16010835734557582</v>
      </c>
      <c r="G77" s="89">
        <v>14.058400000000001</v>
      </c>
      <c r="H77" s="90">
        <v>2.6254445041635828E-2</v>
      </c>
      <c r="I77" s="90">
        <v>18.583771348637896</v>
      </c>
      <c r="J77" s="91">
        <v>1.8947983667767785</v>
      </c>
      <c r="K77" s="74" t="s">
        <v>68</v>
      </c>
    </row>
    <row r="78" spans="2:27" ht="20.25" customHeight="1" x14ac:dyDescent="0.25">
      <c r="B78" s="87" t="s">
        <v>123</v>
      </c>
      <c r="C78" s="66">
        <v>1</v>
      </c>
      <c r="D78" s="88">
        <v>8.107466381521948E-2</v>
      </c>
      <c r="E78" s="88">
        <v>0.41938267326449807</v>
      </c>
      <c r="F78" s="88">
        <v>0.17383845979124624</v>
      </c>
      <c r="G78" s="89">
        <v>15.155000000000001</v>
      </c>
      <c r="H78" s="90">
        <v>0.8844207354608552</v>
      </c>
      <c r="I78" s="90">
        <v>34.884833777515588</v>
      </c>
      <c r="J78" s="91">
        <v>2.0250065144605607</v>
      </c>
      <c r="K78" s="74"/>
    </row>
    <row r="79" spans="2:27" ht="20.25" customHeight="1" x14ac:dyDescent="0.25">
      <c r="B79" s="87" t="s">
        <v>123</v>
      </c>
      <c r="C79" s="66">
        <v>2</v>
      </c>
      <c r="D79" s="88">
        <v>9.8515898491922882E-2</v>
      </c>
      <c r="E79" s="88">
        <v>0.31672628369081329</v>
      </c>
      <c r="F79" s="88">
        <v>0.16398754713773403</v>
      </c>
      <c r="G79" s="89">
        <v>10.7346</v>
      </c>
      <c r="H79" s="90">
        <v>1.9301735774215397E-2</v>
      </c>
      <c r="I79" s="90">
        <v>12.109909024742741</v>
      </c>
      <c r="J79" s="91">
        <v>2.4188631390700319</v>
      </c>
      <c r="K79" s="74"/>
    </row>
    <row r="80" spans="2:27" ht="20.25" customHeight="1" x14ac:dyDescent="0.25">
      <c r="B80" s="87" t="s">
        <v>123</v>
      </c>
      <c r="C80" s="66">
        <v>3</v>
      </c>
      <c r="D80" s="88">
        <v>3.4307094605053448E-2</v>
      </c>
      <c r="E80" s="88">
        <v>0.30628306055518911</v>
      </c>
      <c r="F80" s="88">
        <v>0.1740932564602522</v>
      </c>
      <c r="G80" s="89">
        <v>10.354600000000001</v>
      </c>
      <c r="H80" s="90">
        <v>2.8907140964757525E-2</v>
      </c>
      <c r="I80" s="90">
        <v>10.818497506060503</v>
      </c>
      <c r="J80" s="91">
        <v>2.4676666866399595</v>
      </c>
      <c r="K80" s="74"/>
    </row>
    <row r="81" spans="2:11" ht="20.25" customHeight="1" x14ac:dyDescent="0.25">
      <c r="B81" s="87" t="s">
        <v>123</v>
      </c>
      <c r="C81" s="66">
        <v>4</v>
      </c>
      <c r="D81" s="88">
        <v>3.4851312709720729E-2</v>
      </c>
      <c r="E81" s="88">
        <v>0.28412172383462114</v>
      </c>
      <c r="F81" s="88">
        <v>0.17106221968765686</v>
      </c>
      <c r="G81" s="89">
        <v>10.143000000000001</v>
      </c>
      <c r="H81" s="90">
        <v>1.3088157588956149E-2</v>
      </c>
      <c r="I81" s="90">
        <v>9.6197958278827702</v>
      </c>
      <c r="J81" s="91">
        <v>2.4945439629023958</v>
      </c>
      <c r="K81" s="74"/>
    </row>
    <row r="82" spans="2:11" ht="20.25" customHeight="1" x14ac:dyDescent="0.25">
      <c r="B82" s="87" t="s">
        <v>123</v>
      </c>
      <c r="C82" s="66">
        <v>5</v>
      </c>
      <c r="D82" s="88">
        <v>3.8239040359199665E-2</v>
      </c>
      <c r="E82" s="88">
        <v>0.28130734954179326</v>
      </c>
      <c r="F82" s="88">
        <v>0.17740598542364608</v>
      </c>
      <c r="G82" s="89">
        <v>10.849599999999999</v>
      </c>
      <c r="H82" s="90">
        <v>1.5933715234744572E-2</v>
      </c>
      <c r="I82" s="90">
        <v>9.7705541819453714</v>
      </c>
      <c r="J82" s="91">
        <v>2.4029133447296873</v>
      </c>
      <c r="K82" s="74"/>
    </row>
    <row r="83" spans="2:11" ht="20.25" customHeight="1" x14ac:dyDescent="0.25">
      <c r="B83" s="87" t="s">
        <v>123</v>
      </c>
      <c r="C83" s="66">
        <v>6</v>
      </c>
      <c r="D83" s="88">
        <v>3.8504731930806932E-2</v>
      </c>
      <c r="E83" s="88">
        <v>0.28821604453034766</v>
      </c>
      <c r="F83" s="88">
        <v>0.16339439967678049</v>
      </c>
      <c r="G83" s="89">
        <v>11.7532</v>
      </c>
      <c r="H83" s="90">
        <v>7.4360315386884333E-3</v>
      </c>
      <c r="I83" s="90">
        <v>10.385657382368178</v>
      </c>
      <c r="J83" s="91">
        <v>2.2858137123100035</v>
      </c>
      <c r="K83" s="74"/>
    </row>
    <row r="84" spans="2:11" ht="20.25" customHeight="1" x14ac:dyDescent="0.25">
      <c r="B84" s="87" t="s">
        <v>123</v>
      </c>
      <c r="C84" s="66">
        <v>7</v>
      </c>
      <c r="D84" s="88">
        <v>3.5032707333228448E-2</v>
      </c>
      <c r="E84" s="88">
        <v>0.31707966881016808</v>
      </c>
      <c r="F84" s="88">
        <v>0.14974042436068047</v>
      </c>
      <c r="G84" s="89">
        <v>12.3238</v>
      </c>
      <c r="H84" s="90">
        <v>6.1369026377328063E-3</v>
      </c>
      <c r="I84" s="90">
        <v>10.1013417417082</v>
      </c>
      <c r="J84" s="91">
        <v>2.2376420234713361</v>
      </c>
      <c r="K84" s="74" t="s">
        <v>69</v>
      </c>
    </row>
    <row r="85" spans="2:11" ht="20.25" customHeight="1" x14ac:dyDescent="0.25">
      <c r="B85" s="87" t="s">
        <v>120</v>
      </c>
      <c r="C85" s="66">
        <v>1</v>
      </c>
      <c r="D85" s="88">
        <v>6.5136459935656907E-2</v>
      </c>
      <c r="E85" s="88">
        <v>0.40568947191341426</v>
      </c>
      <c r="F85" s="88">
        <v>0.13468641658642902</v>
      </c>
      <c r="G85" s="89">
        <v>22.422000000000001</v>
      </c>
      <c r="H85" s="90">
        <v>0.54063243726772425</v>
      </c>
      <c r="I85" s="90">
        <v>15.235675195215935</v>
      </c>
      <c r="J85" s="91">
        <v>2.765843556601399</v>
      </c>
      <c r="K85" s="74"/>
    </row>
    <row r="86" spans="2:11" ht="20.25" customHeight="1" x14ac:dyDescent="0.25">
      <c r="B86" s="87" t="s">
        <v>120</v>
      </c>
      <c r="C86" s="66">
        <v>2</v>
      </c>
      <c r="D86" s="88">
        <v>7.6531839584273537E-2</v>
      </c>
      <c r="E86" s="88">
        <v>0.30030835359088143</v>
      </c>
      <c r="F86" s="88">
        <v>0.1296563869020019</v>
      </c>
      <c r="G86" s="89">
        <v>18.19125</v>
      </c>
      <c r="H86" s="90">
        <v>4.2272692515790092E-2</v>
      </c>
      <c r="I86" s="90">
        <v>5.5642941262927126</v>
      </c>
      <c r="J86" s="91">
        <v>3.0968058255840654</v>
      </c>
      <c r="K86" s="74"/>
    </row>
    <row r="87" spans="2:11" ht="20.25" customHeight="1" x14ac:dyDescent="0.25">
      <c r="B87" s="87" t="s">
        <v>120</v>
      </c>
      <c r="C87" s="66">
        <v>3</v>
      </c>
      <c r="D87" s="88">
        <v>3.048202397915574E-2</v>
      </c>
      <c r="E87" s="88">
        <v>0.26006380940741908</v>
      </c>
      <c r="F87" s="88">
        <v>0.12683197469448174</v>
      </c>
      <c r="G87" s="89">
        <v>17.619</v>
      </c>
      <c r="H87" s="90">
        <v>5.5311948789717152E-2</v>
      </c>
      <c r="I87" s="90">
        <v>6.1731487088644936</v>
      </c>
      <c r="J87" s="91">
        <v>3.1643612960165179</v>
      </c>
      <c r="K87" s="74"/>
    </row>
    <row r="88" spans="2:11" ht="20.25" customHeight="1" x14ac:dyDescent="0.25">
      <c r="B88" s="87" t="s">
        <v>120</v>
      </c>
      <c r="C88" s="66">
        <v>4</v>
      </c>
      <c r="D88" s="88">
        <v>2.5022228306604187E-2</v>
      </c>
      <c r="E88" s="88">
        <v>0.25976423835976914</v>
      </c>
      <c r="F88" s="88">
        <v>0.13597252516330374</v>
      </c>
      <c r="G88" s="89">
        <v>17.821375</v>
      </c>
      <c r="H88" s="90">
        <v>6.1076422539161651E-2</v>
      </c>
      <c r="I88" s="90">
        <v>5.9900473508183758</v>
      </c>
      <c r="J88" s="91">
        <v>3.1475475349445978</v>
      </c>
      <c r="K88" s="74"/>
    </row>
    <row r="89" spans="2:11" ht="20.25" customHeight="1" x14ac:dyDescent="0.25">
      <c r="B89" s="87" t="s">
        <v>120</v>
      </c>
      <c r="C89" s="66">
        <v>5</v>
      </c>
      <c r="D89" s="88">
        <v>2.8841324862869448E-2</v>
      </c>
      <c r="E89" s="88">
        <v>0.27055713172233203</v>
      </c>
      <c r="F89" s="88">
        <v>0.13397168751858007</v>
      </c>
      <c r="G89" s="89">
        <v>18.963999999999999</v>
      </c>
      <c r="H89" s="90">
        <v>6.7550707433518598E-2</v>
      </c>
      <c r="I89" s="90">
        <v>6.5104905957477408</v>
      </c>
      <c r="J89" s="91">
        <v>3.0262974753111127</v>
      </c>
      <c r="K89" s="74"/>
    </row>
    <row r="90" spans="2:11" ht="20.25" customHeight="1" x14ac:dyDescent="0.25">
      <c r="B90" s="87" t="s">
        <v>120</v>
      </c>
      <c r="C90" s="66">
        <v>6</v>
      </c>
      <c r="D90" s="88">
        <v>2.5743920065537957E-2</v>
      </c>
      <c r="E90" s="88">
        <v>0.28202695381588605</v>
      </c>
      <c r="F90" s="88">
        <v>0.12936402047018106</v>
      </c>
      <c r="G90" s="89">
        <v>19.930874999999997</v>
      </c>
      <c r="H90" s="90">
        <v>1.4507775478537162E-2</v>
      </c>
      <c r="I90" s="90">
        <v>5.8674884451008733</v>
      </c>
      <c r="J90" s="91">
        <v>2.9065260108538444</v>
      </c>
      <c r="K90" s="74"/>
    </row>
    <row r="91" spans="2:11" ht="20.25" customHeight="1" x14ac:dyDescent="0.25">
      <c r="B91" s="87" t="s">
        <v>120</v>
      </c>
      <c r="C91" s="66">
        <v>7</v>
      </c>
      <c r="D91" s="88">
        <v>3.1995816398374587E-2</v>
      </c>
      <c r="E91" s="88">
        <v>0.26397198911872349</v>
      </c>
      <c r="F91" s="88">
        <v>0.13203340029623212</v>
      </c>
      <c r="G91" s="89">
        <v>19.145833333333336</v>
      </c>
      <c r="H91" s="90">
        <v>1.6290364009405568E-2</v>
      </c>
      <c r="I91" s="90">
        <v>4.3698901455230432</v>
      </c>
      <c r="J91" s="91">
        <v>2.9834173542587985</v>
      </c>
      <c r="K91" s="74" t="s">
        <v>69</v>
      </c>
    </row>
    <row r="92" spans="2:11" ht="20.25" customHeight="1" x14ac:dyDescent="0.25">
      <c r="B92" s="87" t="s">
        <v>122</v>
      </c>
      <c r="C92" s="66">
        <v>1</v>
      </c>
      <c r="D92" s="88">
        <v>7.3571835314688347E-2</v>
      </c>
      <c r="E92" s="88">
        <v>0.48105530233731303</v>
      </c>
      <c r="F92" s="88">
        <v>0.1549457369551708</v>
      </c>
      <c r="G92" s="89">
        <v>15.847999999999999</v>
      </c>
      <c r="H92" s="90">
        <v>0.8140192162534331</v>
      </c>
      <c r="I92" s="90">
        <v>30.154979184279405</v>
      </c>
      <c r="J92" s="91">
        <v>1.745391531012441</v>
      </c>
      <c r="K92" s="74"/>
    </row>
    <row r="93" spans="2:11" ht="20.25" customHeight="1" x14ac:dyDescent="0.25">
      <c r="B93" s="87" t="s">
        <v>122</v>
      </c>
      <c r="C93" s="66">
        <v>2</v>
      </c>
      <c r="D93" s="88">
        <v>8.2020156516453252E-2</v>
      </c>
      <c r="E93" s="88">
        <v>0.37027198296946262</v>
      </c>
      <c r="F93" s="88">
        <v>0.13127166076287278</v>
      </c>
      <c r="G93" s="89">
        <v>10.859750000000002</v>
      </c>
      <c r="H93" s="90">
        <v>1.9472380278451142E-2</v>
      </c>
      <c r="I93" s="90">
        <v>7.6137006888743963</v>
      </c>
      <c r="J93" s="91">
        <v>2.1073365814573903</v>
      </c>
      <c r="K93" s="74"/>
    </row>
    <row r="94" spans="2:11" ht="20.25" customHeight="1" x14ac:dyDescent="0.25">
      <c r="B94" s="87" t="s">
        <v>122</v>
      </c>
      <c r="C94" s="66">
        <v>3</v>
      </c>
      <c r="D94" s="88">
        <v>2.5923115566154072E-2</v>
      </c>
      <c r="E94" s="88">
        <v>0.3720655791519209</v>
      </c>
      <c r="F94" s="88">
        <v>0.14412101304558955</v>
      </c>
      <c r="G94" s="89">
        <v>10.259</v>
      </c>
      <c r="H94" s="90">
        <v>6.6660968106193139E-2</v>
      </c>
      <c r="I94" s="90">
        <v>7.2260489427113361</v>
      </c>
      <c r="J94" s="91">
        <v>2.1597870508592543</v>
      </c>
      <c r="K94" s="74"/>
    </row>
    <row r="95" spans="2:11" ht="20.25" customHeight="1" x14ac:dyDescent="0.25">
      <c r="B95" s="87" t="s">
        <v>122</v>
      </c>
      <c r="C95" s="66">
        <v>4</v>
      </c>
      <c r="D95" s="88">
        <v>2.5868072835438474E-2</v>
      </c>
      <c r="E95" s="88">
        <v>0.36845876838861841</v>
      </c>
      <c r="F95" s="88">
        <v>0.15057605021038259</v>
      </c>
      <c r="G95" s="89">
        <v>11.001875</v>
      </c>
      <c r="H95" s="90">
        <v>0.22608387908690836</v>
      </c>
      <c r="I95" s="90">
        <v>8.7795906378749411</v>
      </c>
      <c r="J95" s="91">
        <v>2.0994247772734171</v>
      </c>
      <c r="K95" s="74"/>
    </row>
    <row r="96" spans="2:11" ht="20.25" customHeight="1" x14ac:dyDescent="0.25">
      <c r="B96" s="87" t="s">
        <v>122</v>
      </c>
      <c r="C96" s="66">
        <v>5</v>
      </c>
      <c r="D96" s="88">
        <v>2.4581160136581983E-2</v>
      </c>
      <c r="E96" s="88">
        <v>0.36128145163908859</v>
      </c>
      <c r="F96" s="88">
        <v>0.14650598454105995</v>
      </c>
      <c r="G96" s="89">
        <v>11.607125</v>
      </c>
      <c r="H96" s="90">
        <v>0.27458950927784281</v>
      </c>
      <c r="I96" s="90">
        <v>10.114879014489265</v>
      </c>
      <c r="J96" s="91">
        <v>2.0484350996377483</v>
      </c>
      <c r="K96" s="74"/>
    </row>
    <row r="97" spans="2:11" ht="20.25" customHeight="1" x14ac:dyDescent="0.25">
      <c r="B97" s="87" t="s">
        <v>122</v>
      </c>
      <c r="C97" s="66">
        <v>6</v>
      </c>
      <c r="D97" s="88">
        <v>2.4846902568323812E-2</v>
      </c>
      <c r="E97" s="88">
        <v>0.37260952919425427</v>
      </c>
      <c r="F97" s="88">
        <v>0.13916293037790731</v>
      </c>
      <c r="G97" s="89">
        <v>13.040750000000001</v>
      </c>
      <c r="H97" s="90">
        <v>0.16545130428020685</v>
      </c>
      <c r="I97" s="90">
        <v>12.351399451473775</v>
      </c>
      <c r="J97" s="91">
        <v>1.9301377751219022</v>
      </c>
      <c r="K97" s="74"/>
    </row>
    <row r="98" spans="2:11" ht="20.25" customHeight="1" x14ac:dyDescent="0.25">
      <c r="B98" s="87" t="s">
        <v>122</v>
      </c>
      <c r="C98" s="66">
        <v>7</v>
      </c>
      <c r="D98" s="88">
        <v>2.628705555582463E-2</v>
      </c>
      <c r="E98" s="88">
        <v>0.37310262316162074</v>
      </c>
      <c r="F98" s="88">
        <v>0.13131352178804193</v>
      </c>
      <c r="G98" s="89">
        <v>13.082142857142856</v>
      </c>
      <c r="H98" s="90">
        <v>3.7604101313872255E-2</v>
      </c>
      <c r="I98" s="90">
        <v>10.709648054190819</v>
      </c>
      <c r="J98" s="91">
        <v>1.9102814012653202</v>
      </c>
      <c r="K98" s="74" t="s">
        <v>69</v>
      </c>
    </row>
    <row r="99" spans="2:11" ht="20.25" customHeight="1" x14ac:dyDescent="0.25">
      <c r="B99" s="85" t="s">
        <v>127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 x14ac:dyDescent="0.25">
      <c r="B100" s="239" t="str">
        <f>C60</f>
        <v>43</v>
      </c>
      <c r="C100" s="54"/>
      <c r="D100" s="67">
        <f t="shared" ref="D100:J103" si="1">(SUMIFS(D$71:D$98,$B$71:$B$98,$B100,$C$71:$C$98,MAX($C$71:$C$98))/SUMIFS(D$71:D$98,$B$71:$B$98,$B100,$C$71:$C$98,MAX($C$71:$C$98)-1))-1</f>
        <v>2.5643762778205348E-2</v>
      </c>
      <c r="E100" s="67">
        <f t="shared" si="1"/>
        <v>6.1288247156874309E-3</v>
      </c>
      <c r="F100" s="67">
        <f t="shared" si="1"/>
        <v>-1.9886768956205336E-2</v>
      </c>
      <c r="G100" s="67">
        <f t="shared" si="1"/>
        <v>3.6337676244870831E-3</v>
      </c>
      <c r="H100" s="67">
        <f t="shared" si="1"/>
        <v>-0.57786092724292881</v>
      </c>
      <c r="I100" s="67">
        <f t="shared" si="1"/>
        <v>0.10916831747537858</v>
      </c>
      <c r="J100" s="86">
        <f t="shared" si="1"/>
        <v>-5.9636270415367454E-3</v>
      </c>
      <c r="K100" s="55"/>
    </row>
    <row r="101" spans="2:11" ht="20.25" customHeight="1" x14ac:dyDescent="0.25">
      <c r="B101" s="42" t="str">
        <f>D60</f>
        <v>43-1</v>
      </c>
      <c r="C101" s="54"/>
      <c r="D101" s="67">
        <f t="shared" si="1"/>
        <v>5.7961067120567478E-2</v>
      </c>
      <c r="E101" s="67">
        <f t="shared" si="1"/>
        <v>1.3233530780405456E-3</v>
      </c>
      <c r="F101" s="67">
        <f t="shared" si="1"/>
        <v>-5.640445029829233E-2</v>
      </c>
      <c r="G101" s="67">
        <f t="shared" si="1"/>
        <v>3.1741163002783068E-3</v>
      </c>
      <c r="H101" s="67">
        <f t="shared" si="1"/>
        <v>-0.7727180122425249</v>
      </c>
      <c r="I101" s="67">
        <f t="shared" si="1"/>
        <v>-0.132920273830757</v>
      </c>
      <c r="J101" s="86">
        <f t="shared" si="1"/>
        <v>-1.0287542222382484E-2</v>
      </c>
      <c r="K101" s="55"/>
    </row>
    <row r="102" spans="2:11" ht="20.25" customHeight="1" x14ac:dyDescent="0.25">
      <c r="B102" s="42" t="str">
        <f>E60</f>
        <v>310</v>
      </c>
      <c r="C102" s="54"/>
      <c r="D102" s="67">
        <f t="shared" si="1"/>
        <v>0.24284943073629717</v>
      </c>
      <c r="E102" s="67">
        <f t="shared" si="1"/>
        <v>-6.4018578553840189E-2</v>
      </c>
      <c r="F102" s="67">
        <f t="shared" si="1"/>
        <v>2.0634638722181409E-2</v>
      </c>
      <c r="G102" s="67">
        <f t="shared" si="1"/>
        <v>-3.9388218864784497E-2</v>
      </c>
      <c r="H102" s="67">
        <f t="shared" si="1"/>
        <v>0.12287125159233203</v>
      </c>
      <c r="I102" s="67">
        <f t="shared" si="1"/>
        <v>-0.25523668492747809</v>
      </c>
      <c r="J102" s="86">
        <f t="shared" si="1"/>
        <v>2.6454723996213625E-2</v>
      </c>
      <c r="K102" s="55"/>
    </row>
    <row r="103" spans="2:11" ht="20.25" customHeight="1" x14ac:dyDescent="0.25">
      <c r="B103" s="42" t="str">
        <f>F60</f>
        <v>44</v>
      </c>
      <c r="C103" s="54"/>
      <c r="D103" s="67">
        <f t="shared" si="1"/>
        <v>-9.0171374360370038E-2</v>
      </c>
      <c r="E103" s="67">
        <f t="shared" si="1"/>
        <v>0.10014579280918978</v>
      </c>
      <c r="F103" s="67">
        <f t="shared" si="1"/>
        <v>-8.3564524507019233E-2</v>
      </c>
      <c r="G103" s="67">
        <f t="shared" si="1"/>
        <v>4.8548480413844741E-2</v>
      </c>
      <c r="H103" s="67">
        <f t="shared" si="1"/>
        <v>-0.17470728764347965</v>
      </c>
      <c r="I103" s="67">
        <f t="shared" si="1"/>
        <v>-2.7375796272912201E-2</v>
      </c>
      <c r="J103" s="86">
        <f t="shared" si="1"/>
        <v>-2.1074197157556651E-2</v>
      </c>
      <c r="K103" s="55"/>
    </row>
    <row r="104" spans="2:11" ht="20.25" customHeight="1" thickBot="1" x14ac:dyDescent="0.3"/>
    <row r="105" spans="2:11" ht="17.25" thickTop="1" x14ac:dyDescent="0.25">
      <c r="B105" s="25" t="s">
        <v>51</v>
      </c>
      <c r="C105" s="25"/>
      <c r="D105" s="25"/>
      <c r="E105" s="25"/>
      <c r="F105" s="175" t="s">
        <v>77</v>
      </c>
      <c r="G105" s="43"/>
      <c r="H105" s="25"/>
      <c r="I105" s="25"/>
    </row>
    <row r="106" spans="2:11" x14ac:dyDescent="0.25">
      <c r="B106" s="26" t="s">
        <v>33</v>
      </c>
      <c r="C106" s="26" t="s">
        <v>52</v>
      </c>
      <c r="D106" s="26"/>
      <c r="E106" s="26"/>
      <c r="F106" s="92" t="s">
        <v>78</v>
      </c>
      <c r="G106" s="44"/>
      <c r="H106" s="46" t="s">
        <v>81</v>
      </c>
      <c r="I106" s="46"/>
    </row>
    <row r="107" spans="2:11" x14ac:dyDescent="0.25">
      <c r="B107" s="26" t="s">
        <v>34</v>
      </c>
      <c r="C107" s="26" t="s">
        <v>53</v>
      </c>
      <c r="D107" s="26"/>
      <c r="E107" s="26"/>
      <c r="F107" s="92" t="s">
        <v>79</v>
      </c>
      <c r="G107" s="44"/>
      <c r="H107" s="46" t="s">
        <v>82</v>
      </c>
      <c r="I107" s="46"/>
    </row>
    <row r="108" spans="2:11" x14ac:dyDescent="0.25">
      <c r="B108" s="26" t="s">
        <v>4</v>
      </c>
      <c r="C108" s="26" t="s">
        <v>54</v>
      </c>
      <c r="D108" s="26"/>
      <c r="E108" s="26"/>
      <c r="F108" s="92" t="s">
        <v>80</v>
      </c>
      <c r="G108" s="44"/>
      <c r="H108" s="46" t="s">
        <v>83</v>
      </c>
      <c r="I108" s="46"/>
    </row>
    <row r="109" spans="2:11" x14ac:dyDescent="0.25">
      <c r="B109" s="26" t="s">
        <v>5</v>
      </c>
      <c r="C109" s="26" t="s">
        <v>55</v>
      </c>
      <c r="D109" s="26"/>
      <c r="E109" s="26"/>
      <c r="F109" s="92" t="s">
        <v>87</v>
      </c>
      <c r="G109" s="44"/>
      <c r="H109" s="46" t="s">
        <v>84</v>
      </c>
      <c r="I109" s="46"/>
    </row>
    <row r="110" spans="2:11" x14ac:dyDescent="0.25">
      <c r="B110" s="26" t="s">
        <v>56</v>
      </c>
      <c r="C110" s="26" t="s">
        <v>57</v>
      </c>
      <c r="D110" s="26"/>
      <c r="E110" s="26"/>
      <c r="F110" s="92" t="s">
        <v>88</v>
      </c>
      <c r="G110" s="44"/>
      <c r="H110" s="46" t="s">
        <v>85</v>
      </c>
      <c r="I110" s="46"/>
    </row>
    <row r="111" spans="2:11" ht="17.25" thickBot="1" x14ac:dyDescent="0.3">
      <c r="B111" s="27" t="s">
        <v>58</v>
      </c>
      <c r="C111" s="27" t="s">
        <v>59</v>
      </c>
      <c r="D111" s="27"/>
      <c r="E111" s="27"/>
      <c r="F111" s="93" t="s">
        <v>89</v>
      </c>
      <c r="G111" s="45"/>
      <c r="H111" s="47" t="s">
        <v>86</v>
      </c>
      <c r="I111" s="47"/>
    </row>
    <row r="112" spans="2:11" ht="17.25" thickTop="1" x14ac:dyDescent="0.25"/>
    <row r="113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58" priority="1">
      <formula>$B71&lt;&gt;$B72</formula>
    </cfRule>
  </conditionalFormatting>
  <conditionalFormatting sqref="C61:K61">
    <cfRule type="containsText" dxfId="57" priority="2" operator="containsText" text="F">
      <formula>NOT(ISERROR(SEARCH("F",C61)))</formula>
    </cfRule>
    <cfRule type="containsText" dxfId="56" priority="3" operator="containsText" text="D">
      <formula>NOT(ISERROR(SEARCH("D",C61)))</formula>
    </cfRule>
    <cfRule type="containsText" dxfId="55" priority="4" operator="containsText" text="S">
      <formula>NOT(ISERROR(SEARCH("S",C61)))</formula>
    </cfRule>
    <cfRule type="containsText" dxfId="54" priority="5" operator="containsText" text="A">
      <formula>NOT(ISERROR(SEARCH("A",C61)))</formula>
    </cfRule>
  </conditionalFormatting>
  <conditionalFormatting sqref="D48:K48 D50:K51 D52:D57 D58:K59 D68:K68 D99:K99 K100:K103">
    <cfRule type="containsText" dxfId="53" priority="60" operator="containsText" text="악화">
      <formula>NOT(ISERROR(SEARCH("악화",D48)))</formula>
    </cfRule>
  </conditionalFormatting>
  <conditionalFormatting sqref="D48:K48 D50:K51 D58:K59 D68:K68 D99:K99 K100:K103 D52:D57">
    <cfRule type="containsText" dxfId="52" priority="59" operator="containsText" text="개선">
      <formula>NOT(ISERROR(SEARCH("개선",D48)))</formula>
    </cfRule>
  </conditionalFormatting>
  <conditionalFormatting sqref="G4:G5">
    <cfRule type="containsText" dxfId="51" priority="10" operator="containsText" text="S">
      <formula>NOT(ISERROR(SEARCH("S",G4)))</formula>
    </cfRule>
    <cfRule type="containsText" dxfId="50" priority="11" operator="containsText" text="A">
      <formula>NOT(ISERROR(SEARCH("A",G4)))</formula>
    </cfRule>
  </conditionalFormatting>
  <conditionalFormatting sqref="G5">
    <cfRule type="containsText" dxfId="49" priority="6" operator="containsText" text="F">
      <formula>NOT(ISERROR(SEARCH("F",G5)))</formula>
    </cfRule>
    <cfRule type="containsText" dxfId="48" priority="7" operator="containsText" text="D">
      <formula>NOT(ISERROR(SEARCH("D",G5)))</formula>
    </cfRule>
  </conditionalFormatting>
  <conditionalFormatting sqref="K1:K18 J19 K21:K25 K27:K60 K62:K1048576">
    <cfRule type="containsText" dxfId="47" priority="12" operator="containsText" text="D">
      <formula>NOT(ISERROR(SEARCH("D",J1)))</formula>
    </cfRule>
    <cfRule type="containsText" dxfId="46" priority="13" operator="containsText" text="F">
      <formula>NOT(ISERROR(SEARCH("F",J1)))</formula>
    </cfRule>
    <cfRule type="containsText" dxfId="45" priority="14" operator="containsText" text="S">
      <formula>NOT(ISERROR(SEARCH("S",J1)))</formula>
    </cfRule>
    <cfRule type="containsText" dxfId="4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4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2" sqref="A2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142</v>
      </c>
      <c r="C4" s="139" t="s">
        <v>1</v>
      </c>
      <c r="D4" s="139" t="s">
        <v>10</v>
      </c>
      <c r="E4" s="140" t="s">
        <v>141</v>
      </c>
      <c r="F4" s="126" t="s">
        <v>45</v>
      </c>
      <c r="G4" s="150" t="s">
        <v>146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126</v>
      </c>
      <c r="BB4" t="s">
        <v>134</v>
      </c>
      <c r="BC4" t="s">
        <v>135</v>
      </c>
      <c r="BD4" t="s">
        <v>115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4" t="str">
        <f>W5</f>
        <v>청룡교통</v>
      </c>
      <c r="B5" s="144" t="str">
        <f>V5</f>
        <v>310</v>
      </c>
      <c r="C5" s="145" t="str">
        <f>Y5</f>
        <v>73아1047</v>
      </c>
      <c r="D5" s="133" t="str">
        <f>Z5</f>
        <v>대형</v>
      </c>
      <c r="E5" s="129" t="str">
        <f>AZ5</f>
        <v>D</v>
      </c>
      <c r="F5" s="152">
        <f>G5/H5</f>
        <v>0.80294117647058827</v>
      </c>
      <c r="G5" s="153">
        <f>AE5</f>
        <v>2.73</v>
      </c>
      <c r="H5" s="154">
        <f>AF5</f>
        <v>3.4</v>
      </c>
      <c r="I5" s="155">
        <f>AC5</f>
        <v>11194.415000000001</v>
      </c>
      <c r="J5" s="156">
        <f>AI5/AH5</f>
        <v>2.0034320105188581E-2</v>
      </c>
      <c r="K5" s="156">
        <f>AJ5/AH5</f>
        <v>0.31607931092925018</v>
      </c>
      <c r="L5" s="156">
        <f>AK5/AC5</f>
        <v>0.15579197305084722</v>
      </c>
      <c r="M5" s="157">
        <f>AG5</f>
        <v>20.925999999999998</v>
      </c>
      <c r="N5" s="158">
        <f>IF(AW5=0,AT5,"속도계이상")</f>
        <v>8.9999999999999993E-3</v>
      </c>
      <c r="O5" s="158">
        <f>IF(AW5=0,AU5,"속도계이상")</f>
        <v>3.4660000000000002</v>
      </c>
      <c r="P5" s="159">
        <f>AQ5/60</f>
        <v>787.11500000000001</v>
      </c>
      <c r="Q5" s="160">
        <f>AN5</f>
        <v>107</v>
      </c>
      <c r="R5" s="161">
        <f>AC5/(AH5-AI5-AJ5)</f>
        <v>49.830086549924452</v>
      </c>
      <c r="S5" s="146">
        <f>IF(AW5=0,AL5,"속도계이상")</f>
        <v>1</v>
      </c>
      <c r="T5" s="146">
        <f>IF(AW5=0,AM5,"속도계이상")</f>
        <v>388</v>
      </c>
      <c r="U5" t="s">
        <v>119</v>
      </c>
      <c r="V5" s="5" t="s">
        <v>120</v>
      </c>
      <c r="W5" t="s">
        <v>119</v>
      </c>
      <c r="X5" s="5" t="s">
        <v>120</v>
      </c>
      <c r="Y5" t="s">
        <v>195</v>
      </c>
      <c r="Z5" t="s">
        <v>192</v>
      </c>
      <c r="AA5" t="s">
        <v>48</v>
      </c>
      <c r="AB5">
        <v>532</v>
      </c>
      <c r="AC5" s="1">
        <v>11194.415000000001</v>
      </c>
      <c r="AD5" s="1">
        <v>4100.3220000000001</v>
      </c>
      <c r="AE5" s="28">
        <v>2.73</v>
      </c>
      <c r="AF5">
        <v>3.4</v>
      </c>
      <c r="AG5">
        <v>20.925999999999998</v>
      </c>
      <c r="AH5">
        <v>338.388823</v>
      </c>
      <c r="AI5">
        <v>6.7793900000000002</v>
      </c>
      <c r="AJ5">
        <v>106.957706</v>
      </c>
      <c r="AK5">
        <v>1744</v>
      </c>
      <c r="AL5">
        <v>1</v>
      </c>
      <c r="AM5">
        <v>388</v>
      </c>
      <c r="AN5">
        <v>107</v>
      </c>
      <c r="AO5">
        <v>33.081515000000003</v>
      </c>
      <c r="AP5">
        <v>153353.70000000001</v>
      </c>
      <c r="AQ5">
        <v>47226.9</v>
      </c>
      <c r="AR5">
        <v>156</v>
      </c>
      <c r="AS5">
        <v>133212</v>
      </c>
      <c r="AT5">
        <v>8.9999999999999993E-3</v>
      </c>
      <c r="AU5">
        <v>3.4660000000000002</v>
      </c>
      <c r="AV5">
        <v>106739</v>
      </c>
      <c r="AW5">
        <v>0</v>
      </c>
      <c r="AX5" s="29">
        <v>0.51</v>
      </c>
      <c r="AY5">
        <v>0.80294117647058827</v>
      </c>
      <c r="AZ5" t="s">
        <v>67</v>
      </c>
      <c r="BA5" t="s">
        <v>510</v>
      </c>
      <c r="BB5">
        <v>3</v>
      </c>
      <c r="BC5" t="s">
        <v>511</v>
      </c>
      <c r="BD5">
        <v>13</v>
      </c>
      <c r="BE5">
        <v>51360.894</v>
      </c>
      <c r="BF5">
        <v>0.21795599975343111</v>
      </c>
      <c r="BG5">
        <v>0.17500584686084322</v>
      </c>
      <c r="BH5">
        <v>213629.04900000003</v>
      </c>
      <c r="BI5">
        <v>5.2401183511330426E-2</v>
      </c>
      <c r="BJ5">
        <v>4.2075067937038843E-2</v>
      </c>
      <c r="BK5">
        <v>1</v>
      </c>
      <c r="BL5" t="s">
        <v>67</v>
      </c>
      <c r="BM5">
        <v>0</v>
      </c>
      <c r="BN5" t="s">
        <v>390</v>
      </c>
    </row>
    <row r="6" spans="1:66" x14ac:dyDescent="0.25">
      <c r="A6" s="141" t="str">
        <f t="shared" ref="A6:A7" si="0">W6</f>
        <v>청룡교통</v>
      </c>
      <c r="B6" s="141" t="str">
        <f t="shared" ref="B6:B7" si="1">V6</f>
        <v>310</v>
      </c>
      <c r="C6" s="142" t="str">
        <f t="shared" ref="C6:C7" si="2">Y6</f>
        <v>73아1059</v>
      </c>
      <c r="D6" s="116" t="str">
        <f t="shared" ref="D6:D7" si="3">Z6</f>
        <v>좌석</v>
      </c>
      <c r="E6" s="112" t="str">
        <f>AZ6</f>
        <v>F</v>
      </c>
      <c r="F6" s="162">
        <f>G6/H6</f>
        <v>0.7802941176470588</v>
      </c>
      <c r="G6" s="163">
        <f>AE6</f>
        <v>2.653</v>
      </c>
      <c r="H6" s="164">
        <f>AF6</f>
        <v>3.4</v>
      </c>
      <c r="I6" s="165">
        <f t="shared" ref="I6:I7" si="4">AC6</f>
        <v>2156.5100000000002</v>
      </c>
      <c r="J6" s="166">
        <f t="shared" ref="J6:J7" si="5">AI6/AH6</f>
        <v>4.6793187601964395E-2</v>
      </c>
      <c r="K6" s="166">
        <f t="shared" ref="K6:K7" si="6">AJ6/AH6</f>
        <v>0.25111999627340009</v>
      </c>
      <c r="L6" s="166">
        <f t="shared" ref="L6:L7" si="7">AK6/AC6</f>
        <v>0.13633138728779368</v>
      </c>
      <c r="M6" s="167">
        <f t="shared" ref="M6:M7" si="8">AG6</f>
        <v>19.603000000000002</v>
      </c>
      <c r="N6" s="168">
        <f t="shared" ref="N6:N7" si="9">IF(AW6=0,AT6,"속도계이상")</f>
        <v>4.5999999999999999E-2</v>
      </c>
      <c r="O6" s="168">
        <f t="shared" ref="O6:O7" si="10">IF(AW6=0,AU6,"속도계이상")</f>
        <v>7.1879999999999997</v>
      </c>
      <c r="P6" s="169">
        <f t="shared" ref="P6:P7" si="11">AQ6/60</f>
        <v>137.42833333333334</v>
      </c>
      <c r="Q6" s="170">
        <f t="shared" ref="Q6:Q7" si="12">AN6</f>
        <v>108</v>
      </c>
      <c r="R6" s="171">
        <f t="shared" ref="R6:R7" si="13">AC6/(AH6-AI6-AJ6)</f>
        <v>50.045990346146546</v>
      </c>
      <c r="S6" s="143">
        <f t="shared" ref="S6:S7" si="14">IF(AW6=0,AL6,"속도계이상")</f>
        <v>1</v>
      </c>
      <c r="T6" s="143">
        <f t="shared" ref="T6:T7" si="15">IF(AW6=0,AM6,"속도계이상")</f>
        <v>155</v>
      </c>
      <c r="U6" t="s">
        <v>119</v>
      </c>
      <c r="V6" s="5" t="s">
        <v>120</v>
      </c>
      <c r="W6" t="s">
        <v>119</v>
      </c>
      <c r="X6" s="5" t="s">
        <v>120</v>
      </c>
      <c r="Y6" t="s">
        <v>197</v>
      </c>
      <c r="Z6" t="s">
        <v>388</v>
      </c>
      <c r="AA6" t="s">
        <v>389</v>
      </c>
      <c r="AB6">
        <v>532</v>
      </c>
      <c r="AC6" s="1">
        <v>2156.5100000000002</v>
      </c>
      <c r="AD6" s="1">
        <v>812.84199999999998</v>
      </c>
      <c r="AE6" s="28">
        <v>2.653</v>
      </c>
      <c r="AF6">
        <v>3.4</v>
      </c>
      <c r="AG6">
        <v>19.603000000000002</v>
      </c>
      <c r="AH6">
        <v>61.374980999999998</v>
      </c>
      <c r="AI6">
        <v>2.871931</v>
      </c>
      <c r="AJ6">
        <v>15.412485</v>
      </c>
      <c r="AK6">
        <v>294</v>
      </c>
      <c r="AL6">
        <v>1</v>
      </c>
      <c r="AM6">
        <v>155</v>
      </c>
      <c r="AN6">
        <v>108</v>
      </c>
      <c r="AO6">
        <v>35.136629999999997</v>
      </c>
      <c r="AP6">
        <v>23568.7</v>
      </c>
      <c r="AQ6">
        <v>8245.7000000000007</v>
      </c>
      <c r="AR6">
        <v>19</v>
      </c>
      <c r="AS6">
        <v>9335</v>
      </c>
      <c r="AT6">
        <v>4.5999999999999999E-2</v>
      </c>
      <c r="AU6">
        <v>7.1879999999999997</v>
      </c>
      <c r="AV6">
        <v>20310</v>
      </c>
      <c r="AW6">
        <v>0</v>
      </c>
      <c r="AX6" s="29">
        <v>0.47</v>
      </c>
      <c r="AY6">
        <v>0.7802941176470588</v>
      </c>
      <c r="AZ6" t="s">
        <v>70</v>
      </c>
      <c r="BA6" t="s">
        <v>510</v>
      </c>
      <c r="BB6">
        <v>1</v>
      </c>
      <c r="BC6" t="s">
        <v>512</v>
      </c>
      <c r="BD6">
        <v>5</v>
      </c>
      <c r="BE6">
        <v>51360.894</v>
      </c>
      <c r="BF6">
        <v>4.1987392197651394E-2</v>
      </c>
      <c r="BG6">
        <v>3.2762515147167395E-2</v>
      </c>
      <c r="BH6">
        <v>213629.04900000003</v>
      </c>
      <c r="BI6">
        <v>1.0094647755511938E-2</v>
      </c>
      <c r="BJ6">
        <v>7.8767942633450501E-3</v>
      </c>
      <c r="BK6">
        <v>1</v>
      </c>
      <c r="BL6" t="s">
        <v>70</v>
      </c>
      <c r="BM6">
        <v>0</v>
      </c>
      <c r="BN6" t="s">
        <v>390</v>
      </c>
    </row>
    <row r="7" spans="1:66" x14ac:dyDescent="0.25">
      <c r="A7" s="144" t="str">
        <f t="shared" si="0"/>
        <v>청룡교통</v>
      </c>
      <c r="B7" s="144" t="str">
        <f t="shared" si="1"/>
        <v>310</v>
      </c>
      <c r="C7" s="145" t="str">
        <f t="shared" si="2"/>
        <v>73아1071</v>
      </c>
      <c r="D7" s="133" t="str">
        <f t="shared" si="3"/>
        <v>좌석</v>
      </c>
      <c r="E7" s="129" t="str">
        <f t="shared" ref="E7:E34" si="16">AZ7</f>
        <v>D</v>
      </c>
      <c r="F7" s="152">
        <f t="shared" ref="F7:F34" si="17">G7/H7</f>
        <v>0.8244117647058824</v>
      </c>
      <c r="G7" s="153">
        <f t="shared" ref="G7:G34" si="18">AE7</f>
        <v>2.8029999999999999</v>
      </c>
      <c r="H7" s="154">
        <f t="shared" ref="H7:H34" si="19">AF7</f>
        <v>3.4</v>
      </c>
      <c r="I7" s="155">
        <f t="shared" si="4"/>
        <v>2248.1170000000002</v>
      </c>
      <c r="J7" s="156">
        <f t="shared" si="5"/>
        <v>3.8601776136729549E-2</v>
      </c>
      <c r="K7" s="156">
        <f t="shared" si="6"/>
        <v>0.3092930079879499</v>
      </c>
      <c r="L7" s="156">
        <f t="shared" si="7"/>
        <v>0.12054532748962797</v>
      </c>
      <c r="M7" s="157">
        <f t="shared" si="8"/>
        <v>20.902000000000001</v>
      </c>
      <c r="N7" s="158">
        <f t="shared" si="9"/>
        <v>4.3999999999999997E-2</v>
      </c>
      <c r="O7" s="158">
        <f t="shared" si="10"/>
        <v>11.965999999999999</v>
      </c>
      <c r="P7" s="159">
        <f t="shared" si="11"/>
        <v>227.11666666666667</v>
      </c>
      <c r="Q7" s="160">
        <f t="shared" si="12"/>
        <v>107</v>
      </c>
      <c r="R7" s="161">
        <f t="shared" si="13"/>
        <v>51.124218312610658</v>
      </c>
      <c r="S7" s="146">
        <f t="shared" si="14"/>
        <v>1</v>
      </c>
      <c r="T7" s="146">
        <f t="shared" si="15"/>
        <v>269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198</v>
      </c>
      <c r="Z7" s="4" t="s">
        <v>388</v>
      </c>
      <c r="AA7" s="4" t="s">
        <v>389</v>
      </c>
      <c r="AB7" s="4">
        <v>532</v>
      </c>
      <c r="AC7" s="4">
        <v>2248.1170000000002</v>
      </c>
      <c r="AD7" s="4">
        <v>801.91700000000003</v>
      </c>
      <c r="AE7" s="4">
        <v>2.8029999999999999</v>
      </c>
      <c r="AF7" s="4">
        <v>3.4</v>
      </c>
      <c r="AG7" s="4">
        <v>20.902000000000001</v>
      </c>
      <c r="AH7" s="4">
        <v>67.433322000000004</v>
      </c>
      <c r="AI7" s="4">
        <v>2.603046</v>
      </c>
      <c r="AJ7" s="4">
        <v>20.856655</v>
      </c>
      <c r="AK7" s="4">
        <v>271</v>
      </c>
      <c r="AL7" s="4">
        <v>1</v>
      </c>
      <c r="AM7" s="4">
        <v>269</v>
      </c>
      <c r="AN7" s="4">
        <v>107</v>
      </c>
      <c r="AO7" s="4">
        <v>33.338369</v>
      </c>
      <c r="AP7" s="4">
        <v>29701</v>
      </c>
      <c r="AQ7" s="4">
        <v>13627</v>
      </c>
      <c r="AR7" s="4">
        <v>46</v>
      </c>
      <c r="AS7" s="4">
        <v>23415</v>
      </c>
      <c r="AT7" s="4">
        <v>4.3999999999999997E-2</v>
      </c>
      <c r="AU7" s="4">
        <v>11.965999999999999</v>
      </c>
      <c r="AV7" s="4">
        <v>21098</v>
      </c>
      <c r="AW7" s="4">
        <v>0</v>
      </c>
      <c r="AX7" s="30">
        <v>0.51</v>
      </c>
      <c r="AY7">
        <v>0.8244117647058824</v>
      </c>
      <c r="AZ7" t="s">
        <v>67</v>
      </c>
      <c r="BA7" t="s">
        <v>510</v>
      </c>
      <c r="BB7">
        <v>1</v>
      </c>
      <c r="BC7" t="s">
        <v>513</v>
      </c>
      <c r="BD7">
        <v>3</v>
      </c>
      <c r="BE7">
        <v>51360.894</v>
      </c>
      <c r="BF7">
        <v>4.3770986540849544E-2</v>
      </c>
      <c r="BG7">
        <v>3.60853162570592E-2</v>
      </c>
      <c r="BH7">
        <v>213629.04900000003</v>
      </c>
      <c r="BI7">
        <v>1.0523461160939775E-2</v>
      </c>
      <c r="BJ7">
        <v>8.675665186504174E-3</v>
      </c>
      <c r="BK7">
        <v>1</v>
      </c>
      <c r="BL7" t="s">
        <v>67</v>
      </c>
      <c r="BM7">
        <v>0</v>
      </c>
      <c r="BN7" t="s">
        <v>390</v>
      </c>
    </row>
    <row r="8" spans="1:66" x14ac:dyDescent="0.25">
      <c r="A8" s="141" t="str">
        <f t="shared" ref="A8:A34" si="20">W8</f>
        <v>청룡교통</v>
      </c>
      <c r="B8" s="141" t="str">
        <f t="shared" ref="B8:B34" si="21">V8</f>
        <v>310</v>
      </c>
      <c r="C8" s="142" t="str">
        <f t="shared" ref="C8:C34" si="22">Y8</f>
        <v>73아1079</v>
      </c>
      <c r="D8" s="116" t="str">
        <f t="shared" ref="D8:D34" si="23">Z8</f>
        <v>대형</v>
      </c>
      <c r="E8" s="112" t="str">
        <f t="shared" si="16"/>
        <v>C</v>
      </c>
      <c r="F8" s="162">
        <f t="shared" si="17"/>
        <v>0.86058823529411776</v>
      </c>
      <c r="G8" s="163">
        <f t="shared" si="18"/>
        <v>2.9260000000000002</v>
      </c>
      <c r="H8" s="164">
        <f t="shared" si="19"/>
        <v>3.4</v>
      </c>
      <c r="I8" s="165">
        <f t="shared" ref="I8:I34" si="24">AC8</f>
        <v>14120.583000000001</v>
      </c>
      <c r="J8" s="166">
        <f t="shared" ref="J8:J34" si="25">AI8/AH8</f>
        <v>4.6452587389244716E-2</v>
      </c>
      <c r="K8" s="166">
        <f t="shared" ref="K8:K34" si="26">AJ8/AH8</f>
        <v>0.26840128100204275</v>
      </c>
      <c r="L8" s="166">
        <f t="shared" ref="L8:L34" si="27">AK8/AC8</f>
        <v>0.11260158309327596</v>
      </c>
      <c r="M8" s="167">
        <f t="shared" ref="M8:M34" si="28">AG8</f>
        <v>21.497</v>
      </c>
      <c r="N8" s="168">
        <f t="shared" ref="N8:N34" si="29">IF(AW8=0,AT8,"속도계이상")</f>
        <v>0</v>
      </c>
      <c r="O8" s="168">
        <f t="shared" ref="O8:O34" si="30">IF(AW8=0,AU8,"속도계이상")</f>
        <v>3.3359999999999999</v>
      </c>
      <c r="P8" s="169">
        <f t="shared" ref="P8:P34" si="31">AQ8/60</f>
        <v>1041.8900000000001</v>
      </c>
      <c r="Q8" s="170">
        <f t="shared" ref="Q8:Q34" si="32">AN8</f>
        <v>109</v>
      </c>
      <c r="R8" s="171">
        <f t="shared" ref="R8:R34" si="33">AC8/(AH8-AI8-AJ8)</f>
        <v>49.627003971750142</v>
      </c>
      <c r="S8" s="143">
        <f t="shared" ref="S8:S34" si="34">IF(AW8=0,AL8,"속도계이상")</f>
        <v>0</v>
      </c>
      <c r="T8" s="143">
        <f t="shared" ref="T8:T34" si="35">IF(AW8=0,AM8,"속도계이상")</f>
        <v>471</v>
      </c>
      <c r="U8" t="s">
        <v>119</v>
      </c>
      <c r="V8" s="5" t="s">
        <v>120</v>
      </c>
      <c r="W8" t="s">
        <v>119</v>
      </c>
      <c r="X8" s="5" t="s">
        <v>120</v>
      </c>
      <c r="Y8" t="s">
        <v>199</v>
      </c>
      <c r="Z8" t="s">
        <v>192</v>
      </c>
      <c r="AA8" t="s">
        <v>48</v>
      </c>
      <c r="AB8">
        <v>532</v>
      </c>
      <c r="AC8" s="1">
        <v>14120.583000000001</v>
      </c>
      <c r="AD8" s="1">
        <v>4826.4610000000002</v>
      </c>
      <c r="AE8" s="28">
        <v>2.9260000000000002</v>
      </c>
      <c r="AF8">
        <v>3.4</v>
      </c>
      <c r="AG8">
        <v>21.497</v>
      </c>
      <c r="AH8">
        <v>415.28989200000001</v>
      </c>
      <c r="AI8">
        <v>19.29129</v>
      </c>
      <c r="AJ8">
        <v>111.464339</v>
      </c>
      <c r="AK8">
        <v>1590</v>
      </c>
      <c r="AL8">
        <v>0</v>
      </c>
      <c r="AM8">
        <v>471</v>
      </c>
      <c r="AN8">
        <v>109</v>
      </c>
      <c r="AO8">
        <v>34.001748999999997</v>
      </c>
      <c r="AP8">
        <v>150638.9</v>
      </c>
      <c r="AQ8">
        <v>62513.4</v>
      </c>
      <c r="AR8">
        <v>149</v>
      </c>
      <c r="AS8">
        <v>87311</v>
      </c>
      <c r="AT8">
        <v>0</v>
      </c>
      <c r="AU8">
        <v>3.3359999999999999</v>
      </c>
      <c r="AV8">
        <v>133050</v>
      </c>
      <c r="AW8">
        <v>0</v>
      </c>
      <c r="AX8" s="29">
        <v>0.56000000000000005</v>
      </c>
      <c r="AY8">
        <v>0.86058823529411776</v>
      </c>
      <c r="AZ8" t="s">
        <v>69</v>
      </c>
      <c r="BA8" t="s">
        <v>510</v>
      </c>
      <c r="BB8">
        <v>1</v>
      </c>
      <c r="BC8" t="s">
        <v>514</v>
      </c>
      <c r="BD8">
        <v>12</v>
      </c>
      <c r="BE8">
        <v>51360.894</v>
      </c>
      <c r="BF8">
        <v>0.2749286840684666</v>
      </c>
      <c r="BG8">
        <v>0.23660039105421571</v>
      </c>
      <c r="BH8">
        <v>213629.04900000003</v>
      </c>
      <c r="BI8">
        <v>6.6098609089440818E-2</v>
      </c>
      <c r="BJ8">
        <v>5.6883685351677607E-2</v>
      </c>
      <c r="BK8">
        <v>1</v>
      </c>
      <c r="BL8" t="s">
        <v>69</v>
      </c>
      <c r="BM8">
        <v>0</v>
      </c>
      <c r="BN8" t="s">
        <v>390</v>
      </c>
    </row>
    <row r="9" spans="1:66" x14ac:dyDescent="0.25">
      <c r="A9" s="144" t="str">
        <f t="shared" si="20"/>
        <v>청룡교통</v>
      </c>
      <c r="B9" s="144" t="str">
        <f t="shared" si="21"/>
        <v>310</v>
      </c>
      <c r="C9" s="145" t="str">
        <f t="shared" si="22"/>
        <v>73아1730</v>
      </c>
      <c r="D9" s="133" t="str">
        <f t="shared" si="23"/>
        <v>대형</v>
      </c>
      <c r="E9" s="129" t="str">
        <f t="shared" si="16"/>
        <v>S</v>
      </c>
      <c r="F9" s="152">
        <f t="shared" si="17"/>
        <v>1.0097058823529412</v>
      </c>
      <c r="G9" s="153">
        <f t="shared" si="18"/>
        <v>3.4329999999999998</v>
      </c>
      <c r="H9" s="154">
        <f t="shared" si="19"/>
        <v>3.4</v>
      </c>
      <c r="I9" s="155">
        <f t="shared" si="24"/>
        <v>14642.797</v>
      </c>
      <c r="J9" s="156">
        <f t="shared" si="25"/>
        <v>1.8818347620651231E-2</v>
      </c>
      <c r="K9" s="156">
        <f t="shared" si="26"/>
        <v>0.22972239581879589</v>
      </c>
      <c r="L9" s="156">
        <f t="shared" si="27"/>
        <v>0.13733714945307238</v>
      </c>
      <c r="M9" s="157">
        <f t="shared" si="28"/>
        <v>15.837999999999999</v>
      </c>
      <c r="N9" s="158">
        <f t="shared" si="29"/>
        <v>7.0000000000000001E-3</v>
      </c>
      <c r="O9" s="158">
        <f t="shared" si="30"/>
        <v>3.2639999999999998</v>
      </c>
      <c r="P9" s="159">
        <f t="shared" si="31"/>
        <v>443.65833333333336</v>
      </c>
      <c r="Q9" s="160">
        <f t="shared" si="32"/>
        <v>107</v>
      </c>
      <c r="R9" s="161">
        <f t="shared" si="33"/>
        <v>48.39281108628542</v>
      </c>
      <c r="S9" s="146">
        <f t="shared" si="34"/>
        <v>1</v>
      </c>
      <c r="T9" s="146">
        <f t="shared" si="35"/>
        <v>478</v>
      </c>
      <c r="U9" t="s">
        <v>119</v>
      </c>
      <c r="V9" s="5" t="s">
        <v>120</v>
      </c>
      <c r="W9" t="s">
        <v>119</v>
      </c>
      <c r="X9" s="5" t="s">
        <v>120</v>
      </c>
      <c r="Y9" t="s">
        <v>200</v>
      </c>
      <c r="Z9" t="s">
        <v>192</v>
      </c>
      <c r="AA9" t="s">
        <v>48</v>
      </c>
      <c r="AB9">
        <v>532</v>
      </c>
      <c r="AC9" s="1">
        <v>14642.797</v>
      </c>
      <c r="AD9" s="1">
        <v>4265.59</v>
      </c>
      <c r="AE9" s="28">
        <v>3.4329999999999998</v>
      </c>
      <c r="AF9">
        <v>3.4</v>
      </c>
      <c r="AG9">
        <v>15.837999999999999</v>
      </c>
      <c r="AH9">
        <v>402.65931699999999</v>
      </c>
      <c r="AI9">
        <v>7.5773830000000002</v>
      </c>
      <c r="AJ9">
        <v>92.499863000000005</v>
      </c>
      <c r="AK9">
        <v>2011</v>
      </c>
      <c r="AL9">
        <v>1</v>
      </c>
      <c r="AM9">
        <v>478</v>
      </c>
      <c r="AN9">
        <v>107</v>
      </c>
      <c r="AO9">
        <v>36.365225000000002</v>
      </c>
      <c r="AP9">
        <v>113158.6</v>
      </c>
      <c r="AQ9">
        <v>26619.5</v>
      </c>
      <c r="AR9">
        <v>64</v>
      </c>
      <c r="AS9">
        <v>40241</v>
      </c>
      <c r="AT9">
        <v>7.0000000000000001E-3</v>
      </c>
      <c r="AU9">
        <v>3.2639999999999998</v>
      </c>
      <c r="AV9">
        <v>136592</v>
      </c>
      <c r="AW9">
        <v>0</v>
      </c>
      <c r="AX9" s="29">
        <v>0.54</v>
      </c>
      <c r="AY9">
        <v>1.0097058823529412</v>
      </c>
      <c r="AZ9" t="s">
        <v>71</v>
      </c>
      <c r="BA9" t="s">
        <v>510</v>
      </c>
      <c r="BB9">
        <v>1</v>
      </c>
      <c r="BC9" t="s">
        <v>515</v>
      </c>
      <c r="BD9">
        <v>18</v>
      </c>
      <c r="BE9">
        <v>51360.894</v>
      </c>
      <c r="BF9">
        <v>0.28509622515527089</v>
      </c>
      <c r="BG9">
        <v>0.28786333557589561</v>
      </c>
      <c r="BH9">
        <v>213629.04900000003</v>
      </c>
      <c r="BI9">
        <v>6.8543098743092751E-2</v>
      </c>
      <c r="BJ9">
        <v>6.9208369995599248E-2</v>
      </c>
      <c r="BK9">
        <v>1</v>
      </c>
      <c r="BL9" t="s">
        <v>71</v>
      </c>
      <c r="BM9">
        <v>0</v>
      </c>
      <c r="BN9" t="s">
        <v>390</v>
      </c>
    </row>
    <row r="10" spans="1:66" x14ac:dyDescent="0.25">
      <c r="A10" s="141" t="str">
        <f t="shared" si="20"/>
        <v>청룡교통</v>
      </c>
      <c r="B10" s="141" t="str">
        <f t="shared" si="21"/>
        <v>310</v>
      </c>
      <c r="C10" s="142" t="str">
        <f t="shared" si="22"/>
        <v>73아1731</v>
      </c>
      <c r="D10" s="116" t="str">
        <f t="shared" si="23"/>
        <v>대형</v>
      </c>
      <c r="E10" s="112" t="str">
        <f t="shared" si="16"/>
        <v>D</v>
      </c>
      <c r="F10" s="162">
        <f t="shared" si="17"/>
        <v>0.81147058823529405</v>
      </c>
      <c r="G10" s="163">
        <f t="shared" si="18"/>
        <v>2.7589999999999999</v>
      </c>
      <c r="H10" s="164">
        <f t="shared" si="19"/>
        <v>3.4</v>
      </c>
      <c r="I10" s="165">
        <f t="shared" si="24"/>
        <v>6998.4719999999998</v>
      </c>
      <c r="J10" s="166">
        <f t="shared" si="25"/>
        <v>2.2528974389634498E-2</v>
      </c>
      <c r="K10" s="166">
        <f t="shared" si="26"/>
        <v>0.2804685217931106</v>
      </c>
      <c r="L10" s="166">
        <f t="shared" si="27"/>
        <v>0.10916668667103334</v>
      </c>
      <c r="M10" s="167">
        <f t="shared" si="28"/>
        <v>23.683</v>
      </c>
      <c r="N10" s="168">
        <f t="shared" si="29"/>
        <v>0</v>
      </c>
      <c r="O10" s="168">
        <f t="shared" si="30"/>
        <v>3.887</v>
      </c>
      <c r="P10" s="169">
        <f t="shared" si="31"/>
        <v>701.01</v>
      </c>
      <c r="Q10" s="170">
        <f t="shared" si="32"/>
        <v>108</v>
      </c>
      <c r="R10" s="171">
        <f t="shared" si="33"/>
        <v>50.399868401697518</v>
      </c>
      <c r="S10" s="143">
        <f t="shared" si="34"/>
        <v>0</v>
      </c>
      <c r="T10" s="143">
        <f t="shared" si="35"/>
        <v>272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201</v>
      </c>
      <c r="Z10" s="4" t="s">
        <v>192</v>
      </c>
      <c r="AA10" s="4" t="s">
        <v>48</v>
      </c>
      <c r="AB10" s="4">
        <v>532</v>
      </c>
      <c r="AC10" s="4">
        <v>6998.4719999999998</v>
      </c>
      <c r="AD10" s="4">
        <v>2536.2539999999999</v>
      </c>
      <c r="AE10" s="4">
        <v>2.7589999999999999</v>
      </c>
      <c r="AF10" s="4">
        <v>3.4</v>
      </c>
      <c r="AG10" s="4">
        <v>23.683</v>
      </c>
      <c r="AH10" s="4">
        <v>199.223006</v>
      </c>
      <c r="AI10" s="4">
        <v>4.4882900000000001</v>
      </c>
      <c r="AJ10" s="4">
        <v>55.875782000000001</v>
      </c>
      <c r="AK10" s="4">
        <v>764</v>
      </c>
      <c r="AL10" s="4">
        <v>0</v>
      </c>
      <c r="AM10" s="4">
        <v>272</v>
      </c>
      <c r="AN10" s="4">
        <v>108</v>
      </c>
      <c r="AO10" s="4">
        <v>35.128833999999998</v>
      </c>
      <c r="AP10" s="4">
        <v>113876.3</v>
      </c>
      <c r="AQ10" s="4">
        <v>42060.6</v>
      </c>
      <c r="AR10" s="4">
        <v>70</v>
      </c>
      <c r="AS10" s="4">
        <v>61664</v>
      </c>
      <c r="AT10" s="4">
        <v>0</v>
      </c>
      <c r="AU10" s="4">
        <v>3.887</v>
      </c>
      <c r="AV10" s="4">
        <v>46693</v>
      </c>
      <c r="AW10" s="4">
        <v>0</v>
      </c>
      <c r="AX10" s="30">
        <v>0.56000000000000005</v>
      </c>
      <c r="AY10">
        <v>0.81147058823529405</v>
      </c>
      <c r="AZ10" t="s">
        <v>67</v>
      </c>
      <c r="BA10" t="s">
        <v>510</v>
      </c>
      <c r="BB10">
        <v>2</v>
      </c>
      <c r="BC10" t="s">
        <v>516</v>
      </c>
      <c r="BD10">
        <v>13</v>
      </c>
      <c r="BE10">
        <v>51360.894</v>
      </c>
      <c r="BF10">
        <v>0.13626071228433057</v>
      </c>
      <c r="BG10">
        <v>0.11057156035072588</v>
      </c>
      <c r="BH10">
        <v>213629.04900000003</v>
      </c>
      <c r="BI10">
        <v>3.2759926764454203E-2</v>
      </c>
      <c r="BJ10">
        <v>2.6583717042096805E-2</v>
      </c>
      <c r="BK10">
        <v>1</v>
      </c>
      <c r="BL10" t="s">
        <v>68</v>
      </c>
      <c r="BM10">
        <v>-2</v>
      </c>
      <c r="BN10" t="s">
        <v>391</v>
      </c>
    </row>
    <row r="11" spans="1:66" x14ac:dyDescent="0.25">
      <c r="A11" s="144" t="str">
        <f t="shared" si="20"/>
        <v>청룡교통</v>
      </c>
      <c r="B11" s="144" t="str">
        <f t="shared" si="21"/>
        <v>43</v>
      </c>
      <c r="C11" s="145" t="str">
        <f t="shared" si="22"/>
        <v>73아1040</v>
      </c>
      <c r="D11" s="133" t="str">
        <f t="shared" si="23"/>
        <v>대형</v>
      </c>
      <c r="E11" s="129" t="str">
        <f t="shared" si="16"/>
        <v>B</v>
      </c>
      <c r="F11" s="152">
        <f t="shared" si="17"/>
        <v>0.90949999999999998</v>
      </c>
      <c r="G11" s="153">
        <f t="shared" si="18"/>
        <v>1.819</v>
      </c>
      <c r="H11" s="154">
        <f t="shared" si="19"/>
        <v>2</v>
      </c>
      <c r="I11" s="155">
        <f t="shared" si="24"/>
        <v>5810.634</v>
      </c>
      <c r="J11" s="156">
        <f t="shared" si="25"/>
        <v>1.525554061132821E-2</v>
      </c>
      <c r="K11" s="156">
        <f t="shared" si="26"/>
        <v>0.35274454459806465</v>
      </c>
      <c r="L11" s="156">
        <f t="shared" si="27"/>
        <v>0.11582212887612608</v>
      </c>
      <c r="M11" s="157">
        <f t="shared" si="28"/>
        <v>17.341000000000001</v>
      </c>
      <c r="N11" s="158">
        <f t="shared" si="29"/>
        <v>1.7000000000000001E-2</v>
      </c>
      <c r="O11" s="158">
        <f t="shared" si="30"/>
        <v>15.798999999999999</v>
      </c>
      <c r="P11" s="159">
        <f t="shared" si="31"/>
        <v>2.4916666666666667</v>
      </c>
      <c r="Q11" s="160">
        <f t="shared" si="32"/>
        <v>90</v>
      </c>
      <c r="R11" s="161">
        <f t="shared" si="33"/>
        <v>25.899853511078888</v>
      </c>
      <c r="S11" s="146">
        <f t="shared" si="34"/>
        <v>1</v>
      </c>
      <c r="T11" s="146">
        <f t="shared" si="35"/>
        <v>918</v>
      </c>
      <c r="U11" t="s">
        <v>119</v>
      </c>
      <c r="V11" s="5" t="s">
        <v>121</v>
      </c>
      <c r="W11" t="s">
        <v>119</v>
      </c>
      <c r="X11" s="5" t="s">
        <v>121</v>
      </c>
      <c r="Y11" t="s">
        <v>202</v>
      </c>
      <c r="Z11" t="s">
        <v>192</v>
      </c>
      <c r="AA11" t="s">
        <v>48</v>
      </c>
      <c r="AB11">
        <v>532</v>
      </c>
      <c r="AC11" s="1">
        <v>5810.634</v>
      </c>
      <c r="AD11" s="1">
        <v>3193.5659999999998</v>
      </c>
      <c r="AE11" s="28">
        <v>1.819</v>
      </c>
      <c r="AF11">
        <v>2</v>
      </c>
      <c r="AG11">
        <v>17.341000000000001</v>
      </c>
      <c r="AH11">
        <v>354.98433899999998</v>
      </c>
      <c r="AI11">
        <v>5.4154780000000002</v>
      </c>
      <c r="AJ11">
        <v>125.218789</v>
      </c>
      <c r="AK11">
        <v>673</v>
      </c>
      <c r="AL11">
        <v>1</v>
      </c>
      <c r="AM11">
        <v>918</v>
      </c>
      <c r="AN11">
        <v>90</v>
      </c>
      <c r="AO11">
        <v>16.368704999999999</v>
      </c>
      <c r="AP11">
        <v>5088</v>
      </c>
      <c r="AQ11">
        <v>149.5</v>
      </c>
      <c r="AR11">
        <v>49</v>
      </c>
      <c r="AS11">
        <v>14525</v>
      </c>
      <c r="AT11">
        <v>1.7000000000000001E-2</v>
      </c>
      <c r="AU11">
        <v>15.798999999999999</v>
      </c>
      <c r="AV11">
        <v>50162</v>
      </c>
      <c r="AW11">
        <v>0</v>
      </c>
      <c r="AX11" s="29">
        <v>0.56999999999999995</v>
      </c>
      <c r="AY11">
        <v>0.90949999999999998</v>
      </c>
      <c r="AZ11" t="s">
        <v>68</v>
      </c>
      <c r="BA11" t="s">
        <v>517</v>
      </c>
      <c r="BB11">
        <v>1</v>
      </c>
      <c r="BC11" t="s">
        <v>518</v>
      </c>
      <c r="BD11">
        <v>11</v>
      </c>
      <c r="BE11">
        <v>63941.678999999996</v>
      </c>
      <c r="BF11">
        <v>9.0873966571944423E-2</v>
      </c>
      <c r="BG11">
        <v>8.2649872597183455E-2</v>
      </c>
      <c r="BH11">
        <v>213629.04900000003</v>
      </c>
      <c r="BI11">
        <v>2.719964362150018E-2</v>
      </c>
      <c r="BJ11">
        <v>2.4738075873754414E-2</v>
      </c>
      <c r="BK11">
        <v>1</v>
      </c>
      <c r="BL11" t="s">
        <v>69</v>
      </c>
      <c r="BM11">
        <v>1</v>
      </c>
      <c r="BN11" t="s">
        <v>387</v>
      </c>
    </row>
    <row r="12" spans="1:66" s="2" customFormat="1" x14ac:dyDescent="0.25">
      <c r="A12" s="141" t="str">
        <f t="shared" si="20"/>
        <v>청룡교통</v>
      </c>
      <c r="B12" s="141" t="str">
        <f t="shared" si="21"/>
        <v>43</v>
      </c>
      <c r="C12" s="142" t="str">
        <f t="shared" si="22"/>
        <v>73아1053</v>
      </c>
      <c r="D12" s="116" t="str">
        <f t="shared" si="23"/>
        <v>저상</v>
      </c>
      <c r="E12" s="112" t="str">
        <f t="shared" si="16"/>
        <v>C</v>
      </c>
      <c r="F12" s="162">
        <f t="shared" si="17"/>
        <v>0.88549999999999995</v>
      </c>
      <c r="G12" s="163">
        <f t="shared" si="18"/>
        <v>1.7709999999999999</v>
      </c>
      <c r="H12" s="164">
        <f t="shared" si="19"/>
        <v>2</v>
      </c>
      <c r="I12" s="165">
        <f t="shared" si="24"/>
        <v>7024.5209999999997</v>
      </c>
      <c r="J12" s="166">
        <f t="shared" si="25"/>
        <v>1.2417257457422028E-2</v>
      </c>
      <c r="K12" s="166">
        <f t="shared" si="26"/>
        <v>0.36662588972833593</v>
      </c>
      <c r="L12" s="166">
        <f t="shared" si="27"/>
        <v>0.26763390699522432</v>
      </c>
      <c r="M12" s="167">
        <f t="shared" si="28"/>
        <v>15.715999999999999</v>
      </c>
      <c r="N12" s="168">
        <f t="shared" si="29"/>
        <v>1.4E-2</v>
      </c>
      <c r="O12" s="168">
        <f t="shared" si="30"/>
        <v>21.51</v>
      </c>
      <c r="P12" s="169">
        <f t="shared" si="31"/>
        <v>8.668333333333333</v>
      </c>
      <c r="Q12" s="170">
        <f t="shared" si="32"/>
        <v>93</v>
      </c>
      <c r="R12" s="171">
        <f t="shared" si="33"/>
        <v>26.293219202475157</v>
      </c>
      <c r="S12" s="143">
        <f t="shared" si="34"/>
        <v>1</v>
      </c>
      <c r="T12" s="143">
        <f t="shared" si="35"/>
        <v>1511</v>
      </c>
      <c r="U12" t="s">
        <v>119</v>
      </c>
      <c r="V12" s="5" t="s">
        <v>121</v>
      </c>
      <c r="W12" t="s">
        <v>119</v>
      </c>
      <c r="X12" s="5" t="s">
        <v>121</v>
      </c>
      <c r="Y12" t="s">
        <v>203</v>
      </c>
      <c r="Z12" t="s">
        <v>204</v>
      </c>
      <c r="AA12" t="s">
        <v>48</v>
      </c>
      <c r="AB12">
        <v>532</v>
      </c>
      <c r="AC12" s="1">
        <v>7024.5209999999997</v>
      </c>
      <c r="AD12" s="1">
        <v>3966.4</v>
      </c>
      <c r="AE12" s="28">
        <v>1.7709999999999999</v>
      </c>
      <c r="AF12">
        <v>2</v>
      </c>
      <c r="AG12">
        <v>15.715999999999999</v>
      </c>
      <c r="AH12">
        <v>430.24073700000002</v>
      </c>
      <c r="AI12">
        <v>5.3424100000000001</v>
      </c>
      <c r="AJ12">
        <v>157.737393</v>
      </c>
      <c r="AK12">
        <v>1880</v>
      </c>
      <c r="AL12">
        <v>1</v>
      </c>
      <c r="AM12">
        <v>1511</v>
      </c>
      <c r="AN12">
        <v>93</v>
      </c>
      <c r="AO12">
        <v>16.326954000000001</v>
      </c>
      <c r="AP12">
        <v>7108.5</v>
      </c>
      <c r="AQ12">
        <v>520.1</v>
      </c>
      <c r="AR12">
        <v>102</v>
      </c>
      <c r="AS12">
        <v>29089</v>
      </c>
      <c r="AT12">
        <v>1.4E-2</v>
      </c>
      <c r="AU12">
        <v>21.51</v>
      </c>
      <c r="AV12">
        <v>59292</v>
      </c>
      <c r="AW12">
        <v>0</v>
      </c>
      <c r="AX12" s="29">
        <v>0.51</v>
      </c>
      <c r="AY12" s="2">
        <v>0.88549999999999995</v>
      </c>
      <c r="AZ12" s="2" t="s">
        <v>69</v>
      </c>
      <c r="BA12" s="2" t="s">
        <v>517</v>
      </c>
      <c r="BB12" s="2">
        <v>3</v>
      </c>
      <c r="BC12" s="2" t="s">
        <v>519</v>
      </c>
      <c r="BD12" s="2">
        <v>15</v>
      </c>
      <c r="BE12" s="2">
        <v>63941.678999999996</v>
      </c>
      <c r="BF12" s="2">
        <v>0.10985825067246045</v>
      </c>
      <c r="BG12" s="2">
        <v>9.7279480970463725E-2</v>
      </c>
      <c r="BH12" s="2">
        <v>213629.04900000003</v>
      </c>
      <c r="BI12" s="2">
        <v>3.2881862428737391E-2</v>
      </c>
      <c r="BJ12" s="2">
        <v>2.9116889180646959E-2</v>
      </c>
      <c r="BK12" s="2">
        <v>1</v>
      </c>
      <c r="BL12" s="2" t="s">
        <v>69</v>
      </c>
      <c r="BM12" s="2">
        <v>0</v>
      </c>
      <c r="BN12" s="2" t="s">
        <v>390</v>
      </c>
    </row>
    <row r="13" spans="1:66" x14ac:dyDescent="0.25">
      <c r="A13" s="144" t="str">
        <f t="shared" si="20"/>
        <v>청룡교통</v>
      </c>
      <c r="B13" s="144" t="str">
        <f t="shared" si="21"/>
        <v>43</v>
      </c>
      <c r="C13" s="145" t="str">
        <f t="shared" si="22"/>
        <v>73아1058</v>
      </c>
      <c r="D13" s="133" t="str">
        <f t="shared" si="23"/>
        <v>대형</v>
      </c>
      <c r="E13" s="129" t="str">
        <f t="shared" si="16"/>
        <v>C</v>
      </c>
      <c r="F13" s="152">
        <f t="shared" si="17"/>
        <v>0.88857142857142857</v>
      </c>
      <c r="G13" s="153">
        <f t="shared" si="18"/>
        <v>1.8660000000000001</v>
      </c>
      <c r="H13" s="154">
        <f t="shared" si="19"/>
        <v>2.1</v>
      </c>
      <c r="I13" s="155">
        <f t="shared" si="24"/>
        <v>5786.1819999999998</v>
      </c>
      <c r="J13" s="156">
        <f t="shared" si="25"/>
        <v>1.4976064590924517E-2</v>
      </c>
      <c r="K13" s="156">
        <f t="shared" si="26"/>
        <v>0.37422121467301583</v>
      </c>
      <c r="L13" s="156">
        <f t="shared" si="27"/>
        <v>0.16591251364025536</v>
      </c>
      <c r="M13" s="157">
        <f t="shared" si="28"/>
        <v>14.622999999999999</v>
      </c>
      <c r="N13" s="158">
        <f t="shared" si="29"/>
        <v>3.5000000000000003E-2</v>
      </c>
      <c r="O13" s="158">
        <f t="shared" si="30"/>
        <v>31.195</v>
      </c>
      <c r="P13" s="159">
        <f t="shared" si="31"/>
        <v>8.9149999999999991</v>
      </c>
      <c r="Q13" s="160">
        <f t="shared" si="32"/>
        <v>98</v>
      </c>
      <c r="R13" s="161">
        <f t="shared" si="33"/>
        <v>26.896412756603567</v>
      </c>
      <c r="S13" s="146">
        <f t="shared" si="34"/>
        <v>2</v>
      </c>
      <c r="T13" s="146">
        <f t="shared" si="35"/>
        <v>1805</v>
      </c>
      <c r="U13" t="s">
        <v>119</v>
      </c>
      <c r="V13" t="s">
        <v>121</v>
      </c>
      <c r="W13" s="4" t="s">
        <v>119</v>
      </c>
      <c r="X13" s="4" t="s">
        <v>121</v>
      </c>
      <c r="Y13" s="4" t="s">
        <v>205</v>
      </c>
      <c r="Z13" s="4" t="s">
        <v>192</v>
      </c>
      <c r="AA13" s="4" t="s">
        <v>48</v>
      </c>
      <c r="AB13" s="4">
        <v>532</v>
      </c>
      <c r="AC13" s="4">
        <v>5786.1819999999998</v>
      </c>
      <c r="AD13" s="4">
        <v>3101.4340000000002</v>
      </c>
      <c r="AE13" s="4">
        <v>1.8660000000000001</v>
      </c>
      <c r="AF13" s="4">
        <v>2.1</v>
      </c>
      <c r="AG13" s="4">
        <v>14.622999999999999</v>
      </c>
      <c r="AH13" s="4">
        <v>352.20601299999998</v>
      </c>
      <c r="AI13" s="4">
        <v>5.2746599999999999</v>
      </c>
      <c r="AJ13" s="4">
        <v>131.80296200000001</v>
      </c>
      <c r="AK13" s="4">
        <v>960</v>
      </c>
      <c r="AL13" s="4">
        <v>2</v>
      </c>
      <c r="AM13" s="4">
        <v>1805</v>
      </c>
      <c r="AN13" s="4">
        <v>98</v>
      </c>
      <c r="AO13" s="4">
        <v>16.428401999999998</v>
      </c>
      <c r="AP13" s="4">
        <v>7568.4</v>
      </c>
      <c r="AQ13" s="4">
        <v>534.9</v>
      </c>
      <c r="AR13" s="4">
        <v>90</v>
      </c>
      <c r="AS13" s="4">
        <v>24693</v>
      </c>
      <c r="AT13" s="4">
        <v>3.5000000000000003E-2</v>
      </c>
      <c r="AU13" s="4">
        <v>31.195</v>
      </c>
      <c r="AV13" s="4">
        <v>50986</v>
      </c>
      <c r="AW13" s="4">
        <v>0</v>
      </c>
      <c r="AX13" s="30">
        <v>0.5</v>
      </c>
      <c r="AY13">
        <v>0.88857142857142857</v>
      </c>
      <c r="AZ13" t="s">
        <v>69</v>
      </c>
      <c r="BA13" t="s">
        <v>517</v>
      </c>
      <c r="BB13">
        <v>2</v>
      </c>
      <c r="BC13" t="s">
        <v>520</v>
      </c>
      <c r="BD13">
        <v>10</v>
      </c>
      <c r="BE13">
        <v>63941.678999999996</v>
      </c>
      <c r="BF13">
        <v>9.0491555593965559E-2</v>
      </c>
      <c r="BG13">
        <v>8.0408210827780824E-2</v>
      </c>
      <c r="BH13">
        <v>213629.04900000003</v>
      </c>
      <c r="BI13">
        <v>2.7085183532320079E-2</v>
      </c>
      <c r="BJ13">
        <v>2.4067120224432983E-2</v>
      </c>
      <c r="BK13">
        <v>1</v>
      </c>
      <c r="BL13" t="s">
        <v>66</v>
      </c>
      <c r="BM13">
        <v>-2</v>
      </c>
      <c r="BN13" t="s">
        <v>391</v>
      </c>
    </row>
    <row r="14" spans="1:66" x14ac:dyDescent="0.25">
      <c r="A14" s="141" t="str">
        <f t="shared" si="20"/>
        <v>청룡교통</v>
      </c>
      <c r="B14" s="141" t="str">
        <f t="shared" si="21"/>
        <v>43</v>
      </c>
      <c r="C14" s="142" t="str">
        <f t="shared" si="22"/>
        <v>73아1060</v>
      </c>
      <c r="D14" s="116" t="str">
        <f t="shared" si="23"/>
        <v>대형</v>
      </c>
      <c r="E14" s="112" t="str">
        <f t="shared" si="16"/>
        <v>A</v>
      </c>
      <c r="F14" s="162">
        <f t="shared" si="17"/>
        <v>0.97238095238095223</v>
      </c>
      <c r="G14" s="163">
        <f t="shared" si="18"/>
        <v>2.0419999999999998</v>
      </c>
      <c r="H14" s="164">
        <f t="shared" si="19"/>
        <v>2.1</v>
      </c>
      <c r="I14" s="165">
        <f t="shared" si="24"/>
        <v>7925.1379999999999</v>
      </c>
      <c r="J14" s="166">
        <f t="shared" si="25"/>
        <v>2.9264825713527377E-2</v>
      </c>
      <c r="K14" s="166">
        <f t="shared" si="26"/>
        <v>0.36441078950429906</v>
      </c>
      <c r="L14" s="166">
        <f t="shared" si="27"/>
        <v>0.17110112151990287</v>
      </c>
      <c r="M14" s="167">
        <f t="shared" si="28"/>
        <v>14.33</v>
      </c>
      <c r="N14" s="168">
        <f t="shared" si="29"/>
        <v>8.7999999999999995E-2</v>
      </c>
      <c r="O14" s="168">
        <f t="shared" si="30"/>
        <v>17.312000000000001</v>
      </c>
      <c r="P14" s="169">
        <f t="shared" si="31"/>
        <v>3.4333333333333331</v>
      </c>
      <c r="Q14" s="170">
        <f t="shared" si="32"/>
        <v>103</v>
      </c>
      <c r="R14" s="171">
        <f t="shared" si="33"/>
        <v>29.040288813083677</v>
      </c>
      <c r="S14" s="143">
        <f t="shared" si="34"/>
        <v>7</v>
      </c>
      <c r="T14" s="143">
        <f t="shared" si="35"/>
        <v>1372</v>
      </c>
      <c r="U14" t="s">
        <v>119</v>
      </c>
      <c r="V14" s="5" t="s">
        <v>121</v>
      </c>
      <c r="W14" t="s">
        <v>119</v>
      </c>
      <c r="X14" s="5" t="s">
        <v>121</v>
      </c>
      <c r="Y14" t="s">
        <v>206</v>
      </c>
      <c r="Z14" t="s">
        <v>192</v>
      </c>
      <c r="AA14" t="s">
        <v>48</v>
      </c>
      <c r="AB14">
        <v>532</v>
      </c>
      <c r="AC14" s="1">
        <v>7925.1379999999999</v>
      </c>
      <c r="AD14" s="1">
        <v>3880.585</v>
      </c>
      <c r="AE14" s="28">
        <v>2.0419999999999998</v>
      </c>
      <c r="AF14">
        <v>2.1</v>
      </c>
      <c r="AG14">
        <v>14.33</v>
      </c>
      <c r="AH14">
        <v>450.09155800000002</v>
      </c>
      <c r="AI14">
        <v>13.171851</v>
      </c>
      <c r="AJ14">
        <v>164.01822000000001</v>
      </c>
      <c r="AK14">
        <v>1356</v>
      </c>
      <c r="AL14">
        <v>7</v>
      </c>
      <c r="AM14">
        <v>1372</v>
      </c>
      <c r="AN14">
        <v>103</v>
      </c>
      <c r="AO14">
        <v>17.607835000000001</v>
      </c>
      <c r="AP14">
        <v>11168.3</v>
      </c>
      <c r="AQ14">
        <v>206</v>
      </c>
      <c r="AR14">
        <v>190</v>
      </c>
      <c r="AS14">
        <v>104958</v>
      </c>
      <c r="AT14">
        <v>8.7999999999999995E-2</v>
      </c>
      <c r="AU14">
        <v>17.312000000000001</v>
      </c>
      <c r="AV14">
        <v>71378</v>
      </c>
      <c r="AW14">
        <v>0</v>
      </c>
      <c r="AX14" s="29">
        <v>0.5</v>
      </c>
      <c r="AY14">
        <v>0.97238095238095223</v>
      </c>
      <c r="AZ14" t="s">
        <v>66</v>
      </c>
      <c r="BA14" t="s">
        <v>517</v>
      </c>
      <c r="BB14">
        <v>1</v>
      </c>
      <c r="BC14" t="s">
        <v>521</v>
      </c>
      <c r="BD14">
        <v>15</v>
      </c>
      <c r="BE14">
        <v>63941.678999999996</v>
      </c>
      <c r="BF14">
        <v>0.12394322645171704</v>
      </c>
      <c r="BG14">
        <v>0.12052003257828865</v>
      </c>
      <c r="BH14">
        <v>213629.04900000003</v>
      </c>
      <c r="BI14">
        <v>3.7097660814845453E-2</v>
      </c>
      <c r="BJ14">
        <v>3.6073058754244956E-2</v>
      </c>
      <c r="BK14">
        <v>1</v>
      </c>
      <c r="BL14" t="s">
        <v>69</v>
      </c>
      <c r="BM14">
        <v>2</v>
      </c>
      <c r="BN14" t="s">
        <v>387</v>
      </c>
    </row>
    <row r="15" spans="1:66" x14ac:dyDescent="0.25">
      <c r="A15" s="144" t="str">
        <f t="shared" si="20"/>
        <v>청룡교통</v>
      </c>
      <c r="B15" s="144" t="str">
        <f t="shared" si="21"/>
        <v>43</v>
      </c>
      <c r="C15" s="145" t="str">
        <f t="shared" si="22"/>
        <v>73아1069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0.83904761904761904</v>
      </c>
      <c r="G15" s="153">
        <f t="shared" si="18"/>
        <v>1.762</v>
      </c>
      <c r="H15" s="154">
        <f t="shared" si="19"/>
        <v>2.1</v>
      </c>
      <c r="I15" s="155">
        <f t="shared" si="24"/>
        <v>5077.0309999999999</v>
      </c>
      <c r="J15" s="156">
        <f t="shared" si="25"/>
        <v>1.9704094055651676E-2</v>
      </c>
      <c r="K15" s="156">
        <f t="shared" si="26"/>
        <v>0.37440059757363064</v>
      </c>
      <c r="L15" s="156">
        <f t="shared" si="27"/>
        <v>0.14358785676116612</v>
      </c>
      <c r="M15" s="157">
        <f t="shared" si="28"/>
        <v>13.962999999999999</v>
      </c>
      <c r="N15" s="158">
        <f t="shared" si="29"/>
        <v>0.02</v>
      </c>
      <c r="O15" s="158">
        <f t="shared" si="30"/>
        <v>20.562999999999999</v>
      </c>
      <c r="P15" s="159">
        <f t="shared" si="31"/>
        <v>10.468333333333334</v>
      </c>
      <c r="Q15" s="160">
        <f t="shared" si="32"/>
        <v>101</v>
      </c>
      <c r="R15" s="161">
        <f t="shared" si="33"/>
        <v>26.194070596350365</v>
      </c>
      <c r="S15" s="146">
        <f t="shared" si="34"/>
        <v>1</v>
      </c>
      <c r="T15" s="146">
        <f t="shared" si="35"/>
        <v>1044</v>
      </c>
      <c r="U15" t="s">
        <v>119</v>
      </c>
      <c r="V15" s="5" t="s">
        <v>121</v>
      </c>
      <c r="W15" t="s">
        <v>119</v>
      </c>
      <c r="X15" s="5" t="s">
        <v>121</v>
      </c>
      <c r="Y15" t="s">
        <v>207</v>
      </c>
      <c r="Z15" t="s">
        <v>192</v>
      </c>
      <c r="AA15" t="s">
        <v>48</v>
      </c>
      <c r="AB15">
        <v>532</v>
      </c>
      <c r="AC15" s="1">
        <v>5077.0309999999999</v>
      </c>
      <c r="AD15" s="1">
        <v>2881.2530000000002</v>
      </c>
      <c r="AE15" s="28">
        <v>1.762</v>
      </c>
      <c r="AF15">
        <v>2.1</v>
      </c>
      <c r="AG15">
        <v>13.962999999999999</v>
      </c>
      <c r="AH15">
        <v>319.89631100000003</v>
      </c>
      <c r="AI15">
        <v>6.303267</v>
      </c>
      <c r="AJ15">
        <v>119.76937</v>
      </c>
      <c r="AK15">
        <v>729</v>
      </c>
      <c r="AL15">
        <v>1</v>
      </c>
      <c r="AM15">
        <v>1044</v>
      </c>
      <c r="AN15">
        <v>101</v>
      </c>
      <c r="AO15">
        <v>15.870863999999999</v>
      </c>
      <c r="AP15">
        <v>7273.3</v>
      </c>
      <c r="AQ15">
        <v>628.1</v>
      </c>
      <c r="AR15">
        <v>104</v>
      </c>
      <c r="AS15">
        <v>30536</v>
      </c>
      <c r="AT15">
        <v>0.02</v>
      </c>
      <c r="AU15">
        <v>20.562999999999999</v>
      </c>
      <c r="AV15">
        <v>43982</v>
      </c>
      <c r="AW15">
        <v>0</v>
      </c>
      <c r="AX15" s="29">
        <v>0.47</v>
      </c>
      <c r="AY15">
        <v>0.83904761904761904</v>
      </c>
      <c r="AZ15" t="s">
        <v>67</v>
      </c>
      <c r="BA15" t="s">
        <v>517</v>
      </c>
      <c r="BB15">
        <v>2</v>
      </c>
      <c r="BC15" t="s">
        <v>522</v>
      </c>
      <c r="BD15">
        <v>16</v>
      </c>
      <c r="BE15">
        <v>63941.678999999996</v>
      </c>
      <c r="BF15">
        <v>7.9400964744763741E-2</v>
      </c>
      <c r="BG15">
        <v>6.6621190419177953E-2</v>
      </c>
      <c r="BH15">
        <v>213629.04900000003</v>
      </c>
      <c r="BI15">
        <v>2.376563966260974E-2</v>
      </c>
      <c r="BJ15">
        <v>1.9940503374056361E-2</v>
      </c>
      <c r="BK15">
        <v>1</v>
      </c>
      <c r="BL15" t="s">
        <v>68</v>
      </c>
      <c r="BM15">
        <v>-2</v>
      </c>
      <c r="BN15" t="s">
        <v>391</v>
      </c>
    </row>
    <row r="16" spans="1:66" x14ac:dyDescent="0.25">
      <c r="A16" s="141" t="str">
        <f t="shared" si="20"/>
        <v>청룡교통</v>
      </c>
      <c r="B16" s="141" t="str">
        <f t="shared" si="21"/>
        <v>43</v>
      </c>
      <c r="C16" s="142" t="str">
        <f t="shared" si="22"/>
        <v>73아1072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1.0557142857142856</v>
      </c>
      <c r="G16" s="163">
        <f t="shared" si="18"/>
        <v>2.2170000000000001</v>
      </c>
      <c r="H16" s="164">
        <f t="shared" si="19"/>
        <v>2.1</v>
      </c>
      <c r="I16" s="165">
        <f t="shared" si="24"/>
        <v>7781.2389999999996</v>
      </c>
      <c r="J16" s="166">
        <f t="shared" si="25"/>
        <v>3.2657188076147765E-2</v>
      </c>
      <c r="K16" s="166">
        <f t="shared" si="26"/>
        <v>0.32502705508719965</v>
      </c>
      <c r="L16" s="166">
        <f t="shared" si="27"/>
        <v>8.5076425489565358E-2</v>
      </c>
      <c r="M16" s="167">
        <f t="shared" si="28"/>
        <v>13.146000000000001</v>
      </c>
      <c r="N16" s="168">
        <f t="shared" si="29"/>
        <v>0</v>
      </c>
      <c r="O16" s="168">
        <f t="shared" si="30"/>
        <v>9.51</v>
      </c>
      <c r="P16" s="169">
        <f t="shared" si="31"/>
        <v>3.9383333333333335</v>
      </c>
      <c r="Q16" s="170">
        <f t="shared" si="32"/>
        <v>97</v>
      </c>
      <c r="R16" s="171">
        <f t="shared" si="33"/>
        <v>28.630378100638918</v>
      </c>
      <c r="S16" s="143">
        <f t="shared" si="34"/>
        <v>0</v>
      </c>
      <c r="T16" s="143">
        <f t="shared" si="35"/>
        <v>740</v>
      </c>
      <c r="U16" t="s">
        <v>119</v>
      </c>
      <c r="V16" t="s">
        <v>121</v>
      </c>
      <c r="W16" s="4" t="s">
        <v>119</v>
      </c>
      <c r="X16" s="4" t="s">
        <v>121</v>
      </c>
      <c r="Y16" s="4" t="s">
        <v>208</v>
      </c>
      <c r="Z16" s="4" t="s">
        <v>192</v>
      </c>
      <c r="AA16" s="4" t="s">
        <v>48</v>
      </c>
      <c r="AB16" s="4">
        <v>532</v>
      </c>
      <c r="AC16" s="4">
        <v>7781.2389999999996</v>
      </c>
      <c r="AD16" s="4">
        <v>3509.8229999999999</v>
      </c>
      <c r="AE16" s="4">
        <v>2.2170000000000001</v>
      </c>
      <c r="AF16" s="4">
        <v>2.1</v>
      </c>
      <c r="AG16" s="4">
        <v>13.146000000000001</v>
      </c>
      <c r="AH16" s="4">
        <v>423.12929600000001</v>
      </c>
      <c r="AI16" s="4">
        <v>13.818213</v>
      </c>
      <c r="AJ16" s="4">
        <v>137.528469</v>
      </c>
      <c r="AK16" s="4">
        <v>662</v>
      </c>
      <c r="AL16" s="4">
        <v>0</v>
      </c>
      <c r="AM16" s="4">
        <v>740</v>
      </c>
      <c r="AN16" s="4">
        <v>97</v>
      </c>
      <c r="AO16" s="4">
        <v>18.389741999999998</v>
      </c>
      <c r="AP16" s="4">
        <v>8743</v>
      </c>
      <c r="AQ16" s="4">
        <v>236.3</v>
      </c>
      <c r="AR16" s="4">
        <v>105</v>
      </c>
      <c r="AS16" s="4">
        <v>63963</v>
      </c>
      <c r="AT16" s="4">
        <v>0</v>
      </c>
      <c r="AU16" s="4">
        <v>9.51</v>
      </c>
      <c r="AV16" s="4">
        <v>72374</v>
      </c>
      <c r="AW16" s="4">
        <v>0</v>
      </c>
      <c r="AX16" s="30">
        <v>0.52</v>
      </c>
      <c r="AY16">
        <v>1.0557142857142856</v>
      </c>
      <c r="AZ16" t="s">
        <v>71</v>
      </c>
      <c r="BA16" t="s">
        <v>517</v>
      </c>
      <c r="BB16">
        <v>2</v>
      </c>
      <c r="BC16" t="s">
        <v>523</v>
      </c>
      <c r="BD16">
        <v>14</v>
      </c>
      <c r="BE16">
        <v>63941.678999999996</v>
      </c>
      <c r="BF16">
        <v>0.12169275379834803</v>
      </c>
      <c r="BG16">
        <v>0.12847277865282741</v>
      </c>
      <c r="BH16">
        <v>213629.04900000003</v>
      </c>
      <c r="BI16">
        <v>3.642406796465212E-2</v>
      </c>
      <c r="BJ16">
        <v>3.8453408894111307E-2</v>
      </c>
      <c r="BK16">
        <v>1</v>
      </c>
      <c r="BL16" t="s">
        <v>66</v>
      </c>
      <c r="BM16">
        <v>1</v>
      </c>
      <c r="BN16" t="s">
        <v>387</v>
      </c>
    </row>
    <row r="17" spans="1:66" x14ac:dyDescent="0.25">
      <c r="A17" s="144" t="str">
        <f t="shared" si="20"/>
        <v>청룡교통</v>
      </c>
      <c r="B17" s="144" t="str">
        <f t="shared" si="21"/>
        <v>43</v>
      </c>
      <c r="C17" s="145" t="str">
        <f t="shared" si="22"/>
        <v>73아1075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0.89500000000000002</v>
      </c>
      <c r="G17" s="153">
        <f t="shared" si="18"/>
        <v>1.79</v>
      </c>
      <c r="H17" s="154">
        <f t="shared" si="19"/>
        <v>2</v>
      </c>
      <c r="I17" s="155">
        <f t="shared" si="24"/>
        <v>5843.4960000000001</v>
      </c>
      <c r="J17" s="156">
        <f t="shared" si="25"/>
        <v>1.9205074163661653E-2</v>
      </c>
      <c r="K17" s="156">
        <f t="shared" si="26"/>
        <v>0.34606124235568225</v>
      </c>
      <c r="L17" s="156">
        <f t="shared" si="27"/>
        <v>0.11055025963909276</v>
      </c>
      <c r="M17" s="157">
        <f t="shared" si="28"/>
        <v>13.645</v>
      </c>
      <c r="N17" s="158">
        <f t="shared" si="29"/>
        <v>3.4000000000000002E-2</v>
      </c>
      <c r="O17" s="158">
        <f t="shared" si="30"/>
        <v>13.074</v>
      </c>
      <c r="P17" s="159">
        <f t="shared" si="31"/>
        <v>1.4116666666666666</v>
      </c>
      <c r="Q17" s="160">
        <f t="shared" si="32"/>
        <v>91</v>
      </c>
      <c r="R17" s="161">
        <f t="shared" si="33"/>
        <v>26.783548714051207</v>
      </c>
      <c r="S17" s="146">
        <f t="shared" si="34"/>
        <v>2</v>
      </c>
      <c r="T17" s="146">
        <f t="shared" si="35"/>
        <v>764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209</v>
      </c>
      <c r="Z17" t="s">
        <v>192</v>
      </c>
      <c r="AA17" t="s">
        <v>48</v>
      </c>
      <c r="AB17">
        <v>532</v>
      </c>
      <c r="AC17" s="1">
        <v>5843.4960000000001</v>
      </c>
      <c r="AD17" s="1">
        <v>3263.9960000000001</v>
      </c>
      <c r="AE17" s="28">
        <v>1.79</v>
      </c>
      <c r="AF17">
        <v>2</v>
      </c>
      <c r="AG17">
        <v>13.645</v>
      </c>
      <c r="AH17">
        <v>343.72655600000002</v>
      </c>
      <c r="AI17">
        <v>6.6012940000000002</v>
      </c>
      <c r="AJ17">
        <v>118.950439</v>
      </c>
      <c r="AK17">
        <v>646</v>
      </c>
      <c r="AL17">
        <v>2</v>
      </c>
      <c r="AM17">
        <v>764</v>
      </c>
      <c r="AN17">
        <v>91</v>
      </c>
      <c r="AO17">
        <v>17.000419999999998</v>
      </c>
      <c r="AP17">
        <v>3489.3</v>
      </c>
      <c r="AQ17">
        <v>84.7</v>
      </c>
      <c r="AR17">
        <v>24</v>
      </c>
      <c r="AS17">
        <v>5425</v>
      </c>
      <c r="AT17">
        <v>3.4000000000000002E-2</v>
      </c>
      <c r="AU17">
        <v>13.074</v>
      </c>
      <c r="AV17">
        <v>50140</v>
      </c>
      <c r="AW17">
        <v>0</v>
      </c>
      <c r="AX17" s="29">
        <v>0.46</v>
      </c>
      <c r="AY17">
        <v>0.89500000000000002</v>
      </c>
      <c r="AZ17" t="s">
        <v>69</v>
      </c>
      <c r="BA17" t="s">
        <v>517</v>
      </c>
      <c r="BB17">
        <v>1</v>
      </c>
      <c r="BC17" t="s">
        <v>524</v>
      </c>
      <c r="BD17">
        <v>12</v>
      </c>
      <c r="BE17">
        <v>63941.678999999996</v>
      </c>
      <c r="BF17">
        <v>9.1387903655141753E-2</v>
      </c>
      <c r="BG17">
        <v>8.1792173771351867E-2</v>
      </c>
      <c r="BH17">
        <v>213629.04900000003</v>
      </c>
      <c r="BI17">
        <v>2.7353471016013368E-2</v>
      </c>
      <c r="BJ17">
        <v>2.4481356559331965E-2</v>
      </c>
      <c r="BK17">
        <v>1</v>
      </c>
      <c r="BL17" t="s">
        <v>68</v>
      </c>
      <c r="BM17">
        <v>-1</v>
      </c>
      <c r="BN17" t="s">
        <v>391</v>
      </c>
    </row>
    <row r="18" spans="1:66" x14ac:dyDescent="0.25">
      <c r="A18" s="141" t="str">
        <f t="shared" si="20"/>
        <v>청룡교통</v>
      </c>
      <c r="B18" s="141" t="str">
        <f t="shared" si="21"/>
        <v>43</v>
      </c>
      <c r="C18" s="142" t="str">
        <f t="shared" si="22"/>
        <v>73아1150</v>
      </c>
      <c r="D18" s="116" t="str">
        <f t="shared" si="23"/>
        <v>대형</v>
      </c>
      <c r="E18" s="112" t="str">
        <f t="shared" si="16"/>
        <v>D</v>
      </c>
      <c r="F18" s="162">
        <f t="shared" si="17"/>
        <v>0.84666666666666668</v>
      </c>
      <c r="G18" s="163">
        <f t="shared" si="18"/>
        <v>1.778</v>
      </c>
      <c r="H18" s="164">
        <f t="shared" si="19"/>
        <v>2.1</v>
      </c>
      <c r="I18" s="165">
        <f t="shared" si="24"/>
        <v>5710.5290000000005</v>
      </c>
      <c r="J18" s="166">
        <f t="shared" si="25"/>
        <v>2.1235269569061785E-2</v>
      </c>
      <c r="K18" s="166">
        <f t="shared" si="26"/>
        <v>0.37780924934933546</v>
      </c>
      <c r="L18" s="166">
        <f t="shared" si="27"/>
        <v>0.14149302104936337</v>
      </c>
      <c r="M18" s="167">
        <f t="shared" si="28"/>
        <v>15.458</v>
      </c>
      <c r="N18" s="168">
        <f t="shared" si="29"/>
        <v>1.7999999999999999E-2</v>
      </c>
      <c r="O18" s="168">
        <f t="shared" si="30"/>
        <v>19.7</v>
      </c>
      <c r="P18" s="169">
        <f t="shared" si="31"/>
        <v>10.856666666666666</v>
      </c>
      <c r="Q18" s="170">
        <f t="shared" si="32"/>
        <v>106</v>
      </c>
      <c r="R18" s="171">
        <f t="shared" si="33"/>
        <v>26.624088916928059</v>
      </c>
      <c r="S18" s="143">
        <f t="shared" si="34"/>
        <v>1</v>
      </c>
      <c r="T18" s="143">
        <f t="shared" si="35"/>
        <v>1125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210</v>
      </c>
      <c r="Z18" t="s">
        <v>192</v>
      </c>
      <c r="AA18" t="s">
        <v>48</v>
      </c>
      <c r="AB18">
        <v>532</v>
      </c>
      <c r="AC18" s="1">
        <v>5710.5290000000005</v>
      </c>
      <c r="AD18" s="1">
        <v>3211.6689999999999</v>
      </c>
      <c r="AE18" s="28">
        <v>1.778</v>
      </c>
      <c r="AF18">
        <v>2.1</v>
      </c>
      <c r="AG18">
        <v>15.458</v>
      </c>
      <c r="AH18">
        <v>356.91046799999998</v>
      </c>
      <c r="AI18">
        <v>7.5790899999999999</v>
      </c>
      <c r="AJ18">
        <v>134.844076</v>
      </c>
      <c r="AK18">
        <v>808</v>
      </c>
      <c r="AL18">
        <v>1</v>
      </c>
      <c r="AM18">
        <v>1125</v>
      </c>
      <c r="AN18">
        <v>106</v>
      </c>
      <c r="AO18">
        <v>15.999891999999999</v>
      </c>
      <c r="AP18">
        <v>7008.8</v>
      </c>
      <c r="AQ18">
        <v>651.4</v>
      </c>
      <c r="AR18">
        <v>78</v>
      </c>
      <c r="AS18">
        <v>29779</v>
      </c>
      <c r="AT18">
        <v>1.7999999999999999E-2</v>
      </c>
      <c r="AU18">
        <v>19.7</v>
      </c>
      <c r="AV18">
        <v>50186</v>
      </c>
      <c r="AW18">
        <v>0</v>
      </c>
      <c r="AX18" s="29">
        <v>0.5</v>
      </c>
      <c r="AY18">
        <v>0.84666666666666668</v>
      </c>
      <c r="AZ18" t="s">
        <v>67</v>
      </c>
      <c r="BA18" t="s">
        <v>517</v>
      </c>
      <c r="BB18">
        <v>1</v>
      </c>
      <c r="BC18" t="s">
        <v>525</v>
      </c>
      <c r="BD18">
        <v>17</v>
      </c>
      <c r="BE18">
        <v>63941.678999999996</v>
      </c>
      <c r="BF18">
        <v>8.9308399299305244E-2</v>
      </c>
      <c r="BG18">
        <v>7.5614444740078446E-2</v>
      </c>
      <c r="BH18">
        <v>213629.04900000003</v>
      </c>
      <c r="BI18">
        <v>2.6731050981741718E-2</v>
      </c>
      <c r="BJ18">
        <v>2.2632289831207988E-2</v>
      </c>
      <c r="BK18">
        <v>1</v>
      </c>
      <c r="BL18" t="s">
        <v>69</v>
      </c>
      <c r="BM18">
        <v>-1</v>
      </c>
      <c r="BN18" t="s">
        <v>391</v>
      </c>
    </row>
    <row r="19" spans="1:66" x14ac:dyDescent="0.25">
      <c r="A19" s="144" t="str">
        <f t="shared" si="20"/>
        <v>청룡교통</v>
      </c>
      <c r="B19" s="144" t="str">
        <f t="shared" si="21"/>
        <v>43</v>
      </c>
      <c r="C19" s="145" t="str">
        <f t="shared" si="22"/>
        <v>73아1151</v>
      </c>
      <c r="D19" s="133" t="str">
        <f t="shared" si="23"/>
        <v>저상</v>
      </c>
      <c r="E19" s="129" t="str">
        <f t="shared" si="16"/>
        <v>D</v>
      </c>
      <c r="F19" s="152">
        <f t="shared" si="17"/>
        <v>0.81333333333333324</v>
      </c>
      <c r="G19" s="153">
        <f t="shared" si="18"/>
        <v>1.708</v>
      </c>
      <c r="H19" s="154">
        <f t="shared" si="19"/>
        <v>2.1</v>
      </c>
      <c r="I19" s="155">
        <f t="shared" si="24"/>
        <v>6033.1850000000004</v>
      </c>
      <c r="J19" s="156">
        <f t="shared" si="25"/>
        <v>1.6625670263362272E-2</v>
      </c>
      <c r="K19" s="156">
        <f t="shared" si="26"/>
        <v>0.36938071817009654</v>
      </c>
      <c r="L19" s="156">
        <f t="shared" si="27"/>
        <v>0.21481191112157175</v>
      </c>
      <c r="M19" s="157">
        <f t="shared" si="28"/>
        <v>15.504</v>
      </c>
      <c r="N19" s="158">
        <f t="shared" si="29"/>
        <v>1.7000000000000001E-2</v>
      </c>
      <c r="O19" s="158">
        <f t="shared" si="30"/>
        <v>27.795999999999999</v>
      </c>
      <c r="P19" s="159">
        <f t="shared" si="31"/>
        <v>7.9533333333333331</v>
      </c>
      <c r="Q19" s="160">
        <f t="shared" si="32"/>
        <v>93</v>
      </c>
      <c r="R19" s="161">
        <f t="shared" si="33"/>
        <v>26.680842414093863</v>
      </c>
      <c r="S19" s="146">
        <f t="shared" si="34"/>
        <v>1</v>
      </c>
      <c r="T19" s="146">
        <f t="shared" si="35"/>
        <v>1677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211</v>
      </c>
      <c r="Z19" s="4" t="s">
        <v>204</v>
      </c>
      <c r="AA19" s="4" t="s">
        <v>48</v>
      </c>
      <c r="AB19" s="4">
        <v>532</v>
      </c>
      <c r="AC19" s="4">
        <v>6033.1850000000004</v>
      </c>
      <c r="AD19" s="4">
        <v>3533.2570000000001</v>
      </c>
      <c r="AE19" s="4">
        <v>1.708</v>
      </c>
      <c r="AF19" s="4">
        <v>2.1</v>
      </c>
      <c r="AG19" s="4">
        <v>15.504</v>
      </c>
      <c r="AH19" s="4">
        <v>368.28433999999999</v>
      </c>
      <c r="AI19" s="4">
        <v>6.1229740000000001</v>
      </c>
      <c r="AJ19" s="4">
        <v>136.03713400000001</v>
      </c>
      <c r="AK19" s="4">
        <v>1296</v>
      </c>
      <c r="AL19" s="4">
        <v>1</v>
      </c>
      <c r="AM19" s="4">
        <v>1677</v>
      </c>
      <c r="AN19" s="4">
        <v>93</v>
      </c>
      <c r="AO19" s="4">
        <v>16.381865999999999</v>
      </c>
      <c r="AP19" s="4">
        <v>8242.9</v>
      </c>
      <c r="AQ19" s="4">
        <v>477.2</v>
      </c>
      <c r="AR19" s="4">
        <v>105</v>
      </c>
      <c r="AS19" s="4">
        <v>34264</v>
      </c>
      <c r="AT19" s="4">
        <v>1.7000000000000001E-2</v>
      </c>
      <c r="AU19" s="4">
        <v>27.795999999999999</v>
      </c>
      <c r="AV19" s="4">
        <v>51320</v>
      </c>
      <c r="AW19" s="4">
        <v>0</v>
      </c>
      <c r="AX19" s="30">
        <v>0.48</v>
      </c>
      <c r="AY19">
        <v>0.81333333333333324</v>
      </c>
      <c r="AZ19" t="s">
        <v>67</v>
      </c>
      <c r="BA19" t="s">
        <v>517</v>
      </c>
      <c r="BB19">
        <v>3</v>
      </c>
      <c r="BC19" t="s">
        <v>526</v>
      </c>
      <c r="BD19">
        <v>13</v>
      </c>
      <c r="BE19">
        <v>63941.678999999996</v>
      </c>
      <c r="BF19">
        <v>9.435449763525916E-2</v>
      </c>
      <c r="BG19">
        <v>7.6741658076677446E-2</v>
      </c>
      <c r="BH19">
        <v>213629.04900000003</v>
      </c>
      <c r="BI19">
        <v>2.8241407375267581E-2</v>
      </c>
      <c r="BJ19">
        <v>2.2969677998550962E-2</v>
      </c>
      <c r="BK19">
        <v>1</v>
      </c>
      <c r="BL19" t="s">
        <v>69</v>
      </c>
      <c r="BM19">
        <v>-1</v>
      </c>
      <c r="BN19" t="s">
        <v>391</v>
      </c>
    </row>
    <row r="20" spans="1:66" x14ac:dyDescent="0.25">
      <c r="A20" s="141" t="str">
        <f t="shared" si="20"/>
        <v>청룡교통</v>
      </c>
      <c r="B20" s="141" t="str">
        <f t="shared" si="21"/>
        <v>43</v>
      </c>
      <c r="C20" s="142" t="str">
        <f t="shared" si="22"/>
        <v>73아1732</v>
      </c>
      <c r="D20" s="116" t="str">
        <f t="shared" si="23"/>
        <v>대형</v>
      </c>
      <c r="E20" s="112" t="str">
        <f t="shared" si="16"/>
        <v>S</v>
      </c>
      <c r="F20" s="162">
        <f t="shared" si="17"/>
        <v>1.0642857142857143</v>
      </c>
      <c r="G20" s="163">
        <f t="shared" si="18"/>
        <v>2.2349999999999999</v>
      </c>
      <c r="H20" s="164">
        <f t="shared" si="19"/>
        <v>2.1</v>
      </c>
      <c r="I20" s="165">
        <f t="shared" si="24"/>
        <v>6949.7240000000002</v>
      </c>
      <c r="J20" s="166">
        <f t="shared" si="25"/>
        <v>1.4515892189354479E-2</v>
      </c>
      <c r="K20" s="166">
        <f t="shared" si="26"/>
        <v>0.35009135432124122</v>
      </c>
      <c r="L20" s="166">
        <f t="shared" si="27"/>
        <v>0.12158756232621612</v>
      </c>
      <c r="M20" s="167">
        <f t="shared" si="28"/>
        <v>11.863</v>
      </c>
      <c r="N20" s="168">
        <f t="shared" si="29"/>
        <v>0</v>
      </c>
      <c r="O20" s="168">
        <f t="shared" si="30"/>
        <v>7.18</v>
      </c>
      <c r="P20" s="169">
        <f t="shared" si="31"/>
        <v>4.5966666666666667</v>
      </c>
      <c r="Q20" s="170">
        <f t="shared" si="32"/>
        <v>96</v>
      </c>
      <c r="R20" s="171">
        <f t="shared" si="33"/>
        <v>25.554776330677729</v>
      </c>
      <c r="S20" s="143">
        <f t="shared" si="34"/>
        <v>0</v>
      </c>
      <c r="T20" s="143">
        <f t="shared" si="35"/>
        <v>499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212</v>
      </c>
      <c r="Z20" t="s">
        <v>192</v>
      </c>
      <c r="AA20" t="s">
        <v>48</v>
      </c>
      <c r="AB20">
        <v>532</v>
      </c>
      <c r="AC20" s="1">
        <v>6949.7240000000002</v>
      </c>
      <c r="AD20" s="1">
        <v>3108.8609999999999</v>
      </c>
      <c r="AE20" s="28">
        <v>2.2349999999999999</v>
      </c>
      <c r="AF20">
        <v>2.1</v>
      </c>
      <c r="AG20">
        <v>11.863</v>
      </c>
      <c r="AH20">
        <v>428.00931000000003</v>
      </c>
      <c r="AI20">
        <v>6.2129370000000002</v>
      </c>
      <c r="AJ20">
        <v>149.84235899999999</v>
      </c>
      <c r="AK20">
        <v>845</v>
      </c>
      <c r="AL20">
        <v>0</v>
      </c>
      <c r="AM20">
        <v>499</v>
      </c>
      <c r="AN20">
        <v>96</v>
      </c>
      <c r="AO20">
        <v>16.237318999999999</v>
      </c>
      <c r="AP20">
        <v>4349</v>
      </c>
      <c r="AQ20">
        <v>275.8</v>
      </c>
      <c r="AR20">
        <v>55</v>
      </c>
      <c r="AS20">
        <v>12757</v>
      </c>
      <c r="AT20">
        <v>0</v>
      </c>
      <c r="AU20">
        <v>7.18</v>
      </c>
      <c r="AV20">
        <v>58799</v>
      </c>
      <c r="AW20">
        <v>0</v>
      </c>
      <c r="AX20" s="29">
        <v>0.55000000000000004</v>
      </c>
      <c r="AY20">
        <v>1.0642857142857143</v>
      </c>
      <c r="AZ20" t="s">
        <v>71</v>
      </c>
      <c r="BA20" t="s">
        <v>517</v>
      </c>
      <c r="BB20">
        <v>1</v>
      </c>
      <c r="BC20" t="s">
        <v>527</v>
      </c>
      <c r="BD20">
        <v>15</v>
      </c>
      <c r="BE20">
        <v>63941.678999999996</v>
      </c>
      <c r="BF20">
        <v>0.10868848157709467</v>
      </c>
      <c r="BG20">
        <v>0.11567559824990789</v>
      </c>
      <c r="BH20">
        <v>213629.04900000003</v>
      </c>
      <c r="BI20">
        <v>3.2531736823862373E-2</v>
      </c>
      <c r="BJ20">
        <v>3.4623062762539236E-2</v>
      </c>
      <c r="BK20">
        <v>1</v>
      </c>
      <c r="BL20" t="s">
        <v>71</v>
      </c>
      <c r="BM20">
        <v>0</v>
      </c>
      <c r="BN20" t="s">
        <v>390</v>
      </c>
    </row>
    <row r="21" spans="1:66" x14ac:dyDescent="0.25">
      <c r="A21" s="144" t="str">
        <f t="shared" si="20"/>
        <v>청룡교통</v>
      </c>
      <c r="B21" s="144" t="str">
        <f t="shared" si="21"/>
        <v>43-1</v>
      </c>
      <c r="C21" s="145" t="str">
        <f t="shared" si="22"/>
        <v>73아1045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0.86047619047619039</v>
      </c>
      <c r="G21" s="153">
        <f t="shared" si="18"/>
        <v>1.8069999999999999</v>
      </c>
      <c r="H21" s="154">
        <f t="shared" si="19"/>
        <v>2.1</v>
      </c>
      <c r="I21" s="155">
        <f t="shared" si="24"/>
        <v>5124.1120000000001</v>
      </c>
      <c r="J21" s="156">
        <f t="shared" si="25"/>
        <v>1.8116705310188663E-2</v>
      </c>
      <c r="K21" s="156">
        <f t="shared" si="26"/>
        <v>0.4331427748076862</v>
      </c>
      <c r="L21" s="156">
        <f t="shared" si="27"/>
        <v>0.22208726116837416</v>
      </c>
      <c r="M21" s="157">
        <f t="shared" si="28"/>
        <v>14.781000000000001</v>
      </c>
      <c r="N21" s="158">
        <f t="shared" si="29"/>
        <v>0</v>
      </c>
      <c r="O21" s="158">
        <f t="shared" si="30"/>
        <v>12.002000000000001</v>
      </c>
      <c r="P21" s="159">
        <f t="shared" si="31"/>
        <v>16.024999999999999</v>
      </c>
      <c r="Q21" s="160">
        <f t="shared" si="32"/>
        <v>107</v>
      </c>
      <c r="R21" s="161">
        <f t="shared" si="33"/>
        <v>25.730983227973688</v>
      </c>
      <c r="S21" s="146">
        <f t="shared" si="34"/>
        <v>0</v>
      </c>
      <c r="T21" s="146">
        <f t="shared" si="35"/>
        <v>615</v>
      </c>
      <c r="U21" t="s">
        <v>119</v>
      </c>
      <c r="V21" s="5" t="s">
        <v>122</v>
      </c>
      <c r="W21" t="s">
        <v>119</v>
      </c>
      <c r="X21" s="5" t="s">
        <v>122</v>
      </c>
      <c r="Y21" t="s">
        <v>213</v>
      </c>
      <c r="Z21" t="s">
        <v>192</v>
      </c>
      <c r="AA21" t="s">
        <v>48</v>
      </c>
      <c r="AB21">
        <v>532</v>
      </c>
      <c r="AC21" s="1">
        <v>5124.1120000000001</v>
      </c>
      <c r="AD21" s="1">
        <v>2835.6060000000002</v>
      </c>
      <c r="AE21" s="28">
        <v>1.8069999999999999</v>
      </c>
      <c r="AF21">
        <v>2.1</v>
      </c>
      <c r="AG21">
        <v>14.781000000000001</v>
      </c>
      <c r="AH21">
        <v>362.90688</v>
      </c>
      <c r="AI21">
        <v>6.5746770000000003</v>
      </c>
      <c r="AJ21">
        <v>157.190493</v>
      </c>
      <c r="AK21">
        <v>1138</v>
      </c>
      <c r="AL21">
        <v>0</v>
      </c>
      <c r="AM21">
        <v>615</v>
      </c>
      <c r="AN21">
        <v>107</v>
      </c>
      <c r="AO21">
        <v>14.119633</v>
      </c>
      <c r="AP21">
        <v>11369.8</v>
      </c>
      <c r="AQ21">
        <v>961.5</v>
      </c>
      <c r="AR21">
        <v>163</v>
      </c>
      <c r="AS21">
        <v>103639</v>
      </c>
      <c r="AT21">
        <v>0</v>
      </c>
      <c r="AU21">
        <v>12.002000000000001</v>
      </c>
      <c r="AV21">
        <v>40488</v>
      </c>
      <c r="AW21">
        <v>0</v>
      </c>
      <c r="AX21" s="29">
        <v>0.51</v>
      </c>
      <c r="AY21">
        <v>0.86047619047619039</v>
      </c>
      <c r="AZ21" t="s">
        <v>69</v>
      </c>
      <c r="BA21" t="s">
        <v>528</v>
      </c>
      <c r="BB21">
        <v>4</v>
      </c>
      <c r="BC21" t="s">
        <v>529</v>
      </c>
      <c r="BD21">
        <v>13</v>
      </c>
      <c r="BE21">
        <v>42397.916000000005</v>
      </c>
      <c r="BF21">
        <v>0.12085763838015055</v>
      </c>
      <c r="BG21">
        <v>0.10399512026330096</v>
      </c>
      <c r="BH21">
        <v>213629.04900000003</v>
      </c>
      <c r="BI21">
        <v>2.3986026357304992E-2</v>
      </c>
      <c r="BJ21">
        <v>2.0639404584595292E-2</v>
      </c>
      <c r="BK21">
        <v>1</v>
      </c>
      <c r="BL21" t="s">
        <v>69</v>
      </c>
      <c r="BM21">
        <v>0</v>
      </c>
      <c r="BN21" t="s">
        <v>390</v>
      </c>
    </row>
    <row r="22" spans="1:66" x14ac:dyDescent="0.25">
      <c r="A22" s="141" t="str">
        <f t="shared" si="20"/>
        <v>청룡교통</v>
      </c>
      <c r="B22" s="141" t="str">
        <f t="shared" si="21"/>
        <v>43-1</v>
      </c>
      <c r="C22" s="142" t="str">
        <f t="shared" si="22"/>
        <v>73아1049</v>
      </c>
      <c r="D22" s="116" t="str">
        <f t="shared" si="23"/>
        <v>대형</v>
      </c>
      <c r="E22" s="112" t="str">
        <f t="shared" si="16"/>
        <v>D</v>
      </c>
      <c r="F22" s="162">
        <f t="shared" si="17"/>
        <v>0.80818181818181811</v>
      </c>
      <c r="G22" s="163">
        <f t="shared" si="18"/>
        <v>1.778</v>
      </c>
      <c r="H22" s="164">
        <f t="shared" si="19"/>
        <v>2.2000000000000002</v>
      </c>
      <c r="I22" s="165">
        <f t="shared" si="24"/>
        <v>5192.4179999999997</v>
      </c>
      <c r="J22" s="166">
        <f t="shared" si="25"/>
        <v>3.1667058156130655E-2</v>
      </c>
      <c r="K22" s="166">
        <f t="shared" si="26"/>
        <v>0.38393125400617656</v>
      </c>
      <c r="L22" s="166">
        <f t="shared" si="27"/>
        <v>0.15407080092550332</v>
      </c>
      <c r="M22" s="167">
        <f t="shared" si="28"/>
        <v>16.41</v>
      </c>
      <c r="N22" s="168">
        <f t="shared" si="29"/>
        <v>7.6999999999999999E-2</v>
      </c>
      <c r="O22" s="168">
        <f t="shared" si="30"/>
        <v>11.478</v>
      </c>
      <c r="P22" s="169">
        <f t="shared" si="31"/>
        <v>5.8383333333333338</v>
      </c>
      <c r="Q22" s="170">
        <f t="shared" si="32"/>
        <v>106</v>
      </c>
      <c r="R22" s="171">
        <f t="shared" si="33"/>
        <v>26.180209631135519</v>
      </c>
      <c r="S22" s="143">
        <f t="shared" si="34"/>
        <v>4</v>
      </c>
      <c r="T22" s="143">
        <f t="shared" si="35"/>
        <v>596</v>
      </c>
      <c r="U22" t="s">
        <v>119</v>
      </c>
      <c r="V22" t="s">
        <v>122</v>
      </c>
      <c r="W22" s="4" t="s">
        <v>119</v>
      </c>
      <c r="X22" s="4" t="s">
        <v>122</v>
      </c>
      <c r="Y22" s="4" t="s">
        <v>214</v>
      </c>
      <c r="Z22" s="4" t="s">
        <v>192</v>
      </c>
      <c r="AA22" s="4" t="s">
        <v>48</v>
      </c>
      <c r="AB22" s="4">
        <v>532</v>
      </c>
      <c r="AC22" s="4">
        <v>5192.4179999999997</v>
      </c>
      <c r="AD22" s="4">
        <v>2920.32</v>
      </c>
      <c r="AE22" s="4">
        <v>1.778</v>
      </c>
      <c r="AF22" s="4">
        <v>2.2000000000000002</v>
      </c>
      <c r="AG22" s="4">
        <v>16.41</v>
      </c>
      <c r="AH22" s="4">
        <v>339.37907799999999</v>
      </c>
      <c r="AI22" s="4">
        <v>10.747137</v>
      </c>
      <c r="AJ22" s="4">
        <v>130.29823500000001</v>
      </c>
      <c r="AK22" s="4">
        <v>800</v>
      </c>
      <c r="AL22" s="4">
        <v>4</v>
      </c>
      <c r="AM22" s="4">
        <v>596</v>
      </c>
      <c r="AN22" s="4">
        <v>106</v>
      </c>
      <c r="AO22" s="4">
        <v>15.299758000000001</v>
      </c>
      <c r="AP22" s="4">
        <v>6449.9</v>
      </c>
      <c r="AQ22" s="4">
        <v>350.3</v>
      </c>
      <c r="AR22" s="4">
        <v>115</v>
      </c>
      <c r="AS22" s="4">
        <v>60300</v>
      </c>
      <c r="AT22" s="4">
        <v>7.6999999999999999E-2</v>
      </c>
      <c r="AU22" s="4">
        <v>11.478</v>
      </c>
      <c r="AV22" s="4">
        <v>39940</v>
      </c>
      <c r="AW22" s="4">
        <v>0</v>
      </c>
      <c r="AX22" s="30">
        <v>0.53</v>
      </c>
      <c r="AY22">
        <v>0.80818181818181811</v>
      </c>
      <c r="AZ22" t="s">
        <v>67</v>
      </c>
      <c r="BA22" t="s">
        <v>528</v>
      </c>
      <c r="BB22">
        <v>1</v>
      </c>
      <c r="BC22" t="s">
        <v>530</v>
      </c>
      <c r="BD22">
        <v>14</v>
      </c>
      <c r="BE22">
        <v>42397.916000000005</v>
      </c>
      <c r="BF22">
        <v>0.12246870813178645</v>
      </c>
      <c r="BG22">
        <v>9.8976983208325583E-2</v>
      </c>
      <c r="BH22">
        <v>213629.04900000003</v>
      </c>
      <c r="BI22">
        <v>2.4305767517600094E-2</v>
      </c>
      <c r="BJ22">
        <v>1.9643479384678621E-2</v>
      </c>
      <c r="BK22">
        <v>1</v>
      </c>
      <c r="BL22" t="s">
        <v>67</v>
      </c>
      <c r="BM22">
        <v>0</v>
      </c>
      <c r="BN22" t="s">
        <v>390</v>
      </c>
    </row>
    <row r="23" spans="1:66" x14ac:dyDescent="0.25">
      <c r="A23" s="144" t="str">
        <f t="shared" si="20"/>
        <v>청룡교통</v>
      </c>
      <c r="B23" s="144" t="str">
        <f t="shared" si="21"/>
        <v>43-1</v>
      </c>
      <c r="C23" s="145" t="str">
        <f t="shared" si="22"/>
        <v>73아1056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0.90476190476190466</v>
      </c>
      <c r="G23" s="153">
        <f t="shared" si="18"/>
        <v>1.9</v>
      </c>
      <c r="H23" s="154">
        <f t="shared" si="19"/>
        <v>2.1</v>
      </c>
      <c r="I23" s="155">
        <f t="shared" si="24"/>
        <v>6097.7709999999997</v>
      </c>
      <c r="J23" s="156">
        <f t="shared" si="25"/>
        <v>2.6668137808244056E-2</v>
      </c>
      <c r="K23" s="156">
        <f t="shared" si="26"/>
        <v>0.33895721482478425</v>
      </c>
      <c r="L23" s="156">
        <f t="shared" si="27"/>
        <v>6.7729667119345749E-2</v>
      </c>
      <c r="M23" s="157">
        <f t="shared" si="28"/>
        <v>10.324999999999999</v>
      </c>
      <c r="N23" s="158">
        <f t="shared" si="29"/>
        <v>1.6E-2</v>
      </c>
      <c r="O23" s="158">
        <f t="shared" si="30"/>
        <v>7.2649999999999997</v>
      </c>
      <c r="P23" s="159">
        <f t="shared" si="31"/>
        <v>5.458333333333333</v>
      </c>
      <c r="Q23" s="160">
        <f t="shared" si="32"/>
        <v>98</v>
      </c>
      <c r="R23" s="161">
        <f t="shared" si="33"/>
        <v>23.858861699868523</v>
      </c>
      <c r="S23" s="146">
        <f t="shared" si="34"/>
        <v>1</v>
      </c>
      <c r="T23" s="146">
        <f t="shared" si="35"/>
        <v>443</v>
      </c>
      <c r="U23" t="s">
        <v>119</v>
      </c>
      <c r="V23" s="5" t="s">
        <v>122</v>
      </c>
      <c r="W23" t="s">
        <v>119</v>
      </c>
      <c r="X23" s="5" t="s">
        <v>122</v>
      </c>
      <c r="Y23" t="s">
        <v>215</v>
      </c>
      <c r="Z23" t="s">
        <v>192</v>
      </c>
      <c r="AA23" t="s">
        <v>48</v>
      </c>
      <c r="AB23">
        <v>532</v>
      </c>
      <c r="AC23" s="1">
        <v>6097.7709999999997</v>
      </c>
      <c r="AD23" s="1">
        <v>3208.625</v>
      </c>
      <c r="AE23" s="28">
        <v>1.9</v>
      </c>
      <c r="AF23">
        <v>2.1</v>
      </c>
      <c r="AG23">
        <v>10.324999999999999</v>
      </c>
      <c r="AH23">
        <v>402.87987399999997</v>
      </c>
      <c r="AI23">
        <v>10.744056</v>
      </c>
      <c r="AJ23">
        <v>136.55904000000001</v>
      </c>
      <c r="AK23">
        <v>413</v>
      </c>
      <c r="AL23">
        <v>1</v>
      </c>
      <c r="AM23">
        <v>443</v>
      </c>
      <c r="AN23">
        <v>98</v>
      </c>
      <c r="AO23">
        <v>15.135456</v>
      </c>
      <c r="AP23">
        <v>3657</v>
      </c>
      <c r="AQ23">
        <v>327.5</v>
      </c>
      <c r="AR23">
        <v>71</v>
      </c>
      <c r="AS23">
        <v>32286</v>
      </c>
      <c r="AT23">
        <v>1.6E-2</v>
      </c>
      <c r="AU23">
        <v>7.2649999999999997</v>
      </c>
      <c r="AV23">
        <v>49434</v>
      </c>
      <c r="AW23">
        <v>0</v>
      </c>
      <c r="AX23" s="29">
        <v>0.46</v>
      </c>
      <c r="AY23">
        <v>0.90476190476190466</v>
      </c>
      <c r="AZ23" t="s">
        <v>68</v>
      </c>
      <c r="BA23" t="s">
        <v>528</v>
      </c>
      <c r="BB23">
        <v>2</v>
      </c>
      <c r="BC23" t="s">
        <v>531</v>
      </c>
      <c r="BD23">
        <v>9</v>
      </c>
      <c r="BE23">
        <v>42397.916000000005</v>
      </c>
      <c r="BF23">
        <v>0.1438224227813461</v>
      </c>
      <c r="BG23">
        <v>0.13012504918312265</v>
      </c>
      <c r="BH23">
        <v>213629.04900000003</v>
      </c>
      <c r="BI23">
        <v>2.8543735173393946E-2</v>
      </c>
      <c r="BJ23">
        <v>2.5825284204499283E-2</v>
      </c>
      <c r="BK23">
        <v>1</v>
      </c>
      <c r="BL23" t="s">
        <v>68</v>
      </c>
      <c r="BM23">
        <v>0</v>
      </c>
      <c r="BN23" t="s">
        <v>390</v>
      </c>
    </row>
    <row r="24" spans="1:66" x14ac:dyDescent="0.25">
      <c r="A24" s="141" t="str">
        <f t="shared" si="20"/>
        <v>청룡교통</v>
      </c>
      <c r="B24" s="141" t="str">
        <f t="shared" si="21"/>
        <v>43-1</v>
      </c>
      <c r="C24" s="142" t="str">
        <f t="shared" si="22"/>
        <v>73아1076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0.86954545454545451</v>
      </c>
      <c r="G24" s="163">
        <f t="shared" si="18"/>
        <v>1.913</v>
      </c>
      <c r="H24" s="164">
        <f t="shared" si="19"/>
        <v>2.2000000000000002</v>
      </c>
      <c r="I24" s="165">
        <f t="shared" si="24"/>
        <v>6276.2430000000004</v>
      </c>
      <c r="J24" s="166">
        <f t="shared" si="25"/>
        <v>2.7115293506827554E-2</v>
      </c>
      <c r="K24" s="166">
        <f t="shared" si="26"/>
        <v>0.360600509767457</v>
      </c>
      <c r="L24" s="166">
        <f t="shared" si="27"/>
        <v>9.5439261991608668E-2</v>
      </c>
      <c r="M24" s="167">
        <f t="shared" si="28"/>
        <v>12.506</v>
      </c>
      <c r="N24" s="168">
        <f t="shared" si="29"/>
        <v>0</v>
      </c>
      <c r="O24" s="168">
        <f t="shared" si="30"/>
        <v>4.3179999999999996</v>
      </c>
      <c r="P24" s="169">
        <f t="shared" si="31"/>
        <v>2.0550000000000002</v>
      </c>
      <c r="Q24" s="170">
        <f t="shared" si="32"/>
        <v>89</v>
      </c>
      <c r="R24" s="171">
        <f t="shared" si="33"/>
        <v>24.395144528055607</v>
      </c>
      <c r="S24" s="143">
        <f t="shared" si="34"/>
        <v>0</v>
      </c>
      <c r="T24" s="143">
        <f t="shared" si="35"/>
        <v>271</v>
      </c>
      <c r="U24" t="s">
        <v>119</v>
      </c>
      <c r="V24" s="5" t="s">
        <v>122</v>
      </c>
      <c r="W24" t="s">
        <v>119</v>
      </c>
      <c r="X24" s="5" t="s">
        <v>122</v>
      </c>
      <c r="Y24" t="s">
        <v>216</v>
      </c>
      <c r="Z24" t="s">
        <v>192</v>
      </c>
      <c r="AA24" t="s">
        <v>48</v>
      </c>
      <c r="AB24">
        <v>532</v>
      </c>
      <c r="AC24" s="1">
        <v>6276.2430000000004</v>
      </c>
      <c r="AD24" s="1">
        <v>3280.1729999999998</v>
      </c>
      <c r="AE24" s="28">
        <v>1.913</v>
      </c>
      <c r="AF24">
        <v>2.2000000000000002</v>
      </c>
      <c r="AG24">
        <v>12.506</v>
      </c>
      <c r="AH24">
        <v>420.18767000000003</v>
      </c>
      <c r="AI24">
        <v>11.393511999999999</v>
      </c>
      <c r="AJ24">
        <v>151.51988800000001</v>
      </c>
      <c r="AK24">
        <v>599</v>
      </c>
      <c r="AL24">
        <v>0</v>
      </c>
      <c r="AM24">
        <v>271</v>
      </c>
      <c r="AN24">
        <v>89</v>
      </c>
      <c r="AO24">
        <v>14.936761000000001</v>
      </c>
      <c r="AP24">
        <v>6141.1</v>
      </c>
      <c r="AQ24">
        <v>123.3</v>
      </c>
      <c r="AR24">
        <v>87</v>
      </c>
      <c r="AS24">
        <v>39737</v>
      </c>
      <c r="AT24">
        <v>0</v>
      </c>
      <c r="AU24">
        <v>4.3179999999999996</v>
      </c>
      <c r="AV24">
        <v>49647</v>
      </c>
      <c r="AW24">
        <v>0</v>
      </c>
      <c r="AX24" s="29">
        <v>0.51</v>
      </c>
      <c r="AY24">
        <v>0.86954545454545451</v>
      </c>
      <c r="AZ24" t="s">
        <v>69</v>
      </c>
      <c r="BA24" t="s">
        <v>528</v>
      </c>
      <c r="BB24">
        <v>3</v>
      </c>
      <c r="BC24" t="s">
        <v>532</v>
      </c>
      <c r="BD24">
        <v>12</v>
      </c>
      <c r="BE24">
        <v>42397.916000000005</v>
      </c>
      <c r="BF24">
        <v>0.1480318749629109</v>
      </c>
      <c r="BG24">
        <v>0.12872044400184024</v>
      </c>
      <c r="BH24">
        <v>213629.04900000003</v>
      </c>
      <c r="BI24">
        <v>2.9379164628495817E-2</v>
      </c>
      <c r="BJ24">
        <v>2.5546519061051133E-2</v>
      </c>
      <c r="BK24">
        <v>1</v>
      </c>
      <c r="BL24" t="s">
        <v>69</v>
      </c>
      <c r="BM24">
        <v>0</v>
      </c>
      <c r="BN24" t="s">
        <v>390</v>
      </c>
    </row>
    <row r="25" spans="1:66" x14ac:dyDescent="0.25">
      <c r="A25" s="144" t="str">
        <f t="shared" si="20"/>
        <v>청룡교통</v>
      </c>
      <c r="B25" s="144" t="str">
        <f t="shared" si="21"/>
        <v>43-1</v>
      </c>
      <c r="C25" s="145" t="str">
        <f t="shared" si="22"/>
        <v>73아1077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0.93909090909090898</v>
      </c>
      <c r="G25" s="153">
        <f t="shared" si="18"/>
        <v>2.0659999999999998</v>
      </c>
      <c r="H25" s="154">
        <f t="shared" si="19"/>
        <v>2.2000000000000002</v>
      </c>
      <c r="I25" s="155">
        <f t="shared" si="24"/>
        <v>6314.3779999999997</v>
      </c>
      <c r="J25" s="156">
        <f t="shared" si="25"/>
        <v>2.0633284602264417E-2</v>
      </c>
      <c r="K25" s="156">
        <f t="shared" si="26"/>
        <v>0.36453539512625016</v>
      </c>
      <c r="L25" s="156">
        <f t="shared" si="27"/>
        <v>9.454612948417089E-2</v>
      </c>
      <c r="M25" s="157">
        <f t="shared" si="28"/>
        <v>10.818</v>
      </c>
      <c r="N25" s="158">
        <f t="shared" si="29"/>
        <v>1.6E-2</v>
      </c>
      <c r="O25" s="158">
        <f t="shared" si="30"/>
        <v>5.9859999999999998</v>
      </c>
      <c r="P25" s="159">
        <f t="shared" si="31"/>
        <v>4.5083333333333337</v>
      </c>
      <c r="Q25" s="160">
        <f t="shared" si="32"/>
        <v>93</v>
      </c>
      <c r="R25" s="161">
        <f t="shared" si="33"/>
        <v>25.042633681694223</v>
      </c>
      <c r="S25" s="146">
        <f t="shared" si="34"/>
        <v>1</v>
      </c>
      <c r="T25" s="146">
        <f t="shared" si="35"/>
        <v>378</v>
      </c>
      <c r="U25" t="s">
        <v>119</v>
      </c>
      <c r="V25" t="s">
        <v>122</v>
      </c>
      <c r="W25" s="4" t="s">
        <v>119</v>
      </c>
      <c r="X25" s="4" t="s">
        <v>122</v>
      </c>
      <c r="Y25" s="4" t="s">
        <v>217</v>
      </c>
      <c r="Z25" s="4" t="s">
        <v>192</v>
      </c>
      <c r="AA25" s="4" t="s">
        <v>48</v>
      </c>
      <c r="AB25" s="4">
        <v>532</v>
      </c>
      <c r="AC25" s="4">
        <v>6314.3779999999997</v>
      </c>
      <c r="AD25" s="4">
        <v>3056.212</v>
      </c>
      <c r="AE25" s="4">
        <v>2.0659999999999998</v>
      </c>
      <c r="AF25" s="4">
        <v>2.2000000000000002</v>
      </c>
      <c r="AG25" s="4">
        <v>10.818</v>
      </c>
      <c r="AH25" s="4">
        <v>410.104555</v>
      </c>
      <c r="AI25" s="4">
        <v>8.4618040000000008</v>
      </c>
      <c r="AJ25" s="4">
        <v>149.497626</v>
      </c>
      <c r="AK25" s="4">
        <v>597</v>
      </c>
      <c r="AL25" s="4">
        <v>1</v>
      </c>
      <c r="AM25" s="4">
        <v>378</v>
      </c>
      <c r="AN25" s="4">
        <v>93</v>
      </c>
      <c r="AO25" s="4">
        <v>15.396995</v>
      </c>
      <c r="AP25" s="4">
        <v>4159.6000000000004</v>
      </c>
      <c r="AQ25" s="4">
        <v>270.5</v>
      </c>
      <c r="AR25" s="4">
        <v>37</v>
      </c>
      <c r="AS25" s="4">
        <v>21308</v>
      </c>
      <c r="AT25" s="4">
        <v>1.6E-2</v>
      </c>
      <c r="AU25" s="4">
        <v>5.9859999999999998</v>
      </c>
      <c r="AV25" s="4">
        <v>50097</v>
      </c>
      <c r="AW25" s="4">
        <v>0</v>
      </c>
      <c r="AX25" s="30">
        <v>0.49</v>
      </c>
      <c r="AY25">
        <v>0.93909090909090898</v>
      </c>
      <c r="AZ25" t="s">
        <v>68</v>
      </c>
      <c r="BA25" t="s">
        <v>528</v>
      </c>
      <c r="BB25">
        <v>1</v>
      </c>
      <c r="BC25" t="s">
        <v>533</v>
      </c>
      <c r="BD25">
        <v>12</v>
      </c>
      <c r="BE25">
        <v>42397.916000000005</v>
      </c>
      <c r="BF25">
        <v>0.14893132954931085</v>
      </c>
      <c r="BG25">
        <v>0.13986005765858009</v>
      </c>
      <c r="BH25">
        <v>213629.04900000003</v>
      </c>
      <c r="BI25">
        <v>2.9557674995782053E-2</v>
      </c>
      <c r="BJ25">
        <v>2.7757343882402596E-2</v>
      </c>
      <c r="BK25">
        <v>1</v>
      </c>
      <c r="BL25" t="s">
        <v>66</v>
      </c>
      <c r="BM25">
        <v>-1</v>
      </c>
      <c r="BN25" t="s">
        <v>391</v>
      </c>
    </row>
    <row r="26" spans="1:66" x14ac:dyDescent="0.25">
      <c r="A26" s="141" t="str">
        <f t="shared" si="20"/>
        <v>청룡교통</v>
      </c>
      <c r="B26" s="141" t="str">
        <f t="shared" si="21"/>
        <v>43-1</v>
      </c>
      <c r="C26" s="142" t="str">
        <f t="shared" si="22"/>
        <v>73아1084</v>
      </c>
      <c r="D26" s="116" t="str">
        <f t="shared" si="23"/>
        <v>대형</v>
      </c>
      <c r="E26" s="112" t="str">
        <f t="shared" si="16"/>
        <v>C</v>
      </c>
      <c r="F26" s="162">
        <f t="shared" si="17"/>
        <v>0.87136363636363634</v>
      </c>
      <c r="G26" s="163">
        <f t="shared" si="18"/>
        <v>1.917</v>
      </c>
      <c r="H26" s="164">
        <f t="shared" si="19"/>
        <v>2.2000000000000002</v>
      </c>
      <c r="I26" s="165">
        <f t="shared" si="24"/>
        <v>6402.8119999999999</v>
      </c>
      <c r="J26" s="166">
        <f t="shared" si="25"/>
        <v>3.3059814112779376E-2</v>
      </c>
      <c r="K26" s="166">
        <f t="shared" si="26"/>
        <v>0.35044166369343538</v>
      </c>
      <c r="L26" s="166">
        <f t="shared" si="27"/>
        <v>9.0116654994711706E-2</v>
      </c>
      <c r="M26" s="167">
        <f t="shared" si="28"/>
        <v>10.381</v>
      </c>
      <c r="N26" s="168">
        <f t="shared" si="29"/>
        <v>0</v>
      </c>
      <c r="O26" s="168">
        <f t="shared" si="30"/>
        <v>6.7469999999999999</v>
      </c>
      <c r="P26" s="169">
        <f t="shared" si="31"/>
        <v>1.63</v>
      </c>
      <c r="Q26" s="170">
        <f t="shared" si="32"/>
        <v>96</v>
      </c>
      <c r="R26" s="171">
        <f t="shared" si="33"/>
        <v>24.676622311830275</v>
      </c>
      <c r="S26" s="143">
        <f t="shared" si="34"/>
        <v>0</v>
      </c>
      <c r="T26" s="143">
        <f t="shared" si="35"/>
        <v>432</v>
      </c>
      <c r="U26" t="s">
        <v>119</v>
      </c>
      <c r="V26" s="5" t="s">
        <v>122</v>
      </c>
      <c r="W26" t="s">
        <v>119</v>
      </c>
      <c r="X26" s="5" t="s">
        <v>122</v>
      </c>
      <c r="Y26" t="s">
        <v>218</v>
      </c>
      <c r="Z26" t="s">
        <v>192</v>
      </c>
      <c r="AA26" t="s">
        <v>48</v>
      </c>
      <c r="AB26">
        <v>532</v>
      </c>
      <c r="AC26" s="1">
        <v>6402.8119999999999</v>
      </c>
      <c r="AD26" s="1">
        <v>3339.817</v>
      </c>
      <c r="AE26" s="28">
        <v>1.917</v>
      </c>
      <c r="AF26">
        <v>2.2000000000000002</v>
      </c>
      <c r="AG26">
        <v>10.381</v>
      </c>
      <c r="AH26">
        <v>420.87487099999998</v>
      </c>
      <c r="AI26">
        <v>13.914045</v>
      </c>
      <c r="AJ26">
        <v>147.49208999999999</v>
      </c>
      <c r="AK26">
        <v>577</v>
      </c>
      <c r="AL26">
        <v>0</v>
      </c>
      <c r="AM26">
        <v>432</v>
      </c>
      <c r="AN26">
        <v>96</v>
      </c>
      <c r="AO26">
        <v>15.213101</v>
      </c>
      <c r="AP26">
        <v>3219.4</v>
      </c>
      <c r="AQ26">
        <v>97.8</v>
      </c>
      <c r="AR26">
        <v>76</v>
      </c>
      <c r="AS26">
        <v>26657</v>
      </c>
      <c r="AT26">
        <v>0</v>
      </c>
      <c r="AU26">
        <v>6.7469999999999999</v>
      </c>
      <c r="AV26">
        <v>51516</v>
      </c>
      <c r="AW26">
        <v>0</v>
      </c>
      <c r="AX26" s="29">
        <v>0.45</v>
      </c>
      <c r="AY26">
        <v>0.87136363636363634</v>
      </c>
      <c r="AZ26" t="s">
        <v>69</v>
      </c>
      <c r="BA26" t="s">
        <v>528</v>
      </c>
      <c r="BB26">
        <v>2</v>
      </c>
      <c r="BC26" t="s">
        <v>534</v>
      </c>
      <c r="BD26">
        <v>14</v>
      </c>
      <c r="BE26">
        <v>42397.916000000005</v>
      </c>
      <c r="BF26">
        <v>0.15101713961601318</v>
      </c>
      <c r="BG26">
        <v>0.13159084392904422</v>
      </c>
      <c r="BH26">
        <v>213629.04900000003</v>
      </c>
      <c r="BI26">
        <v>2.997163555224177E-2</v>
      </c>
      <c r="BJ26">
        <v>2.6116193342567033E-2</v>
      </c>
      <c r="BK26">
        <v>1</v>
      </c>
      <c r="BL26" t="s">
        <v>69</v>
      </c>
      <c r="BM26">
        <v>0</v>
      </c>
      <c r="BN26" t="s">
        <v>390</v>
      </c>
    </row>
    <row r="27" spans="1:66" x14ac:dyDescent="0.25">
      <c r="A27" s="144" t="str">
        <f t="shared" si="20"/>
        <v>청룡교통</v>
      </c>
      <c r="B27" s="144" t="str">
        <f t="shared" si="21"/>
        <v>43-1</v>
      </c>
      <c r="C27" s="145" t="str">
        <f t="shared" si="22"/>
        <v>75바1073</v>
      </c>
      <c r="D27" s="133" t="str">
        <f t="shared" si="23"/>
        <v>대형</v>
      </c>
      <c r="E27" s="129" t="str">
        <f t="shared" si="16"/>
        <v>C</v>
      </c>
      <c r="F27" s="152">
        <f t="shared" si="17"/>
        <v>0.89318181818181819</v>
      </c>
      <c r="G27" s="153">
        <f t="shared" si="18"/>
        <v>1.9650000000000001</v>
      </c>
      <c r="H27" s="154">
        <f t="shared" si="19"/>
        <v>2.2000000000000002</v>
      </c>
      <c r="I27" s="155">
        <f t="shared" si="24"/>
        <v>6990.1819999999998</v>
      </c>
      <c r="J27" s="156">
        <f t="shared" si="25"/>
        <v>2.2310624513341103E-2</v>
      </c>
      <c r="K27" s="156">
        <f t="shared" si="26"/>
        <v>0.38798354396439955</v>
      </c>
      <c r="L27" s="156">
        <f t="shared" si="27"/>
        <v>0.1480648143353063</v>
      </c>
      <c r="M27" s="157">
        <f t="shared" si="28"/>
        <v>13.427</v>
      </c>
      <c r="N27" s="158">
        <f t="shared" si="29"/>
        <v>2.9000000000000001E-2</v>
      </c>
      <c r="O27" s="158">
        <f t="shared" si="30"/>
        <v>16.48</v>
      </c>
      <c r="P27" s="159">
        <f t="shared" si="31"/>
        <v>31.393333333333331</v>
      </c>
      <c r="Q27" s="160">
        <f t="shared" si="32"/>
        <v>107</v>
      </c>
      <c r="R27" s="161">
        <f t="shared" si="33"/>
        <v>24.777497748930777</v>
      </c>
      <c r="S27" s="146">
        <f t="shared" si="34"/>
        <v>2</v>
      </c>
      <c r="T27" s="146">
        <f t="shared" si="35"/>
        <v>1152</v>
      </c>
      <c r="U27" t="s">
        <v>119</v>
      </c>
      <c r="V27" t="s">
        <v>122</v>
      </c>
      <c r="W27" t="s">
        <v>119</v>
      </c>
      <c r="X27" s="4" t="s">
        <v>122</v>
      </c>
      <c r="Y27" s="4" t="s">
        <v>219</v>
      </c>
      <c r="Z27" s="4" t="s">
        <v>192</v>
      </c>
      <c r="AA27" s="4" t="s">
        <v>48</v>
      </c>
      <c r="AB27" s="4">
        <v>532</v>
      </c>
      <c r="AC27" s="4">
        <v>6990.1819999999998</v>
      </c>
      <c r="AD27" s="4">
        <v>3557.6060000000002</v>
      </c>
      <c r="AE27" s="4">
        <v>1.9650000000000001</v>
      </c>
      <c r="AF27" s="4">
        <v>2.2000000000000002</v>
      </c>
      <c r="AG27" s="4">
        <v>13.427</v>
      </c>
      <c r="AH27" s="4">
        <v>478.40489600000001</v>
      </c>
      <c r="AI27" s="4">
        <v>10.673512000000001</v>
      </c>
      <c r="AJ27" s="4">
        <v>185.61322699999999</v>
      </c>
      <c r="AK27" s="4">
        <v>1035</v>
      </c>
      <c r="AL27" s="4">
        <v>2</v>
      </c>
      <c r="AM27" s="4">
        <v>1152</v>
      </c>
      <c r="AN27" s="4">
        <v>107</v>
      </c>
      <c r="AO27" s="4">
        <v>14.611433999999999</v>
      </c>
      <c r="AP27" s="4">
        <v>10813.4</v>
      </c>
      <c r="AQ27" s="4">
        <v>1883.6</v>
      </c>
      <c r="AR27" s="4">
        <v>145</v>
      </c>
      <c r="AS27" s="4">
        <v>73477</v>
      </c>
      <c r="AT27" s="4">
        <v>2.9000000000000001E-2</v>
      </c>
      <c r="AU27" s="4">
        <v>16.48</v>
      </c>
      <c r="AV27" s="4">
        <v>55096</v>
      </c>
      <c r="AW27" s="4">
        <v>0</v>
      </c>
      <c r="AX27" s="30">
        <v>0.54</v>
      </c>
      <c r="AY27">
        <v>0.89318181818181819</v>
      </c>
      <c r="AZ27" t="s">
        <v>69</v>
      </c>
      <c r="BA27" t="s">
        <v>528</v>
      </c>
      <c r="BB27">
        <v>1</v>
      </c>
      <c r="BC27" t="s">
        <v>535</v>
      </c>
      <c r="BD27">
        <v>15</v>
      </c>
      <c r="BE27">
        <v>42397.916000000005</v>
      </c>
      <c r="BF27">
        <v>0.16487088657848181</v>
      </c>
      <c r="BG27">
        <v>0.14725967823941671</v>
      </c>
      <c r="BH27">
        <v>213629.04900000003</v>
      </c>
      <c r="BI27">
        <v>3.27211211804814E-2</v>
      </c>
      <c r="BJ27">
        <v>2.9225910508929979E-2</v>
      </c>
      <c r="BK27">
        <v>1</v>
      </c>
      <c r="BL27" t="s">
        <v>69</v>
      </c>
      <c r="BM27">
        <v>0</v>
      </c>
      <c r="BN27" t="s">
        <v>390</v>
      </c>
    </row>
    <row r="28" spans="1:66" x14ac:dyDescent="0.25">
      <c r="A28" s="141" t="str">
        <f t="shared" si="20"/>
        <v>청룡교통</v>
      </c>
      <c r="B28" s="141" t="str">
        <f t="shared" si="21"/>
        <v>44</v>
      </c>
      <c r="C28" s="142" t="str">
        <f t="shared" si="22"/>
        <v>73아1052</v>
      </c>
      <c r="D28" s="116" t="str">
        <f t="shared" si="23"/>
        <v>대형</v>
      </c>
      <c r="E28" s="112" t="str">
        <f t="shared" si="16"/>
        <v>D</v>
      </c>
      <c r="F28" s="162">
        <f t="shared" si="17"/>
        <v>0.81279999999999997</v>
      </c>
      <c r="G28" s="163">
        <f t="shared" si="18"/>
        <v>2.032</v>
      </c>
      <c r="H28" s="164">
        <f t="shared" si="19"/>
        <v>2.5</v>
      </c>
      <c r="I28" s="165">
        <f t="shared" si="24"/>
        <v>8287.1540000000005</v>
      </c>
      <c r="J28" s="166">
        <f t="shared" si="25"/>
        <v>2.2838358991019578E-2</v>
      </c>
      <c r="K28" s="166">
        <f t="shared" si="26"/>
        <v>0.37616146299676112</v>
      </c>
      <c r="L28" s="166">
        <f t="shared" si="27"/>
        <v>0.16616078330389419</v>
      </c>
      <c r="M28" s="167">
        <f t="shared" si="28"/>
        <v>13.319000000000001</v>
      </c>
      <c r="N28" s="168">
        <f t="shared" si="29"/>
        <v>1.2E-2</v>
      </c>
      <c r="O28" s="168">
        <f t="shared" si="30"/>
        <v>20.428999999999998</v>
      </c>
      <c r="P28" s="169">
        <f t="shared" si="31"/>
        <v>3.2433333333333332</v>
      </c>
      <c r="Q28" s="170">
        <f t="shared" si="32"/>
        <v>96</v>
      </c>
      <c r="R28" s="171">
        <f t="shared" si="33"/>
        <v>29.925015522839381</v>
      </c>
      <c r="S28" s="143">
        <f t="shared" si="34"/>
        <v>1</v>
      </c>
      <c r="T28" s="143">
        <f t="shared" si="35"/>
        <v>1693</v>
      </c>
      <c r="U28" t="s">
        <v>119</v>
      </c>
      <c r="V28" t="s">
        <v>123</v>
      </c>
      <c r="W28" s="4" t="s">
        <v>119</v>
      </c>
      <c r="X28" s="4" t="s">
        <v>123</v>
      </c>
      <c r="Y28" s="4" t="s">
        <v>220</v>
      </c>
      <c r="Z28" s="4" t="s">
        <v>192</v>
      </c>
      <c r="AA28" s="4" t="s">
        <v>48</v>
      </c>
      <c r="AB28" s="4">
        <v>532</v>
      </c>
      <c r="AC28" s="4">
        <v>8287.1540000000005</v>
      </c>
      <c r="AD28" s="4">
        <v>4077.45</v>
      </c>
      <c r="AE28" s="4">
        <v>2.032</v>
      </c>
      <c r="AF28" s="4">
        <v>2.5</v>
      </c>
      <c r="AG28" s="4">
        <v>13.319000000000001</v>
      </c>
      <c r="AH28" s="4">
        <v>460.78297500000002</v>
      </c>
      <c r="AI28" s="4">
        <v>10.523527</v>
      </c>
      <c r="AJ28" s="4">
        <v>173.32879800000001</v>
      </c>
      <c r="AK28" s="4">
        <v>1377</v>
      </c>
      <c r="AL28" s="4">
        <v>1</v>
      </c>
      <c r="AM28" s="4">
        <v>1693</v>
      </c>
      <c r="AN28" s="4">
        <v>96</v>
      </c>
      <c r="AO28" s="4">
        <v>17.984939000000001</v>
      </c>
      <c r="AP28" s="4">
        <v>15807.9</v>
      </c>
      <c r="AQ28" s="4">
        <v>194.6</v>
      </c>
      <c r="AR28" s="4">
        <v>253</v>
      </c>
      <c r="AS28" s="4">
        <v>146606</v>
      </c>
      <c r="AT28" s="4">
        <v>1.2E-2</v>
      </c>
      <c r="AU28" s="4">
        <v>20.428999999999998</v>
      </c>
      <c r="AV28" s="4">
        <v>0</v>
      </c>
      <c r="AW28" s="4">
        <v>0</v>
      </c>
      <c r="AX28" s="30">
        <v>0.46</v>
      </c>
      <c r="AY28">
        <v>0.81279999999999997</v>
      </c>
      <c r="AZ28" t="s">
        <v>67</v>
      </c>
      <c r="BA28" t="s">
        <v>536</v>
      </c>
      <c r="BB28">
        <v>2</v>
      </c>
      <c r="BC28" t="s">
        <v>537</v>
      </c>
      <c r="BD28">
        <v>16</v>
      </c>
      <c r="BE28">
        <v>41515.097999999998</v>
      </c>
      <c r="BF28">
        <v>0.19961783541977912</v>
      </c>
      <c r="BG28">
        <v>0.16224937662919647</v>
      </c>
      <c r="BH28">
        <v>213629.04900000003</v>
      </c>
      <c r="BI28">
        <v>3.8792261814543767E-2</v>
      </c>
      <c r="BJ28">
        <v>3.1530350402861174E-2</v>
      </c>
      <c r="BK28">
        <v>1</v>
      </c>
      <c r="BL28" t="s">
        <v>69</v>
      </c>
      <c r="BM28">
        <v>-1</v>
      </c>
      <c r="BN28" t="s">
        <v>391</v>
      </c>
    </row>
    <row r="29" spans="1:66" x14ac:dyDescent="0.25">
      <c r="A29" s="144" t="str">
        <f t="shared" si="20"/>
        <v>청룡교통</v>
      </c>
      <c r="B29" s="144" t="str">
        <f t="shared" si="21"/>
        <v>44</v>
      </c>
      <c r="C29" s="145" t="str">
        <f t="shared" si="22"/>
        <v>73아1054</v>
      </c>
      <c r="D29" s="133" t="str">
        <f t="shared" si="23"/>
        <v>대형</v>
      </c>
      <c r="E29" s="129" t="str">
        <f t="shared" si="16"/>
        <v>C</v>
      </c>
      <c r="F29" s="152">
        <f t="shared" si="17"/>
        <v>0.87880000000000003</v>
      </c>
      <c r="G29" s="153">
        <f t="shared" si="18"/>
        <v>2.1970000000000001</v>
      </c>
      <c r="H29" s="154">
        <f t="shared" si="19"/>
        <v>2.5</v>
      </c>
      <c r="I29" s="155">
        <f t="shared" si="24"/>
        <v>7855.741</v>
      </c>
      <c r="J29" s="156">
        <f t="shared" si="25"/>
        <v>3.1420781210580319E-2</v>
      </c>
      <c r="K29" s="156">
        <f t="shared" si="26"/>
        <v>0.34225959581513482</v>
      </c>
      <c r="L29" s="156">
        <f t="shared" si="27"/>
        <v>0.17910468280458838</v>
      </c>
      <c r="M29" s="157">
        <f t="shared" si="28"/>
        <v>13.131</v>
      </c>
      <c r="N29" s="158">
        <f t="shared" si="29"/>
        <v>0</v>
      </c>
      <c r="O29" s="158">
        <f t="shared" si="30"/>
        <v>10.324</v>
      </c>
      <c r="P29" s="159">
        <f t="shared" si="31"/>
        <v>4.3899999999999997</v>
      </c>
      <c r="Q29" s="160">
        <f t="shared" si="32"/>
        <v>100</v>
      </c>
      <c r="R29" s="161">
        <f t="shared" si="33"/>
        <v>29.486540097350755</v>
      </c>
      <c r="S29" s="146">
        <f t="shared" si="34"/>
        <v>0</v>
      </c>
      <c r="T29" s="146">
        <f t="shared" si="35"/>
        <v>811</v>
      </c>
      <c r="U29" t="s">
        <v>119</v>
      </c>
      <c r="V29" s="5" t="s">
        <v>123</v>
      </c>
      <c r="W29" t="s">
        <v>119</v>
      </c>
      <c r="X29" s="5" t="s">
        <v>123</v>
      </c>
      <c r="Y29" t="s">
        <v>221</v>
      </c>
      <c r="Z29" t="s">
        <v>192</v>
      </c>
      <c r="AA29" t="s">
        <v>48</v>
      </c>
      <c r="AB29">
        <v>532</v>
      </c>
      <c r="AC29" s="1">
        <v>7855.741</v>
      </c>
      <c r="AD29" s="1">
        <v>3575.5010000000002</v>
      </c>
      <c r="AE29" s="28">
        <v>2.1970000000000001</v>
      </c>
      <c r="AF29">
        <v>2.5</v>
      </c>
      <c r="AG29">
        <v>13.131</v>
      </c>
      <c r="AH29">
        <v>425.37045499999999</v>
      </c>
      <c r="AI29">
        <v>13.365472</v>
      </c>
      <c r="AJ29">
        <v>145.58712</v>
      </c>
      <c r="AK29">
        <v>1407</v>
      </c>
      <c r="AL29">
        <v>0</v>
      </c>
      <c r="AM29">
        <v>811</v>
      </c>
      <c r="AN29">
        <v>100</v>
      </c>
      <c r="AO29">
        <v>18.467998000000001</v>
      </c>
      <c r="AP29">
        <v>8860.2999999999993</v>
      </c>
      <c r="AQ29">
        <v>263.39999999999998</v>
      </c>
      <c r="AR29">
        <v>169</v>
      </c>
      <c r="AS29">
        <v>74415</v>
      </c>
      <c r="AT29">
        <v>0</v>
      </c>
      <c r="AU29">
        <v>10.324</v>
      </c>
      <c r="AV29">
        <v>74447</v>
      </c>
      <c r="AW29">
        <v>0</v>
      </c>
      <c r="AX29" s="29">
        <v>0.5</v>
      </c>
      <c r="AY29">
        <v>0.87880000000000003</v>
      </c>
      <c r="AZ29" t="s">
        <v>69</v>
      </c>
      <c r="BA29" t="s">
        <v>536</v>
      </c>
      <c r="BB29">
        <v>1</v>
      </c>
      <c r="BC29" t="s">
        <v>538</v>
      </c>
      <c r="BD29">
        <v>15</v>
      </c>
      <c r="BE29">
        <v>41515.097999999998</v>
      </c>
      <c r="BF29">
        <v>0.18922612202432956</v>
      </c>
      <c r="BG29">
        <v>0.16629191603498084</v>
      </c>
      <c r="BH29">
        <v>213629.04900000003</v>
      </c>
      <c r="BI29">
        <v>3.6772812671183118E-2</v>
      </c>
      <c r="BJ29">
        <v>3.2315947775435727E-2</v>
      </c>
      <c r="BK29">
        <v>1</v>
      </c>
      <c r="BL29" t="s">
        <v>66</v>
      </c>
      <c r="BM29">
        <v>-2</v>
      </c>
      <c r="BN29" t="s">
        <v>391</v>
      </c>
    </row>
    <row r="30" spans="1:66" x14ac:dyDescent="0.25">
      <c r="A30" s="141" t="str">
        <f t="shared" si="20"/>
        <v>청룡교통</v>
      </c>
      <c r="B30" s="141" t="str">
        <f t="shared" si="21"/>
        <v>44</v>
      </c>
      <c r="C30" s="142" t="str">
        <f t="shared" si="22"/>
        <v>73아1078</v>
      </c>
      <c r="D30" s="116" t="str">
        <f t="shared" si="23"/>
        <v>대형</v>
      </c>
      <c r="E30" s="112" t="str">
        <f t="shared" si="16"/>
        <v>D</v>
      </c>
      <c r="F30" s="162">
        <f t="shared" si="17"/>
        <v>0.81920000000000004</v>
      </c>
      <c r="G30" s="163">
        <f t="shared" si="18"/>
        <v>2.048</v>
      </c>
      <c r="H30" s="164">
        <f t="shared" si="19"/>
        <v>2.5</v>
      </c>
      <c r="I30" s="165">
        <f t="shared" si="24"/>
        <v>8648.06</v>
      </c>
      <c r="J30" s="166">
        <f t="shared" si="25"/>
        <v>2.7682419079662533E-2</v>
      </c>
      <c r="K30" s="166">
        <f t="shared" si="26"/>
        <v>0.31627497557655598</v>
      </c>
      <c r="L30" s="166">
        <f t="shared" si="27"/>
        <v>0.15182595865431092</v>
      </c>
      <c r="M30" s="167">
        <f t="shared" si="28"/>
        <v>13.808</v>
      </c>
      <c r="N30" s="168">
        <f t="shared" si="29"/>
        <v>0</v>
      </c>
      <c r="O30" s="168">
        <f t="shared" si="30"/>
        <v>15.321</v>
      </c>
      <c r="P30" s="169">
        <f t="shared" si="31"/>
        <v>1.51</v>
      </c>
      <c r="Q30" s="170">
        <f t="shared" si="32"/>
        <v>89</v>
      </c>
      <c r="R30" s="171">
        <f t="shared" si="33"/>
        <v>27.853927493766598</v>
      </c>
      <c r="S30" s="143">
        <f t="shared" si="34"/>
        <v>0</v>
      </c>
      <c r="T30" s="143">
        <f t="shared" si="35"/>
        <v>1325</v>
      </c>
      <c r="U30" t="s">
        <v>119</v>
      </c>
      <c r="V30" t="s">
        <v>123</v>
      </c>
      <c r="W30" t="s">
        <v>119</v>
      </c>
      <c r="X30" s="4" t="s">
        <v>123</v>
      </c>
      <c r="Y30" s="4" t="s">
        <v>222</v>
      </c>
      <c r="Z30" s="4" t="s">
        <v>192</v>
      </c>
      <c r="AA30" s="4" t="s">
        <v>48</v>
      </c>
      <c r="AB30" s="4">
        <v>532</v>
      </c>
      <c r="AC30" s="4">
        <v>8648.06</v>
      </c>
      <c r="AD30" s="4">
        <v>4222.6289999999999</v>
      </c>
      <c r="AE30" s="4">
        <v>2.048</v>
      </c>
      <c r="AF30" s="4">
        <v>2.5</v>
      </c>
      <c r="AG30" s="4">
        <v>13.808</v>
      </c>
      <c r="AH30" s="4">
        <v>473.260446</v>
      </c>
      <c r="AI30" s="4">
        <v>13.100994</v>
      </c>
      <c r="AJ30" s="4">
        <v>149.68043599999999</v>
      </c>
      <c r="AK30" s="4">
        <v>1313</v>
      </c>
      <c r="AL30" s="4">
        <v>0</v>
      </c>
      <c r="AM30" s="4">
        <v>1325</v>
      </c>
      <c r="AN30" s="4">
        <v>89</v>
      </c>
      <c r="AO30" s="4">
        <v>18.273363</v>
      </c>
      <c r="AP30" s="4">
        <v>7602.7</v>
      </c>
      <c r="AQ30" s="4">
        <v>90.6</v>
      </c>
      <c r="AR30" s="4">
        <v>114</v>
      </c>
      <c r="AS30" s="4">
        <v>60268</v>
      </c>
      <c r="AT30" s="4">
        <v>0</v>
      </c>
      <c r="AU30" s="4">
        <v>15.321</v>
      </c>
      <c r="AV30" s="4">
        <v>78748</v>
      </c>
      <c r="AW30" s="4">
        <v>0</v>
      </c>
      <c r="AX30" s="30">
        <v>0.51</v>
      </c>
      <c r="AY30">
        <v>0.81920000000000004</v>
      </c>
      <c r="AZ30" t="s">
        <v>67</v>
      </c>
      <c r="BA30" t="s">
        <v>536</v>
      </c>
      <c r="BB30">
        <v>1</v>
      </c>
      <c r="BC30" t="s">
        <v>539</v>
      </c>
      <c r="BD30">
        <v>17</v>
      </c>
      <c r="BE30">
        <v>41515.097999999998</v>
      </c>
      <c r="BF30">
        <v>0.20831120283035343</v>
      </c>
      <c r="BG30">
        <v>0.17064853735862553</v>
      </c>
      <c r="BH30">
        <v>213629.04900000003</v>
      </c>
      <c r="BI30">
        <v>4.0481666891659468E-2</v>
      </c>
      <c r="BJ30">
        <v>3.3162581517647435E-2</v>
      </c>
      <c r="BK30">
        <v>1</v>
      </c>
      <c r="BL30" t="s">
        <v>69</v>
      </c>
      <c r="BM30">
        <v>-1</v>
      </c>
      <c r="BN30" t="s">
        <v>391</v>
      </c>
    </row>
    <row r="31" spans="1:66" x14ac:dyDescent="0.25">
      <c r="A31" s="144" t="str">
        <f t="shared" si="20"/>
        <v>청룡교통</v>
      </c>
      <c r="B31" s="144" t="str">
        <f t="shared" si="21"/>
        <v>44</v>
      </c>
      <c r="C31" s="145" t="str">
        <f t="shared" si="22"/>
        <v>73아1081</v>
      </c>
      <c r="D31" s="133" t="str">
        <f t="shared" si="23"/>
        <v>대형</v>
      </c>
      <c r="E31" s="129" t="str">
        <f t="shared" si="16"/>
        <v>B</v>
      </c>
      <c r="F31" s="152">
        <f t="shared" si="17"/>
        <v>0.92120000000000002</v>
      </c>
      <c r="G31" s="153">
        <f t="shared" si="18"/>
        <v>2.3029999999999999</v>
      </c>
      <c r="H31" s="154">
        <f t="shared" si="19"/>
        <v>2.5</v>
      </c>
      <c r="I31" s="155">
        <f t="shared" si="24"/>
        <v>8312.5570000000007</v>
      </c>
      <c r="J31" s="156">
        <f t="shared" si="25"/>
        <v>2.4531499842992129E-2</v>
      </c>
      <c r="K31" s="156">
        <f t="shared" si="26"/>
        <v>0.31693585945032998</v>
      </c>
      <c r="L31" s="156">
        <f t="shared" si="27"/>
        <v>0.14111181433101752</v>
      </c>
      <c r="M31" s="157">
        <f t="shared" si="28"/>
        <v>10.875</v>
      </c>
      <c r="N31" s="158">
        <f t="shared" si="29"/>
        <v>0</v>
      </c>
      <c r="O31" s="158">
        <f t="shared" si="30"/>
        <v>6.2919999999999998</v>
      </c>
      <c r="P31" s="159">
        <f t="shared" si="31"/>
        <v>0.42</v>
      </c>
      <c r="Q31" s="160">
        <f t="shared" si="32"/>
        <v>97</v>
      </c>
      <c r="R31" s="161">
        <f t="shared" si="33"/>
        <v>28.587717132969978</v>
      </c>
      <c r="S31" s="146">
        <f t="shared" si="34"/>
        <v>0</v>
      </c>
      <c r="T31" s="146">
        <f t="shared" si="35"/>
        <v>523</v>
      </c>
      <c r="U31" t="s">
        <v>119</v>
      </c>
      <c r="V31" t="s">
        <v>123</v>
      </c>
      <c r="W31" s="4" t="s">
        <v>119</v>
      </c>
      <c r="X31" s="4" t="s">
        <v>123</v>
      </c>
      <c r="Y31" s="4" t="s">
        <v>223</v>
      </c>
      <c r="Z31" s="4" t="s">
        <v>192</v>
      </c>
      <c r="AA31" s="4" t="s">
        <v>48</v>
      </c>
      <c r="AB31" s="4">
        <v>532</v>
      </c>
      <c r="AC31" s="4">
        <v>8312.5570000000007</v>
      </c>
      <c r="AD31" s="4">
        <v>3609.6559999999999</v>
      </c>
      <c r="AE31" s="4">
        <v>2.3029999999999999</v>
      </c>
      <c r="AF31" s="4">
        <v>2.5</v>
      </c>
      <c r="AG31" s="4">
        <v>10.875</v>
      </c>
      <c r="AH31" s="4">
        <v>441.54793100000001</v>
      </c>
      <c r="AI31" s="4">
        <v>10.831833</v>
      </c>
      <c r="AJ31" s="4">
        <v>139.942373</v>
      </c>
      <c r="AK31" s="4">
        <v>1173</v>
      </c>
      <c r="AL31" s="4">
        <v>0</v>
      </c>
      <c r="AM31" s="4">
        <v>523</v>
      </c>
      <c r="AN31" s="4">
        <v>97</v>
      </c>
      <c r="AO31" s="4">
        <v>18.825944</v>
      </c>
      <c r="AP31" s="4">
        <v>7001.7</v>
      </c>
      <c r="AQ31" s="4">
        <v>25.2</v>
      </c>
      <c r="AR31" s="4">
        <v>107</v>
      </c>
      <c r="AS31" s="4">
        <v>53805</v>
      </c>
      <c r="AT31" s="4">
        <v>0</v>
      </c>
      <c r="AU31" s="4">
        <v>6.2919999999999998</v>
      </c>
      <c r="AV31" s="4">
        <v>76451</v>
      </c>
      <c r="AW31" s="4">
        <v>0</v>
      </c>
      <c r="AX31" s="4">
        <v>0.48</v>
      </c>
      <c r="AY31">
        <v>0.92120000000000002</v>
      </c>
      <c r="AZ31" t="s">
        <v>68</v>
      </c>
      <c r="BA31" t="s">
        <v>536</v>
      </c>
      <c r="BB31">
        <v>1</v>
      </c>
      <c r="BC31" t="s">
        <v>540</v>
      </c>
      <c r="BD31">
        <v>15</v>
      </c>
      <c r="BE31">
        <v>41515.097999999998</v>
      </c>
      <c r="BF31">
        <v>0.2002297332888387</v>
      </c>
      <c r="BG31">
        <v>0.18445163030567821</v>
      </c>
      <c r="BH31">
        <v>213629.04900000003</v>
      </c>
      <c r="BI31">
        <v>3.8911173545504101E-2</v>
      </c>
      <c r="BJ31">
        <v>3.5844973070118379E-2</v>
      </c>
      <c r="BK31">
        <v>1</v>
      </c>
      <c r="BL31" t="s">
        <v>68</v>
      </c>
      <c r="BM31">
        <v>0</v>
      </c>
      <c r="BN31" t="s">
        <v>390</v>
      </c>
    </row>
    <row r="32" spans="1:66" x14ac:dyDescent="0.25">
      <c r="A32" s="141" t="str">
        <f t="shared" si="20"/>
        <v>청룡교통</v>
      </c>
      <c r="B32" s="141" t="str">
        <f t="shared" si="21"/>
        <v>44</v>
      </c>
      <c r="C32" s="142" t="str">
        <f t="shared" si="22"/>
        <v>73아1083</v>
      </c>
      <c r="D32" s="116" t="str">
        <f t="shared" si="23"/>
        <v>대형</v>
      </c>
      <c r="E32" s="112" t="str">
        <f t="shared" si="16"/>
        <v>B</v>
      </c>
      <c r="F32" s="162">
        <f t="shared" si="17"/>
        <v>0.9151999999999999</v>
      </c>
      <c r="G32" s="163">
        <f t="shared" si="18"/>
        <v>2.2879999999999998</v>
      </c>
      <c r="H32" s="164">
        <f t="shared" si="19"/>
        <v>2.5</v>
      </c>
      <c r="I32" s="165">
        <f t="shared" si="24"/>
        <v>8411.5859999999993</v>
      </c>
      <c r="J32" s="166">
        <f t="shared" si="25"/>
        <v>3.5617665663501399E-2</v>
      </c>
      <c r="K32" s="166">
        <f t="shared" si="26"/>
        <v>0.31781406596488071</v>
      </c>
      <c r="L32" s="166">
        <f t="shared" si="27"/>
        <v>0.14277925708659461</v>
      </c>
      <c r="M32" s="167">
        <f t="shared" si="28"/>
        <v>11.443</v>
      </c>
      <c r="N32" s="168">
        <f t="shared" si="29"/>
        <v>0</v>
      </c>
      <c r="O32" s="168">
        <f t="shared" si="30"/>
        <v>4.47</v>
      </c>
      <c r="P32" s="169">
        <f t="shared" si="31"/>
        <v>0.40500000000000003</v>
      </c>
      <c r="Q32" s="170">
        <f t="shared" si="32"/>
        <v>92</v>
      </c>
      <c r="R32" s="171">
        <f t="shared" si="33"/>
        <v>28.124467969764943</v>
      </c>
      <c r="S32" s="143">
        <f t="shared" si="34"/>
        <v>0</v>
      </c>
      <c r="T32" s="143">
        <f t="shared" si="35"/>
        <v>376</v>
      </c>
      <c r="U32" t="s">
        <v>119</v>
      </c>
      <c r="V32" s="5" t="s">
        <v>123</v>
      </c>
      <c r="W32" t="s">
        <v>119</v>
      </c>
      <c r="X32" s="5" t="s">
        <v>123</v>
      </c>
      <c r="Y32" t="s">
        <v>224</v>
      </c>
      <c r="Z32" t="s">
        <v>192</v>
      </c>
      <c r="AA32" t="s">
        <v>48</v>
      </c>
      <c r="AB32">
        <v>532</v>
      </c>
      <c r="AC32" s="1">
        <v>8411.5859999999993</v>
      </c>
      <c r="AD32" s="1">
        <v>3677.0479999999998</v>
      </c>
      <c r="AE32" s="28">
        <v>2.2879999999999998</v>
      </c>
      <c r="AF32">
        <v>2.5</v>
      </c>
      <c r="AG32">
        <v>11.443</v>
      </c>
      <c r="AH32">
        <v>462.57183600000002</v>
      </c>
      <c r="AI32">
        <v>16.475729000000001</v>
      </c>
      <c r="AJ32">
        <v>147.01183599999999</v>
      </c>
      <c r="AK32">
        <v>1201</v>
      </c>
      <c r="AL32">
        <v>0</v>
      </c>
      <c r="AM32">
        <v>376</v>
      </c>
      <c r="AN32">
        <v>92</v>
      </c>
      <c r="AO32">
        <v>18.184387999999998</v>
      </c>
      <c r="AP32">
        <v>7406.1</v>
      </c>
      <c r="AQ32">
        <v>24.3</v>
      </c>
      <c r="AR32">
        <v>163</v>
      </c>
      <c r="AS32">
        <v>74487</v>
      </c>
      <c r="AT32">
        <v>0</v>
      </c>
      <c r="AU32">
        <v>4.47</v>
      </c>
      <c r="AV32">
        <v>77525</v>
      </c>
      <c r="AW32">
        <v>0</v>
      </c>
      <c r="AX32">
        <v>0.5</v>
      </c>
      <c r="AY32">
        <v>0.9151999999999999</v>
      </c>
      <c r="AZ32" t="s">
        <v>68</v>
      </c>
      <c r="BA32" t="s">
        <v>536</v>
      </c>
      <c r="BB32">
        <v>2</v>
      </c>
      <c r="BC32" t="s">
        <v>541</v>
      </c>
      <c r="BD32">
        <v>14</v>
      </c>
      <c r="BE32">
        <v>41515.097999999998</v>
      </c>
      <c r="BF32">
        <v>0.20261510643669925</v>
      </c>
      <c r="BG32">
        <v>0.18543334541086715</v>
      </c>
      <c r="BH32">
        <v>213629.04900000003</v>
      </c>
      <c r="BI32">
        <v>3.9374729417065366E-2</v>
      </c>
      <c r="BJ32">
        <v>3.6035752362498216E-2</v>
      </c>
      <c r="BK32">
        <v>1</v>
      </c>
      <c r="BL32" t="s">
        <v>68</v>
      </c>
      <c r="BM32">
        <v>0</v>
      </c>
      <c r="BN32" t="s">
        <v>390</v>
      </c>
    </row>
    <row r="33" spans="1:66" x14ac:dyDescent="0.25">
      <c r="A33" s="144" t="str">
        <f t="shared" si="20"/>
        <v>청룡교통</v>
      </c>
      <c r="B33" s="144" t="str">
        <f t="shared" si="21"/>
        <v>예비</v>
      </c>
      <c r="C33" s="145" t="str">
        <f t="shared" si="22"/>
        <v>73아1063</v>
      </c>
      <c r="D33" s="133" t="str">
        <f t="shared" si="23"/>
        <v>대형</v>
      </c>
      <c r="E33" s="129" t="str">
        <f t="shared" si="16"/>
        <v>C</v>
      </c>
      <c r="F33" s="152">
        <f t="shared" si="17"/>
        <v>0.85781249999999998</v>
      </c>
      <c r="G33" s="153">
        <f t="shared" si="18"/>
        <v>2.7450000000000001</v>
      </c>
      <c r="H33" s="154">
        <f t="shared" si="19"/>
        <v>3.2</v>
      </c>
      <c r="I33" s="155">
        <f t="shared" si="24"/>
        <v>8259.9459999999999</v>
      </c>
      <c r="J33" s="156">
        <f t="shared" si="25"/>
        <v>2.0773179557748704E-2</v>
      </c>
      <c r="K33" s="156">
        <f t="shared" si="26"/>
        <v>0.31350638155198479</v>
      </c>
      <c r="L33" s="156">
        <f t="shared" si="27"/>
        <v>0.14213167979548536</v>
      </c>
      <c r="M33" s="157">
        <f t="shared" si="28"/>
        <v>19.712</v>
      </c>
      <c r="N33" s="158">
        <f t="shared" si="29"/>
        <v>1.2E-2</v>
      </c>
      <c r="O33" s="158">
        <f t="shared" si="30"/>
        <v>6.0289999999999999</v>
      </c>
      <c r="P33" s="159">
        <f t="shared" si="31"/>
        <v>590.66666666666663</v>
      </c>
      <c r="Q33" s="160">
        <f t="shared" si="32"/>
        <v>107</v>
      </c>
      <c r="R33" s="161">
        <f t="shared" si="33"/>
        <v>48.877254316845431</v>
      </c>
      <c r="S33" s="146">
        <f t="shared" si="34"/>
        <v>1</v>
      </c>
      <c r="T33" s="146">
        <f t="shared" si="35"/>
        <v>498</v>
      </c>
      <c r="U33" t="s">
        <v>119</v>
      </c>
      <c r="V33" t="s">
        <v>91</v>
      </c>
      <c r="W33" t="s">
        <v>119</v>
      </c>
      <c r="X33" s="4" t="s">
        <v>91</v>
      </c>
      <c r="Y33" s="4" t="s">
        <v>225</v>
      </c>
      <c r="Z33" s="4" t="s">
        <v>192</v>
      </c>
      <c r="AA33" s="4" t="s">
        <v>48</v>
      </c>
      <c r="AB33" s="4">
        <v>532</v>
      </c>
      <c r="AC33" s="4">
        <v>8259.9459999999999</v>
      </c>
      <c r="AD33" s="4">
        <v>3009.2919999999999</v>
      </c>
      <c r="AE33" s="4">
        <v>2.7450000000000001</v>
      </c>
      <c r="AF33" s="4">
        <v>3.2</v>
      </c>
      <c r="AG33" s="4">
        <v>19.712</v>
      </c>
      <c r="AH33" s="4">
        <v>253.85078799999999</v>
      </c>
      <c r="AI33" s="4">
        <v>5.273288</v>
      </c>
      <c r="AJ33" s="4">
        <v>79.583842000000004</v>
      </c>
      <c r="AK33" s="4">
        <v>1174</v>
      </c>
      <c r="AL33" s="4">
        <v>1</v>
      </c>
      <c r="AM33" s="4">
        <v>498</v>
      </c>
      <c r="AN33" s="4">
        <v>107</v>
      </c>
      <c r="AO33" s="4">
        <v>32.538587</v>
      </c>
      <c r="AP33" s="4">
        <v>108638.39999999999</v>
      </c>
      <c r="AQ33" s="4">
        <v>35440</v>
      </c>
      <c r="AR33" s="4">
        <v>136</v>
      </c>
      <c r="AS33" s="4">
        <v>83214</v>
      </c>
      <c r="AT33" s="4">
        <v>1.2E-2</v>
      </c>
      <c r="AU33" s="4">
        <v>6.0289999999999999</v>
      </c>
      <c r="AV33" s="4">
        <v>77609</v>
      </c>
      <c r="AW33" s="4">
        <v>0</v>
      </c>
      <c r="AX33" s="4">
        <v>0.5</v>
      </c>
      <c r="AY33">
        <v>0.85781249999999998</v>
      </c>
      <c r="AZ33" t="s">
        <v>69</v>
      </c>
      <c r="BA33" t="s">
        <v>542</v>
      </c>
      <c r="BB33">
        <v>10</v>
      </c>
      <c r="BC33" t="s">
        <v>543</v>
      </c>
      <c r="BD33">
        <v>17</v>
      </c>
      <c r="BE33">
        <v>14413.462</v>
      </c>
      <c r="BF33">
        <v>0.57307161874086876</v>
      </c>
      <c r="BG33">
        <v>0.49158799795115149</v>
      </c>
      <c r="BH33">
        <v>213629.04900000003</v>
      </c>
      <c r="BI33">
        <v>3.8664900858122526E-2</v>
      </c>
      <c r="BJ33">
        <v>3.3167235267358229E-2</v>
      </c>
      <c r="BK33">
        <v>1</v>
      </c>
      <c r="BL33" t="s">
        <v>67</v>
      </c>
      <c r="BM33">
        <v>1</v>
      </c>
      <c r="BN33" t="s">
        <v>387</v>
      </c>
    </row>
    <row r="34" spans="1:66" x14ac:dyDescent="0.25">
      <c r="A34" s="141" t="str">
        <f t="shared" si="20"/>
        <v>청룡교통</v>
      </c>
      <c r="B34" s="141" t="str">
        <f t="shared" si="21"/>
        <v>예비</v>
      </c>
      <c r="C34" s="142" t="str">
        <f t="shared" si="22"/>
        <v>73아1082</v>
      </c>
      <c r="D34" s="116" t="str">
        <f t="shared" si="23"/>
        <v>대형</v>
      </c>
      <c r="E34" s="112" t="str">
        <f t="shared" si="16"/>
        <v>D</v>
      </c>
      <c r="F34" s="162">
        <f t="shared" si="17"/>
        <v>0.84031250000000002</v>
      </c>
      <c r="G34" s="163">
        <f t="shared" si="18"/>
        <v>2.6890000000000001</v>
      </c>
      <c r="H34" s="164">
        <f t="shared" si="19"/>
        <v>3.2</v>
      </c>
      <c r="I34" s="165">
        <f t="shared" si="24"/>
        <v>6153.5159999999996</v>
      </c>
      <c r="J34" s="166">
        <f t="shared" si="25"/>
        <v>2.8535832147968575E-2</v>
      </c>
      <c r="K34" s="166">
        <f t="shared" si="26"/>
        <v>0.35328548557864414</v>
      </c>
      <c r="L34" s="166">
        <f t="shared" si="27"/>
        <v>0.12805687025108897</v>
      </c>
      <c r="M34" s="167">
        <f t="shared" si="28"/>
        <v>16.997</v>
      </c>
      <c r="N34" s="168">
        <f t="shared" si="29"/>
        <v>0</v>
      </c>
      <c r="O34" s="168">
        <f t="shared" si="30"/>
        <v>5.9480000000000004</v>
      </c>
      <c r="P34" s="169">
        <f t="shared" si="31"/>
        <v>396.755</v>
      </c>
      <c r="Q34" s="170">
        <f t="shared" si="32"/>
        <v>107</v>
      </c>
      <c r="R34" s="171">
        <f t="shared" si="33"/>
        <v>43.015106235502088</v>
      </c>
      <c r="S34" s="143">
        <f t="shared" si="34"/>
        <v>0</v>
      </c>
      <c r="T34" s="143">
        <f t="shared" si="35"/>
        <v>366</v>
      </c>
      <c r="U34" t="s">
        <v>119</v>
      </c>
      <c r="V34" t="s">
        <v>91</v>
      </c>
      <c r="W34" s="4" t="s">
        <v>119</v>
      </c>
      <c r="X34" s="4" t="s">
        <v>91</v>
      </c>
      <c r="Y34" s="4" t="s">
        <v>226</v>
      </c>
      <c r="Z34" s="4" t="s">
        <v>192</v>
      </c>
      <c r="AA34" s="4" t="s">
        <v>48</v>
      </c>
      <c r="AB34" s="4">
        <v>532</v>
      </c>
      <c r="AC34" s="4">
        <v>6153.5159999999996</v>
      </c>
      <c r="AD34" s="4">
        <v>2288.48</v>
      </c>
      <c r="AE34" s="4">
        <v>2.6890000000000001</v>
      </c>
      <c r="AF34" s="4">
        <v>3.2</v>
      </c>
      <c r="AG34" s="4">
        <v>16.997</v>
      </c>
      <c r="AH34" s="4">
        <v>231.413297</v>
      </c>
      <c r="AI34" s="4">
        <v>6.6035709999999996</v>
      </c>
      <c r="AJ34" s="4">
        <v>81.754958999999999</v>
      </c>
      <c r="AK34" s="4">
        <v>788</v>
      </c>
      <c r="AL34" s="4">
        <v>0</v>
      </c>
      <c r="AM34" s="4">
        <v>366</v>
      </c>
      <c r="AN34" s="4">
        <v>107</v>
      </c>
      <c r="AO34" s="4">
        <v>26.591021000000001</v>
      </c>
      <c r="AP34" s="4">
        <v>80953.100000000006</v>
      </c>
      <c r="AQ34" s="4">
        <v>23805.3</v>
      </c>
      <c r="AR34" s="4">
        <v>123</v>
      </c>
      <c r="AS34" s="4">
        <v>84149</v>
      </c>
      <c r="AT34" s="4">
        <v>0</v>
      </c>
      <c r="AU34" s="4">
        <v>5.9480000000000004</v>
      </c>
      <c r="AV34" s="4">
        <v>35026</v>
      </c>
      <c r="AW34" s="4">
        <v>0</v>
      </c>
      <c r="AX34" s="4">
        <v>0.5</v>
      </c>
      <c r="AY34">
        <v>0.84031250000000002</v>
      </c>
      <c r="AZ34" t="s">
        <v>67</v>
      </c>
      <c r="BA34" t="s">
        <v>542</v>
      </c>
      <c r="BB34">
        <v>2</v>
      </c>
      <c r="BC34" t="s">
        <v>544</v>
      </c>
      <c r="BD34">
        <v>13</v>
      </c>
      <c r="BE34">
        <v>14413.462</v>
      </c>
      <c r="BF34">
        <v>0.42692838125913118</v>
      </c>
      <c r="BG34">
        <v>0.35875325537681368</v>
      </c>
      <c r="BH34">
        <v>213629.04900000003</v>
      </c>
      <c r="BI34">
        <v>2.8804678150301549E-2</v>
      </c>
      <c r="BJ34">
        <v>2.420493110817527E-2</v>
      </c>
      <c r="BK34">
        <v>1</v>
      </c>
      <c r="BL34" t="s">
        <v>545</v>
      </c>
      <c r="BM34">
        <v>2</v>
      </c>
      <c r="BN34" t="s">
        <v>387</v>
      </c>
    </row>
  </sheetData>
  <sortState xmlns:xlrd2="http://schemas.microsoft.com/office/spreadsheetml/2017/richdata2" ref="U5:AX34">
    <sortCondition ref="Y5:Y34"/>
    <sortCondition ref="U5:U34"/>
  </sortState>
  <phoneticPr fontId="2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5"/>
  <sheetViews>
    <sheetView showGridLines="0" view="pageBreakPreview" zoomScale="85" zoomScaleNormal="100" zoomScaleSheetLayoutView="85" workbookViewId="0">
      <pane ySplit="4" topLeftCell="A5" activePane="bottomLeft" state="frozen"/>
      <selection activeCell="A7" sqref="A7"/>
      <selection pane="bottomLeft" activeCell="A4" sqref="A4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141</v>
      </c>
      <c r="D4" s="124" t="s">
        <v>158</v>
      </c>
      <c r="E4" s="125" t="s">
        <v>147</v>
      </c>
      <c r="F4" s="123" t="s">
        <v>151</v>
      </c>
      <c r="G4" s="125" t="s">
        <v>149</v>
      </c>
      <c r="H4" s="125" t="s">
        <v>153</v>
      </c>
      <c r="I4" s="126" t="s">
        <v>155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182</v>
      </c>
      <c r="Q4" s="232" t="s">
        <v>43</v>
      </c>
      <c r="R4" s="232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188</v>
      </c>
      <c r="AN4" s="13" t="s">
        <v>189</v>
      </c>
      <c r="AO4" t="s">
        <v>190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 x14ac:dyDescent="0.25">
      <c r="A5" s="127" t="str">
        <f>BF5</f>
        <v>청룡교통</v>
      </c>
      <c r="B5" s="128" t="str">
        <f>BH5</f>
        <v>강명구</v>
      </c>
      <c r="C5" s="129" t="str">
        <f>BN5</f>
        <v>D</v>
      </c>
      <c r="D5" s="130">
        <f>BM5</f>
        <v>0.83050780575256922</v>
      </c>
      <c r="E5" s="131">
        <f>U5</f>
        <v>9899</v>
      </c>
      <c r="F5" s="132" t="str">
        <f>BG5</f>
        <v>310</v>
      </c>
      <c r="G5" s="133" t="str">
        <f>BK5</f>
        <v>73아1079</v>
      </c>
      <c r="H5" s="134">
        <f>BJ5</f>
        <v>8</v>
      </c>
      <c r="I5" s="135">
        <f>BP5</f>
        <v>1469.9690000000001</v>
      </c>
      <c r="J5" s="136">
        <f>AB5/AA5</f>
        <v>2.1080412626953149E-2</v>
      </c>
      <c r="K5" s="136">
        <f>AC5/AA5</f>
        <v>0.43792196461181837</v>
      </c>
      <c r="L5" s="136">
        <f>AD5/I5</f>
        <v>0.14217986909928032</v>
      </c>
      <c r="M5" s="137">
        <f>Z5</f>
        <v>18.928999999999998</v>
      </c>
      <c r="N5" s="138">
        <f>AE5*100/W5</f>
        <v>0</v>
      </c>
      <c r="O5" s="138">
        <f>AF5*100/W5</f>
        <v>9.0035913578961164</v>
      </c>
      <c r="P5" s="233">
        <f>AK5</f>
        <v>51</v>
      </c>
      <c r="Q5" s="234">
        <f>AE5</f>
        <v>0</v>
      </c>
      <c r="R5" s="234">
        <f>AF5</f>
        <v>134</v>
      </c>
      <c r="T5">
        <v>532</v>
      </c>
      <c r="U5">
        <v>9899</v>
      </c>
      <c r="V5" t="s">
        <v>227</v>
      </c>
      <c r="W5">
        <v>1488.2950000000001</v>
      </c>
      <c r="X5">
        <v>726.29700000000003</v>
      </c>
      <c r="Y5">
        <v>2.0489999999999999</v>
      </c>
      <c r="Z5">
        <v>18.928999999999998</v>
      </c>
      <c r="AA5">
        <v>80.340267999999995</v>
      </c>
      <c r="AB5">
        <v>1.6936059999999999</v>
      </c>
      <c r="AC5">
        <v>35.182768000000003</v>
      </c>
      <c r="AD5" s="1">
        <v>209</v>
      </c>
      <c r="AE5">
        <v>0</v>
      </c>
      <c r="AF5">
        <v>134</v>
      </c>
      <c r="AG5">
        <v>99</v>
      </c>
      <c r="AH5">
        <v>18.524894</v>
      </c>
      <c r="AI5">
        <v>14373.7</v>
      </c>
      <c r="AJ5">
        <v>2154.6</v>
      </c>
      <c r="AK5">
        <v>51</v>
      </c>
      <c r="AL5">
        <v>46446</v>
      </c>
      <c r="AM5" t="s">
        <v>228</v>
      </c>
      <c r="AN5" t="s">
        <v>426</v>
      </c>
      <c r="AO5">
        <v>314.35700000000003</v>
      </c>
      <c r="AR5" t="s">
        <v>119</v>
      </c>
      <c r="AS5" t="s">
        <v>120</v>
      </c>
      <c r="AT5" t="s">
        <v>199</v>
      </c>
      <c r="AU5" t="s">
        <v>227</v>
      </c>
      <c r="AV5" t="s">
        <v>48</v>
      </c>
      <c r="AW5">
        <v>8</v>
      </c>
      <c r="BB5">
        <v>0.83050780575256922</v>
      </c>
      <c r="BC5" t="s">
        <v>67</v>
      </c>
      <c r="BF5" t="s">
        <v>119</v>
      </c>
      <c r="BG5" t="s">
        <v>120</v>
      </c>
      <c r="BH5" t="s">
        <v>227</v>
      </c>
      <c r="BI5">
        <v>9899</v>
      </c>
      <c r="BJ5">
        <v>8</v>
      </c>
      <c r="BK5" t="s">
        <v>199</v>
      </c>
      <c r="BL5" t="s">
        <v>202</v>
      </c>
      <c r="BM5">
        <v>0.83050780575256922</v>
      </c>
      <c r="BN5" t="s">
        <v>67</v>
      </c>
      <c r="BO5" t="s">
        <v>180</v>
      </c>
      <c r="BP5">
        <v>1469.9690000000001</v>
      </c>
    </row>
    <row r="6" spans="1:68" ht="16.5" x14ac:dyDescent="0.25">
      <c r="A6" s="110" t="str">
        <f t="shared" ref="A6:A7" si="0">BF6</f>
        <v>청룡교통</v>
      </c>
      <c r="B6" s="111" t="str">
        <f t="shared" ref="B6:B7" si="1">BH6</f>
        <v>강장원</v>
      </c>
      <c r="C6" s="112" t="str">
        <f t="shared" ref="C6:C7" si="2">BN6</f>
        <v>S</v>
      </c>
      <c r="D6" s="113">
        <f t="shared" ref="D6:D7" si="3">BM6</f>
        <v>1.0122863175034271</v>
      </c>
      <c r="E6" s="114">
        <f t="shared" ref="E6:E7" si="4">U6</f>
        <v>675</v>
      </c>
      <c r="F6" s="115" t="str">
        <f t="shared" ref="F6:F7" si="5">BG6</f>
        <v>310</v>
      </c>
      <c r="G6" s="116" t="str">
        <f t="shared" ref="G6:G7" si="6">BK6</f>
        <v>73아1731</v>
      </c>
      <c r="H6" s="117">
        <f t="shared" ref="H6:H7" si="7">BJ6</f>
        <v>3</v>
      </c>
      <c r="I6" s="118">
        <f t="shared" ref="I6:I7" si="8">BP6</f>
        <v>1044.9110000000001</v>
      </c>
      <c r="J6" s="119">
        <f t="shared" ref="J6:J7" si="9">AB6/AA6</f>
        <v>1.8894066583026108E-2</v>
      </c>
      <c r="K6" s="119">
        <f t="shared" ref="K6:K7" si="10">AC6/AA6</f>
        <v>0.17526937130008668</v>
      </c>
      <c r="L6" s="119">
        <f t="shared" ref="L6:L7" si="11">AD6/I6</f>
        <v>8.3260679617689917E-2</v>
      </c>
      <c r="M6" s="120">
        <f t="shared" ref="M6:M7" si="12">Z6</f>
        <v>14.654999999999999</v>
      </c>
      <c r="N6" s="121">
        <f t="shared" ref="N6:N7" si="13">AE6*100/W6</f>
        <v>0</v>
      </c>
      <c r="O6" s="121">
        <f t="shared" ref="O6" si="14">AF6*100/W6</f>
        <v>1.4355289589256883</v>
      </c>
      <c r="P6" s="235">
        <f t="shared" ref="P6:P7" si="15">AK6</f>
        <v>1</v>
      </c>
      <c r="Q6" s="236">
        <f t="shared" ref="Q6:Q7" si="16">AE6</f>
        <v>0</v>
      </c>
      <c r="R6" s="236">
        <f t="shared" ref="R6:R7" si="17">AF6</f>
        <v>15</v>
      </c>
      <c r="T6">
        <v>532</v>
      </c>
      <c r="U6">
        <v>675</v>
      </c>
      <c r="V6" t="s">
        <v>229</v>
      </c>
      <c r="W6">
        <v>1044.9110000000001</v>
      </c>
      <c r="X6">
        <v>313.10300000000001</v>
      </c>
      <c r="Y6">
        <v>3.3370000000000002</v>
      </c>
      <c r="Z6">
        <v>14.654999999999999</v>
      </c>
      <c r="AA6">
        <v>28.903041999999999</v>
      </c>
      <c r="AB6">
        <v>0.54609600000000003</v>
      </c>
      <c r="AC6">
        <v>5.0658180000000002</v>
      </c>
      <c r="AD6" s="1">
        <v>87</v>
      </c>
      <c r="AE6">
        <v>0</v>
      </c>
      <c r="AF6">
        <v>15</v>
      </c>
      <c r="AG6">
        <v>99</v>
      </c>
      <c r="AH6">
        <v>36.152284000000002</v>
      </c>
      <c r="AI6">
        <v>7221.6</v>
      </c>
      <c r="AJ6">
        <v>862.6</v>
      </c>
      <c r="AK6">
        <v>1</v>
      </c>
      <c r="AL6">
        <v>9</v>
      </c>
      <c r="AM6" t="s">
        <v>230</v>
      </c>
      <c r="AN6" t="s">
        <v>392</v>
      </c>
      <c r="AO6">
        <v>663.41099999999994</v>
      </c>
      <c r="AR6" t="s">
        <v>119</v>
      </c>
      <c r="AS6" t="s">
        <v>120</v>
      </c>
      <c r="AT6" t="s">
        <v>201</v>
      </c>
      <c r="AU6" t="s">
        <v>229</v>
      </c>
      <c r="AV6" t="s">
        <v>48</v>
      </c>
      <c r="AW6">
        <v>3</v>
      </c>
      <c r="BB6">
        <v>1.0122863175034271</v>
      </c>
      <c r="BC6" t="s">
        <v>71</v>
      </c>
      <c r="BF6" t="s">
        <v>119</v>
      </c>
      <c r="BG6" t="s">
        <v>120</v>
      </c>
      <c r="BH6" t="s">
        <v>229</v>
      </c>
      <c r="BI6">
        <v>675</v>
      </c>
      <c r="BJ6">
        <v>3</v>
      </c>
      <c r="BK6" t="s">
        <v>201</v>
      </c>
      <c r="BL6" t="s">
        <v>225</v>
      </c>
      <c r="BM6">
        <v>1.0122863175034271</v>
      </c>
      <c r="BN6" t="s">
        <v>71</v>
      </c>
      <c r="BO6" t="s">
        <v>177</v>
      </c>
      <c r="BP6">
        <v>1044.9110000000001</v>
      </c>
    </row>
    <row r="7" spans="1:68" ht="16.5" x14ac:dyDescent="0.25">
      <c r="A7" s="127" t="str">
        <f t="shared" si="0"/>
        <v>청룡교통</v>
      </c>
      <c r="B7" s="128" t="str">
        <f t="shared" si="1"/>
        <v>공윤호</v>
      </c>
      <c r="C7" s="129" t="str">
        <f t="shared" si="2"/>
        <v>D</v>
      </c>
      <c r="D7" s="130">
        <f t="shared" si="3"/>
        <v>0.83153913058653628</v>
      </c>
      <c r="E7" s="131">
        <f t="shared" si="4"/>
        <v>3639</v>
      </c>
      <c r="F7" s="132" t="str">
        <f t="shared" si="5"/>
        <v>310</v>
      </c>
      <c r="G7" s="133" t="str">
        <f t="shared" si="6"/>
        <v>73아1730</v>
      </c>
      <c r="H7" s="134">
        <f t="shared" si="7"/>
        <v>17</v>
      </c>
      <c r="I7" s="135">
        <f t="shared" si="8"/>
        <v>3160.7940000000003</v>
      </c>
      <c r="J7" s="136">
        <f t="shared" si="9"/>
        <v>2.9062598016464658E-3</v>
      </c>
      <c r="K7" s="136">
        <f t="shared" si="10"/>
        <v>0.42055372454084045</v>
      </c>
      <c r="L7" s="136">
        <f t="shared" si="11"/>
        <v>0.14300204315751042</v>
      </c>
      <c r="M7" s="137">
        <f t="shared" si="12"/>
        <v>18.297000000000001</v>
      </c>
      <c r="N7" s="138">
        <f t="shared" si="13"/>
        <v>3.1637620167590801E-2</v>
      </c>
      <c r="O7" s="138">
        <v>70</v>
      </c>
      <c r="P7" s="233">
        <f t="shared" si="15"/>
        <v>88</v>
      </c>
      <c r="Q7" s="234">
        <f t="shared" si="16"/>
        <v>1</v>
      </c>
      <c r="R7" s="234">
        <f t="shared" si="17"/>
        <v>711</v>
      </c>
      <c r="T7">
        <v>532</v>
      </c>
      <c r="U7">
        <v>3639</v>
      </c>
      <c r="V7" t="s">
        <v>231</v>
      </c>
      <c r="W7">
        <v>3160.7939999999999</v>
      </c>
      <c r="X7">
        <v>1474.5609999999999</v>
      </c>
      <c r="Y7">
        <v>2.1440000000000001</v>
      </c>
      <c r="Z7">
        <v>18.297000000000001</v>
      </c>
      <c r="AA7">
        <v>154.45109199999999</v>
      </c>
      <c r="AB7">
        <v>0.44887500000000002</v>
      </c>
      <c r="AC7">
        <v>64.954982000000001</v>
      </c>
      <c r="AD7" s="1">
        <v>452</v>
      </c>
      <c r="AE7">
        <v>1</v>
      </c>
      <c r="AF7">
        <v>711</v>
      </c>
      <c r="AG7">
        <v>104</v>
      </c>
      <c r="AH7">
        <v>20.464690999999998</v>
      </c>
      <c r="AI7">
        <v>28198</v>
      </c>
      <c r="AJ7">
        <v>10815.2</v>
      </c>
      <c r="AK7">
        <v>88</v>
      </c>
      <c r="AL7">
        <v>69325</v>
      </c>
      <c r="AM7" t="s">
        <v>232</v>
      </c>
      <c r="AN7" t="s">
        <v>393</v>
      </c>
      <c r="AO7">
        <v>331.90800000000002</v>
      </c>
      <c r="AR7" t="s">
        <v>119</v>
      </c>
      <c r="AS7" t="s">
        <v>120</v>
      </c>
      <c r="AT7" t="s">
        <v>200</v>
      </c>
      <c r="AU7" t="s">
        <v>231</v>
      </c>
      <c r="AV7" t="s">
        <v>48</v>
      </c>
      <c r="AW7">
        <v>17</v>
      </c>
      <c r="BB7">
        <v>0.83153913058653628</v>
      </c>
      <c r="BC7" t="s">
        <v>67</v>
      </c>
      <c r="BF7" t="s">
        <v>119</v>
      </c>
      <c r="BG7" t="s">
        <v>120</v>
      </c>
      <c r="BH7" t="s">
        <v>231</v>
      </c>
      <c r="BI7">
        <v>3639</v>
      </c>
      <c r="BJ7">
        <v>17</v>
      </c>
      <c r="BK7" t="s">
        <v>200</v>
      </c>
      <c r="BL7" t="s">
        <v>199</v>
      </c>
      <c r="BM7">
        <v>0.83153913058653628</v>
      </c>
      <c r="BN7" t="s">
        <v>67</v>
      </c>
      <c r="BO7" t="s">
        <v>180</v>
      </c>
      <c r="BP7">
        <v>3160.7940000000003</v>
      </c>
    </row>
    <row r="8" spans="1:68" ht="16.5" x14ac:dyDescent="0.25">
      <c r="A8" s="110" t="str">
        <f t="shared" ref="A8:A71" si="18">BF8</f>
        <v>청룡교통</v>
      </c>
      <c r="B8" s="111" t="str">
        <f t="shared" ref="B8:B71" si="19">BH8</f>
        <v>공재구</v>
      </c>
      <c r="C8" s="112" t="str">
        <f t="shared" ref="C8:C71" si="20">BN8</f>
        <v>D</v>
      </c>
      <c r="D8" s="113">
        <f t="shared" ref="D8:D71" si="21">BM8</f>
        <v>0.84282323407280035</v>
      </c>
      <c r="E8" s="114">
        <f t="shared" ref="E8:E71" si="22">U8</f>
        <v>3605</v>
      </c>
      <c r="F8" s="115" t="str">
        <f t="shared" ref="F8:F71" si="23">BG8</f>
        <v>310</v>
      </c>
      <c r="G8" s="116" t="str">
        <f t="shared" ref="G8:G71" si="24">BK8</f>
        <v>73아1731</v>
      </c>
      <c r="H8" s="117">
        <f t="shared" ref="H8:H71" si="25">BJ8</f>
        <v>5</v>
      </c>
      <c r="I8" s="118">
        <f t="shared" ref="I8:I71" si="26">BP8</f>
        <v>3485.8240000000001</v>
      </c>
      <c r="J8" s="119">
        <f t="shared" ref="J8:J71" si="27">AB8/AA8</f>
        <v>1.6983843985851173E-2</v>
      </c>
      <c r="K8" s="119">
        <f t="shared" ref="K8:K71" si="28">AC8/AA8</f>
        <v>0.33251126253952579</v>
      </c>
      <c r="L8" s="119">
        <f t="shared" ref="L8:L71" si="29">AD8/I8</f>
        <v>0.13626620276869975</v>
      </c>
      <c r="M8" s="120">
        <f t="shared" ref="M8:M71" si="30">Z8</f>
        <v>20.497</v>
      </c>
      <c r="N8" s="121">
        <f t="shared" ref="N8:N71" si="31">AE8*100/W8</f>
        <v>0</v>
      </c>
      <c r="O8" s="121">
        <f t="shared" ref="O8:O71" si="32">AF8*100/W8</f>
        <v>5.1350842727573163</v>
      </c>
      <c r="P8" s="235">
        <f t="shared" ref="P8:P71" si="33">AK8</f>
        <v>63</v>
      </c>
      <c r="Q8" s="236">
        <f t="shared" ref="Q8:Q71" si="34">AE8</f>
        <v>0</v>
      </c>
      <c r="R8" s="236">
        <f t="shared" ref="R8:R71" si="35">AF8</f>
        <v>179</v>
      </c>
      <c r="T8">
        <v>532</v>
      </c>
      <c r="U8">
        <v>3605</v>
      </c>
      <c r="V8" t="s">
        <v>233</v>
      </c>
      <c r="W8">
        <v>3485.8240000000001</v>
      </c>
      <c r="X8">
        <v>1312.2650000000001</v>
      </c>
      <c r="Y8">
        <v>2.6560000000000001</v>
      </c>
      <c r="Z8">
        <v>20.497</v>
      </c>
      <c r="AA8">
        <v>117.496369</v>
      </c>
      <c r="AB8">
        <v>1.9955400000000001</v>
      </c>
      <c r="AC8">
        <v>39.068866</v>
      </c>
      <c r="AD8" s="1">
        <v>475</v>
      </c>
      <c r="AE8">
        <v>0</v>
      </c>
      <c r="AF8">
        <v>179</v>
      </c>
      <c r="AG8">
        <v>107</v>
      </c>
      <c r="AH8">
        <v>29.667504000000001</v>
      </c>
      <c r="AI8">
        <v>48675.4</v>
      </c>
      <c r="AJ8">
        <v>23565.599999999999</v>
      </c>
      <c r="AK8">
        <v>63</v>
      </c>
      <c r="AL8">
        <v>40615</v>
      </c>
      <c r="AM8" t="s">
        <v>234</v>
      </c>
      <c r="AN8" t="s">
        <v>427</v>
      </c>
      <c r="AO8">
        <v>1549.8520000000001</v>
      </c>
      <c r="AR8" t="s">
        <v>119</v>
      </c>
      <c r="AS8" t="s">
        <v>120</v>
      </c>
      <c r="AT8" t="s">
        <v>201</v>
      </c>
      <c r="AU8" t="s">
        <v>233</v>
      </c>
      <c r="AV8" t="s">
        <v>48</v>
      </c>
      <c r="AW8">
        <v>5</v>
      </c>
      <c r="BB8">
        <v>0.84282323407280035</v>
      </c>
      <c r="BC8" t="s">
        <v>67</v>
      </c>
      <c r="BF8" t="s">
        <v>119</v>
      </c>
      <c r="BG8" t="s">
        <v>120</v>
      </c>
      <c r="BH8" t="s">
        <v>233</v>
      </c>
      <c r="BI8">
        <v>3605</v>
      </c>
      <c r="BJ8">
        <v>5</v>
      </c>
      <c r="BK8" t="s">
        <v>201</v>
      </c>
      <c r="BL8" t="s">
        <v>225</v>
      </c>
      <c r="BM8">
        <v>0.84282323407280035</v>
      </c>
      <c r="BN8" t="s">
        <v>67</v>
      </c>
      <c r="BO8" t="s">
        <v>180</v>
      </c>
      <c r="BP8">
        <v>3485.8240000000001</v>
      </c>
    </row>
    <row r="9" spans="1:68" ht="16.5" x14ac:dyDescent="0.25">
      <c r="A9" s="127" t="str">
        <f t="shared" si="18"/>
        <v>청룡교통</v>
      </c>
      <c r="B9" s="128" t="str">
        <f t="shared" si="19"/>
        <v>구성모</v>
      </c>
      <c r="C9" s="129" t="str">
        <f t="shared" si="20"/>
        <v>A</v>
      </c>
      <c r="D9" s="130">
        <f t="shared" si="21"/>
        <v>0.97666666666666668</v>
      </c>
      <c r="E9" s="131">
        <f t="shared" si="22"/>
        <v>3433</v>
      </c>
      <c r="F9" s="132" t="str">
        <f t="shared" si="23"/>
        <v>43</v>
      </c>
      <c r="G9" s="133" t="str">
        <f t="shared" si="24"/>
        <v>73아1060</v>
      </c>
      <c r="H9" s="134">
        <f t="shared" si="25"/>
        <v>1</v>
      </c>
      <c r="I9" s="135">
        <f t="shared" si="26"/>
        <v>2278.0459999999998</v>
      </c>
      <c r="J9" s="136">
        <f t="shared" si="27"/>
        <v>3.7818423139990433E-2</v>
      </c>
      <c r="K9" s="136">
        <f t="shared" si="28"/>
        <v>0.31032700098690552</v>
      </c>
      <c r="L9" s="136">
        <f t="shared" si="29"/>
        <v>0.16417578925096335</v>
      </c>
      <c r="M9" s="137">
        <f t="shared" si="30"/>
        <v>14.146000000000001</v>
      </c>
      <c r="N9" s="138">
        <f t="shared" si="31"/>
        <v>0.21948634926599378</v>
      </c>
      <c r="O9" s="138">
        <f t="shared" si="32"/>
        <v>13.388667305225621</v>
      </c>
      <c r="P9" s="233">
        <f t="shared" si="33"/>
        <v>23</v>
      </c>
      <c r="Q9" s="234">
        <f t="shared" si="34"/>
        <v>5</v>
      </c>
      <c r="R9" s="234">
        <f t="shared" si="35"/>
        <v>305</v>
      </c>
      <c r="T9">
        <v>532</v>
      </c>
      <c r="U9">
        <v>3433</v>
      </c>
      <c r="V9" t="s">
        <v>235</v>
      </c>
      <c r="W9">
        <v>2278.0459999999998</v>
      </c>
      <c r="X9">
        <v>1110.6489999999999</v>
      </c>
      <c r="Y9">
        <v>2.0510000000000002</v>
      </c>
      <c r="Z9">
        <v>14.146000000000001</v>
      </c>
      <c r="AA9">
        <v>120.86162299999999</v>
      </c>
      <c r="AB9">
        <v>4.5707959999999996</v>
      </c>
      <c r="AC9">
        <v>37.506625</v>
      </c>
      <c r="AD9" s="1">
        <v>374</v>
      </c>
      <c r="AE9">
        <v>5</v>
      </c>
      <c r="AF9">
        <v>305</v>
      </c>
      <c r="AG9">
        <v>103</v>
      </c>
      <c r="AH9">
        <v>18.848381</v>
      </c>
      <c r="AI9">
        <v>1773.2</v>
      </c>
      <c r="AJ9">
        <v>6.5</v>
      </c>
      <c r="AK9">
        <v>23</v>
      </c>
      <c r="AL9">
        <v>8129</v>
      </c>
      <c r="AM9" t="s">
        <v>236</v>
      </c>
      <c r="AN9" t="s">
        <v>428</v>
      </c>
      <c r="AO9">
        <v>2278.0459999999998</v>
      </c>
      <c r="AR9" t="s">
        <v>119</v>
      </c>
      <c r="AS9" t="s">
        <v>121</v>
      </c>
      <c r="AT9" t="s">
        <v>206</v>
      </c>
      <c r="AU9" t="s">
        <v>235</v>
      </c>
      <c r="AV9" t="s">
        <v>48</v>
      </c>
      <c r="AW9">
        <v>1</v>
      </c>
      <c r="BB9">
        <v>0.97666666666666668</v>
      </c>
      <c r="BC9" t="s">
        <v>66</v>
      </c>
      <c r="BF9" t="s">
        <v>119</v>
      </c>
      <c r="BG9" t="s">
        <v>121</v>
      </c>
      <c r="BH9" t="s">
        <v>235</v>
      </c>
      <c r="BI9">
        <v>3433</v>
      </c>
      <c r="BJ9">
        <v>1</v>
      </c>
      <c r="BK9" t="s">
        <v>206</v>
      </c>
      <c r="BL9" t="s">
        <v>175</v>
      </c>
      <c r="BM9">
        <v>0.97666666666666668</v>
      </c>
      <c r="BN9" t="s">
        <v>66</v>
      </c>
      <c r="BO9" t="s">
        <v>179</v>
      </c>
      <c r="BP9">
        <v>2278.0459999999998</v>
      </c>
    </row>
    <row r="10" spans="1:68" ht="16.5" x14ac:dyDescent="0.25">
      <c r="A10" s="110" t="str">
        <f t="shared" si="18"/>
        <v>청룡교통</v>
      </c>
      <c r="B10" s="111" t="str">
        <f t="shared" si="19"/>
        <v>권순구</v>
      </c>
      <c r="C10" s="112" t="str">
        <f t="shared" si="20"/>
        <v>F</v>
      </c>
      <c r="D10" s="113">
        <f t="shared" si="21"/>
        <v>0.79437499999999994</v>
      </c>
      <c r="E10" s="114">
        <f t="shared" si="22"/>
        <v>333</v>
      </c>
      <c r="F10" s="115" t="str">
        <f t="shared" si="23"/>
        <v>예비</v>
      </c>
      <c r="G10" s="116" t="str">
        <f t="shared" si="24"/>
        <v>73아1082</v>
      </c>
      <c r="H10" s="117">
        <f t="shared" si="25"/>
        <v>1</v>
      </c>
      <c r="I10" s="118">
        <f t="shared" si="26"/>
        <v>2405.221</v>
      </c>
      <c r="J10" s="119">
        <f t="shared" si="27"/>
        <v>3.5612694541092976E-2</v>
      </c>
      <c r="K10" s="119">
        <f t="shared" si="28"/>
        <v>0.38500773485672729</v>
      </c>
      <c r="L10" s="119">
        <f t="shared" si="29"/>
        <v>0.14260643824413641</v>
      </c>
      <c r="M10" s="120">
        <f t="shared" si="30"/>
        <v>17.062999999999999</v>
      </c>
      <c r="N10" s="121">
        <f t="shared" si="31"/>
        <v>0</v>
      </c>
      <c r="O10" s="121">
        <f t="shared" si="32"/>
        <v>6.7353478121137309</v>
      </c>
      <c r="P10" s="235">
        <f t="shared" si="33"/>
        <v>59</v>
      </c>
      <c r="Q10" s="236">
        <f t="shared" si="34"/>
        <v>0</v>
      </c>
      <c r="R10" s="236">
        <f t="shared" si="35"/>
        <v>162</v>
      </c>
      <c r="T10">
        <v>532</v>
      </c>
      <c r="U10">
        <v>333</v>
      </c>
      <c r="V10" t="s">
        <v>430</v>
      </c>
      <c r="W10">
        <v>2405.221</v>
      </c>
      <c r="X10">
        <v>946.04600000000005</v>
      </c>
      <c r="Y10">
        <v>2.5419999999999998</v>
      </c>
      <c r="Z10">
        <v>17.062999999999999</v>
      </c>
      <c r="AA10">
        <v>101.812487</v>
      </c>
      <c r="AB10">
        <v>3.6258170000000001</v>
      </c>
      <c r="AC10">
        <v>39.198594999999997</v>
      </c>
      <c r="AD10" s="1">
        <v>343</v>
      </c>
      <c r="AE10">
        <v>0</v>
      </c>
      <c r="AF10">
        <v>162</v>
      </c>
      <c r="AG10">
        <v>107</v>
      </c>
      <c r="AH10">
        <v>23.624027000000002</v>
      </c>
      <c r="AI10">
        <v>40512.5</v>
      </c>
      <c r="AJ10">
        <v>12130.9</v>
      </c>
      <c r="AK10">
        <v>59</v>
      </c>
      <c r="AL10">
        <v>47151</v>
      </c>
      <c r="AM10" t="s">
        <v>429</v>
      </c>
      <c r="AN10" t="s">
        <v>431</v>
      </c>
      <c r="AO10">
        <v>2405.221</v>
      </c>
      <c r="AR10" t="s">
        <v>119</v>
      </c>
      <c r="AS10" t="s">
        <v>91</v>
      </c>
      <c r="AT10" t="s">
        <v>226</v>
      </c>
      <c r="AU10" t="s">
        <v>430</v>
      </c>
      <c r="AV10" t="s">
        <v>48</v>
      </c>
      <c r="AW10">
        <v>1</v>
      </c>
      <c r="BB10">
        <v>0.79437499999999994</v>
      </c>
      <c r="BC10" t="s">
        <v>70</v>
      </c>
      <c r="BF10" t="s">
        <v>119</v>
      </c>
      <c r="BG10" t="s">
        <v>91</v>
      </c>
      <c r="BH10" t="s">
        <v>430</v>
      </c>
      <c r="BI10">
        <v>333</v>
      </c>
      <c r="BJ10">
        <v>1</v>
      </c>
      <c r="BK10" t="s">
        <v>226</v>
      </c>
      <c r="BL10" t="s">
        <v>175</v>
      </c>
      <c r="BM10">
        <v>0.79437499999999994</v>
      </c>
      <c r="BN10" t="s">
        <v>70</v>
      </c>
      <c r="BO10" t="s">
        <v>186</v>
      </c>
      <c r="BP10">
        <v>2405.221</v>
      </c>
    </row>
    <row r="11" spans="1:68" ht="16.5" x14ac:dyDescent="0.25">
      <c r="A11" s="127" t="str">
        <f t="shared" si="18"/>
        <v>청룡교통</v>
      </c>
      <c r="B11" s="128" t="str">
        <f t="shared" si="19"/>
        <v>권혁민</v>
      </c>
      <c r="C11" s="129" t="str">
        <f t="shared" si="20"/>
        <v>C</v>
      </c>
      <c r="D11" s="130">
        <f t="shared" si="21"/>
        <v>0.89835073760653228</v>
      </c>
      <c r="E11" s="131">
        <f t="shared" si="22"/>
        <v>5776</v>
      </c>
      <c r="F11" s="132" t="str">
        <f t="shared" si="23"/>
        <v>43-1</v>
      </c>
      <c r="G11" s="133" t="str">
        <f t="shared" si="24"/>
        <v>73아1084</v>
      </c>
      <c r="H11" s="134">
        <f t="shared" si="25"/>
        <v>3</v>
      </c>
      <c r="I11" s="135">
        <f t="shared" si="26"/>
        <v>2747.03</v>
      </c>
      <c r="J11" s="136">
        <f t="shared" si="27"/>
        <v>3.5170414161681374E-2</v>
      </c>
      <c r="K11" s="136">
        <f t="shared" si="28"/>
        <v>0.32302763204234214</v>
      </c>
      <c r="L11" s="136">
        <f t="shared" si="29"/>
        <v>7.462605068018914E-2</v>
      </c>
      <c r="M11" s="137">
        <f t="shared" si="30"/>
        <v>10.853</v>
      </c>
      <c r="N11" s="138">
        <f t="shared" si="31"/>
        <v>0</v>
      </c>
      <c r="O11" s="138">
        <f t="shared" si="32"/>
        <v>9.4283644517897507</v>
      </c>
      <c r="P11" s="233">
        <f t="shared" si="33"/>
        <v>11</v>
      </c>
      <c r="Q11" s="234">
        <f t="shared" si="34"/>
        <v>0</v>
      </c>
      <c r="R11" s="234">
        <f t="shared" si="35"/>
        <v>259</v>
      </c>
      <c r="T11">
        <v>532</v>
      </c>
      <c r="U11">
        <v>5776</v>
      </c>
      <c r="V11" t="s">
        <v>237</v>
      </c>
      <c r="W11">
        <v>2747.03</v>
      </c>
      <c r="X11">
        <v>1352.1410000000001</v>
      </c>
      <c r="Y11">
        <v>2.032</v>
      </c>
      <c r="Z11">
        <v>10.853</v>
      </c>
      <c r="AA11">
        <v>163.42494500000001</v>
      </c>
      <c r="AB11">
        <v>5.7477229999999997</v>
      </c>
      <c r="AC11">
        <v>52.790773000000002</v>
      </c>
      <c r="AD11" s="1">
        <v>205</v>
      </c>
      <c r="AE11">
        <v>0</v>
      </c>
      <c r="AF11">
        <v>259</v>
      </c>
      <c r="AG11">
        <v>87</v>
      </c>
      <c r="AH11">
        <v>16.809121999999999</v>
      </c>
      <c r="AI11">
        <v>1544.9</v>
      </c>
      <c r="AJ11">
        <v>29.1</v>
      </c>
      <c r="AK11">
        <v>11</v>
      </c>
      <c r="AL11">
        <v>1113</v>
      </c>
      <c r="AM11" t="s">
        <v>238</v>
      </c>
      <c r="AN11" t="s">
        <v>432</v>
      </c>
      <c r="AO11">
        <v>1864.25</v>
      </c>
      <c r="AR11" t="s">
        <v>119</v>
      </c>
      <c r="AS11" t="s">
        <v>122</v>
      </c>
      <c r="AT11" t="s">
        <v>218</v>
      </c>
      <c r="AU11" t="s">
        <v>237</v>
      </c>
      <c r="AV11" t="s">
        <v>48</v>
      </c>
      <c r="AW11">
        <v>3</v>
      </c>
      <c r="BB11">
        <v>0.89835073760653228</v>
      </c>
      <c r="BC11" t="s">
        <v>69</v>
      </c>
      <c r="BF11" t="s">
        <v>119</v>
      </c>
      <c r="BG11" t="s">
        <v>122</v>
      </c>
      <c r="BH11" t="s">
        <v>237</v>
      </c>
      <c r="BI11">
        <v>5776</v>
      </c>
      <c r="BJ11">
        <v>3</v>
      </c>
      <c r="BK11" t="s">
        <v>218</v>
      </c>
      <c r="BL11" t="s">
        <v>223</v>
      </c>
      <c r="BM11">
        <v>0.89835073760653228</v>
      </c>
      <c r="BN11" t="s">
        <v>69</v>
      </c>
      <c r="BO11" t="s">
        <v>178</v>
      </c>
      <c r="BP11">
        <v>2747.03</v>
      </c>
    </row>
    <row r="12" spans="1:68" ht="16.5" x14ac:dyDescent="0.25">
      <c r="A12" s="110" t="str">
        <f t="shared" si="18"/>
        <v>청룡교통</v>
      </c>
      <c r="B12" s="111" t="str">
        <f t="shared" si="19"/>
        <v>김광종</v>
      </c>
      <c r="C12" s="112" t="str">
        <f t="shared" si="20"/>
        <v>A</v>
      </c>
      <c r="D12" s="113">
        <f t="shared" si="21"/>
        <v>0.99825898377922395</v>
      </c>
      <c r="E12" s="114">
        <f t="shared" si="22"/>
        <v>6580</v>
      </c>
      <c r="F12" s="115" t="str">
        <f t="shared" si="23"/>
        <v>43</v>
      </c>
      <c r="G12" s="116" t="str">
        <f t="shared" si="24"/>
        <v>73아1060</v>
      </c>
      <c r="H12" s="117">
        <f t="shared" si="25"/>
        <v>2</v>
      </c>
      <c r="I12" s="118">
        <f t="shared" si="26"/>
        <v>3178.252</v>
      </c>
      <c r="J12" s="119">
        <f t="shared" si="27"/>
        <v>2.2079991348106513E-2</v>
      </c>
      <c r="K12" s="119">
        <f t="shared" si="28"/>
        <v>0.3900741474417399</v>
      </c>
      <c r="L12" s="119">
        <f t="shared" si="29"/>
        <v>0.20136855101483458</v>
      </c>
      <c r="M12" s="120">
        <f t="shared" si="30"/>
        <v>13.23</v>
      </c>
      <c r="N12" s="121">
        <f t="shared" si="31"/>
        <v>3.1463836096067899E-2</v>
      </c>
      <c r="O12" s="121">
        <f t="shared" si="32"/>
        <v>16.612905458723851</v>
      </c>
      <c r="P12" s="235">
        <f t="shared" si="33"/>
        <v>104</v>
      </c>
      <c r="Q12" s="236">
        <f t="shared" si="34"/>
        <v>1</v>
      </c>
      <c r="R12" s="236">
        <f t="shared" si="35"/>
        <v>528</v>
      </c>
      <c r="T12">
        <v>532</v>
      </c>
      <c r="U12">
        <v>6580</v>
      </c>
      <c r="V12" t="s">
        <v>239</v>
      </c>
      <c r="W12">
        <v>3178.252</v>
      </c>
      <c r="X12">
        <v>1504.539</v>
      </c>
      <c r="Y12">
        <v>2.1120000000000001</v>
      </c>
      <c r="Z12">
        <v>13.23</v>
      </c>
      <c r="AA12">
        <v>189.77579900000001</v>
      </c>
      <c r="AB12">
        <v>4.1902480000000004</v>
      </c>
      <c r="AC12">
        <v>74.026633000000004</v>
      </c>
      <c r="AD12" s="1">
        <v>640</v>
      </c>
      <c r="AE12">
        <v>1</v>
      </c>
      <c r="AF12">
        <v>528</v>
      </c>
      <c r="AG12">
        <v>92</v>
      </c>
      <c r="AH12">
        <v>16.747404</v>
      </c>
      <c r="AI12">
        <v>5390.2</v>
      </c>
      <c r="AJ12">
        <v>74.400000000000006</v>
      </c>
      <c r="AK12">
        <v>104</v>
      </c>
      <c r="AL12">
        <v>60545</v>
      </c>
      <c r="AM12" t="s">
        <v>240</v>
      </c>
      <c r="AN12" t="s">
        <v>433</v>
      </c>
      <c r="AO12">
        <v>3032.1990000000001</v>
      </c>
      <c r="AR12" t="s">
        <v>119</v>
      </c>
      <c r="AS12" t="s">
        <v>121</v>
      </c>
      <c r="AT12" t="s">
        <v>206</v>
      </c>
      <c r="AU12" t="s">
        <v>239</v>
      </c>
      <c r="AV12" t="s">
        <v>48</v>
      </c>
      <c r="AW12">
        <v>2</v>
      </c>
      <c r="BB12">
        <v>0.99825898377922395</v>
      </c>
      <c r="BC12" t="s">
        <v>66</v>
      </c>
      <c r="BF12" t="s">
        <v>119</v>
      </c>
      <c r="BG12" t="s">
        <v>121</v>
      </c>
      <c r="BH12" t="s">
        <v>239</v>
      </c>
      <c r="BI12">
        <v>6580</v>
      </c>
      <c r="BJ12">
        <v>2</v>
      </c>
      <c r="BK12" t="s">
        <v>206</v>
      </c>
      <c r="BL12" t="s">
        <v>224</v>
      </c>
      <c r="BM12">
        <v>0.99825898377922395</v>
      </c>
      <c r="BN12" t="s">
        <v>66</v>
      </c>
      <c r="BO12" t="s">
        <v>179</v>
      </c>
      <c r="BP12">
        <v>3178.252</v>
      </c>
    </row>
    <row r="13" spans="1:68" ht="16.5" x14ac:dyDescent="0.25">
      <c r="A13" s="127" t="str">
        <f t="shared" si="18"/>
        <v>청룡교통</v>
      </c>
      <c r="B13" s="128" t="str">
        <f t="shared" si="19"/>
        <v>김기웅</v>
      </c>
      <c r="C13" s="129" t="str">
        <f t="shared" si="20"/>
        <v>B</v>
      </c>
      <c r="D13" s="130">
        <f t="shared" si="21"/>
        <v>0.9319698552040776</v>
      </c>
      <c r="E13" s="131">
        <f t="shared" si="22"/>
        <v>8129</v>
      </c>
      <c r="F13" s="132" t="str">
        <f t="shared" si="23"/>
        <v>43-1</v>
      </c>
      <c r="G13" s="133" t="str">
        <f t="shared" si="24"/>
        <v>75바1073</v>
      </c>
      <c r="H13" s="134">
        <f t="shared" si="25"/>
        <v>8</v>
      </c>
      <c r="I13" s="135">
        <f t="shared" si="26"/>
        <v>1348.646</v>
      </c>
      <c r="J13" s="136">
        <f t="shared" si="27"/>
        <v>3.5345640422814524E-2</v>
      </c>
      <c r="K13" s="136">
        <f t="shared" si="28"/>
        <v>0.33172694188094498</v>
      </c>
      <c r="L13" s="136">
        <f t="shared" si="29"/>
        <v>0.15348727538583143</v>
      </c>
      <c r="M13" s="137">
        <f t="shared" si="30"/>
        <v>12.875</v>
      </c>
      <c r="N13" s="138">
        <f t="shared" si="31"/>
        <v>0</v>
      </c>
      <c r="O13" s="138">
        <f t="shared" si="32"/>
        <v>12.382789849968042</v>
      </c>
      <c r="P13" s="233">
        <f t="shared" si="33"/>
        <v>9</v>
      </c>
      <c r="Q13" s="234">
        <f t="shared" si="34"/>
        <v>0</v>
      </c>
      <c r="R13" s="234">
        <f t="shared" si="35"/>
        <v>167</v>
      </c>
      <c r="T13">
        <v>532</v>
      </c>
      <c r="U13">
        <v>8129</v>
      </c>
      <c r="V13" t="s">
        <v>435</v>
      </c>
      <c r="W13">
        <v>1348.646</v>
      </c>
      <c r="X13">
        <v>618.37300000000005</v>
      </c>
      <c r="Y13">
        <v>2.181</v>
      </c>
      <c r="Z13">
        <v>12.875</v>
      </c>
      <c r="AA13">
        <v>76.497750999999994</v>
      </c>
      <c r="AB13">
        <v>2.703862</v>
      </c>
      <c r="AC13">
        <v>25.376365</v>
      </c>
      <c r="AD13" s="1">
        <v>207</v>
      </c>
      <c r="AE13">
        <v>0</v>
      </c>
      <c r="AF13">
        <v>167</v>
      </c>
      <c r="AG13">
        <v>101</v>
      </c>
      <c r="AH13">
        <v>17.629877</v>
      </c>
      <c r="AI13">
        <v>3133.2</v>
      </c>
      <c r="AJ13">
        <v>1193.9000000000001</v>
      </c>
      <c r="AK13">
        <v>9</v>
      </c>
      <c r="AL13">
        <v>2083</v>
      </c>
      <c r="AM13" t="s">
        <v>434</v>
      </c>
      <c r="AN13" t="s">
        <v>436</v>
      </c>
      <c r="AO13">
        <v>274.29700000000003</v>
      </c>
      <c r="AR13" t="s">
        <v>119</v>
      </c>
      <c r="AS13" t="s">
        <v>122</v>
      </c>
      <c r="AT13" t="s">
        <v>219</v>
      </c>
      <c r="AU13" t="s">
        <v>435</v>
      </c>
      <c r="AV13" t="s">
        <v>48</v>
      </c>
      <c r="AW13">
        <v>8</v>
      </c>
      <c r="BB13">
        <v>0.9319698552040776</v>
      </c>
      <c r="BC13" t="s">
        <v>68</v>
      </c>
      <c r="BF13" t="s">
        <v>119</v>
      </c>
      <c r="BG13" t="s">
        <v>122</v>
      </c>
      <c r="BH13" t="s">
        <v>435</v>
      </c>
      <c r="BI13">
        <v>8129</v>
      </c>
      <c r="BJ13">
        <v>8</v>
      </c>
      <c r="BK13" t="s">
        <v>219</v>
      </c>
      <c r="BL13" t="s">
        <v>212</v>
      </c>
      <c r="BM13">
        <v>0.9319698552040776</v>
      </c>
      <c r="BN13" t="s">
        <v>68</v>
      </c>
      <c r="BO13" t="s">
        <v>176</v>
      </c>
      <c r="BP13">
        <v>1348.646</v>
      </c>
    </row>
    <row r="14" spans="1:68" ht="16.5" x14ac:dyDescent="0.25">
      <c r="A14" s="110" t="str">
        <f t="shared" si="18"/>
        <v>청룡교통</v>
      </c>
      <c r="B14" s="111" t="str">
        <f t="shared" si="19"/>
        <v>김기택</v>
      </c>
      <c r="C14" s="112" t="str">
        <f t="shared" si="20"/>
        <v>F</v>
      </c>
      <c r="D14" s="113">
        <f t="shared" si="21"/>
        <v>0.77880000000000005</v>
      </c>
      <c r="E14" s="114">
        <f t="shared" si="22"/>
        <v>977</v>
      </c>
      <c r="F14" s="115" t="str">
        <f t="shared" si="23"/>
        <v>44</v>
      </c>
      <c r="G14" s="116" t="str">
        <f t="shared" si="24"/>
        <v>73아1052</v>
      </c>
      <c r="H14" s="117">
        <f t="shared" si="25"/>
        <v>1</v>
      </c>
      <c r="I14" s="118">
        <f t="shared" si="26"/>
        <v>2361.9670000000001</v>
      </c>
      <c r="J14" s="119">
        <f t="shared" si="27"/>
        <v>2.9869730436824508E-2</v>
      </c>
      <c r="K14" s="119">
        <f t="shared" si="28"/>
        <v>0.40355075143269847</v>
      </c>
      <c r="L14" s="119">
        <f t="shared" si="29"/>
        <v>0.15537897015495983</v>
      </c>
      <c r="M14" s="120">
        <f t="shared" si="30"/>
        <v>14.276999999999999</v>
      </c>
      <c r="N14" s="121">
        <f t="shared" si="31"/>
        <v>0</v>
      </c>
      <c r="O14" s="121">
        <f t="shared" si="32"/>
        <v>10.554927420097089</v>
      </c>
      <c r="P14" s="235">
        <f t="shared" si="33"/>
        <v>105</v>
      </c>
      <c r="Q14" s="236">
        <f t="shared" si="34"/>
        <v>0</v>
      </c>
      <c r="R14" s="236">
        <f t="shared" si="35"/>
        <v>250</v>
      </c>
      <c r="T14">
        <v>532</v>
      </c>
      <c r="U14">
        <v>977</v>
      </c>
      <c r="V14" t="s">
        <v>242</v>
      </c>
      <c r="W14">
        <v>2368.5619999999999</v>
      </c>
      <c r="X14">
        <v>1216.586</v>
      </c>
      <c r="Y14">
        <v>1.9470000000000001</v>
      </c>
      <c r="Z14">
        <v>14.276999999999999</v>
      </c>
      <c r="AA14">
        <v>139.30775199999999</v>
      </c>
      <c r="AB14">
        <v>4.1610849999999999</v>
      </c>
      <c r="AC14">
        <v>56.217748</v>
      </c>
      <c r="AD14" s="1">
        <v>367</v>
      </c>
      <c r="AE14">
        <v>0</v>
      </c>
      <c r="AF14">
        <v>250</v>
      </c>
      <c r="AG14">
        <v>91</v>
      </c>
      <c r="AH14">
        <v>17.002369999999999</v>
      </c>
      <c r="AI14">
        <v>5699.5</v>
      </c>
      <c r="AJ14">
        <v>21.2</v>
      </c>
      <c r="AK14">
        <v>105</v>
      </c>
      <c r="AL14">
        <v>65902</v>
      </c>
      <c r="AM14" t="s">
        <v>243</v>
      </c>
      <c r="AN14" t="s">
        <v>437</v>
      </c>
      <c r="AO14">
        <v>2361.9670000000001</v>
      </c>
      <c r="AR14" t="s">
        <v>119</v>
      </c>
      <c r="AS14" t="s">
        <v>123</v>
      </c>
      <c r="AT14" t="s">
        <v>220</v>
      </c>
      <c r="AU14" t="s">
        <v>242</v>
      </c>
      <c r="AV14" t="s">
        <v>48</v>
      </c>
      <c r="AW14">
        <v>1</v>
      </c>
      <c r="BB14">
        <v>0.77880000000000005</v>
      </c>
      <c r="BC14" t="s">
        <v>70</v>
      </c>
      <c r="BF14" t="s">
        <v>119</v>
      </c>
      <c r="BG14" t="s">
        <v>123</v>
      </c>
      <c r="BH14" t="s">
        <v>242</v>
      </c>
      <c r="BI14">
        <v>977</v>
      </c>
      <c r="BJ14">
        <v>1</v>
      </c>
      <c r="BK14" t="s">
        <v>220</v>
      </c>
      <c r="BL14" t="s">
        <v>175</v>
      </c>
      <c r="BM14">
        <v>0.77880000000000005</v>
      </c>
      <c r="BN14" t="s">
        <v>70</v>
      </c>
      <c r="BO14" t="s">
        <v>186</v>
      </c>
      <c r="BP14">
        <v>2361.9670000000001</v>
      </c>
    </row>
    <row r="15" spans="1:68" ht="16.5" x14ac:dyDescent="0.25">
      <c r="A15" s="127" t="str">
        <f t="shared" si="18"/>
        <v>청룡교통</v>
      </c>
      <c r="B15" s="128" t="str">
        <f t="shared" si="19"/>
        <v>김남우</v>
      </c>
      <c r="C15" s="129" t="str">
        <f t="shared" si="20"/>
        <v>C</v>
      </c>
      <c r="D15" s="130">
        <f t="shared" si="21"/>
        <v>0.89012936707355372</v>
      </c>
      <c r="E15" s="131">
        <f t="shared" si="22"/>
        <v>8574</v>
      </c>
      <c r="F15" s="132" t="str">
        <f t="shared" si="23"/>
        <v>44</v>
      </c>
      <c r="G15" s="133" t="str">
        <f t="shared" si="24"/>
        <v>73아1081</v>
      </c>
      <c r="H15" s="134">
        <f t="shared" si="25"/>
        <v>4</v>
      </c>
      <c r="I15" s="135">
        <f t="shared" si="26"/>
        <v>3340.7060000000001</v>
      </c>
      <c r="J15" s="136">
        <f t="shared" si="27"/>
        <v>3.6249765467783829E-2</v>
      </c>
      <c r="K15" s="136">
        <f t="shared" si="28"/>
        <v>0.32816172160588486</v>
      </c>
      <c r="L15" s="136">
        <f t="shared" si="29"/>
        <v>0.18169812009796732</v>
      </c>
      <c r="M15" s="137">
        <f t="shared" si="30"/>
        <v>12.922000000000001</v>
      </c>
      <c r="N15" s="138">
        <f t="shared" si="31"/>
        <v>0</v>
      </c>
      <c r="O15" s="138">
        <f t="shared" si="32"/>
        <v>5.0588109220027144</v>
      </c>
      <c r="P15" s="233">
        <f t="shared" si="33"/>
        <v>61</v>
      </c>
      <c r="Q15" s="234">
        <f t="shared" si="34"/>
        <v>0</v>
      </c>
      <c r="R15" s="234">
        <f t="shared" si="35"/>
        <v>169</v>
      </c>
      <c r="T15">
        <v>532</v>
      </c>
      <c r="U15">
        <v>8574</v>
      </c>
      <c r="V15" t="s">
        <v>244</v>
      </c>
      <c r="W15">
        <v>3340.7060000000001</v>
      </c>
      <c r="X15">
        <v>1433.8130000000001</v>
      </c>
      <c r="Y15">
        <v>2.33</v>
      </c>
      <c r="Z15">
        <v>12.922000000000001</v>
      </c>
      <c r="AA15">
        <v>165.616906</v>
      </c>
      <c r="AB15">
        <v>6.0035740000000004</v>
      </c>
      <c r="AC15">
        <v>54.349128999999998</v>
      </c>
      <c r="AD15" s="1">
        <v>607</v>
      </c>
      <c r="AE15">
        <v>0</v>
      </c>
      <c r="AF15">
        <v>169</v>
      </c>
      <c r="AG15">
        <v>101</v>
      </c>
      <c r="AH15">
        <v>20.171285999999998</v>
      </c>
      <c r="AI15">
        <v>10447.200000000001</v>
      </c>
      <c r="AJ15">
        <v>2681.3</v>
      </c>
      <c r="AK15">
        <v>61</v>
      </c>
      <c r="AL15">
        <v>19721</v>
      </c>
      <c r="AM15" t="s">
        <v>245</v>
      </c>
      <c r="AN15" t="s">
        <v>438</v>
      </c>
      <c r="AO15">
        <v>2568.8490000000002</v>
      </c>
      <c r="AR15" t="s">
        <v>119</v>
      </c>
      <c r="AS15" t="s">
        <v>123</v>
      </c>
      <c r="AT15" t="s">
        <v>223</v>
      </c>
      <c r="AU15" t="s">
        <v>244</v>
      </c>
      <c r="AV15" t="s">
        <v>48</v>
      </c>
      <c r="AW15">
        <v>4</v>
      </c>
      <c r="BB15">
        <v>0.89012936707355372</v>
      </c>
      <c r="BC15" t="s">
        <v>69</v>
      </c>
      <c r="BF15" t="s">
        <v>119</v>
      </c>
      <c r="BG15" t="s">
        <v>123</v>
      </c>
      <c r="BH15" t="s">
        <v>244</v>
      </c>
      <c r="BI15">
        <v>8574</v>
      </c>
      <c r="BJ15">
        <v>4</v>
      </c>
      <c r="BK15" t="s">
        <v>223</v>
      </c>
      <c r="BL15" t="s">
        <v>226</v>
      </c>
      <c r="BM15">
        <v>0.89012936707355372</v>
      </c>
      <c r="BN15" t="s">
        <v>69</v>
      </c>
      <c r="BO15" t="s">
        <v>178</v>
      </c>
      <c r="BP15">
        <v>3340.7060000000001</v>
      </c>
    </row>
    <row r="16" spans="1:68" ht="16.5" x14ac:dyDescent="0.25">
      <c r="A16" s="110" t="str">
        <f t="shared" si="18"/>
        <v>청룡교통</v>
      </c>
      <c r="B16" s="111" t="str">
        <f t="shared" si="19"/>
        <v>김동문</v>
      </c>
      <c r="C16" s="112" t="str">
        <f t="shared" si="20"/>
        <v>B</v>
      </c>
      <c r="D16" s="113">
        <f t="shared" si="21"/>
        <v>0.9117499031224221</v>
      </c>
      <c r="E16" s="114">
        <f t="shared" si="22"/>
        <v>6643</v>
      </c>
      <c r="F16" s="115" t="str">
        <f t="shared" si="23"/>
        <v>44</v>
      </c>
      <c r="G16" s="116" t="str">
        <f t="shared" si="24"/>
        <v>73아1083</v>
      </c>
      <c r="H16" s="117">
        <f t="shared" si="25"/>
        <v>10</v>
      </c>
      <c r="I16" s="118">
        <f t="shared" si="26"/>
        <v>1931.7339999999999</v>
      </c>
      <c r="J16" s="119">
        <f t="shared" si="27"/>
        <v>1.9324031804918498E-2</v>
      </c>
      <c r="K16" s="119">
        <f t="shared" si="28"/>
        <v>0.37919689888487157</v>
      </c>
      <c r="L16" s="119">
        <f t="shared" si="29"/>
        <v>0.1501241889411275</v>
      </c>
      <c r="M16" s="120">
        <f t="shared" si="30"/>
        <v>13.14</v>
      </c>
      <c r="N16" s="121">
        <f t="shared" si="31"/>
        <v>0</v>
      </c>
      <c r="O16" s="121">
        <f t="shared" si="32"/>
        <v>8.2423264452740241</v>
      </c>
      <c r="P16" s="235">
        <f t="shared" si="33"/>
        <v>40</v>
      </c>
      <c r="Q16" s="236">
        <f t="shared" si="34"/>
        <v>0</v>
      </c>
      <c r="R16" s="236">
        <f t="shared" si="35"/>
        <v>161</v>
      </c>
      <c r="T16">
        <v>532</v>
      </c>
      <c r="U16">
        <v>6643</v>
      </c>
      <c r="V16" t="s">
        <v>246</v>
      </c>
      <c r="W16">
        <v>1953.3320000000001</v>
      </c>
      <c r="X16">
        <v>928.81600000000003</v>
      </c>
      <c r="Y16">
        <v>2.1030000000000002</v>
      </c>
      <c r="Z16">
        <v>13.14</v>
      </c>
      <c r="AA16">
        <v>114.623026</v>
      </c>
      <c r="AB16">
        <v>2.214979</v>
      </c>
      <c r="AC16">
        <v>43.464696000000004</v>
      </c>
      <c r="AD16" s="1">
        <v>290</v>
      </c>
      <c r="AE16">
        <v>0</v>
      </c>
      <c r="AF16">
        <v>161</v>
      </c>
      <c r="AG16">
        <v>97</v>
      </c>
      <c r="AH16">
        <v>17.041357000000001</v>
      </c>
      <c r="AI16">
        <v>4155.5</v>
      </c>
      <c r="AJ16">
        <v>769.2</v>
      </c>
      <c r="AK16">
        <v>40</v>
      </c>
      <c r="AL16">
        <v>29219</v>
      </c>
      <c r="AM16" t="s">
        <v>247</v>
      </c>
      <c r="AN16" t="s">
        <v>394</v>
      </c>
      <c r="AO16">
        <v>436.09</v>
      </c>
      <c r="AR16" t="s">
        <v>119</v>
      </c>
      <c r="AS16" t="s">
        <v>123</v>
      </c>
      <c r="AT16" t="s">
        <v>224</v>
      </c>
      <c r="AU16" t="s">
        <v>246</v>
      </c>
      <c r="AV16" t="s">
        <v>48</v>
      </c>
      <c r="AW16">
        <v>10</v>
      </c>
      <c r="BB16">
        <v>0.9117499031224221</v>
      </c>
      <c r="BC16" t="s">
        <v>68</v>
      </c>
      <c r="BF16" t="s">
        <v>119</v>
      </c>
      <c r="BG16" t="s">
        <v>123</v>
      </c>
      <c r="BH16" t="s">
        <v>246</v>
      </c>
      <c r="BI16">
        <v>6643</v>
      </c>
      <c r="BJ16">
        <v>10</v>
      </c>
      <c r="BK16" t="s">
        <v>224</v>
      </c>
      <c r="BL16" t="s">
        <v>213</v>
      </c>
      <c r="BM16">
        <v>0.9117499031224221</v>
      </c>
      <c r="BN16" t="s">
        <v>68</v>
      </c>
      <c r="BO16" t="s">
        <v>176</v>
      </c>
      <c r="BP16">
        <v>1931.7339999999999</v>
      </c>
    </row>
    <row r="17" spans="1:68" ht="16.5" x14ac:dyDescent="0.25">
      <c r="A17" s="127" t="str">
        <f t="shared" si="18"/>
        <v>청룡교통</v>
      </c>
      <c r="B17" s="128" t="str">
        <f t="shared" si="19"/>
        <v>김동욱</v>
      </c>
      <c r="C17" s="129" t="str">
        <f t="shared" si="20"/>
        <v>C</v>
      </c>
      <c r="D17" s="130">
        <f t="shared" si="21"/>
        <v>0.89595558855030377</v>
      </c>
      <c r="E17" s="131">
        <f t="shared" si="22"/>
        <v>1784</v>
      </c>
      <c r="F17" s="132" t="str">
        <f t="shared" si="23"/>
        <v>43</v>
      </c>
      <c r="G17" s="133" t="str">
        <f t="shared" si="24"/>
        <v>73아1053</v>
      </c>
      <c r="H17" s="134">
        <f t="shared" si="25"/>
        <v>3</v>
      </c>
      <c r="I17" s="135">
        <f t="shared" si="26"/>
        <v>2793.3230000000003</v>
      </c>
      <c r="J17" s="136">
        <f t="shared" si="27"/>
        <v>1.7176821608108801E-2</v>
      </c>
      <c r="K17" s="136">
        <f t="shared" si="28"/>
        <v>0.38259581123090747</v>
      </c>
      <c r="L17" s="136">
        <f t="shared" si="29"/>
        <v>0.24343765472163439</v>
      </c>
      <c r="M17" s="137">
        <f t="shared" si="30"/>
        <v>15.528</v>
      </c>
      <c r="N17" s="138">
        <f t="shared" si="31"/>
        <v>3.5799655106122708E-2</v>
      </c>
      <c r="O17" s="138">
        <f t="shared" si="32"/>
        <v>8.6993161907878189</v>
      </c>
      <c r="P17" s="233">
        <f t="shared" si="33"/>
        <v>63</v>
      </c>
      <c r="Q17" s="234">
        <f t="shared" si="34"/>
        <v>1</v>
      </c>
      <c r="R17" s="234">
        <f t="shared" si="35"/>
        <v>243</v>
      </c>
      <c r="T17">
        <v>532</v>
      </c>
      <c r="U17">
        <v>1784</v>
      </c>
      <c r="V17" t="s">
        <v>248</v>
      </c>
      <c r="W17">
        <v>2793.3229999999999</v>
      </c>
      <c r="X17">
        <v>1541.588</v>
      </c>
      <c r="Y17">
        <v>1.8120000000000001</v>
      </c>
      <c r="Z17">
        <v>15.528</v>
      </c>
      <c r="AA17">
        <v>178.549971</v>
      </c>
      <c r="AB17">
        <v>3.0669209999999998</v>
      </c>
      <c r="AC17">
        <v>68.312471000000002</v>
      </c>
      <c r="AD17" s="1">
        <v>680</v>
      </c>
      <c r="AE17">
        <v>1</v>
      </c>
      <c r="AF17">
        <v>243</v>
      </c>
      <c r="AG17">
        <v>93</v>
      </c>
      <c r="AH17">
        <v>15.644488000000001</v>
      </c>
      <c r="AI17">
        <v>3660.9</v>
      </c>
      <c r="AJ17">
        <v>354.1</v>
      </c>
      <c r="AK17">
        <v>63</v>
      </c>
      <c r="AL17">
        <v>18401</v>
      </c>
      <c r="AM17" t="s">
        <v>249</v>
      </c>
      <c r="AN17" t="s">
        <v>439</v>
      </c>
      <c r="AO17">
        <v>2279.134</v>
      </c>
      <c r="AR17" t="s">
        <v>119</v>
      </c>
      <c r="AS17" t="s">
        <v>121</v>
      </c>
      <c r="AT17" t="s">
        <v>203</v>
      </c>
      <c r="AU17" t="s">
        <v>248</v>
      </c>
      <c r="AV17" t="s">
        <v>48</v>
      </c>
      <c r="AW17">
        <v>3</v>
      </c>
      <c r="BB17">
        <v>0.89595558855030377</v>
      </c>
      <c r="BC17" t="s">
        <v>69</v>
      </c>
      <c r="BF17" t="s">
        <v>119</v>
      </c>
      <c r="BG17" t="s">
        <v>121</v>
      </c>
      <c r="BH17" t="s">
        <v>248</v>
      </c>
      <c r="BI17">
        <v>1784</v>
      </c>
      <c r="BJ17">
        <v>3</v>
      </c>
      <c r="BK17" t="s">
        <v>203</v>
      </c>
      <c r="BL17" t="s">
        <v>202</v>
      </c>
      <c r="BM17">
        <v>0.89595558855030377</v>
      </c>
      <c r="BN17" t="s">
        <v>69</v>
      </c>
      <c r="BO17" t="s">
        <v>178</v>
      </c>
      <c r="BP17">
        <v>2793.3230000000003</v>
      </c>
    </row>
    <row r="18" spans="1:68" ht="16.5" x14ac:dyDescent="0.25">
      <c r="A18" s="110" t="str">
        <f t="shared" si="18"/>
        <v>청룡교통</v>
      </c>
      <c r="B18" s="111" t="str">
        <f t="shared" si="19"/>
        <v>김민수</v>
      </c>
      <c r="C18" s="112" t="str">
        <f t="shared" si="20"/>
        <v>C</v>
      </c>
      <c r="D18" s="113">
        <f t="shared" si="21"/>
        <v>0.88094876160068192</v>
      </c>
      <c r="E18" s="114">
        <f t="shared" si="22"/>
        <v>3992</v>
      </c>
      <c r="F18" s="115" t="str">
        <f t="shared" si="23"/>
        <v>44</v>
      </c>
      <c r="G18" s="116" t="str">
        <f t="shared" si="24"/>
        <v>73아1081</v>
      </c>
      <c r="H18" s="117">
        <f t="shared" si="25"/>
        <v>12</v>
      </c>
      <c r="I18" s="118">
        <f t="shared" si="26"/>
        <v>2356.14</v>
      </c>
      <c r="J18" s="119">
        <f t="shared" si="27"/>
        <v>1.1892827273632178E-2</v>
      </c>
      <c r="K18" s="119">
        <f t="shared" si="28"/>
        <v>0.35235612814132955</v>
      </c>
      <c r="L18" s="119">
        <f t="shared" si="29"/>
        <v>7.2576332475998886E-2</v>
      </c>
      <c r="M18" s="120">
        <f t="shared" si="30"/>
        <v>14.233000000000001</v>
      </c>
      <c r="N18" s="121">
        <f t="shared" si="31"/>
        <v>0</v>
      </c>
      <c r="O18" s="121">
        <f t="shared" si="32"/>
        <v>4.2442299693566596</v>
      </c>
      <c r="P18" s="235">
        <f t="shared" si="33"/>
        <v>25</v>
      </c>
      <c r="Q18" s="236">
        <f t="shared" si="34"/>
        <v>0</v>
      </c>
      <c r="R18" s="236">
        <f t="shared" si="35"/>
        <v>100</v>
      </c>
      <c r="T18">
        <v>532</v>
      </c>
      <c r="U18">
        <v>3992</v>
      </c>
      <c r="V18" t="s">
        <v>250</v>
      </c>
      <c r="W18">
        <v>2356.14</v>
      </c>
      <c r="X18">
        <v>1150.6130000000001</v>
      </c>
      <c r="Y18">
        <v>2.048</v>
      </c>
      <c r="Z18">
        <v>14.233000000000001</v>
      </c>
      <c r="AA18">
        <v>128.90357900000001</v>
      </c>
      <c r="AB18">
        <v>1.5330280000000001</v>
      </c>
      <c r="AC18">
        <v>45.419966000000002</v>
      </c>
      <c r="AD18" s="1">
        <v>171</v>
      </c>
      <c r="AE18">
        <v>0</v>
      </c>
      <c r="AF18">
        <v>100</v>
      </c>
      <c r="AG18">
        <v>102</v>
      </c>
      <c r="AH18">
        <v>18.278313000000001</v>
      </c>
      <c r="AI18">
        <v>6608.2</v>
      </c>
      <c r="AJ18">
        <v>1550.2</v>
      </c>
      <c r="AK18">
        <v>25</v>
      </c>
      <c r="AL18">
        <v>8663</v>
      </c>
      <c r="AM18" t="s">
        <v>251</v>
      </c>
      <c r="AN18" t="s">
        <v>440</v>
      </c>
      <c r="AO18">
        <v>334.303</v>
      </c>
      <c r="AR18" t="s">
        <v>119</v>
      </c>
      <c r="AS18" t="s">
        <v>123</v>
      </c>
      <c r="AT18" t="s">
        <v>223</v>
      </c>
      <c r="AU18" t="s">
        <v>250</v>
      </c>
      <c r="AV18" t="s">
        <v>48</v>
      </c>
      <c r="AW18">
        <v>12</v>
      </c>
      <c r="BB18">
        <v>0.88094876160068192</v>
      </c>
      <c r="BC18" t="s">
        <v>69</v>
      </c>
      <c r="BF18" t="s">
        <v>119</v>
      </c>
      <c r="BG18" t="s">
        <v>123</v>
      </c>
      <c r="BH18" t="s">
        <v>250</v>
      </c>
      <c r="BI18">
        <v>3992</v>
      </c>
      <c r="BJ18">
        <v>12</v>
      </c>
      <c r="BK18" t="s">
        <v>223</v>
      </c>
      <c r="BL18" t="s">
        <v>203</v>
      </c>
      <c r="BM18">
        <v>0.88094876160068192</v>
      </c>
      <c r="BN18" t="s">
        <v>69</v>
      </c>
      <c r="BO18" t="s">
        <v>178</v>
      </c>
      <c r="BP18">
        <v>2356.14</v>
      </c>
    </row>
    <row r="19" spans="1:68" ht="16.5" x14ac:dyDescent="0.25">
      <c r="A19" s="127" t="str">
        <f t="shared" si="18"/>
        <v>청룡교통</v>
      </c>
      <c r="B19" s="128" t="str">
        <f t="shared" si="19"/>
        <v>김성삼</v>
      </c>
      <c r="C19" s="129" t="str">
        <f t="shared" si="20"/>
        <v>S</v>
      </c>
      <c r="D19" s="130">
        <f t="shared" si="21"/>
        <v>1.0131312223501907</v>
      </c>
      <c r="E19" s="131">
        <f t="shared" si="22"/>
        <v>9484</v>
      </c>
      <c r="F19" s="132" t="str">
        <f t="shared" si="23"/>
        <v>310</v>
      </c>
      <c r="G19" s="133" t="str">
        <f t="shared" si="24"/>
        <v>73아1730</v>
      </c>
      <c r="H19" s="134">
        <f t="shared" si="25"/>
        <v>2</v>
      </c>
      <c r="I19" s="135">
        <f t="shared" si="26"/>
        <v>4526.7969999999996</v>
      </c>
      <c r="J19" s="136">
        <f t="shared" si="27"/>
        <v>2.995676299331905E-2</v>
      </c>
      <c r="K19" s="136">
        <f t="shared" si="28"/>
        <v>0.20758701554765602</v>
      </c>
      <c r="L19" s="136">
        <f t="shared" si="29"/>
        <v>0.12547503234627044</v>
      </c>
      <c r="M19" s="137">
        <f t="shared" si="30"/>
        <v>15.007999999999999</v>
      </c>
      <c r="N19" s="138">
        <f t="shared" si="31"/>
        <v>2.2090674708850431E-2</v>
      </c>
      <c r="O19" s="138">
        <f t="shared" si="32"/>
        <v>2.4962462421000988</v>
      </c>
      <c r="P19" s="233">
        <f t="shared" si="33"/>
        <v>5</v>
      </c>
      <c r="Q19" s="234">
        <f t="shared" si="34"/>
        <v>1</v>
      </c>
      <c r="R19" s="234">
        <f t="shared" si="35"/>
        <v>113</v>
      </c>
      <c r="T19">
        <v>532</v>
      </c>
      <c r="U19">
        <v>9484</v>
      </c>
      <c r="V19" t="s">
        <v>253</v>
      </c>
      <c r="W19">
        <v>4526.7969999999996</v>
      </c>
      <c r="X19">
        <v>1315.489</v>
      </c>
      <c r="Y19">
        <v>3.4409999999999998</v>
      </c>
      <c r="Z19">
        <v>15.007999999999999</v>
      </c>
      <c r="AA19">
        <v>126.78329100000001</v>
      </c>
      <c r="AB19">
        <v>3.7980170000000002</v>
      </c>
      <c r="AC19">
        <v>26.318565</v>
      </c>
      <c r="AD19" s="1">
        <v>568</v>
      </c>
      <c r="AE19">
        <v>1</v>
      </c>
      <c r="AF19">
        <v>113</v>
      </c>
      <c r="AG19">
        <v>89</v>
      </c>
      <c r="AH19">
        <v>35.704996000000001</v>
      </c>
      <c r="AI19">
        <v>34693.5</v>
      </c>
      <c r="AJ19">
        <v>892.8</v>
      </c>
      <c r="AK19">
        <v>5</v>
      </c>
      <c r="AL19">
        <v>1209</v>
      </c>
      <c r="AM19" t="s">
        <v>254</v>
      </c>
      <c r="AN19" t="s">
        <v>441</v>
      </c>
      <c r="AO19">
        <v>4408.3919999999998</v>
      </c>
      <c r="AR19" t="s">
        <v>119</v>
      </c>
      <c r="AS19" t="s">
        <v>120</v>
      </c>
      <c r="AT19" t="s">
        <v>200</v>
      </c>
      <c r="AU19" t="s">
        <v>253</v>
      </c>
      <c r="AV19" t="s">
        <v>48</v>
      </c>
      <c r="AW19">
        <v>2</v>
      </c>
      <c r="BB19">
        <v>1.0131312223501907</v>
      </c>
      <c r="BC19" t="s">
        <v>71</v>
      </c>
      <c r="BF19" t="s">
        <v>119</v>
      </c>
      <c r="BG19" t="s">
        <v>120</v>
      </c>
      <c r="BH19" t="s">
        <v>253</v>
      </c>
      <c r="BI19">
        <v>9484</v>
      </c>
      <c r="BJ19">
        <v>2</v>
      </c>
      <c r="BK19" t="s">
        <v>200</v>
      </c>
      <c r="BL19" t="s">
        <v>195</v>
      </c>
      <c r="BM19">
        <v>1.0131312223501907</v>
      </c>
      <c r="BN19" t="s">
        <v>71</v>
      </c>
      <c r="BO19" t="s">
        <v>177</v>
      </c>
      <c r="BP19">
        <v>4526.7969999999996</v>
      </c>
    </row>
    <row r="20" spans="1:68" ht="16.5" x14ac:dyDescent="0.25">
      <c r="A20" s="110" t="str">
        <f t="shared" si="18"/>
        <v>청룡교통</v>
      </c>
      <c r="B20" s="111" t="str">
        <f t="shared" si="19"/>
        <v>김성태</v>
      </c>
      <c r="C20" s="112" t="str">
        <f t="shared" si="20"/>
        <v>F</v>
      </c>
      <c r="D20" s="113">
        <f t="shared" si="21"/>
        <v>0.78863636363636358</v>
      </c>
      <c r="E20" s="114">
        <f t="shared" si="22"/>
        <v>9359</v>
      </c>
      <c r="F20" s="115" t="str">
        <f t="shared" si="23"/>
        <v>43-1</v>
      </c>
      <c r="G20" s="116" t="str">
        <f t="shared" si="24"/>
        <v>73아1049</v>
      </c>
      <c r="H20" s="117">
        <f t="shared" si="25"/>
        <v>1</v>
      </c>
      <c r="I20" s="118">
        <f t="shared" si="26"/>
        <v>1626.13</v>
      </c>
      <c r="J20" s="119">
        <f t="shared" si="27"/>
        <v>5.1501433180841417E-2</v>
      </c>
      <c r="K20" s="119">
        <f t="shared" si="28"/>
        <v>0.37686510365507003</v>
      </c>
      <c r="L20" s="119">
        <f t="shared" si="29"/>
        <v>0.19924606273791148</v>
      </c>
      <c r="M20" s="120">
        <f t="shared" si="30"/>
        <v>17.382999999999999</v>
      </c>
      <c r="N20" s="121">
        <f t="shared" si="31"/>
        <v>0</v>
      </c>
      <c r="O20" s="121">
        <f t="shared" si="32"/>
        <v>10.823242914158154</v>
      </c>
      <c r="P20" s="235">
        <f t="shared" si="33"/>
        <v>40</v>
      </c>
      <c r="Q20" s="236">
        <f t="shared" si="34"/>
        <v>0</v>
      </c>
      <c r="R20" s="236">
        <f t="shared" si="35"/>
        <v>176</v>
      </c>
      <c r="T20">
        <v>532</v>
      </c>
      <c r="U20">
        <v>9359</v>
      </c>
      <c r="V20" t="s">
        <v>255</v>
      </c>
      <c r="W20">
        <v>1626.13</v>
      </c>
      <c r="X20">
        <v>937.48199999999997</v>
      </c>
      <c r="Y20">
        <v>1.7350000000000001</v>
      </c>
      <c r="Z20">
        <v>17.382999999999999</v>
      </c>
      <c r="AA20">
        <v>106.94358699999999</v>
      </c>
      <c r="AB20">
        <v>5.5077480000000003</v>
      </c>
      <c r="AC20">
        <v>40.303305999999999</v>
      </c>
      <c r="AD20" s="1">
        <v>324</v>
      </c>
      <c r="AE20">
        <v>0</v>
      </c>
      <c r="AF20">
        <v>176</v>
      </c>
      <c r="AG20">
        <v>97</v>
      </c>
      <c r="AH20">
        <v>15.205493000000001</v>
      </c>
      <c r="AI20">
        <v>2381.9</v>
      </c>
      <c r="AJ20">
        <v>117</v>
      </c>
      <c r="AK20">
        <v>40</v>
      </c>
      <c r="AL20">
        <v>13666</v>
      </c>
      <c r="AM20" t="s">
        <v>256</v>
      </c>
      <c r="AN20" t="s">
        <v>442</v>
      </c>
      <c r="AO20">
        <v>1626.13</v>
      </c>
      <c r="AR20" t="s">
        <v>119</v>
      </c>
      <c r="AS20" t="s">
        <v>122</v>
      </c>
      <c r="AT20" t="s">
        <v>214</v>
      </c>
      <c r="AU20" t="s">
        <v>255</v>
      </c>
      <c r="AV20" t="s">
        <v>48</v>
      </c>
      <c r="AW20">
        <v>1</v>
      </c>
      <c r="BB20">
        <v>0.78863636363636358</v>
      </c>
      <c r="BC20" t="s">
        <v>70</v>
      </c>
      <c r="BF20" t="s">
        <v>119</v>
      </c>
      <c r="BG20" t="s">
        <v>122</v>
      </c>
      <c r="BH20" t="s">
        <v>255</v>
      </c>
      <c r="BI20">
        <v>9359</v>
      </c>
      <c r="BJ20">
        <v>1</v>
      </c>
      <c r="BK20" t="s">
        <v>214</v>
      </c>
      <c r="BL20" t="s">
        <v>175</v>
      </c>
      <c r="BM20">
        <v>0.78863636363636358</v>
      </c>
      <c r="BN20" t="s">
        <v>70</v>
      </c>
      <c r="BO20" t="s">
        <v>186</v>
      </c>
      <c r="BP20">
        <v>1626.13</v>
      </c>
    </row>
    <row r="21" spans="1:68" ht="16.5" x14ac:dyDescent="0.25">
      <c r="A21" s="127" t="str">
        <f t="shared" si="18"/>
        <v>청룡교통</v>
      </c>
      <c r="B21" s="128" t="str">
        <f t="shared" si="19"/>
        <v>김지훈</v>
      </c>
      <c r="C21" s="129" t="str">
        <f t="shared" si="20"/>
        <v>D</v>
      </c>
      <c r="D21" s="130">
        <f t="shared" si="21"/>
        <v>0.83406249999999993</v>
      </c>
      <c r="E21" s="131">
        <f t="shared" si="22"/>
        <v>1111</v>
      </c>
      <c r="F21" s="132" t="str">
        <f t="shared" si="23"/>
        <v>예비</v>
      </c>
      <c r="G21" s="133" t="str">
        <f t="shared" si="24"/>
        <v>73아1082</v>
      </c>
      <c r="H21" s="134">
        <f t="shared" si="25"/>
        <v>3</v>
      </c>
      <c r="I21" s="135">
        <f t="shared" si="26"/>
        <v>1331.8829999999998</v>
      </c>
      <c r="J21" s="136">
        <f t="shared" si="27"/>
        <v>1.852746430707929E-2</v>
      </c>
      <c r="K21" s="136">
        <f t="shared" si="28"/>
        <v>0.30559656326142187</v>
      </c>
      <c r="L21" s="136">
        <f t="shared" si="29"/>
        <v>0.11337332183082149</v>
      </c>
      <c r="M21" s="137">
        <f t="shared" si="30"/>
        <v>22.315999999999999</v>
      </c>
      <c r="N21" s="138">
        <f t="shared" si="31"/>
        <v>0</v>
      </c>
      <c r="O21" s="138">
        <f t="shared" si="32"/>
        <v>2.7707925515105312</v>
      </c>
      <c r="P21" s="233">
        <f t="shared" si="33"/>
        <v>16</v>
      </c>
      <c r="Q21" s="234">
        <f t="shared" si="34"/>
        <v>0</v>
      </c>
      <c r="R21" s="234">
        <f t="shared" si="35"/>
        <v>37</v>
      </c>
      <c r="T21">
        <v>532</v>
      </c>
      <c r="U21">
        <v>1111</v>
      </c>
      <c r="V21" t="s">
        <v>257</v>
      </c>
      <c r="W21">
        <v>1335.3579999999999</v>
      </c>
      <c r="X21">
        <v>449.87400000000002</v>
      </c>
      <c r="Y21">
        <v>2.968</v>
      </c>
      <c r="Z21">
        <v>22.315999999999999</v>
      </c>
      <c r="AA21">
        <v>34.738050999999999</v>
      </c>
      <c r="AB21">
        <v>0.64360799999999996</v>
      </c>
      <c r="AC21">
        <v>10.615829</v>
      </c>
      <c r="AD21" s="1">
        <v>151</v>
      </c>
      <c r="AE21">
        <v>0</v>
      </c>
      <c r="AF21">
        <v>37</v>
      </c>
      <c r="AG21">
        <v>108</v>
      </c>
      <c r="AH21">
        <v>38.440786000000003</v>
      </c>
      <c r="AI21">
        <v>29329.4</v>
      </c>
      <c r="AJ21">
        <v>8101.8</v>
      </c>
      <c r="AK21">
        <v>16</v>
      </c>
      <c r="AL21">
        <v>15346</v>
      </c>
      <c r="AM21" t="s">
        <v>258</v>
      </c>
      <c r="AN21" t="s">
        <v>395</v>
      </c>
      <c r="AO21">
        <v>568.63199999999995</v>
      </c>
      <c r="AR21" t="s">
        <v>119</v>
      </c>
      <c r="AS21" t="s">
        <v>91</v>
      </c>
      <c r="AT21" t="s">
        <v>226</v>
      </c>
      <c r="AU21" t="s">
        <v>257</v>
      </c>
      <c r="AV21" t="s">
        <v>48</v>
      </c>
      <c r="AW21">
        <v>3</v>
      </c>
      <c r="BB21">
        <v>0.83406249999999993</v>
      </c>
      <c r="BC21" t="s">
        <v>67</v>
      </c>
      <c r="BF21" t="s">
        <v>119</v>
      </c>
      <c r="BG21" t="s">
        <v>91</v>
      </c>
      <c r="BH21" t="s">
        <v>257</v>
      </c>
      <c r="BI21">
        <v>1111</v>
      </c>
      <c r="BJ21">
        <v>3</v>
      </c>
      <c r="BK21" t="s">
        <v>226</v>
      </c>
      <c r="BL21" t="s">
        <v>201</v>
      </c>
      <c r="BM21">
        <v>0.83406249999999993</v>
      </c>
      <c r="BN21" t="s">
        <v>67</v>
      </c>
      <c r="BO21" t="s">
        <v>180</v>
      </c>
      <c r="BP21">
        <v>1331.8829999999998</v>
      </c>
    </row>
    <row r="22" spans="1:68" ht="16.5" x14ac:dyDescent="0.25">
      <c r="A22" s="110" t="str">
        <f t="shared" si="18"/>
        <v>청룡교통</v>
      </c>
      <c r="B22" s="111" t="str">
        <f t="shared" si="19"/>
        <v>김진규</v>
      </c>
      <c r="C22" s="112" t="str">
        <f t="shared" si="20"/>
        <v>S</v>
      </c>
      <c r="D22" s="113">
        <f t="shared" si="21"/>
        <v>1.0784</v>
      </c>
      <c r="E22" s="114">
        <f t="shared" si="22"/>
        <v>2712</v>
      </c>
      <c r="F22" s="115" t="str">
        <f t="shared" si="23"/>
        <v>44</v>
      </c>
      <c r="G22" s="116" t="str">
        <f t="shared" si="24"/>
        <v>73아1083</v>
      </c>
      <c r="H22" s="117">
        <f t="shared" si="25"/>
        <v>1</v>
      </c>
      <c r="I22" s="118">
        <f t="shared" si="26"/>
        <v>3238.8580000000002</v>
      </c>
      <c r="J22" s="119">
        <f t="shared" si="27"/>
        <v>4.7954743921995356E-2</v>
      </c>
      <c r="K22" s="119">
        <f t="shared" si="28"/>
        <v>0.29022176281599954</v>
      </c>
      <c r="L22" s="119">
        <f t="shared" si="29"/>
        <v>0.1355416013916016</v>
      </c>
      <c r="M22" s="120">
        <f t="shared" si="30"/>
        <v>8.2219999999999995</v>
      </c>
      <c r="N22" s="121">
        <f t="shared" si="31"/>
        <v>0</v>
      </c>
      <c r="O22" s="121">
        <f t="shared" si="32"/>
        <v>0.9571274813529953</v>
      </c>
      <c r="P22" s="235">
        <f t="shared" si="33"/>
        <v>50</v>
      </c>
      <c r="Q22" s="236">
        <f t="shared" si="34"/>
        <v>0</v>
      </c>
      <c r="R22" s="236">
        <f t="shared" si="35"/>
        <v>31</v>
      </c>
      <c r="T22">
        <v>532</v>
      </c>
      <c r="U22">
        <v>2712</v>
      </c>
      <c r="V22" t="s">
        <v>259</v>
      </c>
      <c r="W22">
        <v>3238.8580000000002</v>
      </c>
      <c r="X22">
        <v>1201.4780000000001</v>
      </c>
      <c r="Y22">
        <v>2.6960000000000002</v>
      </c>
      <c r="Z22">
        <v>8.2219999999999995</v>
      </c>
      <c r="AA22">
        <v>178.894689</v>
      </c>
      <c r="AB22">
        <v>8.5788489999999999</v>
      </c>
      <c r="AC22">
        <v>51.919131999999998</v>
      </c>
      <c r="AD22" s="1">
        <v>439</v>
      </c>
      <c r="AE22">
        <v>0</v>
      </c>
      <c r="AF22">
        <v>31</v>
      </c>
      <c r="AG22">
        <v>82</v>
      </c>
      <c r="AH22">
        <v>18.10483</v>
      </c>
      <c r="AI22">
        <v>2036.6</v>
      </c>
      <c r="AJ22">
        <v>8.9</v>
      </c>
      <c r="AK22">
        <v>50</v>
      </c>
      <c r="AL22">
        <v>17451</v>
      </c>
      <c r="AM22" t="s">
        <v>260</v>
      </c>
      <c r="AN22" t="s">
        <v>443</v>
      </c>
      <c r="AO22">
        <v>3238.8580000000002</v>
      </c>
      <c r="AR22" t="s">
        <v>119</v>
      </c>
      <c r="AS22" t="s">
        <v>123</v>
      </c>
      <c r="AT22" t="s">
        <v>224</v>
      </c>
      <c r="AU22" t="s">
        <v>259</v>
      </c>
      <c r="AV22" t="s">
        <v>48</v>
      </c>
      <c r="AW22">
        <v>1</v>
      </c>
      <c r="BB22">
        <v>1.0784</v>
      </c>
      <c r="BC22" t="s">
        <v>71</v>
      </c>
      <c r="BF22" t="s">
        <v>119</v>
      </c>
      <c r="BG22" t="s">
        <v>123</v>
      </c>
      <c r="BH22" t="s">
        <v>259</v>
      </c>
      <c r="BI22">
        <v>2712</v>
      </c>
      <c r="BJ22">
        <v>1</v>
      </c>
      <c r="BK22" t="s">
        <v>224</v>
      </c>
      <c r="BL22" t="s">
        <v>175</v>
      </c>
      <c r="BM22">
        <v>1.0784</v>
      </c>
      <c r="BN22" t="s">
        <v>71</v>
      </c>
      <c r="BO22" t="s">
        <v>177</v>
      </c>
      <c r="BP22">
        <v>3238.8580000000002</v>
      </c>
    </row>
    <row r="23" spans="1:68" ht="16.5" x14ac:dyDescent="0.25">
      <c r="A23" s="127" t="str">
        <f t="shared" si="18"/>
        <v>청룡교통</v>
      </c>
      <c r="B23" s="128" t="str">
        <f t="shared" si="19"/>
        <v>김창구</v>
      </c>
      <c r="C23" s="129" t="str">
        <f t="shared" si="20"/>
        <v>A</v>
      </c>
      <c r="D23" s="130">
        <f t="shared" si="21"/>
        <v>0.97799999999999998</v>
      </c>
      <c r="E23" s="131">
        <f t="shared" si="22"/>
        <v>5419</v>
      </c>
      <c r="F23" s="132" t="str">
        <f t="shared" si="23"/>
        <v>44</v>
      </c>
      <c r="G23" s="133" t="str">
        <f t="shared" si="24"/>
        <v>73아1054</v>
      </c>
      <c r="H23" s="134">
        <f t="shared" si="25"/>
        <v>1</v>
      </c>
      <c r="I23" s="135">
        <f t="shared" si="26"/>
        <v>3106.6120000000001</v>
      </c>
      <c r="J23" s="136">
        <f t="shared" si="27"/>
        <v>2.3527800414489795E-2</v>
      </c>
      <c r="K23" s="136">
        <f t="shared" si="28"/>
        <v>0.32142086421347443</v>
      </c>
      <c r="L23" s="136">
        <f t="shared" si="29"/>
        <v>0.17704174193623148</v>
      </c>
      <c r="M23" s="137">
        <f t="shared" si="30"/>
        <v>10.589</v>
      </c>
      <c r="N23" s="138">
        <f t="shared" si="31"/>
        <v>0</v>
      </c>
      <c r="O23" s="138">
        <f t="shared" si="32"/>
        <v>2.414205571857702</v>
      </c>
      <c r="P23" s="233">
        <f t="shared" si="33"/>
        <v>62</v>
      </c>
      <c r="Q23" s="234">
        <f t="shared" si="34"/>
        <v>0</v>
      </c>
      <c r="R23" s="234">
        <f t="shared" si="35"/>
        <v>75</v>
      </c>
      <c r="T23">
        <v>532</v>
      </c>
      <c r="U23">
        <v>5419</v>
      </c>
      <c r="V23" t="s">
        <v>261</v>
      </c>
      <c r="W23">
        <v>3106.6120000000001</v>
      </c>
      <c r="X23">
        <v>1270.7570000000001</v>
      </c>
      <c r="Y23">
        <v>2.4449999999999998</v>
      </c>
      <c r="Z23">
        <v>10.589</v>
      </c>
      <c r="AA23">
        <v>165.42940400000001</v>
      </c>
      <c r="AB23">
        <v>3.8921899999999998</v>
      </c>
      <c r="AC23">
        <v>53.172462000000003</v>
      </c>
      <c r="AD23" s="1">
        <v>550</v>
      </c>
      <c r="AE23">
        <v>0</v>
      </c>
      <c r="AF23">
        <v>75</v>
      </c>
      <c r="AG23">
        <v>82</v>
      </c>
      <c r="AH23">
        <v>18.779078999999999</v>
      </c>
      <c r="AI23">
        <v>2406.1</v>
      </c>
      <c r="AJ23">
        <v>10</v>
      </c>
      <c r="AK23">
        <v>62</v>
      </c>
      <c r="AL23">
        <v>16211</v>
      </c>
      <c r="AM23" t="s">
        <v>262</v>
      </c>
      <c r="AN23" t="s">
        <v>444</v>
      </c>
      <c r="AO23">
        <v>3106.6120000000001</v>
      </c>
      <c r="AR23" t="s">
        <v>119</v>
      </c>
      <c r="AS23" t="s">
        <v>123</v>
      </c>
      <c r="AT23" t="s">
        <v>221</v>
      </c>
      <c r="AU23" t="s">
        <v>261</v>
      </c>
      <c r="AV23" t="s">
        <v>48</v>
      </c>
      <c r="AW23">
        <v>1</v>
      </c>
      <c r="BB23">
        <v>0.97799999999999998</v>
      </c>
      <c r="BC23" t="s">
        <v>66</v>
      </c>
      <c r="BF23" t="s">
        <v>119</v>
      </c>
      <c r="BG23" t="s">
        <v>123</v>
      </c>
      <c r="BH23" t="s">
        <v>261</v>
      </c>
      <c r="BI23">
        <v>5419</v>
      </c>
      <c r="BJ23">
        <v>1</v>
      </c>
      <c r="BK23" t="s">
        <v>221</v>
      </c>
      <c r="BL23" t="s">
        <v>175</v>
      </c>
      <c r="BM23">
        <v>0.97799999999999998</v>
      </c>
      <c r="BN23" t="s">
        <v>66</v>
      </c>
      <c r="BO23" t="s">
        <v>179</v>
      </c>
      <c r="BP23">
        <v>3106.6120000000001</v>
      </c>
    </row>
    <row r="24" spans="1:68" ht="16.5" x14ac:dyDescent="0.25">
      <c r="A24" s="110" t="str">
        <f t="shared" si="18"/>
        <v>청룡교통</v>
      </c>
      <c r="B24" s="111" t="str">
        <f t="shared" si="19"/>
        <v>김창선</v>
      </c>
      <c r="C24" s="112" t="str">
        <f t="shared" si="20"/>
        <v>C</v>
      </c>
      <c r="D24" s="113">
        <f t="shared" si="21"/>
        <v>0.89970938697511071</v>
      </c>
      <c r="E24" s="114">
        <f t="shared" si="22"/>
        <v>4434</v>
      </c>
      <c r="F24" s="115" t="str">
        <f t="shared" si="23"/>
        <v>43</v>
      </c>
      <c r="G24" s="116" t="str">
        <f t="shared" si="24"/>
        <v>73아1075</v>
      </c>
      <c r="H24" s="117">
        <f t="shared" si="25"/>
        <v>2</v>
      </c>
      <c r="I24" s="118">
        <f t="shared" si="26"/>
        <v>2381.502</v>
      </c>
      <c r="J24" s="119">
        <f t="shared" si="27"/>
        <v>2.3558113335307003E-2</v>
      </c>
      <c r="K24" s="119">
        <f t="shared" si="28"/>
        <v>0.34872068152128627</v>
      </c>
      <c r="L24" s="119">
        <f t="shared" si="29"/>
        <v>0.11295392571578777</v>
      </c>
      <c r="M24" s="120">
        <f t="shared" si="30"/>
        <v>14.092000000000001</v>
      </c>
      <c r="N24" s="121">
        <f t="shared" si="31"/>
        <v>8.3980613915083838E-2</v>
      </c>
      <c r="O24" s="121">
        <f t="shared" si="32"/>
        <v>14.360684979479338</v>
      </c>
      <c r="P24" s="235">
        <f t="shared" si="33"/>
        <v>1</v>
      </c>
      <c r="Q24" s="236">
        <f t="shared" si="34"/>
        <v>2</v>
      </c>
      <c r="R24" s="236">
        <f t="shared" si="35"/>
        <v>342</v>
      </c>
      <c r="T24">
        <v>532</v>
      </c>
      <c r="U24">
        <v>4434</v>
      </c>
      <c r="V24" t="s">
        <v>263</v>
      </c>
      <c r="W24">
        <v>2381.502</v>
      </c>
      <c r="X24">
        <v>1323.8440000000001</v>
      </c>
      <c r="Y24">
        <v>1.7989999999999999</v>
      </c>
      <c r="Z24">
        <v>14.092000000000001</v>
      </c>
      <c r="AA24">
        <v>138.87495799999999</v>
      </c>
      <c r="AB24">
        <v>3.2716319999999999</v>
      </c>
      <c r="AC24">
        <v>48.428570000000001</v>
      </c>
      <c r="AD24" s="1">
        <v>269</v>
      </c>
      <c r="AE24">
        <v>2</v>
      </c>
      <c r="AF24">
        <v>342</v>
      </c>
      <c r="AG24">
        <v>91</v>
      </c>
      <c r="AH24">
        <v>17.148534000000001</v>
      </c>
      <c r="AI24">
        <v>1352.8</v>
      </c>
      <c r="AJ24">
        <v>31.8</v>
      </c>
      <c r="AK24">
        <v>1</v>
      </c>
      <c r="AL24">
        <v>76</v>
      </c>
      <c r="AM24" t="s">
        <v>264</v>
      </c>
      <c r="AN24" t="s">
        <v>445</v>
      </c>
      <c r="AO24">
        <v>2247.5430000000001</v>
      </c>
      <c r="AR24" t="s">
        <v>119</v>
      </c>
      <c r="AS24" t="s">
        <v>121</v>
      </c>
      <c r="AT24" t="s">
        <v>209</v>
      </c>
      <c r="AU24" t="s">
        <v>263</v>
      </c>
      <c r="AV24" t="s">
        <v>48</v>
      </c>
      <c r="AW24">
        <v>2</v>
      </c>
      <c r="BB24">
        <v>0.89970938697511071</v>
      </c>
      <c r="BC24" t="s">
        <v>69</v>
      </c>
      <c r="BF24" t="s">
        <v>119</v>
      </c>
      <c r="BG24" t="s">
        <v>121</v>
      </c>
      <c r="BH24" t="s">
        <v>263</v>
      </c>
      <c r="BI24">
        <v>4434</v>
      </c>
      <c r="BJ24">
        <v>2</v>
      </c>
      <c r="BK24" t="s">
        <v>209</v>
      </c>
      <c r="BL24" t="s">
        <v>203</v>
      </c>
      <c r="BM24">
        <v>0.89970938697511071</v>
      </c>
      <c r="BN24" t="s">
        <v>69</v>
      </c>
      <c r="BO24" t="s">
        <v>178</v>
      </c>
      <c r="BP24">
        <v>2381.502</v>
      </c>
    </row>
    <row r="25" spans="1:68" ht="16.5" x14ac:dyDescent="0.25">
      <c r="A25" s="127" t="str">
        <f t="shared" si="18"/>
        <v>청룡교통</v>
      </c>
      <c r="B25" s="128" t="str">
        <f t="shared" si="19"/>
        <v>김태훈</v>
      </c>
      <c r="C25" s="129" t="str">
        <f t="shared" si="20"/>
        <v>F</v>
      </c>
      <c r="D25" s="130">
        <f t="shared" si="21"/>
        <v>0.79136363636363638</v>
      </c>
      <c r="E25" s="131">
        <f t="shared" si="22"/>
        <v>7264</v>
      </c>
      <c r="F25" s="132" t="str">
        <f t="shared" si="23"/>
        <v>43-1</v>
      </c>
      <c r="G25" s="133" t="str">
        <f t="shared" si="24"/>
        <v>73아1049</v>
      </c>
      <c r="H25" s="134">
        <f t="shared" si="25"/>
        <v>1</v>
      </c>
      <c r="I25" s="135">
        <f t="shared" si="26"/>
        <v>1545.604</v>
      </c>
      <c r="J25" s="136">
        <f t="shared" si="27"/>
        <v>2.3081875072115531E-2</v>
      </c>
      <c r="K25" s="136">
        <f t="shared" si="28"/>
        <v>0.39849362180128567</v>
      </c>
      <c r="L25" s="136">
        <f t="shared" si="29"/>
        <v>0.16821902634827549</v>
      </c>
      <c r="M25" s="137">
        <f t="shared" si="30"/>
        <v>17.579000000000001</v>
      </c>
      <c r="N25" s="138">
        <f t="shared" si="31"/>
        <v>0.25879850207426996</v>
      </c>
      <c r="O25" s="138">
        <f t="shared" si="32"/>
        <v>13.716320609936309</v>
      </c>
      <c r="P25" s="233">
        <f t="shared" si="33"/>
        <v>36</v>
      </c>
      <c r="Q25" s="234">
        <f t="shared" si="34"/>
        <v>4</v>
      </c>
      <c r="R25" s="234">
        <f t="shared" si="35"/>
        <v>212</v>
      </c>
      <c r="T25">
        <v>532</v>
      </c>
      <c r="U25">
        <v>7264</v>
      </c>
      <c r="V25" t="s">
        <v>265</v>
      </c>
      <c r="W25">
        <v>1545.604</v>
      </c>
      <c r="X25">
        <v>887.68700000000001</v>
      </c>
      <c r="Y25">
        <v>1.7410000000000001</v>
      </c>
      <c r="Z25">
        <v>17.579000000000001</v>
      </c>
      <c r="AA25">
        <v>99.259136999999996</v>
      </c>
      <c r="AB25">
        <v>2.2910870000000001</v>
      </c>
      <c r="AC25">
        <v>39.554133</v>
      </c>
      <c r="AD25" s="1">
        <v>260</v>
      </c>
      <c r="AE25">
        <v>4</v>
      </c>
      <c r="AF25">
        <v>212</v>
      </c>
      <c r="AG25">
        <v>103</v>
      </c>
      <c r="AH25">
        <v>15.571402000000001</v>
      </c>
      <c r="AI25">
        <v>1827.6</v>
      </c>
      <c r="AJ25">
        <v>93.3</v>
      </c>
      <c r="AK25">
        <v>36</v>
      </c>
      <c r="AL25">
        <v>24319</v>
      </c>
      <c r="AM25" t="s">
        <v>266</v>
      </c>
      <c r="AN25" t="s">
        <v>446</v>
      </c>
      <c r="AO25">
        <v>1545.604</v>
      </c>
      <c r="AR25" t="s">
        <v>119</v>
      </c>
      <c r="AS25" t="s">
        <v>122</v>
      </c>
      <c r="AT25" t="s">
        <v>214</v>
      </c>
      <c r="AU25" t="s">
        <v>265</v>
      </c>
      <c r="AV25" t="s">
        <v>48</v>
      </c>
      <c r="AW25">
        <v>1</v>
      </c>
      <c r="BB25">
        <v>0.79136363636363638</v>
      </c>
      <c r="BC25" t="s">
        <v>70</v>
      </c>
      <c r="BF25" t="s">
        <v>119</v>
      </c>
      <c r="BG25" t="s">
        <v>122</v>
      </c>
      <c r="BH25" t="s">
        <v>265</v>
      </c>
      <c r="BI25">
        <v>7264</v>
      </c>
      <c r="BJ25">
        <v>1</v>
      </c>
      <c r="BK25" t="s">
        <v>214</v>
      </c>
      <c r="BL25" t="s">
        <v>175</v>
      </c>
      <c r="BM25">
        <v>0.79136363636363638</v>
      </c>
      <c r="BN25" t="s">
        <v>70</v>
      </c>
      <c r="BO25" t="s">
        <v>186</v>
      </c>
      <c r="BP25">
        <v>1545.604</v>
      </c>
    </row>
    <row r="26" spans="1:68" ht="16.5" x14ac:dyDescent="0.25">
      <c r="A26" s="110" t="str">
        <f t="shared" si="18"/>
        <v>청룡교통</v>
      </c>
      <c r="B26" s="111" t="str">
        <f t="shared" si="19"/>
        <v>김태훈2</v>
      </c>
      <c r="C26" s="112" t="str">
        <f t="shared" si="20"/>
        <v>D</v>
      </c>
      <c r="D26" s="113">
        <f t="shared" si="21"/>
        <v>0.80941924646532226</v>
      </c>
      <c r="E26" s="114">
        <f t="shared" si="22"/>
        <v>2484</v>
      </c>
      <c r="F26" s="115" t="str">
        <f t="shared" si="23"/>
        <v>43</v>
      </c>
      <c r="G26" s="116" t="str">
        <f t="shared" si="24"/>
        <v>73아1069</v>
      </c>
      <c r="H26" s="117">
        <f t="shared" si="25"/>
        <v>3</v>
      </c>
      <c r="I26" s="118">
        <f t="shared" si="26"/>
        <v>2758.5259999999998</v>
      </c>
      <c r="J26" s="119">
        <f t="shared" si="27"/>
        <v>1.8631600685304818E-2</v>
      </c>
      <c r="K26" s="119">
        <f t="shared" si="28"/>
        <v>0.36568048688101307</v>
      </c>
      <c r="L26" s="119">
        <f t="shared" si="29"/>
        <v>0.14137985286344953</v>
      </c>
      <c r="M26" s="120">
        <f t="shared" si="30"/>
        <v>16.603999999999999</v>
      </c>
      <c r="N26" s="121">
        <f t="shared" si="31"/>
        <v>0</v>
      </c>
      <c r="O26" s="121">
        <f t="shared" si="32"/>
        <v>20.518204287362163</v>
      </c>
      <c r="P26" s="235">
        <f t="shared" si="33"/>
        <v>64</v>
      </c>
      <c r="Q26" s="236">
        <f t="shared" si="34"/>
        <v>0</v>
      </c>
      <c r="R26" s="236">
        <f t="shared" si="35"/>
        <v>566</v>
      </c>
      <c r="T26">
        <v>532</v>
      </c>
      <c r="U26">
        <v>2484</v>
      </c>
      <c r="V26" t="s">
        <v>267</v>
      </c>
      <c r="W26">
        <v>2758.5259999999998</v>
      </c>
      <c r="X26">
        <v>1392.3610000000001</v>
      </c>
      <c r="Y26">
        <v>1.9810000000000001</v>
      </c>
      <c r="Z26">
        <v>16.603999999999999</v>
      </c>
      <c r="AA26">
        <v>138.07053099999999</v>
      </c>
      <c r="AB26">
        <v>2.5724749999999998</v>
      </c>
      <c r="AC26">
        <v>50.489699000000002</v>
      </c>
      <c r="AD26" s="1">
        <v>390</v>
      </c>
      <c r="AE26">
        <v>0</v>
      </c>
      <c r="AF26">
        <v>566</v>
      </c>
      <c r="AG26">
        <v>107</v>
      </c>
      <c r="AH26">
        <v>19.979106999999999</v>
      </c>
      <c r="AI26">
        <v>14732.5</v>
      </c>
      <c r="AJ26">
        <v>5023</v>
      </c>
      <c r="AK26">
        <v>64</v>
      </c>
      <c r="AL26">
        <v>22829</v>
      </c>
      <c r="AM26" t="s">
        <v>268</v>
      </c>
      <c r="AN26" t="s">
        <v>447</v>
      </c>
      <c r="AO26">
        <v>1520.2650000000001</v>
      </c>
      <c r="AR26" t="s">
        <v>119</v>
      </c>
      <c r="AS26" t="s">
        <v>121</v>
      </c>
      <c r="AT26" t="s">
        <v>207</v>
      </c>
      <c r="AU26" t="s">
        <v>267</v>
      </c>
      <c r="AV26" t="s">
        <v>48</v>
      </c>
      <c r="AW26">
        <v>3</v>
      </c>
      <c r="BB26">
        <v>0.80941924646532226</v>
      </c>
      <c r="BC26" t="s">
        <v>67</v>
      </c>
      <c r="BF26" t="s">
        <v>119</v>
      </c>
      <c r="BG26" t="s">
        <v>121</v>
      </c>
      <c r="BH26" t="s">
        <v>267</v>
      </c>
      <c r="BI26">
        <v>2484</v>
      </c>
      <c r="BJ26">
        <v>3</v>
      </c>
      <c r="BK26" t="s">
        <v>207</v>
      </c>
      <c r="BL26" t="s">
        <v>225</v>
      </c>
      <c r="BM26">
        <v>0.80941924646532226</v>
      </c>
      <c r="BN26" t="s">
        <v>67</v>
      </c>
      <c r="BO26" t="s">
        <v>180</v>
      </c>
      <c r="BP26">
        <v>2758.5259999999998</v>
      </c>
    </row>
    <row r="27" spans="1:68" ht="16.5" x14ac:dyDescent="0.25">
      <c r="A27" s="127" t="str">
        <f t="shared" si="18"/>
        <v>청룡교통</v>
      </c>
      <c r="B27" s="128" t="str">
        <f t="shared" si="19"/>
        <v>김호준</v>
      </c>
      <c r="C27" s="129" t="str">
        <f t="shared" si="20"/>
        <v>A</v>
      </c>
      <c r="D27" s="130">
        <f t="shared" si="21"/>
        <v>0.96906543608939399</v>
      </c>
      <c r="E27" s="131">
        <f t="shared" si="22"/>
        <v>3254</v>
      </c>
      <c r="F27" s="132" t="str">
        <f t="shared" si="23"/>
        <v>43</v>
      </c>
      <c r="G27" s="133" t="str">
        <f t="shared" si="24"/>
        <v>73아1060</v>
      </c>
      <c r="H27" s="134">
        <f t="shared" si="25"/>
        <v>14</v>
      </c>
      <c r="I27" s="135">
        <f t="shared" si="26"/>
        <v>2415.7620000000002</v>
      </c>
      <c r="J27" s="136">
        <f t="shared" si="27"/>
        <v>1.2309404145252369E-2</v>
      </c>
      <c r="K27" s="136">
        <f t="shared" si="28"/>
        <v>0.31235798940400178</v>
      </c>
      <c r="L27" s="136">
        <f t="shared" si="29"/>
        <v>0.12666810720592508</v>
      </c>
      <c r="M27" s="137">
        <f t="shared" si="30"/>
        <v>12.162000000000001</v>
      </c>
      <c r="N27" s="138">
        <f t="shared" si="31"/>
        <v>0</v>
      </c>
      <c r="O27" s="138">
        <f t="shared" si="32"/>
        <v>4.8017975280677483</v>
      </c>
      <c r="P27" s="233">
        <f t="shared" si="33"/>
        <v>13</v>
      </c>
      <c r="Q27" s="234">
        <f t="shared" si="34"/>
        <v>0</v>
      </c>
      <c r="R27" s="234">
        <f t="shared" si="35"/>
        <v>116</v>
      </c>
      <c r="T27">
        <v>532</v>
      </c>
      <c r="U27">
        <v>3254</v>
      </c>
      <c r="V27" t="s">
        <v>269</v>
      </c>
      <c r="W27">
        <v>2415.7620000000002</v>
      </c>
      <c r="X27">
        <v>1032.008</v>
      </c>
      <c r="Y27">
        <v>2.3410000000000002</v>
      </c>
      <c r="Z27">
        <v>12.162000000000001</v>
      </c>
      <c r="AA27">
        <v>122.08023900000001</v>
      </c>
      <c r="AB27">
        <v>1.5027349999999999</v>
      </c>
      <c r="AC27">
        <v>38.132738000000003</v>
      </c>
      <c r="AD27" s="1">
        <v>306</v>
      </c>
      <c r="AE27">
        <v>0</v>
      </c>
      <c r="AF27">
        <v>116</v>
      </c>
      <c r="AG27">
        <v>94</v>
      </c>
      <c r="AH27">
        <v>19.788312999999999</v>
      </c>
      <c r="AI27">
        <v>6997.6</v>
      </c>
      <c r="AJ27">
        <v>1139.3</v>
      </c>
      <c r="AK27">
        <v>13</v>
      </c>
      <c r="AL27">
        <v>5092</v>
      </c>
      <c r="AM27" t="s">
        <v>270</v>
      </c>
      <c r="AN27" t="s">
        <v>448</v>
      </c>
      <c r="AO27">
        <v>362.28500000000003</v>
      </c>
      <c r="AR27" t="s">
        <v>119</v>
      </c>
      <c r="AS27" t="s">
        <v>121</v>
      </c>
      <c r="AT27" t="s">
        <v>206</v>
      </c>
      <c r="AU27" t="s">
        <v>269</v>
      </c>
      <c r="AV27" t="s">
        <v>48</v>
      </c>
      <c r="AW27">
        <v>14</v>
      </c>
      <c r="BB27">
        <v>0.96906543608939399</v>
      </c>
      <c r="BC27" t="s">
        <v>66</v>
      </c>
      <c r="BF27" t="s">
        <v>119</v>
      </c>
      <c r="BG27" t="s">
        <v>121</v>
      </c>
      <c r="BH27" t="s">
        <v>269</v>
      </c>
      <c r="BI27">
        <v>3254</v>
      </c>
      <c r="BJ27">
        <v>14</v>
      </c>
      <c r="BK27" t="s">
        <v>206</v>
      </c>
      <c r="BL27" t="s">
        <v>200</v>
      </c>
      <c r="BM27">
        <v>0.96906543608939399</v>
      </c>
      <c r="BN27" t="s">
        <v>66</v>
      </c>
      <c r="BO27" t="s">
        <v>179</v>
      </c>
      <c r="BP27">
        <v>2415.7620000000002</v>
      </c>
    </row>
    <row r="28" spans="1:68" ht="16.5" x14ac:dyDescent="0.25">
      <c r="A28" s="110" t="str">
        <f t="shared" si="18"/>
        <v>청룡교통</v>
      </c>
      <c r="B28" s="111" t="str">
        <f t="shared" si="19"/>
        <v>김효원</v>
      </c>
      <c r="C28" s="112" t="str">
        <f t="shared" si="20"/>
        <v>C</v>
      </c>
      <c r="D28" s="113">
        <f t="shared" si="21"/>
        <v>0.8671428571428571</v>
      </c>
      <c r="E28" s="114">
        <f t="shared" si="22"/>
        <v>5222</v>
      </c>
      <c r="F28" s="115" t="str">
        <f t="shared" si="23"/>
        <v>43-1</v>
      </c>
      <c r="G28" s="116" t="str">
        <f t="shared" si="24"/>
        <v>73아1045</v>
      </c>
      <c r="H28" s="117">
        <f t="shared" si="25"/>
        <v>1</v>
      </c>
      <c r="I28" s="118">
        <f t="shared" si="26"/>
        <v>2419.3180000000002</v>
      </c>
      <c r="J28" s="119">
        <f t="shared" si="27"/>
        <v>1.3649116319801089E-2</v>
      </c>
      <c r="K28" s="119">
        <f t="shared" si="28"/>
        <v>0.45070385247921846</v>
      </c>
      <c r="L28" s="119">
        <f t="shared" si="29"/>
        <v>0.27197747464368055</v>
      </c>
      <c r="M28" s="120">
        <f t="shared" si="30"/>
        <v>14.287000000000001</v>
      </c>
      <c r="N28" s="121">
        <f t="shared" si="31"/>
        <v>0</v>
      </c>
      <c r="O28" s="121">
        <f t="shared" si="32"/>
        <v>4.6294038237222219</v>
      </c>
      <c r="P28" s="235">
        <f t="shared" si="33"/>
        <v>85</v>
      </c>
      <c r="Q28" s="236">
        <f t="shared" si="34"/>
        <v>0</v>
      </c>
      <c r="R28" s="236">
        <f t="shared" si="35"/>
        <v>112</v>
      </c>
      <c r="T28">
        <v>532</v>
      </c>
      <c r="U28">
        <v>5222</v>
      </c>
      <c r="V28" t="s">
        <v>271</v>
      </c>
      <c r="W28">
        <v>2419.3180000000002</v>
      </c>
      <c r="X28">
        <v>1328.5619999999999</v>
      </c>
      <c r="Y28">
        <v>1.821</v>
      </c>
      <c r="Z28">
        <v>14.287000000000001</v>
      </c>
      <c r="AA28">
        <v>178.17497800000001</v>
      </c>
      <c r="AB28">
        <v>2.4319310000000001</v>
      </c>
      <c r="AC28">
        <v>80.304148999999995</v>
      </c>
      <c r="AD28" s="1">
        <v>658</v>
      </c>
      <c r="AE28">
        <v>0</v>
      </c>
      <c r="AF28">
        <v>112</v>
      </c>
      <c r="AG28">
        <v>92</v>
      </c>
      <c r="AH28">
        <v>13.578326000000001</v>
      </c>
      <c r="AI28">
        <v>6179.4</v>
      </c>
      <c r="AJ28">
        <v>234.4</v>
      </c>
      <c r="AK28">
        <v>85</v>
      </c>
      <c r="AL28">
        <v>55793</v>
      </c>
      <c r="AM28" t="s">
        <v>272</v>
      </c>
      <c r="AN28" t="s">
        <v>449</v>
      </c>
      <c r="AO28">
        <v>2419.3180000000002</v>
      </c>
      <c r="AR28" t="s">
        <v>119</v>
      </c>
      <c r="AS28" t="s">
        <v>122</v>
      </c>
      <c r="AT28" t="s">
        <v>213</v>
      </c>
      <c r="AU28" t="s">
        <v>271</v>
      </c>
      <c r="AV28" t="s">
        <v>48</v>
      </c>
      <c r="AW28">
        <v>1</v>
      </c>
      <c r="BB28">
        <v>0.8671428571428571</v>
      </c>
      <c r="BC28" t="s">
        <v>69</v>
      </c>
      <c r="BF28" t="s">
        <v>119</v>
      </c>
      <c r="BG28" t="s">
        <v>122</v>
      </c>
      <c r="BH28" t="s">
        <v>271</v>
      </c>
      <c r="BI28">
        <v>5222</v>
      </c>
      <c r="BJ28">
        <v>1</v>
      </c>
      <c r="BK28" t="s">
        <v>213</v>
      </c>
      <c r="BL28" t="s">
        <v>175</v>
      </c>
      <c r="BM28">
        <v>0.8671428571428571</v>
      </c>
      <c r="BN28" t="s">
        <v>69</v>
      </c>
      <c r="BO28" t="s">
        <v>178</v>
      </c>
      <c r="BP28">
        <v>2419.3180000000002</v>
      </c>
    </row>
    <row r="29" spans="1:68" ht="16.5" x14ac:dyDescent="0.25">
      <c r="A29" s="127" t="str">
        <f t="shared" si="18"/>
        <v>청룡교통</v>
      </c>
      <c r="B29" s="128" t="str">
        <f t="shared" si="19"/>
        <v>나진철</v>
      </c>
      <c r="C29" s="129" t="str">
        <f t="shared" si="20"/>
        <v>D</v>
      </c>
      <c r="D29" s="130">
        <f t="shared" si="21"/>
        <v>0.82138385674734415</v>
      </c>
      <c r="E29" s="131">
        <f t="shared" si="22"/>
        <v>7069</v>
      </c>
      <c r="F29" s="132" t="str">
        <f t="shared" si="23"/>
        <v>310</v>
      </c>
      <c r="G29" s="133" t="str">
        <f t="shared" si="24"/>
        <v>73아1079</v>
      </c>
      <c r="H29" s="134">
        <f t="shared" si="25"/>
        <v>13</v>
      </c>
      <c r="I29" s="135">
        <f t="shared" si="26"/>
        <v>2689.7550000000001</v>
      </c>
      <c r="J29" s="136">
        <f t="shared" si="27"/>
        <v>1.3452427667551345E-2</v>
      </c>
      <c r="K29" s="136">
        <f t="shared" si="28"/>
        <v>0.42843048484863466</v>
      </c>
      <c r="L29" s="136">
        <f t="shared" si="29"/>
        <v>0.16581435855682022</v>
      </c>
      <c r="M29" s="137">
        <f t="shared" si="30"/>
        <v>17.318000000000001</v>
      </c>
      <c r="N29" s="138">
        <f t="shared" si="31"/>
        <v>0</v>
      </c>
      <c r="O29" s="138">
        <f t="shared" si="32"/>
        <v>7.1976691424422432</v>
      </c>
      <c r="P29" s="233">
        <f t="shared" si="33"/>
        <v>84</v>
      </c>
      <c r="Q29" s="234">
        <f t="shared" si="34"/>
        <v>0</v>
      </c>
      <c r="R29" s="234">
        <f t="shared" si="35"/>
        <v>194</v>
      </c>
      <c r="T29">
        <v>532</v>
      </c>
      <c r="U29">
        <v>7069</v>
      </c>
      <c r="V29" t="s">
        <v>273</v>
      </c>
      <c r="W29">
        <v>2695.317</v>
      </c>
      <c r="X29">
        <v>1362.75</v>
      </c>
      <c r="Y29">
        <v>1.978</v>
      </c>
      <c r="Z29">
        <v>17.318000000000001</v>
      </c>
      <c r="AA29">
        <v>155.79470499999999</v>
      </c>
      <c r="AB29">
        <v>2.0958169999999998</v>
      </c>
      <c r="AC29">
        <v>66.747201000000004</v>
      </c>
      <c r="AD29" s="1">
        <v>446</v>
      </c>
      <c r="AE29">
        <v>0</v>
      </c>
      <c r="AF29">
        <v>194</v>
      </c>
      <c r="AG29">
        <v>106</v>
      </c>
      <c r="AH29">
        <v>17.300439999999998</v>
      </c>
      <c r="AI29">
        <v>17527.400000000001</v>
      </c>
      <c r="AJ29">
        <v>6082.5</v>
      </c>
      <c r="AK29">
        <v>84</v>
      </c>
      <c r="AL29">
        <v>57729</v>
      </c>
      <c r="AM29" t="s">
        <v>274</v>
      </c>
      <c r="AN29" t="s">
        <v>450</v>
      </c>
      <c r="AO29">
        <v>559.995</v>
      </c>
      <c r="AR29" t="s">
        <v>119</v>
      </c>
      <c r="AS29" t="s">
        <v>120</v>
      </c>
      <c r="AT29" t="s">
        <v>199</v>
      </c>
      <c r="AU29" t="s">
        <v>273</v>
      </c>
      <c r="AV29" t="s">
        <v>48</v>
      </c>
      <c r="AW29">
        <v>13</v>
      </c>
      <c r="BB29">
        <v>0.82138385674734415</v>
      </c>
      <c r="BC29" t="s">
        <v>67</v>
      </c>
      <c r="BF29" t="s">
        <v>119</v>
      </c>
      <c r="BG29" t="s">
        <v>120</v>
      </c>
      <c r="BH29" t="s">
        <v>273</v>
      </c>
      <c r="BI29">
        <v>7069</v>
      </c>
      <c r="BJ29">
        <v>13</v>
      </c>
      <c r="BK29" t="s">
        <v>199</v>
      </c>
      <c r="BL29" t="s">
        <v>222</v>
      </c>
      <c r="BM29">
        <v>0.82138385674734415</v>
      </c>
      <c r="BN29" t="s">
        <v>67</v>
      </c>
      <c r="BO29" t="s">
        <v>180</v>
      </c>
      <c r="BP29">
        <v>2689.7550000000001</v>
      </c>
    </row>
    <row r="30" spans="1:68" ht="16.5" x14ac:dyDescent="0.25">
      <c r="A30" s="110" t="str">
        <f t="shared" si="18"/>
        <v>청룡교통</v>
      </c>
      <c r="B30" s="111" t="str">
        <f t="shared" si="19"/>
        <v>류광민</v>
      </c>
      <c r="C30" s="112" t="str">
        <f t="shared" si="20"/>
        <v>C</v>
      </c>
      <c r="D30" s="113">
        <f t="shared" si="21"/>
        <v>0.88362661346736271</v>
      </c>
      <c r="E30" s="114">
        <f t="shared" si="22"/>
        <v>1393</v>
      </c>
      <c r="F30" s="115" t="str">
        <f t="shared" si="23"/>
        <v>43</v>
      </c>
      <c r="G30" s="116" t="str">
        <f t="shared" si="24"/>
        <v>73아1058</v>
      </c>
      <c r="H30" s="117">
        <f t="shared" si="25"/>
        <v>2</v>
      </c>
      <c r="I30" s="118">
        <f t="shared" si="26"/>
        <v>2517.5410000000002</v>
      </c>
      <c r="J30" s="119">
        <f t="shared" si="27"/>
        <v>2.0177850861858557E-2</v>
      </c>
      <c r="K30" s="119">
        <f t="shared" si="28"/>
        <v>0.40865506909503119</v>
      </c>
      <c r="L30" s="119">
        <f t="shared" si="29"/>
        <v>0.17080158773978257</v>
      </c>
      <c r="M30" s="120">
        <f t="shared" si="30"/>
        <v>14.634</v>
      </c>
      <c r="N30" s="121">
        <f t="shared" si="31"/>
        <v>0</v>
      </c>
      <c r="O30" s="121">
        <f t="shared" si="32"/>
        <v>23.117796294082201</v>
      </c>
      <c r="P30" s="235">
        <f t="shared" si="33"/>
        <v>75</v>
      </c>
      <c r="Q30" s="236">
        <f t="shared" si="34"/>
        <v>0</v>
      </c>
      <c r="R30" s="236">
        <f t="shared" si="35"/>
        <v>582</v>
      </c>
      <c r="T30">
        <v>532</v>
      </c>
      <c r="U30">
        <v>1393</v>
      </c>
      <c r="V30" t="s">
        <v>275</v>
      </c>
      <c r="W30">
        <v>2517.5410000000002</v>
      </c>
      <c r="X30">
        <v>1357.886</v>
      </c>
      <c r="Y30">
        <v>1.8540000000000001</v>
      </c>
      <c r="Z30">
        <v>14.634</v>
      </c>
      <c r="AA30">
        <v>162.388305</v>
      </c>
      <c r="AB30">
        <v>3.2766470000000001</v>
      </c>
      <c r="AC30">
        <v>66.360804000000002</v>
      </c>
      <c r="AD30" s="1">
        <v>430</v>
      </c>
      <c r="AE30">
        <v>0</v>
      </c>
      <c r="AF30">
        <v>582</v>
      </c>
      <c r="AG30">
        <v>98</v>
      </c>
      <c r="AH30">
        <v>15.503216</v>
      </c>
      <c r="AI30">
        <v>4284.1000000000004</v>
      </c>
      <c r="AJ30">
        <v>211.1</v>
      </c>
      <c r="AK30">
        <v>75</v>
      </c>
      <c r="AL30">
        <v>24400</v>
      </c>
      <c r="AM30" t="s">
        <v>276</v>
      </c>
      <c r="AN30" t="s">
        <v>451</v>
      </c>
      <c r="AO30">
        <v>2079.855</v>
      </c>
      <c r="AR30" t="s">
        <v>119</v>
      </c>
      <c r="AS30" t="s">
        <v>121</v>
      </c>
      <c r="AT30" t="s">
        <v>205</v>
      </c>
      <c r="AU30" t="s">
        <v>275</v>
      </c>
      <c r="AV30" t="s">
        <v>48</v>
      </c>
      <c r="AW30">
        <v>2</v>
      </c>
      <c r="BB30">
        <v>0.88362661346736271</v>
      </c>
      <c r="BC30" t="s">
        <v>69</v>
      </c>
      <c r="BF30" t="s">
        <v>119</v>
      </c>
      <c r="BG30" t="s">
        <v>121</v>
      </c>
      <c r="BH30" t="s">
        <v>275</v>
      </c>
      <c r="BI30">
        <v>1393</v>
      </c>
      <c r="BJ30">
        <v>2</v>
      </c>
      <c r="BK30" t="s">
        <v>205</v>
      </c>
      <c r="BL30" t="s">
        <v>215</v>
      </c>
      <c r="BM30">
        <v>0.88362661346736271</v>
      </c>
      <c r="BN30" t="s">
        <v>69</v>
      </c>
      <c r="BO30" t="s">
        <v>178</v>
      </c>
      <c r="BP30">
        <v>2517.5410000000002</v>
      </c>
    </row>
    <row r="31" spans="1:68" ht="16.5" x14ac:dyDescent="0.25">
      <c r="A31" s="127" t="str">
        <f t="shared" si="18"/>
        <v>청룡교통</v>
      </c>
      <c r="B31" s="128" t="str">
        <f t="shared" si="19"/>
        <v>민현홍</v>
      </c>
      <c r="C31" s="129" t="str">
        <f t="shared" si="20"/>
        <v>D</v>
      </c>
      <c r="D31" s="130">
        <f t="shared" si="21"/>
        <v>0.81474332021553897</v>
      </c>
      <c r="E31" s="131">
        <f t="shared" si="22"/>
        <v>8913</v>
      </c>
      <c r="F31" s="132" t="str">
        <f t="shared" si="23"/>
        <v>310</v>
      </c>
      <c r="G31" s="133" t="str">
        <f t="shared" si="24"/>
        <v>73아1059</v>
      </c>
      <c r="H31" s="134">
        <f t="shared" si="25"/>
        <v>2</v>
      </c>
      <c r="I31" s="135">
        <f t="shared" si="26"/>
        <v>804.26600000000008</v>
      </c>
      <c r="J31" s="136">
        <f t="shared" si="27"/>
        <v>5.4350376094962877E-2</v>
      </c>
      <c r="K31" s="136">
        <f t="shared" si="28"/>
        <v>0.24974583518514007</v>
      </c>
      <c r="L31" s="136">
        <f t="shared" si="29"/>
        <v>0.12433697309099227</v>
      </c>
      <c r="M31" s="137">
        <f t="shared" si="30"/>
        <v>18.202000000000002</v>
      </c>
      <c r="N31" s="138">
        <f t="shared" si="31"/>
        <v>0</v>
      </c>
      <c r="O31" s="138">
        <f t="shared" si="32"/>
        <v>4.2274570850937376</v>
      </c>
      <c r="P31" s="233">
        <f t="shared" si="33"/>
        <v>11</v>
      </c>
      <c r="Q31" s="234">
        <f t="shared" si="34"/>
        <v>0</v>
      </c>
      <c r="R31" s="234">
        <f t="shared" si="35"/>
        <v>34</v>
      </c>
      <c r="T31">
        <v>532</v>
      </c>
      <c r="U31">
        <v>8913</v>
      </c>
      <c r="V31" t="s">
        <v>277</v>
      </c>
      <c r="W31">
        <v>804.26599999999996</v>
      </c>
      <c r="X31">
        <v>293.00400000000002</v>
      </c>
      <c r="Y31">
        <v>2.7450000000000001</v>
      </c>
      <c r="Z31">
        <v>18.202000000000002</v>
      </c>
      <c r="AA31">
        <v>23.780829000000001</v>
      </c>
      <c r="AB31">
        <v>1.292497</v>
      </c>
      <c r="AC31">
        <v>5.9391629999999997</v>
      </c>
      <c r="AD31" s="1">
        <v>100</v>
      </c>
      <c r="AE31">
        <v>0</v>
      </c>
      <c r="AF31">
        <v>34</v>
      </c>
      <c r="AG31">
        <v>90</v>
      </c>
      <c r="AH31">
        <v>33.819930999999997</v>
      </c>
      <c r="AI31">
        <v>10565.9</v>
      </c>
      <c r="AJ31">
        <v>910.9</v>
      </c>
      <c r="AK31">
        <v>11</v>
      </c>
      <c r="AL31">
        <v>3497</v>
      </c>
      <c r="AM31" t="s">
        <v>278</v>
      </c>
      <c r="AN31" t="s">
        <v>396</v>
      </c>
      <c r="AO31">
        <v>685.73800000000006</v>
      </c>
      <c r="AR31" t="s">
        <v>119</v>
      </c>
      <c r="AS31" t="s">
        <v>120</v>
      </c>
      <c r="AT31" t="s">
        <v>197</v>
      </c>
      <c r="AU31" t="s">
        <v>277</v>
      </c>
      <c r="AV31" t="s">
        <v>389</v>
      </c>
      <c r="AW31">
        <v>2</v>
      </c>
      <c r="BB31">
        <v>0.81474332021553897</v>
      </c>
      <c r="BC31" t="s">
        <v>67</v>
      </c>
      <c r="BF31" t="s">
        <v>119</v>
      </c>
      <c r="BG31" t="s">
        <v>120</v>
      </c>
      <c r="BH31" t="s">
        <v>277</v>
      </c>
      <c r="BI31">
        <v>8913</v>
      </c>
      <c r="BJ31">
        <v>2</v>
      </c>
      <c r="BK31" t="s">
        <v>197</v>
      </c>
      <c r="BL31" t="s">
        <v>225</v>
      </c>
      <c r="BM31">
        <v>0.81474332021553897</v>
      </c>
      <c r="BN31" t="s">
        <v>67</v>
      </c>
      <c r="BO31" t="s">
        <v>180</v>
      </c>
      <c r="BP31">
        <v>804.26600000000008</v>
      </c>
    </row>
    <row r="32" spans="1:68" ht="16.5" x14ac:dyDescent="0.25">
      <c r="A32" s="110" t="str">
        <f t="shared" si="18"/>
        <v>청룡교통</v>
      </c>
      <c r="B32" s="111" t="str">
        <f t="shared" si="19"/>
        <v>박금빈</v>
      </c>
      <c r="C32" s="112" t="str">
        <f t="shared" si="20"/>
        <v>D</v>
      </c>
      <c r="D32" s="113">
        <f t="shared" si="21"/>
        <v>0.80330576596028824</v>
      </c>
      <c r="E32" s="114">
        <f t="shared" si="22"/>
        <v>6515</v>
      </c>
      <c r="F32" s="115" t="str">
        <f t="shared" si="23"/>
        <v>43</v>
      </c>
      <c r="G32" s="116" t="str">
        <f t="shared" si="24"/>
        <v>73아1151</v>
      </c>
      <c r="H32" s="117">
        <f t="shared" si="25"/>
        <v>2</v>
      </c>
      <c r="I32" s="118">
        <f t="shared" si="26"/>
        <v>2368.3379999999997</v>
      </c>
      <c r="J32" s="119">
        <f t="shared" si="27"/>
        <v>1.4712692701883598E-2</v>
      </c>
      <c r="K32" s="119">
        <f t="shared" si="28"/>
        <v>0.3944591110626201</v>
      </c>
      <c r="L32" s="119">
        <f t="shared" si="29"/>
        <v>0.19380679615831864</v>
      </c>
      <c r="M32" s="120">
        <f t="shared" si="30"/>
        <v>15.973000000000001</v>
      </c>
      <c r="N32" s="121">
        <f t="shared" si="31"/>
        <v>0</v>
      </c>
      <c r="O32" s="121">
        <f t="shared" si="32"/>
        <v>21.534088462035399</v>
      </c>
      <c r="P32" s="235">
        <f t="shared" si="33"/>
        <v>74</v>
      </c>
      <c r="Q32" s="236">
        <f t="shared" si="34"/>
        <v>0</v>
      </c>
      <c r="R32" s="236">
        <f t="shared" si="35"/>
        <v>510</v>
      </c>
      <c r="T32">
        <v>532</v>
      </c>
      <c r="U32">
        <v>6515</v>
      </c>
      <c r="V32" t="s">
        <v>279</v>
      </c>
      <c r="W32">
        <v>2368.3380000000002</v>
      </c>
      <c r="X32">
        <v>1414.663</v>
      </c>
      <c r="Y32">
        <v>1.6739999999999999</v>
      </c>
      <c r="Z32">
        <v>15.973000000000001</v>
      </c>
      <c r="AA32">
        <v>151.32247000000001</v>
      </c>
      <c r="AB32">
        <v>2.2263609999999998</v>
      </c>
      <c r="AC32">
        <v>59.690527000000003</v>
      </c>
      <c r="AD32" s="1">
        <v>459</v>
      </c>
      <c r="AE32">
        <v>0</v>
      </c>
      <c r="AF32">
        <v>510</v>
      </c>
      <c r="AG32">
        <v>93</v>
      </c>
      <c r="AH32">
        <v>15.650933999999999</v>
      </c>
      <c r="AI32">
        <v>4040.3</v>
      </c>
      <c r="AJ32">
        <v>192.8</v>
      </c>
      <c r="AK32">
        <v>74</v>
      </c>
      <c r="AL32">
        <v>21958</v>
      </c>
      <c r="AM32" t="s">
        <v>280</v>
      </c>
      <c r="AN32" t="s">
        <v>452</v>
      </c>
      <c r="AO32">
        <v>2039.616</v>
      </c>
      <c r="AR32" t="s">
        <v>119</v>
      </c>
      <c r="AS32" t="s">
        <v>121</v>
      </c>
      <c r="AT32" t="s">
        <v>211</v>
      </c>
      <c r="AU32" t="s">
        <v>279</v>
      </c>
      <c r="AV32" t="s">
        <v>48</v>
      </c>
      <c r="AW32">
        <v>2</v>
      </c>
      <c r="BB32">
        <v>0.80330576596028824</v>
      </c>
      <c r="BC32" t="s">
        <v>67</v>
      </c>
      <c r="BF32" t="s">
        <v>119</v>
      </c>
      <c r="BG32" t="s">
        <v>121</v>
      </c>
      <c r="BH32" t="s">
        <v>279</v>
      </c>
      <c r="BI32">
        <v>6515</v>
      </c>
      <c r="BJ32">
        <v>2</v>
      </c>
      <c r="BK32" t="s">
        <v>211</v>
      </c>
      <c r="BL32" t="s">
        <v>203</v>
      </c>
      <c r="BM32">
        <v>0.80330576596028824</v>
      </c>
      <c r="BN32" t="s">
        <v>67</v>
      </c>
      <c r="BO32" t="s">
        <v>180</v>
      </c>
      <c r="BP32">
        <v>2368.3379999999997</v>
      </c>
    </row>
    <row r="33" spans="1:68" ht="16.5" x14ac:dyDescent="0.25">
      <c r="A33" s="127" t="str">
        <f t="shared" si="18"/>
        <v>청룡교통</v>
      </c>
      <c r="B33" s="128" t="str">
        <f t="shared" si="19"/>
        <v>박승호</v>
      </c>
      <c r="C33" s="129" t="str">
        <f t="shared" si="20"/>
        <v>C</v>
      </c>
      <c r="D33" s="130">
        <f t="shared" si="21"/>
        <v>0.85279215202781233</v>
      </c>
      <c r="E33" s="131">
        <f t="shared" si="22"/>
        <v>4679</v>
      </c>
      <c r="F33" s="132" t="str">
        <f t="shared" si="23"/>
        <v>44</v>
      </c>
      <c r="G33" s="133" t="str">
        <f t="shared" si="24"/>
        <v>73아1052</v>
      </c>
      <c r="H33" s="134">
        <f t="shared" si="25"/>
        <v>11</v>
      </c>
      <c r="I33" s="135">
        <f t="shared" si="26"/>
        <v>2488.8790000000004</v>
      </c>
      <c r="J33" s="136">
        <f t="shared" si="27"/>
        <v>1.8617957756634645E-2</v>
      </c>
      <c r="K33" s="136">
        <f t="shared" si="28"/>
        <v>0.32980245455355217</v>
      </c>
      <c r="L33" s="136">
        <f t="shared" si="29"/>
        <v>0.14665236839557083</v>
      </c>
      <c r="M33" s="137">
        <f t="shared" si="30"/>
        <v>15.788</v>
      </c>
      <c r="N33" s="138">
        <f t="shared" si="31"/>
        <v>0</v>
      </c>
      <c r="O33" s="138">
        <f t="shared" si="32"/>
        <v>30.380172434496505</v>
      </c>
      <c r="P33" s="233">
        <f t="shared" si="33"/>
        <v>25</v>
      </c>
      <c r="Q33" s="234">
        <f t="shared" si="34"/>
        <v>0</v>
      </c>
      <c r="R33" s="234">
        <f t="shared" si="35"/>
        <v>759</v>
      </c>
      <c r="T33">
        <v>532</v>
      </c>
      <c r="U33">
        <v>4679</v>
      </c>
      <c r="V33" t="s">
        <v>282</v>
      </c>
      <c r="W33">
        <v>2498.34</v>
      </c>
      <c r="X33">
        <v>1153.5920000000001</v>
      </c>
      <c r="Y33">
        <v>2.1659999999999999</v>
      </c>
      <c r="Z33">
        <v>15.788</v>
      </c>
      <c r="AA33">
        <v>117.01525100000001</v>
      </c>
      <c r="AB33">
        <v>2.178585</v>
      </c>
      <c r="AC33">
        <v>38.591917000000002</v>
      </c>
      <c r="AD33" s="1">
        <v>365</v>
      </c>
      <c r="AE33">
        <v>0</v>
      </c>
      <c r="AF33">
        <v>759</v>
      </c>
      <c r="AG33">
        <v>90</v>
      </c>
      <c r="AH33">
        <v>21.350549999999998</v>
      </c>
      <c r="AI33">
        <v>10506.6</v>
      </c>
      <c r="AJ33">
        <v>151.80000000000001</v>
      </c>
      <c r="AK33">
        <v>25</v>
      </c>
      <c r="AL33">
        <v>6081</v>
      </c>
      <c r="AM33" t="s">
        <v>283</v>
      </c>
      <c r="AN33" t="s">
        <v>453</v>
      </c>
      <c r="AO33">
        <v>419.86799999999999</v>
      </c>
      <c r="AR33" t="s">
        <v>119</v>
      </c>
      <c r="AS33" t="s">
        <v>123</v>
      </c>
      <c r="AT33" t="s">
        <v>220</v>
      </c>
      <c r="AU33" t="s">
        <v>282</v>
      </c>
      <c r="AV33" t="s">
        <v>48</v>
      </c>
      <c r="AW33">
        <v>11</v>
      </c>
      <c r="BB33">
        <v>0.85279215202781233</v>
      </c>
      <c r="BC33" t="s">
        <v>69</v>
      </c>
      <c r="BF33" t="s">
        <v>119</v>
      </c>
      <c r="BG33" t="s">
        <v>123</v>
      </c>
      <c r="BH33" t="s">
        <v>282</v>
      </c>
      <c r="BI33">
        <v>4679</v>
      </c>
      <c r="BJ33">
        <v>11</v>
      </c>
      <c r="BK33" t="s">
        <v>220</v>
      </c>
      <c r="BL33" t="s">
        <v>199</v>
      </c>
      <c r="BM33">
        <v>0.85279215202781233</v>
      </c>
      <c r="BN33" t="s">
        <v>69</v>
      </c>
      <c r="BO33" t="s">
        <v>178</v>
      </c>
      <c r="BP33">
        <v>2488.8790000000004</v>
      </c>
    </row>
    <row r="34" spans="1:68" ht="16.5" x14ac:dyDescent="0.25">
      <c r="A34" s="110" t="str">
        <f t="shared" si="18"/>
        <v>청룡교통</v>
      </c>
      <c r="B34" s="111" t="str">
        <f t="shared" si="19"/>
        <v>박완규</v>
      </c>
      <c r="C34" s="112" t="str">
        <f t="shared" si="20"/>
        <v>S</v>
      </c>
      <c r="D34" s="113">
        <f t="shared" si="21"/>
        <v>1.0274990937335207</v>
      </c>
      <c r="E34" s="114">
        <f t="shared" si="22"/>
        <v>4336</v>
      </c>
      <c r="F34" s="115" t="str">
        <f t="shared" si="23"/>
        <v>310</v>
      </c>
      <c r="G34" s="116" t="str">
        <f t="shared" si="24"/>
        <v>73아1047</v>
      </c>
      <c r="H34" s="117">
        <f t="shared" si="25"/>
        <v>13</v>
      </c>
      <c r="I34" s="118">
        <f t="shared" si="26"/>
        <v>2134.2400000000002</v>
      </c>
      <c r="J34" s="119">
        <f t="shared" si="27"/>
        <v>1.6368973110347613E-3</v>
      </c>
      <c r="K34" s="119">
        <f t="shared" si="28"/>
        <v>0.29458539525450606</v>
      </c>
      <c r="L34" s="119">
        <f t="shared" si="29"/>
        <v>9.6990029237574021E-2</v>
      </c>
      <c r="M34" s="120">
        <f t="shared" si="30"/>
        <v>11.462999999999999</v>
      </c>
      <c r="N34" s="121">
        <f t="shared" si="31"/>
        <v>4.6855086588200021E-2</v>
      </c>
      <c r="O34" s="121">
        <f t="shared" si="32"/>
        <v>4.8729290051728018</v>
      </c>
      <c r="P34" s="235">
        <f t="shared" si="33"/>
        <v>4</v>
      </c>
      <c r="Q34" s="236">
        <f t="shared" si="34"/>
        <v>1</v>
      </c>
      <c r="R34" s="236">
        <f t="shared" si="35"/>
        <v>104</v>
      </c>
      <c r="T34">
        <v>532</v>
      </c>
      <c r="U34">
        <v>4336</v>
      </c>
      <c r="V34" t="s">
        <v>284</v>
      </c>
      <c r="W34">
        <v>2134.2399999999998</v>
      </c>
      <c r="X34">
        <v>875.29100000000005</v>
      </c>
      <c r="Y34">
        <v>2.4380000000000002</v>
      </c>
      <c r="Z34">
        <v>11.462999999999999</v>
      </c>
      <c r="AA34">
        <v>101.638019</v>
      </c>
      <c r="AB34">
        <v>0.16637099999999999</v>
      </c>
      <c r="AC34">
        <v>29.941075999999999</v>
      </c>
      <c r="AD34" s="1">
        <v>207</v>
      </c>
      <c r="AE34">
        <v>1</v>
      </c>
      <c r="AF34">
        <v>104</v>
      </c>
      <c r="AG34">
        <v>96</v>
      </c>
      <c r="AH34">
        <v>20.998441</v>
      </c>
      <c r="AI34">
        <v>6081.3</v>
      </c>
      <c r="AJ34">
        <v>1248</v>
      </c>
      <c r="AK34">
        <v>4</v>
      </c>
      <c r="AL34">
        <v>585</v>
      </c>
      <c r="AM34" t="s">
        <v>285</v>
      </c>
      <c r="AN34" t="s">
        <v>397</v>
      </c>
      <c r="AO34">
        <v>326.65199999999999</v>
      </c>
      <c r="AR34" t="s">
        <v>119</v>
      </c>
      <c r="AS34" t="s">
        <v>120</v>
      </c>
      <c r="AT34" t="s">
        <v>195</v>
      </c>
      <c r="AU34" t="s">
        <v>284</v>
      </c>
      <c r="AV34" t="s">
        <v>48</v>
      </c>
      <c r="AW34">
        <v>13</v>
      </c>
      <c r="BB34">
        <v>1.0274990937335207</v>
      </c>
      <c r="BC34" t="s">
        <v>71</v>
      </c>
      <c r="BF34" t="s">
        <v>119</v>
      </c>
      <c r="BG34" t="s">
        <v>120</v>
      </c>
      <c r="BH34" t="s">
        <v>284</v>
      </c>
      <c r="BI34">
        <v>4336</v>
      </c>
      <c r="BJ34">
        <v>13</v>
      </c>
      <c r="BK34" t="s">
        <v>195</v>
      </c>
      <c r="BL34" t="s">
        <v>203</v>
      </c>
      <c r="BM34">
        <v>1.0274990937335207</v>
      </c>
      <c r="BN34" t="s">
        <v>71</v>
      </c>
      <c r="BO34" t="s">
        <v>177</v>
      </c>
      <c r="BP34">
        <v>2134.2400000000002</v>
      </c>
    </row>
    <row r="35" spans="1:68" ht="16.5" x14ac:dyDescent="0.25">
      <c r="A35" s="127" t="str">
        <f t="shared" si="18"/>
        <v>청룡교통</v>
      </c>
      <c r="B35" s="128" t="str">
        <f t="shared" si="19"/>
        <v>박형근</v>
      </c>
      <c r="C35" s="129" t="str">
        <f t="shared" si="20"/>
        <v>D</v>
      </c>
      <c r="D35" s="130">
        <f t="shared" si="21"/>
        <v>0.84104318364982011</v>
      </c>
      <c r="E35" s="131">
        <f t="shared" si="22"/>
        <v>5</v>
      </c>
      <c r="F35" s="132" t="str">
        <f t="shared" si="23"/>
        <v>310</v>
      </c>
      <c r="G35" s="133" t="str">
        <f t="shared" si="24"/>
        <v>73아1047</v>
      </c>
      <c r="H35" s="134">
        <f t="shared" si="25"/>
        <v>3</v>
      </c>
      <c r="I35" s="135">
        <f t="shared" si="26"/>
        <v>5109.0259999999998</v>
      </c>
      <c r="J35" s="136">
        <f t="shared" si="27"/>
        <v>1.0054629562207061E-2</v>
      </c>
      <c r="K35" s="136">
        <f t="shared" si="28"/>
        <v>0.28198239320481044</v>
      </c>
      <c r="L35" s="136">
        <f t="shared" si="29"/>
        <v>0.15462829901433267</v>
      </c>
      <c r="M35" s="137">
        <f t="shared" si="30"/>
        <v>20.937999999999999</v>
      </c>
      <c r="N35" s="138">
        <f t="shared" si="31"/>
        <v>0</v>
      </c>
      <c r="O35" s="138">
        <f t="shared" si="32"/>
        <v>4.5605561608024701</v>
      </c>
      <c r="P35" s="233">
        <f t="shared" si="33"/>
        <v>47</v>
      </c>
      <c r="Q35" s="234">
        <f t="shared" si="34"/>
        <v>0</v>
      </c>
      <c r="R35" s="234">
        <f t="shared" si="35"/>
        <v>233</v>
      </c>
      <c r="T35">
        <v>532</v>
      </c>
      <c r="U35">
        <v>5</v>
      </c>
      <c r="V35" t="s">
        <v>286</v>
      </c>
      <c r="W35">
        <v>5109.0259999999998</v>
      </c>
      <c r="X35">
        <v>1821.175</v>
      </c>
      <c r="Y35">
        <v>2.8050000000000002</v>
      </c>
      <c r="Z35">
        <v>20.937999999999999</v>
      </c>
      <c r="AA35">
        <v>140.037183</v>
      </c>
      <c r="AB35">
        <v>1.4080220000000001</v>
      </c>
      <c r="AC35">
        <v>39.488019999999999</v>
      </c>
      <c r="AD35" s="1">
        <v>790</v>
      </c>
      <c r="AE35">
        <v>0</v>
      </c>
      <c r="AF35">
        <v>233</v>
      </c>
      <c r="AG35">
        <v>104</v>
      </c>
      <c r="AH35">
        <v>36.483353000000001</v>
      </c>
      <c r="AI35">
        <v>59025.8</v>
      </c>
      <c r="AJ35">
        <v>24984.3</v>
      </c>
      <c r="AK35">
        <v>47</v>
      </c>
      <c r="AL35">
        <v>28629</v>
      </c>
      <c r="AM35" t="s">
        <v>287</v>
      </c>
      <c r="AN35" t="s">
        <v>454</v>
      </c>
      <c r="AO35">
        <v>3424.192</v>
      </c>
      <c r="AR35" t="s">
        <v>119</v>
      </c>
      <c r="AS35" t="s">
        <v>120</v>
      </c>
      <c r="AT35" t="s">
        <v>195</v>
      </c>
      <c r="AU35" t="s">
        <v>286</v>
      </c>
      <c r="AV35" t="s">
        <v>48</v>
      </c>
      <c r="AW35">
        <v>3</v>
      </c>
      <c r="BB35">
        <v>0.84104318364982011</v>
      </c>
      <c r="BC35" t="s">
        <v>67</v>
      </c>
      <c r="BF35" t="s">
        <v>119</v>
      </c>
      <c r="BG35" t="s">
        <v>120</v>
      </c>
      <c r="BH35" t="s">
        <v>286</v>
      </c>
      <c r="BI35">
        <v>5</v>
      </c>
      <c r="BJ35">
        <v>3</v>
      </c>
      <c r="BK35" t="s">
        <v>195</v>
      </c>
      <c r="BL35" t="s">
        <v>225</v>
      </c>
      <c r="BM35">
        <v>0.84104318364982011</v>
      </c>
      <c r="BN35" t="s">
        <v>67</v>
      </c>
      <c r="BO35" t="s">
        <v>180</v>
      </c>
      <c r="BP35">
        <v>5109.0259999999998</v>
      </c>
    </row>
    <row r="36" spans="1:68" ht="16.5" x14ac:dyDescent="0.25">
      <c r="A36" s="110" t="str">
        <f t="shared" si="18"/>
        <v>청룡교통</v>
      </c>
      <c r="B36" s="111" t="str">
        <f t="shared" si="19"/>
        <v>배경호</v>
      </c>
      <c r="C36" s="112" t="str">
        <f t="shared" si="20"/>
        <v>B</v>
      </c>
      <c r="D36" s="113">
        <f t="shared" si="21"/>
        <v>0.94104303041620829</v>
      </c>
      <c r="E36" s="114">
        <f t="shared" si="22"/>
        <v>4432</v>
      </c>
      <c r="F36" s="115" t="str">
        <f t="shared" si="23"/>
        <v>43-1</v>
      </c>
      <c r="G36" s="116" t="str">
        <f t="shared" si="24"/>
        <v>75바1073</v>
      </c>
      <c r="H36" s="117">
        <f t="shared" si="25"/>
        <v>3</v>
      </c>
      <c r="I36" s="118">
        <f t="shared" si="26"/>
        <v>2645.3359999999998</v>
      </c>
      <c r="J36" s="119">
        <f t="shared" si="27"/>
        <v>3.7620579717156023E-2</v>
      </c>
      <c r="K36" s="119">
        <f t="shared" si="28"/>
        <v>0.34898915091445748</v>
      </c>
      <c r="L36" s="119">
        <f t="shared" si="29"/>
        <v>0.12285773905469854</v>
      </c>
      <c r="M36" s="120">
        <f t="shared" si="30"/>
        <v>11.919</v>
      </c>
      <c r="N36" s="121">
        <f t="shared" si="31"/>
        <v>0</v>
      </c>
      <c r="O36" s="121">
        <f t="shared" si="32"/>
        <v>5.6325548058923331</v>
      </c>
      <c r="P36" s="235">
        <f t="shared" si="33"/>
        <v>31</v>
      </c>
      <c r="Q36" s="236">
        <f t="shared" si="34"/>
        <v>0</v>
      </c>
      <c r="R36" s="236">
        <f t="shared" si="35"/>
        <v>149</v>
      </c>
      <c r="T36">
        <v>532</v>
      </c>
      <c r="U36">
        <v>4432</v>
      </c>
      <c r="V36" t="s">
        <v>288</v>
      </c>
      <c r="W36">
        <v>2645.3359999999998</v>
      </c>
      <c r="X36">
        <v>1279.2260000000001</v>
      </c>
      <c r="Y36">
        <v>2.0680000000000001</v>
      </c>
      <c r="Z36">
        <v>11.919</v>
      </c>
      <c r="AA36">
        <v>175.66356099999999</v>
      </c>
      <c r="AB36">
        <v>6.6085649999999996</v>
      </c>
      <c r="AC36">
        <v>61.304676999999998</v>
      </c>
      <c r="AD36" s="1">
        <v>325</v>
      </c>
      <c r="AE36">
        <v>0</v>
      </c>
      <c r="AF36">
        <v>149</v>
      </c>
      <c r="AG36">
        <v>96</v>
      </c>
      <c r="AH36">
        <v>15.059104</v>
      </c>
      <c r="AI36">
        <v>2217</v>
      </c>
      <c r="AJ36">
        <v>42</v>
      </c>
      <c r="AK36">
        <v>31</v>
      </c>
      <c r="AL36">
        <v>4115</v>
      </c>
      <c r="AM36" t="s">
        <v>289</v>
      </c>
      <c r="AN36" t="s">
        <v>455</v>
      </c>
      <c r="AO36">
        <v>2123.7469999999998</v>
      </c>
      <c r="AR36" t="s">
        <v>119</v>
      </c>
      <c r="AS36" t="s">
        <v>122</v>
      </c>
      <c r="AT36" t="s">
        <v>219</v>
      </c>
      <c r="AU36" t="s">
        <v>288</v>
      </c>
      <c r="AV36" t="s">
        <v>48</v>
      </c>
      <c r="AW36">
        <v>3</v>
      </c>
      <c r="BB36">
        <v>0.94104303041620829</v>
      </c>
      <c r="BC36" t="s">
        <v>68</v>
      </c>
      <c r="BF36" t="s">
        <v>119</v>
      </c>
      <c r="BG36" t="s">
        <v>122</v>
      </c>
      <c r="BH36" t="s">
        <v>288</v>
      </c>
      <c r="BI36">
        <v>4432</v>
      </c>
      <c r="BJ36">
        <v>3</v>
      </c>
      <c r="BK36" t="s">
        <v>219</v>
      </c>
      <c r="BL36" t="s">
        <v>216</v>
      </c>
      <c r="BM36">
        <v>0.94104303041620829</v>
      </c>
      <c r="BN36" t="s">
        <v>68</v>
      </c>
      <c r="BO36" t="s">
        <v>176</v>
      </c>
      <c r="BP36">
        <v>2645.3359999999998</v>
      </c>
    </row>
    <row r="37" spans="1:68" ht="16.5" x14ac:dyDescent="0.25">
      <c r="A37" s="127" t="str">
        <f t="shared" si="18"/>
        <v>청룡교통</v>
      </c>
      <c r="B37" s="128" t="str">
        <f t="shared" si="19"/>
        <v>백도현</v>
      </c>
      <c r="C37" s="129" t="str">
        <f t="shared" si="20"/>
        <v>A</v>
      </c>
      <c r="D37" s="130">
        <f t="shared" si="21"/>
        <v>0.98801017550846426</v>
      </c>
      <c r="E37" s="131">
        <f t="shared" si="22"/>
        <v>7980</v>
      </c>
      <c r="F37" s="132" t="str">
        <f t="shared" si="23"/>
        <v>43-1</v>
      </c>
      <c r="G37" s="133" t="str">
        <f t="shared" si="24"/>
        <v>73아1077</v>
      </c>
      <c r="H37" s="134">
        <f t="shared" si="25"/>
        <v>2</v>
      </c>
      <c r="I37" s="135">
        <f t="shared" si="26"/>
        <v>2746.5859999999998</v>
      </c>
      <c r="J37" s="136">
        <f t="shared" si="27"/>
        <v>1.6839683282718926E-2</v>
      </c>
      <c r="K37" s="136">
        <f t="shared" si="28"/>
        <v>0.35299443134958935</v>
      </c>
      <c r="L37" s="136">
        <f t="shared" si="29"/>
        <v>7.8278997999698535E-2</v>
      </c>
      <c r="M37" s="137">
        <f t="shared" si="30"/>
        <v>9.5649999999999995</v>
      </c>
      <c r="N37" s="138">
        <f t="shared" si="31"/>
        <v>0</v>
      </c>
      <c r="O37" s="138">
        <f t="shared" si="32"/>
        <v>7.1361319106701924</v>
      </c>
      <c r="P37" s="233">
        <f t="shared" si="33"/>
        <v>4</v>
      </c>
      <c r="Q37" s="234">
        <f t="shared" si="34"/>
        <v>0</v>
      </c>
      <c r="R37" s="234">
        <f t="shared" si="35"/>
        <v>196</v>
      </c>
      <c r="T37">
        <v>532</v>
      </c>
      <c r="U37">
        <v>7980</v>
      </c>
      <c r="V37" t="s">
        <v>290</v>
      </c>
      <c r="W37">
        <v>2746.5859999999998</v>
      </c>
      <c r="X37">
        <v>1265.412</v>
      </c>
      <c r="Y37">
        <v>2.1709999999999998</v>
      </c>
      <c r="Z37">
        <v>9.5649999999999995</v>
      </c>
      <c r="AA37">
        <v>177.35464200000001</v>
      </c>
      <c r="AB37">
        <v>2.986596</v>
      </c>
      <c r="AC37">
        <v>62.605201000000001</v>
      </c>
      <c r="AD37" s="1">
        <v>215</v>
      </c>
      <c r="AE37">
        <v>0</v>
      </c>
      <c r="AF37">
        <v>196</v>
      </c>
      <c r="AG37">
        <v>73</v>
      </c>
      <c r="AH37">
        <v>15.486406000000001</v>
      </c>
      <c r="AI37">
        <v>357.4</v>
      </c>
      <c r="AJ37">
        <v>0</v>
      </c>
      <c r="AK37">
        <v>4</v>
      </c>
      <c r="AL37">
        <v>917</v>
      </c>
      <c r="AM37" t="s">
        <v>291</v>
      </c>
      <c r="AN37" t="s">
        <v>456</v>
      </c>
      <c r="AO37">
        <v>2609.8609999999999</v>
      </c>
      <c r="AR37" t="s">
        <v>119</v>
      </c>
      <c r="AS37" t="s">
        <v>122</v>
      </c>
      <c r="AT37" t="s">
        <v>217</v>
      </c>
      <c r="AU37" t="s">
        <v>290</v>
      </c>
      <c r="AV37" t="s">
        <v>48</v>
      </c>
      <c r="AW37">
        <v>2</v>
      </c>
      <c r="BB37">
        <v>0.98801017550846426</v>
      </c>
      <c r="BC37" t="s">
        <v>66</v>
      </c>
      <c r="BF37" t="s">
        <v>119</v>
      </c>
      <c r="BG37" t="s">
        <v>122</v>
      </c>
      <c r="BH37" t="s">
        <v>290</v>
      </c>
      <c r="BI37">
        <v>7980</v>
      </c>
      <c r="BJ37">
        <v>2</v>
      </c>
      <c r="BK37" t="s">
        <v>217</v>
      </c>
      <c r="BL37" t="s">
        <v>218</v>
      </c>
      <c r="BM37">
        <v>0.98801017550846426</v>
      </c>
      <c r="BN37" t="s">
        <v>66</v>
      </c>
      <c r="BO37" t="s">
        <v>179</v>
      </c>
      <c r="BP37">
        <v>2746.5859999999998</v>
      </c>
    </row>
    <row r="38" spans="1:68" ht="16.5" x14ac:dyDescent="0.25">
      <c r="A38" s="110" t="str">
        <f t="shared" si="18"/>
        <v>청룡교통</v>
      </c>
      <c r="B38" s="111" t="str">
        <f t="shared" si="19"/>
        <v>서현호</v>
      </c>
      <c r="C38" s="112" t="str">
        <f t="shared" si="20"/>
        <v>D</v>
      </c>
      <c r="D38" s="113">
        <f t="shared" si="21"/>
        <v>0.82840000000000003</v>
      </c>
      <c r="E38" s="114">
        <f t="shared" si="22"/>
        <v>5023</v>
      </c>
      <c r="F38" s="115" t="str">
        <f t="shared" si="23"/>
        <v>44</v>
      </c>
      <c r="G38" s="116" t="str">
        <f t="shared" si="24"/>
        <v>73아1052</v>
      </c>
      <c r="H38" s="117">
        <f t="shared" si="25"/>
        <v>1</v>
      </c>
      <c r="I38" s="118">
        <f t="shared" si="26"/>
        <v>3388.5920000000001</v>
      </c>
      <c r="J38" s="119">
        <f t="shared" si="27"/>
        <v>1.407145493060508E-2</v>
      </c>
      <c r="K38" s="119">
        <f t="shared" si="28"/>
        <v>0.37051207372088285</v>
      </c>
      <c r="L38" s="119">
        <f t="shared" si="29"/>
        <v>0.17440872197065921</v>
      </c>
      <c r="M38" s="120">
        <f t="shared" si="30"/>
        <v>12.727</v>
      </c>
      <c r="N38" s="121">
        <f t="shared" si="31"/>
        <v>0</v>
      </c>
      <c r="O38" s="121">
        <f t="shared" si="32"/>
        <v>23.962755032178556</v>
      </c>
      <c r="P38" s="235">
        <f t="shared" si="33"/>
        <v>100</v>
      </c>
      <c r="Q38" s="236">
        <f t="shared" si="34"/>
        <v>0</v>
      </c>
      <c r="R38" s="236">
        <f t="shared" si="35"/>
        <v>812</v>
      </c>
      <c r="T38">
        <v>532</v>
      </c>
      <c r="U38">
        <v>5023</v>
      </c>
      <c r="V38" t="s">
        <v>292</v>
      </c>
      <c r="W38">
        <v>3388.5920000000001</v>
      </c>
      <c r="X38">
        <v>1636.2049999999999</v>
      </c>
      <c r="Y38">
        <v>2.0710000000000002</v>
      </c>
      <c r="Z38">
        <v>12.727</v>
      </c>
      <c r="AA38">
        <v>186.01274799999999</v>
      </c>
      <c r="AB38">
        <v>2.61747</v>
      </c>
      <c r="AC38">
        <v>68.919968999999995</v>
      </c>
      <c r="AD38" s="1">
        <v>591</v>
      </c>
      <c r="AE38">
        <v>0</v>
      </c>
      <c r="AF38">
        <v>812</v>
      </c>
      <c r="AG38">
        <v>96</v>
      </c>
      <c r="AH38">
        <v>18.216988000000001</v>
      </c>
      <c r="AI38">
        <v>4842.2</v>
      </c>
      <c r="AJ38">
        <v>47.9</v>
      </c>
      <c r="AK38">
        <v>100</v>
      </c>
      <c r="AL38">
        <v>47011</v>
      </c>
      <c r="AM38" t="s">
        <v>293</v>
      </c>
      <c r="AN38" t="s">
        <v>457</v>
      </c>
      <c r="AO38">
        <v>3388.5920000000001</v>
      </c>
      <c r="AR38" t="s">
        <v>119</v>
      </c>
      <c r="AS38" t="s">
        <v>123</v>
      </c>
      <c r="AT38" t="s">
        <v>220</v>
      </c>
      <c r="AU38" t="s">
        <v>292</v>
      </c>
      <c r="AV38" t="s">
        <v>48</v>
      </c>
      <c r="AW38">
        <v>1</v>
      </c>
      <c r="BB38">
        <v>0.82840000000000003</v>
      </c>
      <c r="BC38" t="s">
        <v>67</v>
      </c>
      <c r="BF38" t="s">
        <v>119</v>
      </c>
      <c r="BG38" t="s">
        <v>123</v>
      </c>
      <c r="BH38" t="s">
        <v>292</v>
      </c>
      <c r="BI38">
        <v>5023</v>
      </c>
      <c r="BJ38">
        <v>1</v>
      </c>
      <c r="BK38" t="s">
        <v>220</v>
      </c>
      <c r="BL38" t="s">
        <v>175</v>
      </c>
      <c r="BM38">
        <v>0.82840000000000003</v>
      </c>
      <c r="BN38" t="s">
        <v>67</v>
      </c>
      <c r="BO38" t="s">
        <v>180</v>
      </c>
      <c r="BP38">
        <v>3388.5920000000001</v>
      </c>
    </row>
    <row r="39" spans="1:68" ht="16.5" x14ac:dyDescent="0.25">
      <c r="A39" s="127" t="str">
        <f t="shared" si="18"/>
        <v>청룡교통</v>
      </c>
      <c r="B39" s="128" t="str">
        <f t="shared" si="19"/>
        <v>석승무</v>
      </c>
      <c r="C39" s="129" t="str">
        <f t="shared" si="20"/>
        <v>B</v>
      </c>
      <c r="D39" s="130">
        <f t="shared" si="21"/>
        <v>0.94176470588235295</v>
      </c>
      <c r="E39" s="131">
        <f t="shared" si="22"/>
        <v>5169</v>
      </c>
      <c r="F39" s="132" t="str">
        <f t="shared" si="23"/>
        <v>310</v>
      </c>
      <c r="G39" s="133" t="str">
        <f t="shared" si="24"/>
        <v>73아1079</v>
      </c>
      <c r="H39" s="134">
        <f t="shared" si="25"/>
        <v>1</v>
      </c>
      <c r="I39" s="135">
        <f t="shared" si="26"/>
        <v>4768.567</v>
      </c>
      <c r="J39" s="136">
        <f t="shared" si="27"/>
        <v>5.4503623965714496E-2</v>
      </c>
      <c r="K39" s="136">
        <f t="shared" si="28"/>
        <v>0.24244549568207657</v>
      </c>
      <c r="L39" s="136">
        <f t="shared" si="29"/>
        <v>7.8639977167144756E-2</v>
      </c>
      <c r="M39" s="137">
        <f t="shared" si="30"/>
        <v>18.594000000000001</v>
      </c>
      <c r="N39" s="138">
        <f t="shared" si="31"/>
        <v>0</v>
      </c>
      <c r="O39" s="138">
        <f t="shared" si="32"/>
        <v>0.98562104716154764</v>
      </c>
      <c r="P39" s="233">
        <f t="shared" si="33"/>
        <v>52</v>
      </c>
      <c r="Q39" s="234">
        <f t="shared" si="34"/>
        <v>0</v>
      </c>
      <c r="R39" s="234">
        <f t="shared" si="35"/>
        <v>47</v>
      </c>
      <c r="T39">
        <v>532</v>
      </c>
      <c r="U39">
        <v>5169</v>
      </c>
      <c r="V39" t="s">
        <v>294</v>
      </c>
      <c r="W39">
        <v>4768.567</v>
      </c>
      <c r="X39">
        <v>1489.422</v>
      </c>
      <c r="Y39">
        <v>3.202</v>
      </c>
      <c r="Z39">
        <v>18.594000000000001</v>
      </c>
      <c r="AA39">
        <v>139.057469</v>
      </c>
      <c r="AB39">
        <v>7.5791360000000001</v>
      </c>
      <c r="AC39">
        <v>33.713856999999997</v>
      </c>
      <c r="AD39" s="1">
        <v>375</v>
      </c>
      <c r="AE39">
        <v>0</v>
      </c>
      <c r="AF39">
        <v>47</v>
      </c>
      <c r="AG39">
        <v>109</v>
      </c>
      <c r="AH39">
        <v>34.292059000000002</v>
      </c>
      <c r="AI39">
        <v>46599.3</v>
      </c>
      <c r="AJ39">
        <v>20760.400000000001</v>
      </c>
      <c r="AK39">
        <v>52</v>
      </c>
      <c r="AL39">
        <v>21679</v>
      </c>
      <c r="AM39" t="s">
        <v>295</v>
      </c>
      <c r="AN39" t="s">
        <v>458</v>
      </c>
      <c r="AO39">
        <v>4768.567</v>
      </c>
      <c r="AR39" t="s">
        <v>119</v>
      </c>
      <c r="AS39" t="s">
        <v>120</v>
      </c>
      <c r="AT39" t="s">
        <v>199</v>
      </c>
      <c r="AU39" t="s">
        <v>294</v>
      </c>
      <c r="AV39" t="s">
        <v>48</v>
      </c>
      <c r="AW39">
        <v>1</v>
      </c>
      <c r="BB39">
        <v>0.94176470588235295</v>
      </c>
      <c r="BC39" t="s">
        <v>68</v>
      </c>
      <c r="BF39" t="s">
        <v>119</v>
      </c>
      <c r="BG39" t="s">
        <v>120</v>
      </c>
      <c r="BH39" t="s">
        <v>294</v>
      </c>
      <c r="BI39">
        <v>5169</v>
      </c>
      <c r="BJ39">
        <v>1</v>
      </c>
      <c r="BK39" t="s">
        <v>199</v>
      </c>
      <c r="BL39" t="s">
        <v>175</v>
      </c>
      <c r="BM39">
        <v>0.94176470588235295</v>
      </c>
      <c r="BN39" t="s">
        <v>68</v>
      </c>
      <c r="BO39" t="s">
        <v>176</v>
      </c>
      <c r="BP39">
        <v>4768.567</v>
      </c>
    </row>
    <row r="40" spans="1:68" ht="16.5" x14ac:dyDescent="0.25">
      <c r="A40" s="110" t="str">
        <f t="shared" si="18"/>
        <v>청룡교통</v>
      </c>
      <c r="B40" s="111" t="str">
        <f t="shared" si="19"/>
        <v>송중회</v>
      </c>
      <c r="C40" s="112" t="str">
        <f t="shared" si="20"/>
        <v>D</v>
      </c>
      <c r="D40" s="113">
        <f t="shared" si="21"/>
        <v>0.82785792309454509</v>
      </c>
      <c r="E40" s="114">
        <f t="shared" si="22"/>
        <v>981</v>
      </c>
      <c r="F40" s="115" t="str">
        <f t="shared" si="23"/>
        <v>43</v>
      </c>
      <c r="G40" s="116" t="str">
        <f t="shared" si="24"/>
        <v>73아1151</v>
      </c>
      <c r="H40" s="117">
        <f t="shared" si="25"/>
        <v>2</v>
      </c>
      <c r="I40" s="118">
        <f t="shared" si="26"/>
        <v>2341.5950000000003</v>
      </c>
      <c r="J40" s="119">
        <f t="shared" si="27"/>
        <v>1.5763516589611448E-2</v>
      </c>
      <c r="K40" s="119">
        <f t="shared" si="28"/>
        <v>0.3500832253344599</v>
      </c>
      <c r="L40" s="119">
        <f t="shared" si="29"/>
        <v>0.18534375073400822</v>
      </c>
      <c r="M40" s="120">
        <f t="shared" si="30"/>
        <v>15.734999999999999</v>
      </c>
      <c r="N40" s="121">
        <f t="shared" si="31"/>
        <v>4.2705933348849826E-2</v>
      </c>
      <c r="O40" s="121">
        <f t="shared" si="32"/>
        <v>36.385455213220055</v>
      </c>
      <c r="P40" s="235">
        <f t="shared" si="33"/>
        <v>29</v>
      </c>
      <c r="Q40" s="236">
        <f t="shared" si="34"/>
        <v>1</v>
      </c>
      <c r="R40" s="236">
        <f t="shared" si="35"/>
        <v>852</v>
      </c>
      <c r="T40">
        <v>532</v>
      </c>
      <c r="U40">
        <v>981</v>
      </c>
      <c r="V40" t="s">
        <v>296</v>
      </c>
      <c r="W40">
        <v>2341.5949999999998</v>
      </c>
      <c r="X40">
        <v>1359.886</v>
      </c>
      <c r="Y40">
        <v>1.722</v>
      </c>
      <c r="Z40">
        <v>15.734999999999999</v>
      </c>
      <c r="AA40">
        <v>137.53384199999999</v>
      </c>
      <c r="AB40">
        <v>2.1680169999999999</v>
      </c>
      <c r="AC40">
        <v>48.148291</v>
      </c>
      <c r="AD40" s="1">
        <v>434</v>
      </c>
      <c r="AE40">
        <v>1</v>
      </c>
      <c r="AF40">
        <v>852</v>
      </c>
      <c r="AG40">
        <v>90</v>
      </c>
      <c r="AH40">
        <v>17.025590999999999</v>
      </c>
      <c r="AI40">
        <v>2568.6</v>
      </c>
      <c r="AJ40">
        <v>133.30000000000001</v>
      </c>
      <c r="AK40">
        <v>29</v>
      </c>
      <c r="AL40">
        <v>9515</v>
      </c>
      <c r="AM40" t="s">
        <v>297</v>
      </c>
      <c r="AN40" t="s">
        <v>459</v>
      </c>
      <c r="AO40">
        <v>1879.3820000000001</v>
      </c>
      <c r="AR40" t="s">
        <v>119</v>
      </c>
      <c r="AS40" t="s">
        <v>121</v>
      </c>
      <c r="AT40" t="s">
        <v>211</v>
      </c>
      <c r="AU40" t="s">
        <v>296</v>
      </c>
      <c r="AV40" t="s">
        <v>48</v>
      </c>
      <c r="AW40">
        <v>2</v>
      </c>
      <c r="BB40">
        <v>0.82785792309454509</v>
      </c>
      <c r="BC40" t="s">
        <v>67</v>
      </c>
      <c r="BF40" t="s">
        <v>119</v>
      </c>
      <c r="BG40" t="s">
        <v>121</v>
      </c>
      <c r="BH40" t="s">
        <v>296</v>
      </c>
      <c r="BI40">
        <v>981</v>
      </c>
      <c r="BJ40">
        <v>2</v>
      </c>
      <c r="BK40" t="s">
        <v>211</v>
      </c>
      <c r="BL40" t="s">
        <v>203</v>
      </c>
      <c r="BM40">
        <v>0.82785792309454509</v>
      </c>
      <c r="BN40" t="s">
        <v>67</v>
      </c>
      <c r="BO40" t="s">
        <v>180</v>
      </c>
      <c r="BP40">
        <v>2341.5950000000003</v>
      </c>
    </row>
    <row r="41" spans="1:68" ht="16.5" x14ac:dyDescent="0.25">
      <c r="A41" s="127" t="str">
        <f t="shared" si="18"/>
        <v>청룡교통</v>
      </c>
      <c r="B41" s="128" t="str">
        <f t="shared" si="19"/>
        <v>심보용</v>
      </c>
      <c r="C41" s="129" t="str">
        <f t="shared" si="20"/>
        <v>B</v>
      </c>
      <c r="D41" s="130">
        <f t="shared" si="21"/>
        <v>0.9057660447006457</v>
      </c>
      <c r="E41" s="131">
        <f t="shared" si="22"/>
        <v>1149</v>
      </c>
      <c r="F41" s="132" t="str">
        <f t="shared" si="23"/>
        <v>43-1</v>
      </c>
      <c r="G41" s="133" t="str">
        <f t="shared" si="24"/>
        <v>73아1084</v>
      </c>
      <c r="H41" s="134">
        <f t="shared" si="25"/>
        <v>2</v>
      </c>
      <c r="I41" s="135">
        <f t="shared" si="26"/>
        <v>2646.7829999999999</v>
      </c>
      <c r="J41" s="136">
        <f t="shared" si="27"/>
        <v>5.030219019981564E-2</v>
      </c>
      <c r="K41" s="136">
        <f t="shared" si="28"/>
        <v>0.3309381476023503</v>
      </c>
      <c r="L41" s="136">
        <f t="shared" si="29"/>
        <v>7.3296526386938413E-2</v>
      </c>
      <c r="M41" s="137">
        <f t="shared" si="30"/>
        <v>9.5299999999999994</v>
      </c>
      <c r="N41" s="138">
        <f t="shared" si="31"/>
        <v>0</v>
      </c>
      <c r="O41" s="138">
        <f t="shared" si="32"/>
        <v>6.082856055823239</v>
      </c>
      <c r="P41" s="233">
        <f t="shared" si="33"/>
        <v>29</v>
      </c>
      <c r="Q41" s="234">
        <f t="shared" si="34"/>
        <v>0</v>
      </c>
      <c r="R41" s="234">
        <f t="shared" si="35"/>
        <v>161</v>
      </c>
      <c r="T41">
        <v>532</v>
      </c>
      <c r="U41">
        <v>1149</v>
      </c>
      <c r="V41" t="s">
        <v>298</v>
      </c>
      <c r="W41">
        <v>2646.7829999999999</v>
      </c>
      <c r="X41">
        <v>1328.6</v>
      </c>
      <c r="Y41">
        <v>1.992</v>
      </c>
      <c r="Z41">
        <v>9.5299999999999994</v>
      </c>
      <c r="AA41">
        <v>176.60384099999999</v>
      </c>
      <c r="AB41">
        <v>8.8835599999999992</v>
      </c>
      <c r="AC41">
        <v>58.444947999999997</v>
      </c>
      <c r="AD41" s="1">
        <v>194</v>
      </c>
      <c r="AE41">
        <v>0</v>
      </c>
      <c r="AF41">
        <v>161</v>
      </c>
      <c r="AG41">
        <v>79</v>
      </c>
      <c r="AH41">
        <v>14.987120000000001</v>
      </c>
      <c r="AI41">
        <v>842.9</v>
      </c>
      <c r="AJ41">
        <v>0</v>
      </c>
      <c r="AK41">
        <v>29</v>
      </c>
      <c r="AL41">
        <v>6291</v>
      </c>
      <c r="AM41" t="s">
        <v>299</v>
      </c>
      <c r="AN41" t="s">
        <v>460</v>
      </c>
      <c r="AO41">
        <v>2545.9580000000001</v>
      </c>
      <c r="AR41" t="s">
        <v>119</v>
      </c>
      <c r="AS41" t="s">
        <v>122</v>
      </c>
      <c r="AT41" t="s">
        <v>218</v>
      </c>
      <c r="AU41" t="s">
        <v>298</v>
      </c>
      <c r="AV41" t="s">
        <v>48</v>
      </c>
      <c r="AW41">
        <v>2</v>
      </c>
      <c r="BB41">
        <v>0.9057660447006457</v>
      </c>
      <c r="BC41" t="s">
        <v>68</v>
      </c>
      <c r="BF41" t="s">
        <v>119</v>
      </c>
      <c r="BG41" t="s">
        <v>122</v>
      </c>
      <c r="BH41" t="s">
        <v>298</v>
      </c>
      <c r="BI41">
        <v>1149</v>
      </c>
      <c r="BJ41">
        <v>2</v>
      </c>
      <c r="BK41" t="s">
        <v>218</v>
      </c>
      <c r="BL41" t="s">
        <v>219</v>
      </c>
      <c r="BM41">
        <v>0.9057660447006457</v>
      </c>
      <c r="BN41" t="s">
        <v>68</v>
      </c>
      <c r="BO41" t="s">
        <v>176</v>
      </c>
      <c r="BP41">
        <v>2646.7829999999999</v>
      </c>
    </row>
    <row r="42" spans="1:68" ht="16.5" x14ac:dyDescent="0.25">
      <c r="A42" s="110" t="str">
        <f t="shared" si="18"/>
        <v>청룡교통</v>
      </c>
      <c r="B42" s="111" t="str">
        <f t="shared" si="19"/>
        <v>여유안</v>
      </c>
      <c r="C42" s="112" t="str">
        <f t="shared" si="20"/>
        <v>C</v>
      </c>
      <c r="D42" s="113">
        <f t="shared" si="21"/>
        <v>0.89054545762755244</v>
      </c>
      <c r="E42" s="114">
        <f t="shared" si="22"/>
        <v>5828</v>
      </c>
      <c r="F42" s="115" t="str">
        <f t="shared" si="23"/>
        <v>310</v>
      </c>
      <c r="G42" s="116" t="str">
        <f t="shared" si="24"/>
        <v>73아1730</v>
      </c>
      <c r="H42" s="117">
        <f t="shared" si="25"/>
        <v>2</v>
      </c>
      <c r="I42" s="118">
        <f t="shared" si="26"/>
        <v>360.97300000000001</v>
      </c>
      <c r="J42" s="119">
        <f t="shared" si="27"/>
        <v>2.0766864384973126E-2</v>
      </c>
      <c r="K42" s="119">
        <f t="shared" si="28"/>
        <v>0.36426283630904077</v>
      </c>
      <c r="L42" s="119">
        <f t="shared" si="29"/>
        <v>0.12743335374113854</v>
      </c>
      <c r="M42" s="120">
        <f t="shared" si="30"/>
        <v>16.850000000000001</v>
      </c>
      <c r="N42" s="121">
        <f t="shared" si="31"/>
        <v>0</v>
      </c>
      <c r="O42" s="121">
        <f t="shared" si="32"/>
        <v>14.197115743854143</v>
      </c>
      <c r="P42" s="235">
        <f t="shared" si="33"/>
        <v>11</v>
      </c>
      <c r="Q42" s="236">
        <f t="shared" si="34"/>
        <v>0</v>
      </c>
      <c r="R42" s="236">
        <f t="shared" si="35"/>
        <v>57</v>
      </c>
      <c r="T42">
        <v>532</v>
      </c>
      <c r="U42">
        <v>5828</v>
      </c>
      <c r="V42" t="s">
        <v>462</v>
      </c>
      <c r="W42">
        <v>401.49</v>
      </c>
      <c r="X42">
        <v>170.85900000000001</v>
      </c>
      <c r="Y42">
        <v>2.35</v>
      </c>
      <c r="Z42">
        <v>16.850000000000001</v>
      </c>
      <c r="AA42">
        <v>18.859997</v>
      </c>
      <c r="AB42">
        <v>0.39166299999999998</v>
      </c>
      <c r="AC42">
        <v>6.8699960000000004</v>
      </c>
      <c r="AD42" s="1">
        <v>46</v>
      </c>
      <c r="AE42">
        <v>0</v>
      </c>
      <c r="AF42">
        <v>57</v>
      </c>
      <c r="AG42">
        <v>104</v>
      </c>
      <c r="AH42">
        <v>21.287914000000001</v>
      </c>
      <c r="AI42">
        <v>1740.1</v>
      </c>
      <c r="AJ42">
        <v>581.70000000000005</v>
      </c>
      <c r="AK42">
        <v>11</v>
      </c>
      <c r="AL42">
        <v>4391</v>
      </c>
      <c r="AM42" t="s">
        <v>461</v>
      </c>
      <c r="AN42" t="s">
        <v>463</v>
      </c>
      <c r="AO42">
        <v>233.54900000000001</v>
      </c>
      <c r="AR42" t="s">
        <v>119</v>
      </c>
      <c r="AS42" t="s">
        <v>120</v>
      </c>
      <c r="AT42" t="s">
        <v>200</v>
      </c>
      <c r="AU42" t="s">
        <v>462</v>
      </c>
      <c r="AV42" t="s">
        <v>48</v>
      </c>
      <c r="AW42">
        <v>2</v>
      </c>
      <c r="BB42">
        <v>0.89054545762755244</v>
      </c>
      <c r="BC42" t="s">
        <v>69</v>
      </c>
      <c r="BF42" t="s">
        <v>119</v>
      </c>
      <c r="BG42" t="s">
        <v>120</v>
      </c>
      <c r="BH42" t="s">
        <v>462</v>
      </c>
      <c r="BI42">
        <v>5828</v>
      </c>
      <c r="BJ42">
        <v>2</v>
      </c>
      <c r="BK42" t="s">
        <v>200</v>
      </c>
      <c r="BL42" t="s">
        <v>212</v>
      </c>
      <c r="BM42">
        <v>0.89054545762755244</v>
      </c>
      <c r="BN42" t="s">
        <v>69</v>
      </c>
      <c r="BO42" t="s">
        <v>178</v>
      </c>
      <c r="BP42">
        <v>360.97300000000001</v>
      </c>
    </row>
    <row r="43" spans="1:68" ht="16.5" x14ac:dyDescent="0.25">
      <c r="A43" s="127" t="str">
        <f t="shared" si="18"/>
        <v>청룡교통</v>
      </c>
      <c r="B43" s="128" t="str">
        <f t="shared" si="19"/>
        <v>오상종</v>
      </c>
      <c r="C43" s="129" t="str">
        <f t="shared" si="20"/>
        <v>D</v>
      </c>
      <c r="D43" s="130">
        <f t="shared" si="21"/>
        <v>0.84991607490565169</v>
      </c>
      <c r="E43" s="131">
        <f t="shared" si="22"/>
        <v>2544</v>
      </c>
      <c r="F43" s="132" t="str">
        <f t="shared" si="23"/>
        <v>310</v>
      </c>
      <c r="G43" s="133" t="str">
        <f t="shared" si="24"/>
        <v>73아1059</v>
      </c>
      <c r="H43" s="134">
        <f t="shared" si="25"/>
        <v>2</v>
      </c>
      <c r="I43" s="135">
        <f t="shared" si="26"/>
        <v>930.76499999999999</v>
      </c>
      <c r="J43" s="136">
        <f t="shared" si="27"/>
        <v>3.1857983149606577E-2</v>
      </c>
      <c r="K43" s="136">
        <f t="shared" si="28"/>
        <v>0.25254833480270344</v>
      </c>
      <c r="L43" s="136">
        <f t="shared" si="29"/>
        <v>0.12785182081406155</v>
      </c>
      <c r="M43" s="137">
        <f t="shared" si="30"/>
        <v>18.195</v>
      </c>
      <c r="N43" s="138">
        <f t="shared" si="31"/>
        <v>0.10743850488576601</v>
      </c>
      <c r="O43" s="138">
        <f t="shared" si="32"/>
        <v>11.925674042320027</v>
      </c>
      <c r="P43" s="233">
        <f t="shared" si="33"/>
        <v>9</v>
      </c>
      <c r="Q43" s="234">
        <f t="shared" si="34"/>
        <v>1</v>
      </c>
      <c r="R43" s="234">
        <f t="shared" si="35"/>
        <v>111</v>
      </c>
      <c r="T43">
        <v>532</v>
      </c>
      <c r="U43">
        <v>2544</v>
      </c>
      <c r="V43" t="s">
        <v>398</v>
      </c>
      <c r="W43">
        <v>930.76499999999999</v>
      </c>
      <c r="X43">
        <v>329.62200000000001</v>
      </c>
      <c r="Y43">
        <v>2.8239999999999998</v>
      </c>
      <c r="Z43">
        <v>18.195</v>
      </c>
      <c r="AA43">
        <v>26.131378000000002</v>
      </c>
      <c r="AB43">
        <v>0.83249300000000004</v>
      </c>
      <c r="AC43">
        <v>6.5994359999999999</v>
      </c>
      <c r="AD43" s="1">
        <v>119</v>
      </c>
      <c r="AE43">
        <v>1</v>
      </c>
      <c r="AF43">
        <v>111</v>
      </c>
      <c r="AG43">
        <v>103</v>
      </c>
      <c r="AH43">
        <v>35.618671999999997</v>
      </c>
      <c r="AI43">
        <v>7759</v>
      </c>
      <c r="AJ43">
        <v>2796.3</v>
      </c>
      <c r="AK43">
        <v>9</v>
      </c>
      <c r="AL43">
        <v>3360</v>
      </c>
      <c r="AM43" t="s">
        <v>399</v>
      </c>
      <c r="AN43" t="s">
        <v>400</v>
      </c>
      <c r="AO43">
        <v>705.31399999999996</v>
      </c>
      <c r="AR43" t="s">
        <v>119</v>
      </c>
      <c r="AS43" t="s">
        <v>120</v>
      </c>
      <c r="AT43" t="s">
        <v>197</v>
      </c>
      <c r="AU43" t="s">
        <v>398</v>
      </c>
      <c r="AV43" t="s">
        <v>389</v>
      </c>
      <c r="AW43">
        <v>2</v>
      </c>
      <c r="BB43">
        <v>0.84991607490565169</v>
      </c>
      <c r="BC43" t="s">
        <v>67</v>
      </c>
      <c r="BF43" t="s">
        <v>119</v>
      </c>
      <c r="BG43" t="s">
        <v>120</v>
      </c>
      <c r="BH43" t="s">
        <v>398</v>
      </c>
      <c r="BI43">
        <v>2544</v>
      </c>
      <c r="BJ43">
        <v>2</v>
      </c>
      <c r="BK43" t="s">
        <v>197</v>
      </c>
      <c r="BL43" t="s">
        <v>226</v>
      </c>
      <c r="BM43">
        <v>0.84991607490565169</v>
      </c>
      <c r="BN43" t="s">
        <v>67</v>
      </c>
      <c r="BO43" t="s">
        <v>180</v>
      </c>
      <c r="BP43">
        <v>930.76499999999999</v>
      </c>
    </row>
    <row r="44" spans="1:68" ht="16.5" x14ac:dyDescent="0.25">
      <c r="A44" s="110" t="str">
        <f t="shared" si="18"/>
        <v>청룡교통</v>
      </c>
      <c r="B44" s="111" t="str">
        <f t="shared" si="19"/>
        <v>유인규</v>
      </c>
      <c r="C44" s="112" t="str">
        <f t="shared" si="20"/>
        <v>D</v>
      </c>
      <c r="D44" s="113">
        <f t="shared" si="21"/>
        <v>0.84060402540911228</v>
      </c>
      <c r="E44" s="114">
        <f t="shared" si="22"/>
        <v>6904</v>
      </c>
      <c r="F44" s="115" t="str">
        <f t="shared" si="23"/>
        <v>310</v>
      </c>
      <c r="G44" s="116" t="str">
        <f t="shared" si="24"/>
        <v>73아1730</v>
      </c>
      <c r="H44" s="117">
        <f t="shared" si="25"/>
        <v>5</v>
      </c>
      <c r="I44" s="118">
        <f t="shared" si="26"/>
        <v>980.36599999999999</v>
      </c>
      <c r="J44" s="119">
        <f t="shared" si="27"/>
        <v>2.2066977408276477E-2</v>
      </c>
      <c r="K44" s="119">
        <f t="shared" si="28"/>
        <v>0.35556246484992543</v>
      </c>
      <c r="L44" s="119">
        <f t="shared" si="29"/>
        <v>0.12954345621941193</v>
      </c>
      <c r="M44" s="120">
        <f t="shared" si="30"/>
        <v>19.050999999999998</v>
      </c>
      <c r="N44" s="121">
        <f t="shared" si="31"/>
        <v>0</v>
      </c>
      <c r="O44" s="121">
        <f t="shared" si="32"/>
        <v>14.865120070903819</v>
      </c>
      <c r="P44" s="235">
        <f t="shared" si="33"/>
        <v>23</v>
      </c>
      <c r="Q44" s="236">
        <f t="shared" si="34"/>
        <v>0</v>
      </c>
      <c r="R44" s="236">
        <f t="shared" si="35"/>
        <v>159</v>
      </c>
      <c r="T44">
        <v>532</v>
      </c>
      <c r="U44">
        <v>6904</v>
      </c>
      <c r="V44" t="s">
        <v>465</v>
      </c>
      <c r="W44">
        <v>1069.6179999999999</v>
      </c>
      <c r="X44">
        <v>461.64600000000002</v>
      </c>
      <c r="Y44">
        <v>2.3170000000000002</v>
      </c>
      <c r="Z44">
        <v>19.050999999999998</v>
      </c>
      <c r="AA44">
        <v>44.535823000000001</v>
      </c>
      <c r="AB44">
        <v>0.98277099999999995</v>
      </c>
      <c r="AC44">
        <v>15.835267</v>
      </c>
      <c r="AD44" s="1">
        <v>127</v>
      </c>
      <c r="AE44">
        <v>0</v>
      </c>
      <c r="AF44">
        <v>159</v>
      </c>
      <c r="AG44">
        <v>103</v>
      </c>
      <c r="AH44">
        <v>24.017025</v>
      </c>
      <c r="AI44">
        <v>5554.4</v>
      </c>
      <c r="AJ44">
        <v>3159.5</v>
      </c>
      <c r="AK44">
        <v>23</v>
      </c>
      <c r="AL44">
        <v>11820</v>
      </c>
      <c r="AM44" t="s">
        <v>464</v>
      </c>
      <c r="AN44" t="s">
        <v>466</v>
      </c>
      <c r="AO44">
        <v>322.22800000000001</v>
      </c>
      <c r="AR44" t="s">
        <v>119</v>
      </c>
      <c r="AS44" t="s">
        <v>120</v>
      </c>
      <c r="AT44" t="s">
        <v>200</v>
      </c>
      <c r="AU44" t="s">
        <v>465</v>
      </c>
      <c r="AV44" t="s">
        <v>48</v>
      </c>
      <c r="AW44">
        <v>5</v>
      </c>
      <c r="BB44">
        <v>0.84060402540911228</v>
      </c>
      <c r="BC44" t="s">
        <v>67</v>
      </c>
      <c r="BF44" t="s">
        <v>119</v>
      </c>
      <c r="BG44" t="s">
        <v>120</v>
      </c>
      <c r="BH44" t="s">
        <v>465</v>
      </c>
      <c r="BI44">
        <v>6904</v>
      </c>
      <c r="BJ44">
        <v>5</v>
      </c>
      <c r="BK44" t="s">
        <v>200</v>
      </c>
      <c r="BL44" t="s">
        <v>199</v>
      </c>
      <c r="BM44">
        <v>0.84060402540911228</v>
      </c>
      <c r="BN44" t="s">
        <v>67</v>
      </c>
      <c r="BO44" t="s">
        <v>180</v>
      </c>
      <c r="BP44">
        <v>980.36599999999999</v>
      </c>
    </row>
    <row r="45" spans="1:68" ht="16.5" x14ac:dyDescent="0.25">
      <c r="A45" s="127" t="str">
        <f t="shared" si="18"/>
        <v>청룡교통</v>
      </c>
      <c r="B45" s="128" t="str">
        <f t="shared" si="19"/>
        <v>유창수</v>
      </c>
      <c r="C45" s="129" t="str">
        <f t="shared" si="20"/>
        <v>S</v>
      </c>
      <c r="D45" s="130">
        <f t="shared" si="21"/>
        <v>1.0783214641349543</v>
      </c>
      <c r="E45" s="131">
        <f t="shared" si="22"/>
        <v>7019</v>
      </c>
      <c r="F45" s="132" t="str">
        <f t="shared" si="23"/>
        <v>43-1</v>
      </c>
      <c r="G45" s="133" t="str">
        <f t="shared" si="24"/>
        <v>73아1049</v>
      </c>
      <c r="H45" s="134">
        <f t="shared" si="25"/>
        <v>10</v>
      </c>
      <c r="I45" s="135">
        <f t="shared" si="26"/>
        <v>2141.2419999999997</v>
      </c>
      <c r="J45" s="136">
        <f t="shared" si="27"/>
        <v>2.3563684853082321E-2</v>
      </c>
      <c r="K45" s="136">
        <f t="shared" si="28"/>
        <v>0.29312397875586205</v>
      </c>
      <c r="L45" s="136">
        <f t="shared" si="29"/>
        <v>0.12889715408160313</v>
      </c>
      <c r="M45" s="137">
        <f t="shared" si="30"/>
        <v>11.167999999999999</v>
      </c>
      <c r="N45" s="138">
        <f t="shared" si="31"/>
        <v>0</v>
      </c>
      <c r="O45" s="138">
        <f t="shared" si="32"/>
        <v>2.4284971058852758</v>
      </c>
      <c r="P45" s="233">
        <f t="shared" si="33"/>
        <v>5</v>
      </c>
      <c r="Q45" s="234">
        <f t="shared" si="34"/>
        <v>0</v>
      </c>
      <c r="R45" s="234">
        <f t="shared" si="35"/>
        <v>52</v>
      </c>
      <c r="T45">
        <v>532</v>
      </c>
      <c r="U45">
        <v>7019</v>
      </c>
      <c r="V45" t="s">
        <v>300</v>
      </c>
      <c r="W45">
        <v>2141.2420000000002</v>
      </c>
      <c r="X45">
        <v>877.63900000000001</v>
      </c>
      <c r="Y45">
        <v>2.44</v>
      </c>
      <c r="Z45">
        <v>11.167999999999999</v>
      </c>
      <c r="AA45">
        <v>107.08384599999999</v>
      </c>
      <c r="AB45">
        <v>2.5232899999999998</v>
      </c>
      <c r="AC45">
        <v>31.388843000000001</v>
      </c>
      <c r="AD45" s="1">
        <v>276</v>
      </c>
      <c r="AE45">
        <v>0</v>
      </c>
      <c r="AF45">
        <v>52</v>
      </c>
      <c r="AG45">
        <v>93</v>
      </c>
      <c r="AH45">
        <v>19.995937999999999</v>
      </c>
      <c r="AI45">
        <v>2898.7</v>
      </c>
      <c r="AJ45">
        <v>120.8</v>
      </c>
      <c r="AK45">
        <v>5</v>
      </c>
      <c r="AL45">
        <v>1228</v>
      </c>
      <c r="AM45" t="s">
        <v>301</v>
      </c>
      <c r="AN45" t="s">
        <v>467</v>
      </c>
      <c r="AO45">
        <v>323.95699999999999</v>
      </c>
      <c r="AR45" t="s">
        <v>119</v>
      </c>
      <c r="AS45" t="s">
        <v>122</v>
      </c>
      <c r="AT45" t="s">
        <v>214</v>
      </c>
      <c r="AU45" t="s">
        <v>300</v>
      </c>
      <c r="AV45" t="s">
        <v>48</v>
      </c>
      <c r="AW45">
        <v>10</v>
      </c>
      <c r="BB45">
        <v>1.0783214641349543</v>
      </c>
      <c r="BC45" t="s">
        <v>71</v>
      </c>
      <c r="BF45" t="s">
        <v>119</v>
      </c>
      <c r="BG45" t="s">
        <v>122</v>
      </c>
      <c r="BH45" t="s">
        <v>300</v>
      </c>
      <c r="BI45">
        <v>7019</v>
      </c>
      <c r="BJ45">
        <v>10</v>
      </c>
      <c r="BK45" t="s">
        <v>214</v>
      </c>
      <c r="BL45" t="s">
        <v>208</v>
      </c>
      <c r="BM45">
        <v>1.0783214641349543</v>
      </c>
      <c r="BN45" t="s">
        <v>71</v>
      </c>
      <c r="BO45" t="s">
        <v>177</v>
      </c>
      <c r="BP45">
        <v>2141.2419999999997</v>
      </c>
    </row>
    <row r="46" spans="1:68" ht="16.5" x14ac:dyDescent="0.25">
      <c r="A46" s="110" t="str">
        <f t="shared" si="18"/>
        <v>청룡교통</v>
      </c>
      <c r="B46" s="111" t="str">
        <f t="shared" si="19"/>
        <v>유형식</v>
      </c>
      <c r="C46" s="112" t="str">
        <f t="shared" si="20"/>
        <v>A</v>
      </c>
      <c r="D46" s="113">
        <f t="shared" si="21"/>
        <v>0.96425679015251697</v>
      </c>
      <c r="E46" s="114">
        <f t="shared" si="22"/>
        <v>9966</v>
      </c>
      <c r="F46" s="115" t="str">
        <f t="shared" si="23"/>
        <v>43</v>
      </c>
      <c r="G46" s="116" t="str">
        <f t="shared" si="24"/>
        <v>73아1040</v>
      </c>
      <c r="H46" s="117">
        <f t="shared" si="25"/>
        <v>2</v>
      </c>
      <c r="I46" s="118">
        <f t="shared" si="26"/>
        <v>2542.9210000000003</v>
      </c>
      <c r="J46" s="119">
        <f t="shared" si="27"/>
        <v>1.1044575352333679E-2</v>
      </c>
      <c r="K46" s="119">
        <f t="shared" si="28"/>
        <v>0.33336064980212293</v>
      </c>
      <c r="L46" s="119">
        <f t="shared" si="29"/>
        <v>7.1177987833676307E-2</v>
      </c>
      <c r="M46" s="120">
        <f t="shared" si="30"/>
        <v>15.113</v>
      </c>
      <c r="N46" s="121">
        <f t="shared" si="31"/>
        <v>3.9324855156727248E-2</v>
      </c>
      <c r="O46" s="121">
        <f t="shared" si="32"/>
        <v>16.634413731295627</v>
      </c>
      <c r="P46" s="235">
        <f t="shared" si="33"/>
        <v>7</v>
      </c>
      <c r="Q46" s="236">
        <f t="shared" si="34"/>
        <v>1</v>
      </c>
      <c r="R46" s="236">
        <f t="shared" si="35"/>
        <v>423</v>
      </c>
      <c r="T46">
        <v>532</v>
      </c>
      <c r="U46">
        <v>9966</v>
      </c>
      <c r="V46" t="s">
        <v>302</v>
      </c>
      <c r="W46">
        <v>2542.9209999999998</v>
      </c>
      <c r="X46">
        <v>1308.345</v>
      </c>
      <c r="Y46">
        <v>1.944</v>
      </c>
      <c r="Z46">
        <v>15.113</v>
      </c>
      <c r="AA46">
        <v>151.227453</v>
      </c>
      <c r="AB46">
        <v>1.6702429999999999</v>
      </c>
      <c r="AC46">
        <v>50.413282000000002</v>
      </c>
      <c r="AD46" s="1">
        <v>181</v>
      </c>
      <c r="AE46">
        <v>1</v>
      </c>
      <c r="AF46">
        <v>423</v>
      </c>
      <c r="AG46">
        <v>80</v>
      </c>
      <c r="AH46">
        <v>16.815207000000001</v>
      </c>
      <c r="AI46">
        <v>1633.2</v>
      </c>
      <c r="AJ46">
        <v>0</v>
      </c>
      <c r="AK46">
        <v>7</v>
      </c>
      <c r="AL46">
        <v>955</v>
      </c>
      <c r="AM46" t="s">
        <v>303</v>
      </c>
      <c r="AN46" t="s">
        <v>468</v>
      </c>
      <c r="AO46">
        <v>2094.3850000000002</v>
      </c>
      <c r="AR46" t="s">
        <v>119</v>
      </c>
      <c r="AS46" t="s">
        <v>121</v>
      </c>
      <c r="AT46" t="s">
        <v>202</v>
      </c>
      <c r="AU46" t="s">
        <v>302</v>
      </c>
      <c r="AV46" t="s">
        <v>48</v>
      </c>
      <c r="AW46">
        <v>2</v>
      </c>
      <c r="BB46">
        <v>0.96425679015251697</v>
      </c>
      <c r="BC46" t="s">
        <v>66</v>
      </c>
      <c r="BF46" t="s">
        <v>119</v>
      </c>
      <c r="BG46" t="s">
        <v>121</v>
      </c>
      <c r="BH46" t="s">
        <v>302</v>
      </c>
      <c r="BI46">
        <v>9966</v>
      </c>
      <c r="BJ46">
        <v>2</v>
      </c>
      <c r="BK46" t="s">
        <v>202</v>
      </c>
      <c r="BL46" t="s">
        <v>210</v>
      </c>
      <c r="BM46">
        <v>0.96425679015251697</v>
      </c>
      <c r="BN46" t="s">
        <v>66</v>
      </c>
      <c r="BO46" t="s">
        <v>179</v>
      </c>
      <c r="BP46">
        <v>2542.9210000000003</v>
      </c>
    </row>
    <row r="47" spans="1:68" ht="16.5" x14ac:dyDescent="0.25">
      <c r="A47" s="127" t="str">
        <f t="shared" si="18"/>
        <v>청룡교통</v>
      </c>
      <c r="B47" s="128" t="str">
        <f t="shared" si="19"/>
        <v>유호정</v>
      </c>
      <c r="C47" s="129" t="str">
        <f t="shared" si="20"/>
        <v>C</v>
      </c>
      <c r="D47" s="130">
        <f t="shared" si="21"/>
        <v>0.87700559886725316</v>
      </c>
      <c r="E47" s="131">
        <f t="shared" si="22"/>
        <v>8943</v>
      </c>
      <c r="F47" s="132" t="str">
        <f t="shared" si="23"/>
        <v>310</v>
      </c>
      <c r="G47" s="133" t="str">
        <f t="shared" si="24"/>
        <v>73아1730</v>
      </c>
      <c r="H47" s="134">
        <f t="shared" si="25"/>
        <v>10</v>
      </c>
      <c r="I47" s="135">
        <f t="shared" si="26"/>
        <v>1777.27</v>
      </c>
      <c r="J47" s="136">
        <f t="shared" si="27"/>
        <v>2.6983905737333256E-2</v>
      </c>
      <c r="K47" s="136">
        <f t="shared" si="28"/>
        <v>0.37705877329525056</v>
      </c>
      <c r="L47" s="136">
        <f t="shared" si="29"/>
        <v>0.15585701666038362</v>
      </c>
      <c r="M47" s="137">
        <f t="shared" si="30"/>
        <v>15.539</v>
      </c>
      <c r="N47" s="138">
        <f t="shared" si="31"/>
        <v>0</v>
      </c>
      <c r="O47" s="138">
        <f t="shared" si="32"/>
        <v>19.449438054089217</v>
      </c>
      <c r="P47" s="233">
        <f t="shared" si="33"/>
        <v>45</v>
      </c>
      <c r="Q47" s="234">
        <f t="shared" si="34"/>
        <v>0</v>
      </c>
      <c r="R47" s="234">
        <f t="shared" si="35"/>
        <v>354</v>
      </c>
      <c r="T47">
        <v>532</v>
      </c>
      <c r="U47">
        <v>8943</v>
      </c>
      <c r="V47" t="s">
        <v>470</v>
      </c>
      <c r="W47">
        <v>1820.104</v>
      </c>
      <c r="X47">
        <v>856.94600000000003</v>
      </c>
      <c r="Y47">
        <v>2.1240000000000001</v>
      </c>
      <c r="Z47">
        <v>15.539</v>
      </c>
      <c r="AA47">
        <v>97.578312999999994</v>
      </c>
      <c r="AB47">
        <v>2.6330439999999999</v>
      </c>
      <c r="AC47">
        <v>36.792758999999997</v>
      </c>
      <c r="AD47" s="1">
        <v>277</v>
      </c>
      <c r="AE47">
        <v>0</v>
      </c>
      <c r="AF47">
        <v>354</v>
      </c>
      <c r="AG47">
        <v>104</v>
      </c>
      <c r="AH47">
        <v>18.652750999999999</v>
      </c>
      <c r="AI47">
        <v>10358.299999999999</v>
      </c>
      <c r="AJ47">
        <v>1635.3</v>
      </c>
      <c r="AK47">
        <v>45</v>
      </c>
      <c r="AL47">
        <v>24333</v>
      </c>
      <c r="AM47" t="s">
        <v>469</v>
      </c>
      <c r="AN47" t="s">
        <v>471</v>
      </c>
      <c r="AO47">
        <v>380.37099999999998</v>
      </c>
      <c r="AR47" t="s">
        <v>119</v>
      </c>
      <c r="AS47" t="s">
        <v>120</v>
      </c>
      <c r="AT47" t="s">
        <v>200</v>
      </c>
      <c r="AU47" t="s">
        <v>470</v>
      </c>
      <c r="AV47" t="s">
        <v>48</v>
      </c>
      <c r="AW47">
        <v>10</v>
      </c>
      <c r="BB47">
        <v>0.87700559886725316</v>
      </c>
      <c r="BC47" t="s">
        <v>69</v>
      </c>
      <c r="BF47" t="s">
        <v>119</v>
      </c>
      <c r="BG47" t="s">
        <v>120</v>
      </c>
      <c r="BH47" t="s">
        <v>470</v>
      </c>
      <c r="BI47">
        <v>8943</v>
      </c>
      <c r="BJ47">
        <v>10</v>
      </c>
      <c r="BK47" t="s">
        <v>200</v>
      </c>
      <c r="BL47" t="s">
        <v>211</v>
      </c>
      <c r="BM47">
        <v>0.87700559886725316</v>
      </c>
      <c r="BN47" t="s">
        <v>69</v>
      </c>
      <c r="BO47" t="s">
        <v>178</v>
      </c>
      <c r="BP47">
        <v>1777.27</v>
      </c>
    </row>
    <row r="48" spans="1:68" ht="16.5" x14ac:dyDescent="0.25">
      <c r="A48" s="110" t="str">
        <f t="shared" si="18"/>
        <v>청룡교통</v>
      </c>
      <c r="B48" s="111" t="str">
        <f t="shared" si="19"/>
        <v>윤승진</v>
      </c>
      <c r="C48" s="112" t="str">
        <f t="shared" si="20"/>
        <v>C</v>
      </c>
      <c r="D48" s="113">
        <f t="shared" si="21"/>
        <v>0.85929766794253115</v>
      </c>
      <c r="E48" s="114">
        <f t="shared" si="22"/>
        <v>3018</v>
      </c>
      <c r="F48" s="115" t="str">
        <f t="shared" si="23"/>
        <v>310</v>
      </c>
      <c r="G48" s="116" t="str">
        <f t="shared" si="24"/>
        <v>73아1730</v>
      </c>
      <c r="H48" s="117">
        <f t="shared" si="25"/>
        <v>10</v>
      </c>
      <c r="I48" s="118">
        <f t="shared" si="26"/>
        <v>1848.7600000000002</v>
      </c>
      <c r="J48" s="119">
        <f t="shared" si="27"/>
        <v>1.213235412718932E-2</v>
      </c>
      <c r="K48" s="119">
        <f t="shared" si="28"/>
        <v>0.39784315074549453</v>
      </c>
      <c r="L48" s="119">
        <f t="shared" si="29"/>
        <v>0.186070663579913</v>
      </c>
      <c r="M48" s="120">
        <f t="shared" si="30"/>
        <v>16.783999999999999</v>
      </c>
      <c r="N48" s="121">
        <f t="shared" si="31"/>
        <v>0</v>
      </c>
      <c r="O48" s="121">
        <f t="shared" si="32"/>
        <v>5.6253921547415562</v>
      </c>
      <c r="P48" s="235">
        <f t="shared" si="33"/>
        <v>45</v>
      </c>
      <c r="Q48" s="236">
        <f t="shared" si="34"/>
        <v>0</v>
      </c>
      <c r="R48" s="236">
        <f t="shared" si="35"/>
        <v>104</v>
      </c>
      <c r="T48">
        <v>532</v>
      </c>
      <c r="U48">
        <v>3018</v>
      </c>
      <c r="V48" t="s">
        <v>304</v>
      </c>
      <c r="W48">
        <v>1848.76</v>
      </c>
      <c r="X48">
        <v>839.86199999999997</v>
      </c>
      <c r="Y48">
        <v>2.2010000000000001</v>
      </c>
      <c r="Z48">
        <v>16.783999999999999</v>
      </c>
      <c r="AA48">
        <v>90.825818999999996</v>
      </c>
      <c r="AB48">
        <v>1.101931</v>
      </c>
      <c r="AC48">
        <v>36.134430000000002</v>
      </c>
      <c r="AD48" s="1">
        <v>344</v>
      </c>
      <c r="AE48">
        <v>0</v>
      </c>
      <c r="AF48">
        <v>104</v>
      </c>
      <c r="AG48">
        <v>104</v>
      </c>
      <c r="AH48">
        <v>20.355004999999998</v>
      </c>
      <c r="AI48">
        <v>9711.5</v>
      </c>
      <c r="AJ48">
        <v>3608.2</v>
      </c>
      <c r="AK48">
        <v>45</v>
      </c>
      <c r="AL48">
        <v>31264</v>
      </c>
      <c r="AM48" t="s">
        <v>305</v>
      </c>
      <c r="AN48" t="s">
        <v>401</v>
      </c>
      <c r="AO48">
        <v>336.74700000000001</v>
      </c>
      <c r="AR48" t="s">
        <v>119</v>
      </c>
      <c r="AS48" t="s">
        <v>120</v>
      </c>
      <c r="AT48" t="s">
        <v>200</v>
      </c>
      <c r="AU48" t="s">
        <v>304</v>
      </c>
      <c r="AV48" t="s">
        <v>48</v>
      </c>
      <c r="AW48">
        <v>10</v>
      </c>
      <c r="BB48">
        <v>0.85929766794253115</v>
      </c>
      <c r="BC48" t="s">
        <v>69</v>
      </c>
      <c r="BF48" t="s">
        <v>119</v>
      </c>
      <c r="BG48" t="s">
        <v>120</v>
      </c>
      <c r="BH48" t="s">
        <v>304</v>
      </c>
      <c r="BI48">
        <v>3018</v>
      </c>
      <c r="BJ48">
        <v>10</v>
      </c>
      <c r="BK48" t="s">
        <v>200</v>
      </c>
      <c r="BL48" t="s">
        <v>195</v>
      </c>
      <c r="BM48">
        <v>0.85929766794253115</v>
      </c>
      <c r="BN48" t="s">
        <v>69</v>
      </c>
      <c r="BO48" t="s">
        <v>178</v>
      </c>
      <c r="BP48">
        <v>1848.7600000000002</v>
      </c>
    </row>
    <row r="49" spans="1:68" ht="16.5" x14ac:dyDescent="0.25">
      <c r="A49" s="127" t="str">
        <f t="shared" si="18"/>
        <v>청룡교통</v>
      </c>
      <c r="B49" s="128" t="str">
        <f t="shared" si="19"/>
        <v>이기용</v>
      </c>
      <c r="C49" s="129" t="str">
        <f t="shared" si="20"/>
        <v>F</v>
      </c>
      <c r="D49" s="130">
        <f t="shared" si="21"/>
        <v>0.73199999999999998</v>
      </c>
      <c r="E49" s="131">
        <f t="shared" si="22"/>
        <v>3430</v>
      </c>
      <c r="F49" s="132" t="str">
        <f t="shared" si="23"/>
        <v>44</v>
      </c>
      <c r="G49" s="133" t="str">
        <f t="shared" si="24"/>
        <v>73아1078</v>
      </c>
      <c r="H49" s="134">
        <f t="shared" si="25"/>
        <v>1</v>
      </c>
      <c r="I49" s="135">
        <f t="shared" si="26"/>
        <v>2445.38</v>
      </c>
      <c r="J49" s="136">
        <f t="shared" si="27"/>
        <v>2.4918738216060696E-2</v>
      </c>
      <c r="K49" s="136">
        <f t="shared" si="28"/>
        <v>0.35259465996002815</v>
      </c>
      <c r="L49" s="136">
        <f t="shared" si="29"/>
        <v>0.11654630364196975</v>
      </c>
      <c r="M49" s="137">
        <f t="shared" si="30"/>
        <v>16.596</v>
      </c>
      <c r="N49" s="138">
        <f t="shared" si="31"/>
        <v>0</v>
      </c>
      <c r="O49" s="138">
        <f t="shared" si="32"/>
        <v>33.491727257113411</v>
      </c>
      <c r="P49" s="233">
        <f t="shared" si="33"/>
        <v>60</v>
      </c>
      <c r="Q49" s="234">
        <f t="shared" si="34"/>
        <v>0</v>
      </c>
      <c r="R49" s="234">
        <f t="shared" si="35"/>
        <v>819</v>
      </c>
      <c r="T49">
        <v>532</v>
      </c>
      <c r="U49">
        <v>3430</v>
      </c>
      <c r="V49" t="s">
        <v>473</v>
      </c>
      <c r="W49">
        <v>2445.38</v>
      </c>
      <c r="X49">
        <v>1336.385</v>
      </c>
      <c r="Y49">
        <v>1.83</v>
      </c>
      <c r="Z49">
        <v>16.596</v>
      </c>
      <c r="AA49">
        <v>139.19581199999999</v>
      </c>
      <c r="AB49">
        <v>3.4685839999999999</v>
      </c>
      <c r="AC49">
        <v>49.079700000000003</v>
      </c>
      <c r="AD49" s="1">
        <v>285</v>
      </c>
      <c r="AE49">
        <v>0</v>
      </c>
      <c r="AF49">
        <v>819</v>
      </c>
      <c r="AG49">
        <v>81</v>
      </c>
      <c r="AH49">
        <v>17.567913000000001</v>
      </c>
      <c r="AI49">
        <v>1052</v>
      </c>
      <c r="AJ49">
        <v>0</v>
      </c>
      <c r="AK49">
        <v>60</v>
      </c>
      <c r="AL49">
        <v>21566</v>
      </c>
      <c r="AM49" t="s">
        <v>472</v>
      </c>
      <c r="AN49" t="s">
        <v>474</v>
      </c>
      <c r="AO49">
        <v>2445.38</v>
      </c>
      <c r="AR49" t="s">
        <v>119</v>
      </c>
      <c r="AS49" t="s">
        <v>123</v>
      </c>
      <c r="AT49" t="s">
        <v>222</v>
      </c>
      <c r="AU49" t="s">
        <v>473</v>
      </c>
      <c r="AV49" t="s">
        <v>48</v>
      </c>
      <c r="AW49">
        <v>1</v>
      </c>
      <c r="BB49">
        <v>0.73199999999999998</v>
      </c>
      <c r="BC49" t="s">
        <v>70</v>
      </c>
      <c r="BF49" t="s">
        <v>119</v>
      </c>
      <c r="BG49" t="s">
        <v>123</v>
      </c>
      <c r="BH49" t="s">
        <v>473</v>
      </c>
      <c r="BI49">
        <v>3430</v>
      </c>
      <c r="BJ49">
        <v>1</v>
      </c>
      <c r="BK49" t="s">
        <v>222</v>
      </c>
      <c r="BL49" t="s">
        <v>175</v>
      </c>
      <c r="BM49">
        <v>0.73199999999999998</v>
      </c>
      <c r="BN49" t="s">
        <v>70</v>
      </c>
      <c r="BO49" t="s">
        <v>186</v>
      </c>
      <c r="BP49">
        <v>2445.38</v>
      </c>
    </row>
    <row r="50" spans="1:68" ht="16.5" x14ac:dyDescent="0.25">
      <c r="A50" s="110" t="str">
        <f t="shared" si="18"/>
        <v>청룡교통</v>
      </c>
      <c r="B50" s="111" t="str">
        <f t="shared" si="19"/>
        <v>이도영</v>
      </c>
      <c r="C50" s="112" t="str">
        <f t="shared" si="20"/>
        <v>B</v>
      </c>
      <c r="D50" s="113">
        <f t="shared" si="21"/>
        <v>0.90088534626685401</v>
      </c>
      <c r="E50" s="114">
        <f t="shared" si="22"/>
        <v>3394</v>
      </c>
      <c r="F50" s="115" t="str">
        <f t="shared" si="23"/>
        <v>43</v>
      </c>
      <c r="G50" s="116" t="str">
        <f t="shared" si="24"/>
        <v>73아1150</v>
      </c>
      <c r="H50" s="117">
        <f t="shared" si="25"/>
        <v>2</v>
      </c>
      <c r="I50" s="118">
        <f t="shared" si="26"/>
        <v>2412.4539999999997</v>
      </c>
      <c r="J50" s="119">
        <f t="shared" si="27"/>
        <v>2.3200503412162222E-2</v>
      </c>
      <c r="K50" s="119">
        <f t="shared" si="28"/>
        <v>0.35466981135861603</v>
      </c>
      <c r="L50" s="119">
        <f t="shared" si="29"/>
        <v>0.17243852110755276</v>
      </c>
      <c r="M50" s="120">
        <f t="shared" si="30"/>
        <v>13.452999999999999</v>
      </c>
      <c r="N50" s="121">
        <f t="shared" si="31"/>
        <v>4.1451567573930939E-2</v>
      </c>
      <c r="O50" s="121">
        <f t="shared" si="32"/>
        <v>4.3938661628366793</v>
      </c>
      <c r="P50" s="235">
        <f t="shared" si="33"/>
        <v>3</v>
      </c>
      <c r="Q50" s="236">
        <f t="shared" si="34"/>
        <v>1</v>
      </c>
      <c r="R50" s="236">
        <f t="shared" si="35"/>
        <v>106</v>
      </c>
      <c r="T50">
        <v>532</v>
      </c>
      <c r="U50">
        <v>3394</v>
      </c>
      <c r="V50" t="s">
        <v>306</v>
      </c>
      <c r="W50">
        <v>2412.4540000000002</v>
      </c>
      <c r="X50">
        <v>1278.9359999999999</v>
      </c>
      <c r="Y50">
        <v>1.8859999999999999</v>
      </c>
      <c r="Z50">
        <v>13.452999999999999</v>
      </c>
      <c r="AA50">
        <v>150.748841</v>
      </c>
      <c r="AB50">
        <v>3.497449</v>
      </c>
      <c r="AC50">
        <v>53.466062999999998</v>
      </c>
      <c r="AD50" s="1">
        <v>416</v>
      </c>
      <c r="AE50">
        <v>1</v>
      </c>
      <c r="AF50">
        <v>106</v>
      </c>
      <c r="AG50">
        <v>80</v>
      </c>
      <c r="AH50">
        <v>16.003133999999999</v>
      </c>
      <c r="AI50">
        <v>635</v>
      </c>
      <c r="AJ50">
        <v>0</v>
      </c>
      <c r="AK50">
        <v>3</v>
      </c>
      <c r="AL50">
        <v>290</v>
      </c>
      <c r="AM50" t="s">
        <v>307</v>
      </c>
      <c r="AN50" t="s">
        <v>475</v>
      </c>
      <c r="AO50">
        <v>1805.6369999999999</v>
      </c>
      <c r="AR50" t="s">
        <v>119</v>
      </c>
      <c r="AS50" t="s">
        <v>121</v>
      </c>
      <c r="AT50" t="s">
        <v>210</v>
      </c>
      <c r="AU50" t="s">
        <v>306</v>
      </c>
      <c r="AV50" t="s">
        <v>48</v>
      </c>
      <c r="AW50">
        <v>2</v>
      </c>
      <c r="BB50">
        <v>0.90088534626685401</v>
      </c>
      <c r="BC50" t="s">
        <v>68</v>
      </c>
      <c r="BF50" t="s">
        <v>119</v>
      </c>
      <c r="BG50" t="s">
        <v>121</v>
      </c>
      <c r="BH50" t="s">
        <v>306</v>
      </c>
      <c r="BI50">
        <v>3394</v>
      </c>
      <c r="BJ50">
        <v>2</v>
      </c>
      <c r="BK50" t="s">
        <v>210</v>
      </c>
      <c r="BL50" t="s">
        <v>205</v>
      </c>
      <c r="BM50">
        <v>0.90088534626685401</v>
      </c>
      <c r="BN50" t="s">
        <v>68</v>
      </c>
      <c r="BO50" t="s">
        <v>176</v>
      </c>
      <c r="BP50">
        <v>2412.4539999999997</v>
      </c>
    </row>
    <row r="51" spans="1:68" ht="16.5" x14ac:dyDescent="0.25">
      <c r="A51" s="127" t="str">
        <f t="shared" si="18"/>
        <v>청룡교통</v>
      </c>
      <c r="B51" s="128" t="str">
        <f t="shared" si="19"/>
        <v>이동현</v>
      </c>
      <c r="C51" s="129" t="str">
        <f t="shared" si="20"/>
        <v>D</v>
      </c>
      <c r="D51" s="130">
        <f t="shared" si="21"/>
        <v>0.8404631131594682</v>
      </c>
      <c r="E51" s="131">
        <f t="shared" si="22"/>
        <v>325</v>
      </c>
      <c r="F51" s="132" t="str">
        <f t="shared" si="23"/>
        <v>43</v>
      </c>
      <c r="G51" s="133" t="str">
        <f t="shared" si="24"/>
        <v>73아1058</v>
      </c>
      <c r="H51" s="134">
        <f t="shared" si="25"/>
        <v>2</v>
      </c>
      <c r="I51" s="135">
        <f t="shared" si="26"/>
        <v>2434.3530000000001</v>
      </c>
      <c r="J51" s="136">
        <f t="shared" si="27"/>
        <v>2.2040218473229241E-3</v>
      </c>
      <c r="K51" s="136">
        <f t="shared" si="28"/>
        <v>0.36443692896776031</v>
      </c>
      <c r="L51" s="136">
        <f t="shared" si="29"/>
        <v>0.16390392026135897</v>
      </c>
      <c r="M51" s="137">
        <f t="shared" si="30"/>
        <v>16.419</v>
      </c>
      <c r="N51" s="138">
        <f t="shared" si="31"/>
        <v>4.1078676757232827E-2</v>
      </c>
      <c r="O51" s="138">
        <f t="shared" si="32"/>
        <v>51.512660653569959</v>
      </c>
      <c r="P51" s="233">
        <f t="shared" si="33"/>
        <v>26</v>
      </c>
      <c r="Q51" s="234">
        <f t="shared" si="34"/>
        <v>1</v>
      </c>
      <c r="R51" s="234">
        <f t="shared" si="35"/>
        <v>1254</v>
      </c>
      <c r="T51">
        <v>532</v>
      </c>
      <c r="U51">
        <v>325</v>
      </c>
      <c r="V51" t="s">
        <v>308</v>
      </c>
      <c r="W51">
        <v>2434.3530000000001</v>
      </c>
      <c r="X51">
        <v>1363.925</v>
      </c>
      <c r="Y51">
        <v>1.7849999999999999</v>
      </c>
      <c r="Z51">
        <v>16.419</v>
      </c>
      <c r="AA51">
        <v>140.64606499999999</v>
      </c>
      <c r="AB51">
        <v>0.30998700000000001</v>
      </c>
      <c r="AC51">
        <v>51.256619999999998</v>
      </c>
      <c r="AD51" s="1">
        <v>399</v>
      </c>
      <c r="AE51">
        <v>1</v>
      </c>
      <c r="AF51">
        <v>1254</v>
      </c>
      <c r="AG51">
        <v>92</v>
      </c>
      <c r="AH51">
        <v>17.308361000000001</v>
      </c>
      <c r="AI51">
        <v>3338.9</v>
      </c>
      <c r="AJ51">
        <v>242.6</v>
      </c>
      <c r="AK51">
        <v>26</v>
      </c>
      <c r="AL51">
        <v>6926</v>
      </c>
      <c r="AM51" t="s">
        <v>309</v>
      </c>
      <c r="AN51" t="s">
        <v>476</v>
      </c>
      <c r="AO51">
        <v>1790.261</v>
      </c>
      <c r="AR51" t="s">
        <v>119</v>
      </c>
      <c r="AS51" t="s">
        <v>121</v>
      </c>
      <c r="AT51" t="s">
        <v>205</v>
      </c>
      <c r="AU51" t="s">
        <v>308</v>
      </c>
      <c r="AV51" t="s">
        <v>48</v>
      </c>
      <c r="AW51">
        <v>2</v>
      </c>
      <c r="BB51">
        <v>0.8404631131594682</v>
      </c>
      <c r="BC51" t="s">
        <v>67</v>
      </c>
      <c r="BF51" t="s">
        <v>119</v>
      </c>
      <c r="BG51" t="s">
        <v>121</v>
      </c>
      <c r="BH51" t="s">
        <v>308</v>
      </c>
      <c r="BI51">
        <v>325</v>
      </c>
      <c r="BJ51">
        <v>2</v>
      </c>
      <c r="BK51" t="s">
        <v>205</v>
      </c>
      <c r="BL51" t="s">
        <v>219</v>
      </c>
      <c r="BM51">
        <v>0.8404631131594682</v>
      </c>
      <c r="BN51" t="s">
        <v>67</v>
      </c>
      <c r="BO51" t="s">
        <v>180</v>
      </c>
      <c r="BP51">
        <v>2434.3530000000001</v>
      </c>
    </row>
    <row r="52" spans="1:68" ht="16.5" x14ac:dyDescent="0.25">
      <c r="A52" s="110" t="str">
        <f t="shared" si="18"/>
        <v>청룡교통</v>
      </c>
      <c r="B52" s="111" t="str">
        <f t="shared" si="19"/>
        <v>이성호</v>
      </c>
      <c r="C52" s="112" t="str">
        <f t="shared" si="20"/>
        <v>B</v>
      </c>
      <c r="D52" s="113">
        <f t="shared" si="21"/>
        <v>0.90088220071083769</v>
      </c>
      <c r="E52" s="114">
        <f t="shared" si="22"/>
        <v>1235</v>
      </c>
      <c r="F52" s="115" t="str">
        <f t="shared" si="23"/>
        <v>예비</v>
      </c>
      <c r="G52" s="116" t="str">
        <f t="shared" si="24"/>
        <v>73아1082</v>
      </c>
      <c r="H52" s="117">
        <f t="shared" si="25"/>
        <v>14</v>
      </c>
      <c r="I52" s="118">
        <f t="shared" si="26"/>
        <v>3207.9420000000005</v>
      </c>
      <c r="J52" s="119">
        <f t="shared" si="27"/>
        <v>4.3656955968439395E-2</v>
      </c>
      <c r="K52" s="119">
        <f t="shared" si="28"/>
        <v>0.34978397743511253</v>
      </c>
      <c r="L52" s="119">
        <f t="shared" si="29"/>
        <v>8.6036468240385883E-2</v>
      </c>
      <c r="M52" s="120">
        <f t="shared" si="30"/>
        <v>15.688000000000001</v>
      </c>
      <c r="N52" s="121">
        <f t="shared" si="31"/>
        <v>0</v>
      </c>
      <c r="O52" s="121">
        <f t="shared" si="32"/>
        <v>10.661040629786948</v>
      </c>
      <c r="P52" s="235">
        <f t="shared" si="33"/>
        <v>79</v>
      </c>
      <c r="Q52" s="236">
        <f t="shared" si="34"/>
        <v>0</v>
      </c>
      <c r="R52" s="236">
        <f t="shared" si="35"/>
        <v>342</v>
      </c>
      <c r="T52">
        <v>532</v>
      </c>
      <c r="U52">
        <v>1235</v>
      </c>
      <c r="V52" t="s">
        <v>402</v>
      </c>
      <c r="W52">
        <v>3207.942</v>
      </c>
      <c r="X52">
        <v>1335.732</v>
      </c>
      <c r="Y52">
        <v>2.4020000000000001</v>
      </c>
      <c r="Z52">
        <v>15.688000000000001</v>
      </c>
      <c r="AA52">
        <v>149.10386800000001</v>
      </c>
      <c r="AB52">
        <v>6.5094209999999997</v>
      </c>
      <c r="AC52">
        <v>52.154144000000002</v>
      </c>
      <c r="AD52" s="1">
        <v>276</v>
      </c>
      <c r="AE52">
        <v>0</v>
      </c>
      <c r="AF52">
        <v>342</v>
      </c>
      <c r="AG52">
        <v>102</v>
      </c>
      <c r="AH52">
        <v>21.514814000000001</v>
      </c>
      <c r="AI52">
        <v>23950.1</v>
      </c>
      <c r="AJ52">
        <v>4204.7</v>
      </c>
      <c r="AK52">
        <v>79</v>
      </c>
      <c r="AL52">
        <v>37189</v>
      </c>
      <c r="AM52" t="s">
        <v>403</v>
      </c>
      <c r="AN52" t="s">
        <v>404</v>
      </c>
      <c r="AO52">
        <v>543.93899999999996</v>
      </c>
      <c r="AR52" t="s">
        <v>119</v>
      </c>
      <c r="AS52" t="s">
        <v>91</v>
      </c>
      <c r="AT52" t="s">
        <v>226</v>
      </c>
      <c r="AU52" t="s">
        <v>402</v>
      </c>
      <c r="AV52" t="s">
        <v>48</v>
      </c>
      <c r="AW52">
        <v>14</v>
      </c>
      <c r="BB52">
        <v>0.90088220071083769</v>
      </c>
      <c r="BC52" t="s">
        <v>68</v>
      </c>
      <c r="BF52" t="s">
        <v>119</v>
      </c>
      <c r="BG52" t="s">
        <v>91</v>
      </c>
      <c r="BH52" t="s">
        <v>402</v>
      </c>
      <c r="BI52">
        <v>1235</v>
      </c>
      <c r="BJ52">
        <v>14</v>
      </c>
      <c r="BK52" t="s">
        <v>226</v>
      </c>
      <c r="BL52" t="s">
        <v>199</v>
      </c>
      <c r="BM52">
        <v>0.90088220071083769</v>
      </c>
      <c r="BN52" t="s">
        <v>68</v>
      </c>
      <c r="BO52" t="s">
        <v>176</v>
      </c>
      <c r="BP52">
        <v>3207.9420000000005</v>
      </c>
    </row>
    <row r="53" spans="1:68" ht="16.5" x14ac:dyDescent="0.25">
      <c r="A53" s="127" t="str">
        <f t="shared" si="18"/>
        <v>청룡교통</v>
      </c>
      <c r="B53" s="128" t="str">
        <f t="shared" si="19"/>
        <v>이인수</v>
      </c>
      <c r="C53" s="129" t="str">
        <f t="shared" si="20"/>
        <v>D</v>
      </c>
      <c r="D53" s="130">
        <f t="shared" si="21"/>
        <v>0.80638074090342549</v>
      </c>
      <c r="E53" s="131">
        <f t="shared" si="22"/>
        <v>7371</v>
      </c>
      <c r="F53" s="132" t="str">
        <f t="shared" si="23"/>
        <v>43</v>
      </c>
      <c r="G53" s="133" t="str">
        <f t="shared" si="24"/>
        <v>73아1150</v>
      </c>
      <c r="H53" s="134">
        <f t="shared" si="25"/>
        <v>3</v>
      </c>
      <c r="I53" s="135">
        <f t="shared" si="26"/>
        <v>1337.348</v>
      </c>
      <c r="J53" s="136">
        <f t="shared" si="27"/>
        <v>3.3095071503534919E-2</v>
      </c>
      <c r="K53" s="136">
        <f t="shared" si="28"/>
        <v>0.36130746539435116</v>
      </c>
      <c r="L53" s="136">
        <f t="shared" si="29"/>
        <v>0.10991903378926055</v>
      </c>
      <c r="M53" s="137">
        <f t="shared" si="30"/>
        <v>17.494</v>
      </c>
      <c r="N53" s="138">
        <f t="shared" si="31"/>
        <v>7.4774852917864315E-2</v>
      </c>
      <c r="O53" s="138">
        <f t="shared" si="32"/>
        <v>41.05139425190751</v>
      </c>
      <c r="P53" s="233">
        <f t="shared" si="33"/>
        <v>28</v>
      </c>
      <c r="Q53" s="234">
        <f t="shared" si="34"/>
        <v>1</v>
      </c>
      <c r="R53" s="234">
        <f t="shared" si="35"/>
        <v>549</v>
      </c>
      <c r="T53">
        <v>532</v>
      </c>
      <c r="U53">
        <v>7371</v>
      </c>
      <c r="V53" t="s">
        <v>310</v>
      </c>
      <c r="W53">
        <v>1337.348</v>
      </c>
      <c r="X53">
        <v>765.10699999999997</v>
      </c>
      <c r="Y53">
        <v>1.748</v>
      </c>
      <c r="Z53">
        <v>17.494</v>
      </c>
      <c r="AA53">
        <v>77.243313999999998</v>
      </c>
      <c r="AB53">
        <v>2.5563729999999998</v>
      </c>
      <c r="AC53">
        <v>27.908586</v>
      </c>
      <c r="AD53" s="1">
        <v>147</v>
      </c>
      <c r="AE53">
        <v>1</v>
      </c>
      <c r="AF53">
        <v>549</v>
      </c>
      <c r="AG53">
        <v>99</v>
      </c>
      <c r="AH53">
        <v>17.313445999999999</v>
      </c>
      <c r="AI53">
        <v>2258.3000000000002</v>
      </c>
      <c r="AJ53">
        <v>126.4</v>
      </c>
      <c r="AK53">
        <v>28</v>
      </c>
      <c r="AL53">
        <v>9191</v>
      </c>
      <c r="AM53" t="s">
        <v>311</v>
      </c>
      <c r="AN53" t="s">
        <v>477</v>
      </c>
      <c r="AO53">
        <v>1067.5619999999999</v>
      </c>
      <c r="AR53" t="s">
        <v>119</v>
      </c>
      <c r="AS53" t="s">
        <v>121</v>
      </c>
      <c r="AT53" t="s">
        <v>210</v>
      </c>
      <c r="AU53" t="s">
        <v>310</v>
      </c>
      <c r="AV53" t="s">
        <v>48</v>
      </c>
      <c r="AW53">
        <v>3</v>
      </c>
      <c r="BB53">
        <v>0.80638074090342549</v>
      </c>
      <c r="BC53" t="s">
        <v>67</v>
      </c>
      <c r="BF53" t="s">
        <v>119</v>
      </c>
      <c r="BG53" t="s">
        <v>121</v>
      </c>
      <c r="BH53" t="s">
        <v>310</v>
      </c>
      <c r="BI53">
        <v>7371</v>
      </c>
      <c r="BJ53">
        <v>3</v>
      </c>
      <c r="BK53" t="s">
        <v>210</v>
      </c>
      <c r="BL53" t="s">
        <v>222</v>
      </c>
      <c r="BM53">
        <v>0.80638074090342549</v>
      </c>
      <c r="BN53" t="s">
        <v>67</v>
      </c>
      <c r="BO53" t="s">
        <v>180</v>
      </c>
      <c r="BP53">
        <v>1337.348</v>
      </c>
    </row>
    <row r="54" spans="1:68" ht="16.5" x14ac:dyDescent="0.25">
      <c r="A54" s="110" t="str">
        <f t="shared" si="18"/>
        <v>청룡교통</v>
      </c>
      <c r="B54" s="111" t="str">
        <f t="shared" si="19"/>
        <v>이재룡</v>
      </c>
      <c r="C54" s="112" t="str">
        <f t="shared" si="20"/>
        <v>S</v>
      </c>
      <c r="D54" s="113">
        <f t="shared" si="21"/>
        <v>1.0187389970097169</v>
      </c>
      <c r="E54" s="114">
        <f t="shared" si="22"/>
        <v>7168</v>
      </c>
      <c r="F54" s="115" t="str">
        <f t="shared" si="23"/>
        <v>43</v>
      </c>
      <c r="G54" s="116" t="str">
        <f t="shared" si="24"/>
        <v>73아1072</v>
      </c>
      <c r="H54" s="117">
        <f t="shared" si="25"/>
        <v>2</v>
      </c>
      <c r="I54" s="118">
        <f t="shared" si="26"/>
        <v>3080.6289999999999</v>
      </c>
      <c r="J54" s="119">
        <f t="shared" si="27"/>
        <v>3.1826587312602163E-2</v>
      </c>
      <c r="K54" s="119">
        <f t="shared" si="28"/>
        <v>0.34372066043067623</v>
      </c>
      <c r="L54" s="119">
        <f t="shared" si="29"/>
        <v>6.7843287848033632E-2</v>
      </c>
      <c r="M54" s="120">
        <f t="shared" si="30"/>
        <v>13.789</v>
      </c>
      <c r="N54" s="121">
        <f t="shared" si="31"/>
        <v>0</v>
      </c>
      <c r="O54" s="121">
        <f t="shared" si="32"/>
        <v>14.120492925308437</v>
      </c>
      <c r="P54" s="235">
        <f t="shared" si="33"/>
        <v>57</v>
      </c>
      <c r="Q54" s="236">
        <f t="shared" si="34"/>
        <v>0</v>
      </c>
      <c r="R54" s="236">
        <f t="shared" si="35"/>
        <v>435</v>
      </c>
      <c r="T54">
        <v>532</v>
      </c>
      <c r="U54">
        <v>7168</v>
      </c>
      <c r="V54" t="s">
        <v>312</v>
      </c>
      <c r="W54">
        <v>3080.6289999999999</v>
      </c>
      <c r="X54">
        <v>1440.0940000000001</v>
      </c>
      <c r="Y54">
        <v>2.1389999999999998</v>
      </c>
      <c r="Z54">
        <v>13.789</v>
      </c>
      <c r="AA54">
        <v>172.278006</v>
      </c>
      <c r="AB54">
        <v>5.4830209999999999</v>
      </c>
      <c r="AC54">
        <v>59.215510000000002</v>
      </c>
      <c r="AD54" s="1">
        <v>209</v>
      </c>
      <c r="AE54">
        <v>0</v>
      </c>
      <c r="AF54">
        <v>435</v>
      </c>
      <c r="AG54">
        <v>97</v>
      </c>
      <c r="AH54">
        <v>17.881730999999998</v>
      </c>
      <c r="AI54">
        <v>3665.3</v>
      </c>
      <c r="AJ54">
        <v>89.6</v>
      </c>
      <c r="AK54">
        <v>57</v>
      </c>
      <c r="AL54">
        <v>38355</v>
      </c>
      <c r="AM54" t="s">
        <v>313</v>
      </c>
      <c r="AN54" t="s">
        <v>478</v>
      </c>
      <c r="AO54">
        <v>2746.0189999999998</v>
      </c>
      <c r="AR54" t="s">
        <v>119</v>
      </c>
      <c r="AS54" t="s">
        <v>121</v>
      </c>
      <c r="AT54" t="s">
        <v>208</v>
      </c>
      <c r="AU54" t="s">
        <v>312</v>
      </c>
      <c r="AV54" t="s">
        <v>48</v>
      </c>
      <c r="AW54">
        <v>2</v>
      </c>
      <c r="BB54">
        <v>1.0187389970097169</v>
      </c>
      <c r="BC54" t="s">
        <v>71</v>
      </c>
      <c r="BF54" t="s">
        <v>119</v>
      </c>
      <c r="BG54" t="s">
        <v>121</v>
      </c>
      <c r="BH54" t="s">
        <v>312</v>
      </c>
      <c r="BI54">
        <v>7168</v>
      </c>
      <c r="BJ54">
        <v>2</v>
      </c>
      <c r="BK54" t="s">
        <v>208</v>
      </c>
      <c r="BL54" t="s">
        <v>206</v>
      </c>
      <c r="BM54">
        <v>1.0187389970097169</v>
      </c>
      <c r="BN54" t="s">
        <v>71</v>
      </c>
      <c r="BO54" t="s">
        <v>177</v>
      </c>
      <c r="BP54">
        <v>3080.6289999999999</v>
      </c>
    </row>
    <row r="55" spans="1:68" ht="16.5" x14ac:dyDescent="0.25">
      <c r="A55" s="127" t="str">
        <f t="shared" si="18"/>
        <v>청룡교통</v>
      </c>
      <c r="B55" s="128" t="str">
        <f t="shared" si="19"/>
        <v>이정수</v>
      </c>
      <c r="C55" s="129" t="str">
        <f t="shared" si="20"/>
        <v>B</v>
      </c>
      <c r="D55" s="130">
        <f t="shared" si="21"/>
        <v>0.9181818181818181</v>
      </c>
      <c r="E55" s="131">
        <f t="shared" si="22"/>
        <v>2682</v>
      </c>
      <c r="F55" s="132" t="str">
        <f t="shared" si="23"/>
        <v>43-1</v>
      </c>
      <c r="G55" s="133" t="str">
        <f t="shared" si="24"/>
        <v>73아1076</v>
      </c>
      <c r="H55" s="134">
        <f t="shared" si="25"/>
        <v>1</v>
      </c>
      <c r="I55" s="135">
        <f t="shared" si="26"/>
        <v>2506.3470000000002</v>
      </c>
      <c r="J55" s="136">
        <f t="shared" si="27"/>
        <v>3.7855743424428594E-2</v>
      </c>
      <c r="K55" s="136">
        <f t="shared" si="28"/>
        <v>0.35478388807189437</v>
      </c>
      <c r="L55" s="136">
        <f t="shared" si="29"/>
        <v>7.062070814615852E-2</v>
      </c>
      <c r="M55" s="137">
        <f t="shared" si="30"/>
        <v>11.192</v>
      </c>
      <c r="N55" s="138">
        <f t="shared" si="31"/>
        <v>0</v>
      </c>
      <c r="O55" s="138">
        <f t="shared" si="32"/>
        <v>1.7156443221948117</v>
      </c>
      <c r="P55" s="233">
        <f t="shared" si="33"/>
        <v>45</v>
      </c>
      <c r="Q55" s="234">
        <f t="shared" si="34"/>
        <v>0</v>
      </c>
      <c r="R55" s="234">
        <f t="shared" si="35"/>
        <v>43</v>
      </c>
      <c r="T55">
        <v>532</v>
      </c>
      <c r="U55">
        <v>2682</v>
      </c>
      <c r="V55" t="s">
        <v>314</v>
      </c>
      <c r="W55">
        <v>2506.3470000000002</v>
      </c>
      <c r="X55">
        <v>1240.7470000000001</v>
      </c>
      <c r="Y55">
        <v>2.02</v>
      </c>
      <c r="Z55">
        <v>11.192</v>
      </c>
      <c r="AA55">
        <v>171.82829899999999</v>
      </c>
      <c r="AB55">
        <v>6.5046879999999998</v>
      </c>
      <c r="AC55">
        <v>60.961911999999998</v>
      </c>
      <c r="AD55" s="1">
        <v>177</v>
      </c>
      <c r="AE55">
        <v>0</v>
      </c>
      <c r="AF55">
        <v>43</v>
      </c>
      <c r="AG55">
        <v>89</v>
      </c>
      <c r="AH55">
        <v>14.586345</v>
      </c>
      <c r="AI55">
        <v>2833.5</v>
      </c>
      <c r="AJ55">
        <v>25.4</v>
      </c>
      <c r="AK55">
        <v>45</v>
      </c>
      <c r="AL55">
        <v>18446</v>
      </c>
      <c r="AM55" t="s">
        <v>315</v>
      </c>
      <c r="AN55" t="s">
        <v>479</v>
      </c>
      <c r="AO55">
        <v>2506.3470000000002</v>
      </c>
      <c r="AR55" t="s">
        <v>119</v>
      </c>
      <c r="AS55" t="s">
        <v>122</v>
      </c>
      <c r="AT55" t="s">
        <v>216</v>
      </c>
      <c r="AU55" t="s">
        <v>314</v>
      </c>
      <c r="AV55" t="s">
        <v>48</v>
      </c>
      <c r="AW55">
        <v>1</v>
      </c>
      <c r="BB55">
        <v>0.9181818181818181</v>
      </c>
      <c r="BC55" t="s">
        <v>68</v>
      </c>
      <c r="BF55" t="s">
        <v>119</v>
      </c>
      <c r="BG55" t="s">
        <v>122</v>
      </c>
      <c r="BH55" t="s">
        <v>314</v>
      </c>
      <c r="BI55">
        <v>2682</v>
      </c>
      <c r="BJ55">
        <v>1</v>
      </c>
      <c r="BK55" t="s">
        <v>216</v>
      </c>
      <c r="BL55" t="s">
        <v>175</v>
      </c>
      <c r="BM55">
        <v>0.9181818181818181</v>
      </c>
      <c r="BN55" t="s">
        <v>68</v>
      </c>
      <c r="BO55" t="s">
        <v>176</v>
      </c>
      <c r="BP55">
        <v>2506.3470000000002</v>
      </c>
    </row>
    <row r="56" spans="1:68" ht="16.5" x14ac:dyDescent="0.25">
      <c r="A56" s="110" t="str">
        <f t="shared" si="18"/>
        <v>청룡교통</v>
      </c>
      <c r="B56" s="111" t="str">
        <f t="shared" si="19"/>
        <v>이정식</v>
      </c>
      <c r="C56" s="112" t="str">
        <f t="shared" si="20"/>
        <v>F</v>
      </c>
      <c r="D56" s="113">
        <f t="shared" si="21"/>
        <v>0.79143512651817582</v>
      </c>
      <c r="E56" s="114">
        <f t="shared" si="22"/>
        <v>1443</v>
      </c>
      <c r="F56" s="115" t="str">
        <f t="shared" si="23"/>
        <v>43-1</v>
      </c>
      <c r="G56" s="116" t="str">
        <f t="shared" si="24"/>
        <v>73아1045</v>
      </c>
      <c r="H56" s="117">
        <f t="shared" si="25"/>
        <v>2</v>
      </c>
      <c r="I56" s="118">
        <f t="shared" si="26"/>
        <v>909.76199999999994</v>
      </c>
      <c r="J56" s="119">
        <f t="shared" si="27"/>
        <v>4.3511265297446207E-2</v>
      </c>
      <c r="K56" s="119">
        <f t="shared" si="28"/>
        <v>0.41630843908276921</v>
      </c>
      <c r="L56" s="119">
        <f t="shared" si="29"/>
        <v>0.20994501858727888</v>
      </c>
      <c r="M56" s="120">
        <f t="shared" si="30"/>
        <v>18.984999999999999</v>
      </c>
      <c r="N56" s="121">
        <f t="shared" si="31"/>
        <v>0</v>
      </c>
      <c r="O56" s="121">
        <f t="shared" si="32"/>
        <v>28.359065337967515</v>
      </c>
      <c r="P56" s="235">
        <f t="shared" si="33"/>
        <v>29</v>
      </c>
      <c r="Q56" s="236">
        <f t="shared" si="34"/>
        <v>0</v>
      </c>
      <c r="R56" s="236">
        <f t="shared" si="35"/>
        <v>258</v>
      </c>
      <c r="T56">
        <v>532</v>
      </c>
      <c r="U56">
        <v>1443</v>
      </c>
      <c r="V56" t="s">
        <v>316</v>
      </c>
      <c r="W56">
        <v>909.76199999999994</v>
      </c>
      <c r="X56">
        <v>542.54899999999998</v>
      </c>
      <c r="Y56">
        <v>1.677</v>
      </c>
      <c r="Z56">
        <v>18.984999999999999</v>
      </c>
      <c r="AA56">
        <v>59.613872000000001</v>
      </c>
      <c r="AB56">
        <v>2.5938750000000002</v>
      </c>
      <c r="AC56">
        <v>24.817758000000001</v>
      </c>
      <c r="AD56" s="1">
        <v>191</v>
      </c>
      <c r="AE56">
        <v>0</v>
      </c>
      <c r="AF56">
        <v>258</v>
      </c>
      <c r="AG56">
        <v>97</v>
      </c>
      <c r="AH56">
        <v>15.260911</v>
      </c>
      <c r="AI56">
        <v>2154.3000000000002</v>
      </c>
      <c r="AJ56">
        <v>327</v>
      </c>
      <c r="AK56">
        <v>29</v>
      </c>
      <c r="AL56">
        <v>20444</v>
      </c>
      <c r="AM56" t="s">
        <v>317</v>
      </c>
      <c r="AN56" t="s">
        <v>480</v>
      </c>
      <c r="AO56">
        <v>730.15899999999999</v>
      </c>
      <c r="AR56" t="s">
        <v>119</v>
      </c>
      <c r="AS56" t="s">
        <v>122</v>
      </c>
      <c r="AT56" t="s">
        <v>213</v>
      </c>
      <c r="AU56" t="s">
        <v>316</v>
      </c>
      <c r="AV56" t="s">
        <v>48</v>
      </c>
      <c r="AW56">
        <v>2</v>
      </c>
      <c r="BB56">
        <v>0.79143512651817582</v>
      </c>
      <c r="BC56" t="s">
        <v>70</v>
      </c>
      <c r="BF56" t="s">
        <v>119</v>
      </c>
      <c r="BG56" t="s">
        <v>122</v>
      </c>
      <c r="BH56" t="s">
        <v>316</v>
      </c>
      <c r="BI56">
        <v>1443</v>
      </c>
      <c r="BJ56">
        <v>2</v>
      </c>
      <c r="BK56" t="s">
        <v>213</v>
      </c>
      <c r="BL56" t="s">
        <v>214</v>
      </c>
      <c r="BM56">
        <v>0.79143512651817582</v>
      </c>
      <c r="BN56" t="s">
        <v>70</v>
      </c>
      <c r="BO56" t="s">
        <v>186</v>
      </c>
      <c r="BP56">
        <v>909.76199999999994</v>
      </c>
    </row>
    <row r="57" spans="1:68" ht="16.5" x14ac:dyDescent="0.25">
      <c r="A57" s="127" t="str">
        <f t="shared" si="18"/>
        <v>청룡교통</v>
      </c>
      <c r="B57" s="128" t="str">
        <f t="shared" si="19"/>
        <v>이준형</v>
      </c>
      <c r="C57" s="129" t="str">
        <f t="shared" si="20"/>
        <v>B</v>
      </c>
      <c r="D57" s="130">
        <f t="shared" si="21"/>
        <v>0.91759999999999997</v>
      </c>
      <c r="E57" s="131">
        <f t="shared" si="22"/>
        <v>9866</v>
      </c>
      <c r="F57" s="132" t="str">
        <f t="shared" si="23"/>
        <v>44</v>
      </c>
      <c r="G57" s="133" t="str">
        <f t="shared" si="24"/>
        <v>73아1078</v>
      </c>
      <c r="H57" s="134">
        <f t="shared" si="25"/>
        <v>1</v>
      </c>
      <c r="I57" s="135">
        <f t="shared" si="26"/>
        <v>2959.6849999999999</v>
      </c>
      <c r="J57" s="136">
        <f t="shared" si="27"/>
        <v>1.4544272258165496E-2</v>
      </c>
      <c r="K57" s="136">
        <f t="shared" si="28"/>
        <v>0.26165338383644215</v>
      </c>
      <c r="L57" s="136">
        <f t="shared" si="29"/>
        <v>0.19664254810900483</v>
      </c>
      <c r="M57" s="137">
        <f t="shared" si="30"/>
        <v>10.37</v>
      </c>
      <c r="N57" s="138">
        <f t="shared" si="31"/>
        <v>0</v>
      </c>
      <c r="O57" s="138">
        <f t="shared" si="32"/>
        <v>1.4190699348072515</v>
      </c>
      <c r="P57" s="233">
        <f t="shared" si="33"/>
        <v>1</v>
      </c>
      <c r="Q57" s="234">
        <f t="shared" si="34"/>
        <v>0</v>
      </c>
      <c r="R57" s="234">
        <f t="shared" si="35"/>
        <v>42</v>
      </c>
      <c r="T57">
        <v>532</v>
      </c>
      <c r="U57">
        <v>9866</v>
      </c>
      <c r="V57" t="s">
        <v>318</v>
      </c>
      <c r="W57">
        <v>2959.6849999999999</v>
      </c>
      <c r="X57">
        <v>1290.365</v>
      </c>
      <c r="Y57">
        <v>2.294</v>
      </c>
      <c r="Z57">
        <v>10.37</v>
      </c>
      <c r="AA57">
        <v>157.02690100000001</v>
      </c>
      <c r="AB57">
        <v>2.2838419999999999</v>
      </c>
      <c r="AC57">
        <v>41.086620000000003</v>
      </c>
      <c r="AD57" s="1">
        <v>582</v>
      </c>
      <c r="AE57">
        <v>0</v>
      </c>
      <c r="AF57">
        <v>42</v>
      </c>
      <c r="AG57">
        <v>72</v>
      </c>
      <c r="AH57">
        <v>18.848267</v>
      </c>
      <c r="AI57">
        <v>219.2</v>
      </c>
      <c r="AJ57">
        <v>0</v>
      </c>
      <c r="AK57">
        <v>1</v>
      </c>
      <c r="AL57">
        <v>229</v>
      </c>
      <c r="AM57" t="s">
        <v>319</v>
      </c>
      <c r="AN57" t="s">
        <v>481</v>
      </c>
      <c r="AO57">
        <v>2959.6849999999999</v>
      </c>
      <c r="AR57" t="s">
        <v>119</v>
      </c>
      <c r="AS57" t="s">
        <v>123</v>
      </c>
      <c r="AT57" t="s">
        <v>222</v>
      </c>
      <c r="AU57" t="s">
        <v>318</v>
      </c>
      <c r="AV57" t="s">
        <v>48</v>
      </c>
      <c r="AW57">
        <v>1</v>
      </c>
      <c r="BB57">
        <v>0.91759999999999997</v>
      </c>
      <c r="BC57" t="s">
        <v>68</v>
      </c>
      <c r="BF57" t="s">
        <v>119</v>
      </c>
      <c r="BG57" t="s">
        <v>123</v>
      </c>
      <c r="BH57" t="s">
        <v>318</v>
      </c>
      <c r="BI57">
        <v>9866</v>
      </c>
      <c r="BJ57">
        <v>1</v>
      </c>
      <c r="BK57" t="s">
        <v>222</v>
      </c>
      <c r="BL57" t="s">
        <v>175</v>
      </c>
      <c r="BM57">
        <v>0.91759999999999997</v>
      </c>
      <c r="BN57" t="s">
        <v>68</v>
      </c>
      <c r="BO57" t="s">
        <v>176</v>
      </c>
      <c r="BP57">
        <v>2959.6849999999999</v>
      </c>
    </row>
    <row r="58" spans="1:68" ht="16.5" x14ac:dyDescent="0.25">
      <c r="A58" s="110" t="str">
        <f t="shared" si="18"/>
        <v>청룡교통</v>
      </c>
      <c r="B58" s="111" t="str">
        <f t="shared" si="19"/>
        <v>이준호</v>
      </c>
      <c r="C58" s="112" t="str">
        <f t="shared" si="20"/>
        <v>S</v>
      </c>
      <c r="D58" s="113">
        <f t="shared" si="21"/>
        <v>1.0000370593121954</v>
      </c>
      <c r="E58" s="114">
        <f t="shared" si="22"/>
        <v>6617</v>
      </c>
      <c r="F58" s="115" t="str">
        <f t="shared" si="23"/>
        <v>44</v>
      </c>
      <c r="G58" s="116" t="str">
        <f t="shared" si="24"/>
        <v>73아1081</v>
      </c>
      <c r="H58" s="117">
        <f t="shared" si="25"/>
        <v>3</v>
      </c>
      <c r="I58" s="118">
        <f t="shared" si="26"/>
        <v>3016.1009999999997</v>
      </c>
      <c r="J58" s="119">
        <f t="shared" si="27"/>
        <v>3.2985926333642616E-3</v>
      </c>
      <c r="K58" s="119">
        <f t="shared" si="28"/>
        <v>0.27459338214832341</v>
      </c>
      <c r="L58" s="119">
        <f t="shared" si="29"/>
        <v>9.2171979651875069E-2</v>
      </c>
      <c r="M58" s="120">
        <f t="shared" si="30"/>
        <v>8.8179999999999996</v>
      </c>
      <c r="N58" s="121">
        <f t="shared" si="31"/>
        <v>0</v>
      </c>
      <c r="O58" s="121">
        <f t="shared" si="32"/>
        <v>0.96150626255553107</v>
      </c>
      <c r="P58" s="235">
        <f t="shared" si="33"/>
        <v>2</v>
      </c>
      <c r="Q58" s="236">
        <f t="shared" si="34"/>
        <v>0</v>
      </c>
      <c r="R58" s="236">
        <f t="shared" si="35"/>
        <v>29</v>
      </c>
      <c r="T58">
        <v>532</v>
      </c>
      <c r="U58">
        <v>6617</v>
      </c>
      <c r="V58" t="s">
        <v>320</v>
      </c>
      <c r="W58">
        <v>3016.1010000000001</v>
      </c>
      <c r="X58">
        <v>1245.1120000000001</v>
      </c>
      <c r="Y58">
        <v>2.4220000000000002</v>
      </c>
      <c r="Z58">
        <v>8.8179999999999996</v>
      </c>
      <c r="AA58">
        <v>158.721327</v>
      </c>
      <c r="AB58">
        <v>0.52355700000000005</v>
      </c>
      <c r="AC58">
        <v>43.583826000000002</v>
      </c>
      <c r="AD58" s="1">
        <v>278</v>
      </c>
      <c r="AE58">
        <v>0</v>
      </c>
      <c r="AF58">
        <v>29</v>
      </c>
      <c r="AG58">
        <v>85</v>
      </c>
      <c r="AH58">
        <v>19.002493000000001</v>
      </c>
      <c r="AI58">
        <v>577.79999999999995</v>
      </c>
      <c r="AJ58">
        <v>0</v>
      </c>
      <c r="AK58">
        <v>2</v>
      </c>
      <c r="AL58">
        <v>331</v>
      </c>
      <c r="AM58" t="s">
        <v>321</v>
      </c>
      <c r="AN58" t="s">
        <v>482</v>
      </c>
      <c r="AO58">
        <v>2355.8339999999998</v>
      </c>
      <c r="AR58" t="s">
        <v>119</v>
      </c>
      <c r="AS58" t="s">
        <v>123</v>
      </c>
      <c r="AT58" t="s">
        <v>223</v>
      </c>
      <c r="AU58" t="s">
        <v>320</v>
      </c>
      <c r="AV58" t="s">
        <v>48</v>
      </c>
      <c r="AW58">
        <v>3</v>
      </c>
      <c r="BB58">
        <v>1.0000370593121954</v>
      </c>
      <c r="BC58" t="s">
        <v>71</v>
      </c>
      <c r="BF58" t="s">
        <v>119</v>
      </c>
      <c r="BG58" t="s">
        <v>123</v>
      </c>
      <c r="BH58" t="s">
        <v>320</v>
      </c>
      <c r="BI58">
        <v>6617</v>
      </c>
      <c r="BJ58">
        <v>3</v>
      </c>
      <c r="BK58" t="s">
        <v>223</v>
      </c>
      <c r="BL58" t="s">
        <v>205</v>
      </c>
      <c r="BM58">
        <v>1.0000370593121954</v>
      </c>
      <c r="BN58" t="s">
        <v>71</v>
      </c>
      <c r="BO58" t="s">
        <v>177</v>
      </c>
      <c r="BP58">
        <v>3016.1009999999997</v>
      </c>
    </row>
    <row r="59" spans="1:68" ht="16.5" x14ac:dyDescent="0.25">
      <c r="A59" s="127" t="str">
        <f t="shared" si="18"/>
        <v>청룡교통</v>
      </c>
      <c r="B59" s="128" t="str">
        <f t="shared" si="19"/>
        <v>이진원</v>
      </c>
      <c r="C59" s="129" t="str">
        <f t="shared" si="20"/>
        <v>D</v>
      </c>
      <c r="D59" s="130">
        <f t="shared" si="21"/>
        <v>0.83583728453743145</v>
      </c>
      <c r="E59" s="131">
        <f t="shared" si="22"/>
        <v>4636</v>
      </c>
      <c r="F59" s="132" t="str">
        <f t="shared" si="23"/>
        <v>43</v>
      </c>
      <c r="G59" s="133" t="str">
        <f t="shared" si="24"/>
        <v>73아1060</v>
      </c>
      <c r="H59" s="134">
        <f t="shared" si="25"/>
        <v>13</v>
      </c>
      <c r="I59" s="135">
        <f t="shared" si="26"/>
        <v>2322.6800000000003</v>
      </c>
      <c r="J59" s="136">
        <f t="shared" si="27"/>
        <v>8.1389618484368157E-3</v>
      </c>
      <c r="K59" s="136">
        <f t="shared" si="28"/>
        <v>0.43769843833458716</v>
      </c>
      <c r="L59" s="136">
        <f t="shared" si="29"/>
        <v>0.12700845574939293</v>
      </c>
      <c r="M59" s="137">
        <f t="shared" si="30"/>
        <v>16.251000000000001</v>
      </c>
      <c r="N59" s="138">
        <f t="shared" si="31"/>
        <v>0</v>
      </c>
      <c r="O59" s="138">
        <f t="shared" si="32"/>
        <v>17.652022663474952</v>
      </c>
      <c r="P59" s="233">
        <f t="shared" si="33"/>
        <v>89</v>
      </c>
      <c r="Q59" s="234">
        <f t="shared" si="34"/>
        <v>0</v>
      </c>
      <c r="R59" s="234">
        <f t="shared" si="35"/>
        <v>410</v>
      </c>
      <c r="T59">
        <v>532</v>
      </c>
      <c r="U59">
        <v>4636</v>
      </c>
      <c r="V59" t="s">
        <v>322</v>
      </c>
      <c r="W59">
        <v>2322.6799999999998</v>
      </c>
      <c r="X59">
        <v>1236.5260000000001</v>
      </c>
      <c r="Y59">
        <v>1.8779999999999999</v>
      </c>
      <c r="Z59">
        <v>16.251000000000001</v>
      </c>
      <c r="AA59">
        <v>143.78553700000001</v>
      </c>
      <c r="AB59">
        <v>1.1702650000000001</v>
      </c>
      <c r="AC59">
        <v>62.934705000000001</v>
      </c>
      <c r="AD59" s="1">
        <v>295</v>
      </c>
      <c r="AE59">
        <v>0</v>
      </c>
      <c r="AF59">
        <v>410</v>
      </c>
      <c r="AG59">
        <v>95</v>
      </c>
      <c r="AH59">
        <v>16.153780000000001</v>
      </c>
      <c r="AI59">
        <v>16645.8</v>
      </c>
      <c r="AJ59">
        <v>1579.1</v>
      </c>
      <c r="AK59">
        <v>89</v>
      </c>
      <c r="AL59">
        <v>51896</v>
      </c>
      <c r="AM59" t="s">
        <v>323</v>
      </c>
      <c r="AN59" t="s">
        <v>483</v>
      </c>
      <c r="AO59">
        <v>332.51400000000001</v>
      </c>
      <c r="AR59" t="s">
        <v>119</v>
      </c>
      <c r="AS59" t="s">
        <v>121</v>
      </c>
      <c r="AT59" t="s">
        <v>206</v>
      </c>
      <c r="AU59" t="s">
        <v>322</v>
      </c>
      <c r="AV59" t="s">
        <v>48</v>
      </c>
      <c r="AW59">
        <v>13</v>
      </c>
      <c r="BB59">
        <v>0.83583728453743145</v>
      </c>
      <c r="BC59" t="s">
        <v>67</v>
      </c>
      <c r="BF59" t="s">
        <v>119</v>
      </c>
      <c r="BG59" t="s">
        <v>121</v>
      </c>
      <c r="BH59" t="s">
        <v>322</v>
      </c>
      <c r="BI59">
        <v>4636</v>
      </c>
      <c r="BJ59">
        <v>13</v>
      </c>
      <c r="BK59" t="s">
        <v>206</v>
      </c>
      <c r="BL59" t="s">
        <v>195</v>
      </c>
      <c r="BM59">
        <v>0.83583728453743145</v>
      </c>
      <c r="BN59" t="s">
        <v>67</v>
      </c>
      <c r="BO59" t="s">
        <v>180</v>
      </c>
      <c r="BP59">
        <v>2322.6800000000003</v>
      </c>
    </row>
    <row r="60" spans="1:68" ht="16.5" x14ac:dyDescent="0.25">
      <c r="A60" s="110" t="str">
        <f t="shared" si="18"/>
        <v>청룡교통</v>
      </c>
      <c r="B60" s="111" t="str">
        <f t="shared" si="19"/>
        <v>이진호</v>
      </c>
      <c r="C60" s="112" t="str">
        <f t="shared" si="20"/>
        <v>S</v>
      </c>
      <c r="D60" s="113">
        <f t="shared" si="21"/>
        <v>1.1523809523809523</v>
      </c>
      <c r="E60" s="114">
        <f t="shared" si="22"/>
        <v>3887</v>
      </c>
      <c r="F60" s="115" t="str">
        <f t="shared" si="23"/>
        <v>43</v>
      </c>
      <c r="G60" s="116" t="str">
        <f t="shared" si="24"/>
        <v>73아1072</v>
      </c>
      <c r="H60" s="117">
        <f t="shared" si="25"/>
        <v>1</v>
      </c>
      <c r="I60" s="118">
        <f t="shared" si="26"/>
        <v>3033.86</v>
      </c>
      <c r="J60" s="119">
        <f t="shared" si="27"/>
        <v>3.6399486361196075E-2</v>
      </c>
      <c r="K60" s="119">
        <f t="shared" si="28"/>
        <v>0.27892044596937582</v>
      </c>
      <c r="L60" s="119">
        <f t="shared" si="29"/>
        <v>8.1414435735333857E-2</v>
      </c>
      <c r="M60" s="120">
        <f t="shared" si="30"/>
        <v>11.585000000000001</v>
      </c>
      <c r="N60" s="121">
        <f t="shared" si="31"/>
        <v>0</v>
      </c>
      <c r="O60" s="121">
        <f t="shared" si="32"/>
        <v>2.7357887311873323</v>
      </c>
      <c r="P60" s="235">
        <f t="shared" si="33"/>
        <v>8</v>
      </c>
      <c r="Q60" s="236">
        <f t="shared" si="34"/>
        <v>0</v>
      </c>
      <c r="R60" s="236">
        <f t="shared" si="35"/>
        <v>83</v>
      </c>
      <c r="T60">
        <v>532</v>
      </c>
      <c r="U60">
        <v>3887</v>
      </c>
      <c r="V60" t="s">
        <v>324</v>
      </c>
      <c r="W60">
        <v>3033.86</v>
      </c>
      <c r="X60">
        <v>1253.8219999999999</v>
      </c>
      <c r="Y60">
        <v>2.42</v>
      </c>
      <c r="Z60">
        <v>11.585000000000001</v>
      </c>
      <c r="AA60">
        <v>153.724367</v>
      </c>
      <c r="AB60">
        <v>5.5954879999999996</v>
      </c>
      <c r="AC60">
        <v>42.876868999999999</v>
      </c>
      <c r="AD60" s="1">
        <v>247</v>
      </c>
      <c r="AE60">
        <v>0</v>
      </c>
      <c r="AF60">
        <v>83</v>
      </c>
      <c r="AG60">
        <v>90</v>
      </c>
      <c r="AH60">
        <v>19.735713000000001</v>
      </c>
      <c r="AI60">
        <v>2355.1</v>
      </c>
      <c r="AJ60">
        <v>34.700000000000003</v>
      </c>
      <c r="AK60">
        <v>8</v>
      </c>
      <c r="AL60">
        <v>4828</v>
      </c>
      <c r="AM60" t="s">
        <v>325</v>
      </c>
      <c r="AN60" t="s">
        <v>484</v>
      </c>
      <c r="AO60">
        <v>3033.86</v>
      </c>
      <c r="AR60" t="s">
        <v>119</v>
      </c>
      <c r="AS60" t="s">
        <v>121</v>
      </c>
      <c r="AT60" t="s">
        <v>208</v>
      </c>
      <c r="AU60" t="s">
        <v>324</v>
      </c>
      <c r="AV60" t="s">
        <v>48</v>
      </c>
      <c r="AW60">
        <v>1</v>
      </c>
      <c r="BB60">
        <v>1.1523809523809523</v>
      </c>
      <c r="BC60" t="s">
        <v>71</v>
      </c>
      <c r="BF60" t="s">
        <v>119</v>
      </c>
      <c r="BG60" t="s">
        <v>121</v>
      </c>
      <c r="BH60" t="s">
        <v>324</v>
      </c>
      <c r="BI60">
        <v>3887</v>
      </c>
      <c r="BJ60">
        <v>1</v>
      </c>
      <c r="BK60" t="s">
        <v>208</v>
      </c>
      <c r="BL60" t="s">
        <v>175</v>
      </c>
      <c r="BM60">
        <v>1.1523809523809523</v>
      </c>
      <c r="BN60" t="s">
        <v>71</v>
      </c>
      <c r="BO60" t="s">
        <v>177</v>
      </c>
      <c r="BP60">
        <v>3033.86</v>
      </c>
    </row>
    <row r="61" spans="1:68" ht="16.5" x14ac:dyDescent="0.25">
      <c r="A61" s="127" t="str">
        <f t="shared" si="18"/>
        <v>청룡교통</v>
      </c>
      <c r="B61" s="128" t="str">
        <f t="shared" si="19"/>
        <v>이효준</v>
      </c>
      <c r="C61" s="129" t="str">
        <f t="shared" si="20"/>
        <v>B</v>
      </c>
      <c r="D61" s="130">
        <f t="shared" si="21"/>
        <v>0.90349999999999997</v>
      </c>
      <c r="E61" s="131">
        <f t="shared" si="22"/>
        <v>5707</v>
      </c>
      <c r="F61" s="132" t="str">
        <f t="shared" si="23"/>
        <v>43</v>
      </c>
      <c r="G61" s="133" t="str">
        <f t="shared" si="24"/>
        <v>73아1075</v>
      </c>
      <c r="H61" s="134">
        <f t="shared" si="25"/>
        <v>1</v>
      </c>
      <c r="I61" s="135">
        <f t="shared" si="26"/>
        <v>2162.1529999999998</v>
      </c>
      <c r="J61" s="136">
        <f t="shared" si="27"/>
        <v>1.5986193763466775E-2</v>
      </c>
      <c r="K61" s="136">
        <f t="shared" si="28"/>
        <v>0.32842930616073707</v>
      </c>
      <c r="L61" s="136">
        <f t="shared" si="29"/>
        <v>0.11377548212360551</v>
      </c>
      <c r="M61" s="137">
        <f t="shared" si="30"/>
        <v>13.391</v>
      </c>
      <c r="N61" s="138">
        <f t="shared" si="31"/>
        <v>0</v>
      </c>
      <c r="O61" s="138">
        <f t="shared" si="32"/>
        <v>8.6487866492334273</v>
      </c>
      <c r="P61" s="233">
        <f t="shared" si="33"/>
        <v>0</v>
      </c>
      <c r="Q61" s="234">
        <f t="shared" si="34"/>
        <v>0</v>
      </c>
      <c r="R61" s="234">
        <f t="shared" si="35"/>
        <v>187</v>
      </c>
      <c r="T61">
        <v>532</v>
      </c>
      <c r="U61">
        <v>5707</v>
      </c>
      <c r="V61" t="s">
        <v>326</v>
      </c>
      <c r="W61">
        <v>2162.1529999999998</v>
      </c>
      <c r="X61">
        <v>1196.223</v>
      </c>
      <c r="Y61">
        <v>1.8069999999999999</v>
      </c>
      <c r="Z61">
        <v>13.391</v>
      </c>
      <c r="AA61">
        <v>123.48912</v>
      </c>
      <c r="AB61">
        <v>1.974121</v>
      </c>
      <c r="AC61">
        <v>40.557445999999999</v>
      </c>
      <c r="AD61" s="1">
        <v>246</v>
      </c>
      <c r="AE61">
        <v>0</v>
      </c>
      <c r="AF61">
        <v>187</v>
      </c>
      <c r="AG61">
        <v>86</v>
      </c>
      <c r="AH61">
        <v>17.508853999999999</v>
      </c>
      <c r="AI61">
        <v>1102.8</v>
      </c>
      <c r="AJ61">
        <v>7.4</v>
      </c>
      <c r="AK61">
        <v>0</v>
      </c>
      <c r="AL61">
        <v>0</v>
      </c>
      <c r="AM61" t="s">
        <v>327</v>
      </c>
      <c r="AN61" t="s">
        <v>485</v>
      </c>
      <c r="AO61">
        <v>2162.1529999999998</v>
      </c>
      <c r="AR61" t="s">
        <v>119</v>
      </c>
      <c r="AS61" t="s">
        <v>121</v>
      </c>
      <c r="AT61" t="s">
        <v>209</v>
      </c>
      <c r="AU61" t="s">
        <v>326</v>
      </c>
      <c r="AV61" t="s">
        <v>48</v>
      </c>
      <c r="AW61">
        <v>1</v>
      </c>
      <c r="BB61">
        <v>0.90349999999999997</v>
      </c>
      <c r="BC61" t="s">
        <v>68</v>
      </c>
      <c r="BF61" t="s">
        <v>119</v>
      </c>
      <c r="BG61" t="s">
        <v>121</v>
      </c>
      <c r="BH61" t="s">
        <v>326</v>
      </c>
      <c r="BI61">
        <v>5707</v>
      </c>
      <c r="BJ61">
        <v>1</v>
      </c>
      <c r="BK61" t="s">
        <v>209</v>
      </c>
      <c r="BL61" t="s">
        <v>175</v>
      </c>
      <c r="BM61">
        <v>0.90349999999999997</v>
      </c>
      <c r="BN61" t="s">
        <v>68</v>
      </c>
      <c r="BO61" t="s">
        <v>176</v>
      </c>
      <c r="BP61">
        <v>2162.1529999999998</v>
      </c>
    </row>
    <row r="62" spans="1:68" ht="16.5" x14ac:dyDescent="0.25">
      <c r="A62" s="110" t="str">
        <f t="shared" si="18"/>
        <v>청룡교통</v>
      </c>
      <c r="B62" s="111" t="str">
        <f t="shared" si="19"/>
        <v>임영환</v>
      </c>
      <c r="C62" s="112" t="str">
        <f t="shared" si="20"/>
        <v>F</v>
      </c>
      <c r="D62" s="113">
        <f t="shared" si="21"/>
        <v>0.78023026854354682</v>
      </c>
      <c r="E62" s="114">
        <f t="shared" si="22"/>
        <v>6865</v>
      </c>
      <c r="F62" s="115" t="str">
        <f t="shared" si="23"/>
        <v>44</v>
      </c>
      <c r="G62" s="116" t="str">
        <f t="shared" si="24"/>
        <v>73아1083</v>
      </c>
      <c r="H62" s="117">
        <f t="shared" si="25"/>
        <v>2</v>
      </c>
      <c r="I62" s="118">
        <f t="shared" si="26"/>
        <v>3635.1459999999997</v>
      </c>
      <c r="J62" s="119">
        <f t="shared" si="27"/>
        <v>3.3920408186794093E-2</v>
      </c>
      <c r="K62" s="119">
        <f t="shared" si="28"/>
        <v>0.30180395137614269</v>
      </c>
      <c r="L62" s="119">
        <f t="shared" si="29"/>
        <v>0.13396985980755657</v>
      </c>
      <c r="M62" s="120">
        <f t="shared" si="30"/>
        <v>15.41</v>
      </c>
      <c r="N62" s="121">
        <f t="shared" si="31"/>
        <v>2.7509211459457197E-2</v>
      </c>
      <c r="O62" s="121">
        <f t="shared" si="32"/>
        <v>4.8966396397833813</v>
      </c>
      <c r="P62" s="235">
        <f t="shared" si="33"/>
        <v>66</v>
      </c>
      <c r="Q62" s="236">
        <f t="shared" si="34"/>
        <v>1</v>
      </c>
      <c r="R62" s="236">
        <f t="shared" si="35"/>
        <v>178</v>
      </c>
      <c r="T62">
        <v>532</v>
      </c>
      <c r="U62">
        <v>6865</v>
      </c>
      <c r="V62" t="s">
        <v>328</v>
      </c>
      <c r="W62">
        <v>3635.1460000000002</v>
      </c>
      <c r="X62">
        <v>1794.586</v>
      </c>
      <c r="Y62">
        <v>2.0259999999999998</v>
      </c>
      <c r="Z62">
        <v>15.41</v>
      </c>
      <c r="AA62">
        <v>180.84661500000001</v>
      </c>
      <c r="AB62">
        <v>6.1343909999999999</v>
      </c>
      <c r="AC62">
        <v>54.580222999999997</v>
      </c>
      <c r="AD62" s="1">
        <v>487</v>
      </c>
      <c r="AE62">
        <v>1</v>
      </c>
      <c r="AF62">
        <v>178</v>
      </c>
      <c r="AG62">
        <v>107</v>
      </c>
      <c r="AH62">
        <v>20.100712999999999</v>
      </c>
      <c r="AI62">
        <v>8088.7</v>
      </c>
      <c r="AJ62">
        <v>3132.1</v>
      </c>
      <c r="AK62">
        <v>66</v>
      </c>
      <c r="AL62">
        <v>16827</v>
      </c>
      <c r="AM62" t="s">
        <v>329</v>
      </c>
      <c r="AN62" t="s">
        <v>486</v>
      </c>
      <c r="AO62">
        <v>3011.1559999999999</v>
      </c>
      <c r="AR62" t="s">
        <v>119</v>
      </c>
      <c r="AS62" t="s">
        <v>123</v>
      </c>
      <c r="AT62" t="s">
        <v>224</v>
      </c>
      <c r="AU62" t="s">
        <v>328</v>
      </c>
      <c r="AV62" t="s">
        <v>48</v>
      </c>
      <c r="AW62">
        <v>2</v>
      </c>
      <c r="BB62">
        <v>0.78023026854354682</v>
      </c>
      <c r="BC62" t="s">
        <v>70</v>
      </c>
      <c r="BF62" t="s">
        <v>119</v>
      </c>
      <c r="BG62" t="s">
        <v>123</v>
      </c>
      <c r="BH62" t="s">
        <v>328</v>
      </c>
      <c r="BI62">
        <v>6865</v>
      </c>
      <c r="BJ62">
        <v>2</v>
      </c>
      <c r="BK62" t="s">
        <v>224</v>
      </c>
      <c r="BL62" t="s">
        <v>225</v>
      </c>
      <c r="BM62">
        <v>0.78023026854354682</v>
      </c>
      <c r="BN62" t="s">
        <v>70</v>
      </c>
      <c r="BO62" t="s">
        <v>186</v>
      </c>
      <c r="BP62">
        <v>3635.1459999999997</v>
      </c>
    </row>
    <row r="63" spans="1:68" ht="16.5" x14ac:dyDescent="0.25">
      <c r="A63" s="127" t="str">
        <f t="shared" si="18"/>
        <v>청룡교통</v>
      </c>
      <c r="B63" s="128" t="str">
        <f t="shared" si="19"/>
        <v>임장환</v>
      </c>
      <c r="C63" s="129" t="str">
        <f t="shared" si="20"/>
        <v>C</v>
      </c>
      <c r="D63" s="130">
        <f t="shared" si="21"/>
        <v>0.85841211637832204</v>
      </c>
      <c r="E63" s="131">
        <f t="shared" si="22"/>
        <v>9921</v>
      </c>
      <c r="F63" s="132" t="str">
        <f t="shared" si="23"/>
        <v>43-1</v>
      </c>
      <c r="G63" s="133" t="str">
        <f t="shared" si="24"/>
        <v>75바1073</v>
      </c>
      <c r="H63" s="134">
        <f t="shared" si="25"/>
        <v>2</v>
      </c>
      <c r="I63" s="135">
        <f t="shared" si="26"/>
        <v>2675.2460000000001</v>
      </c>
      <c r="J63" s="136">
        <f t="shared" si="27"/>
        <v>1.5970225029870302E-2</v>
      </c>
      <c r="K63" s="136">
        <f t="shared" si="28"/>
        <v>0.41195891333761786</v>
      </c>
      <c r="L63" s="136">
        <f t="shared" si="29"/>
        <v>0.17045161454311117</v>
      </c>
      <c r="M63" s="137">
        <f t="shared" si="30"/>
        <v>14.244999999999999</v>
      </c>
      <c r="N63" s="138">
        <f t="shared" si="31"/>
        <v>3.7379740031384029E-2</v>
      </c>
      <c r="O63" s="138">
        <f t="shared" si="32"/>
        <v>24.334210760431002</v>
      </c>
      <c r="P63" s="233">
        <f t="shared" si="33"/>
        <v>80</v>
      </c>
      <c r="Q63" s="234">
        <f t="shared" si="34"/>
        <v>1</v>
      </c>
      <c r="R63" s="234">
        <f t="shared" si="35"/>
        <v>651</v>
      </c>
      <c r="T63">
        <v>532</v>
      </c>
      <c r="U63">
        <v>9921</v>
      </c>
      <c r="V63" t="s">
        <v>330</v>
      </c>
      <c r="W63">
        <v>2675.2460000000001</v>
      </c>
      <c r="X63">
        <v>1419.8330000000001</v>
      </c>
      <c r="Y63">
        <v>1.8839999999999999</v>
      </c>
      <c r="Z63">
        <v>14.244999999999999</v>
      </c>
      <c r="AA63">
        <v>188.69997100000001</v>
      </c>
      <c r="AB63">
        <v>3.0135809999999998</v>
      </c>
      <c r="AC63">
        <v>77.736635000000007</v>
      </c>
      <c r="AD63" s="1">
        <v>456</v>
      </c>
      <c r="AE63">
        <v>1</v>
      </c>
      <c r="AF63">
        <v>651</v>
      </c>
      <c r="AG63">
        <v>107</v>
      </c>
      <c r="AH63">
        <v>14.177246</v>
      </c>
      <c r="AI63">
        <v>6414.6</v>
      </c>
      <c r="AJ63">
        <v>1987.9</v>
      </c>
      <c r="AK63">
        <v>80</v>
      </c>
      <c r="AL63">
        <v>51311</v>
      </c>
      <c r="AM63" t="s">
        <v>331</v>
      </c>
      <c r="AN63" t="s">
        <v>487</v>
      </c>
      <c r="AO63">
        <v>2543.88</v>
      </c>
      <c r="AR63" t="s">
        <v>119</v>
      </c>
      <c r="AS63" t="s">
        <v>122</v>
      </c>
      <c r="AT63" t="s">
        <v>219</v>
      </c>
      <c r="AU63" t="s">
        <v>330</v>
      </c>
      <c r="AV63" t="s">
        <v>48</v>
      </c>
      <c r="AW63">
        <v>2</v>
      </c>
      <c r="BB63">
        <v>0.85841211637832204</v>
      </c>
      <c r="BC63" t="s">
        <v>69</v>
      </c>
      <c r="BF63" t="s">
        <v>119</v>
      </c>
      <c r="BG63" t="s">
        <v>122</v>
      </c>
      <c r="BH63" t="s">
        <v>330</v>
      </c>
      <c r="BI63">
        <v>9921</v>
      </c>
      <c r="BJ63">
        <v>2</v>
      </c>
      <c r="BK63" t="s">
        <v>219</v>
      </c>
      <c r="BL63" t="s">
        <v>213</v>
      </c>
      <c r="BM63">
        <v>0.85841211637832204</v>
      </c>
      <c r="BN63" t="s">
        <v>69</v>
      </c>
      <c r="BO63" t="s">
        <v>178</v>
      </c>
      <c r="BP63">
        <v>2675.2460000000001</v>
      </c>
    </row>
    <row r="64" spans="1:68" ht="16.5" x14ac:dyDescent="0.25">
      <c r="A64" s="110" t="str">
        <f t="shared" si="18"/>
        <v>청룡교통</v>
      </c>
      <c r="B64" s="111" t="str">
        <f t="shared" si="19"/>
        <v>장민</v>
      </c>
      <c r="C64" s="112" t="str">
        <f t="shared" si="20"/>
        <v>S</v>
      </c>
      <c r="D64" s="113">
        <f t="shared" si="21"/>
        <v>1.1452380952380952</v>
      </c>
      <c r="E64" s="114">
        <f t="shared" si="22"/>
        <v>4602</v>
      </c>
      <c r="F64" s="115" t="str">
        <f t="shared" si="23"/>
        <v>43</v>
      </c>
      <c r="G64" s="116" t="str">
        <f t="shared" si="24"/>
        <v>73아1732</v>
      </c>
      <c r="H64" s="117">
        <f t="shared" si="25"/>
        <v>1</v>
      </c>
      <c r="I64" s="118">
        <f t="shared" si="26"/>
        <v>2698.1750000000002</v>
      </c>
      <c r="J64" s="119">
        <f t="shared" si="27"/>
        <v>1.5576549604982833E-2</v>
      </c>
      <c r="K64" s="119">
        <f t="shared" si="28"/>
        <v>0.33024153777835896</v>
      </c>
      <c r="L64" s="119">
        <f t="shared" si="29"/>
        <v>0.1252698583301676</v>
      </c>
      <c r="M64" s="120">
        <f t="shared" si="30"/>
        <v>10.105</v>
      </c>
      <c r="N64" s="121">
        <f t="shared" si="31"/>
        <v>0</v>
      </c>
      <c r="O64" s="121">
        <f t="shared" si="32"/>
        <v>1.8160423249047966</v>
      </c>
      <c r="P64" s="235">
        <f t="shared" si="33"/>
        <v>13</v>
      </c>
      <c r="Q64" s="236">
        <f t="shared" si="34"/>
        <v>0</v>
      </c>
      <c r="R64" s="236">
        <f t="shared" si="35"/>
        <v>49</v>
      </c>
      <c r="T64">
        <v>532</v>
      </c>
      <c r="U64">
        <v>4602</v>
      </c>
      <c r="V64" t="s">
        <v>332</v>
      </c>
      <c r="W64">
        <v>2698.1750000000002</v>
      </c>
      <c r="X64">
        <v>1121.7760000000001</v>
      </c>
      <c r="Y64">
        <v>2.4049999999999998</v>
      </c>
      <c r="Z64">
        <v>10.105</v>
      </c>
      <c r="AA64">
        <v>165.416608</v>
      </c>
      <c r="AB64">
        <v>2.5766200000000001</v>
      </c>
      <c r="AC64">
        <v>54.627434999999998</v>
      </c>
      <c r="AD64" s="1">
        <v>338</v>
      </c>
      <c r="AE64">
        <v>0</v>
      </c>
      <c r="AF64">
        <v>49</v>
      </c>
      <c r="AG64">
        <v>76</v>
      </c>
      <c r="AH64">
        <v>16.311391</v>
      </c>
      <c r="AI64">
        <v>513.29999999999995</v>
      </c>
      <c r="AJ64">
        <v>0</v>
      </c>
      <c r="AK64">
        <v>13</v>
      </c>
      <c r="AL64">
        <v>2751</v>
      </c>
      <c r="AM64" t="s">
        <v>333</v>
      </c>
      <c r="AN64" t="s">
        <v>488</v>
      </c>
      <c r="AO64">
        <v>2698.1750000000002</v>
      </c>
      <c r="AR64" t="s">
        <v>119</v>
      </c>
      <c r="AS64" t="s">
        <v>121</v>
      </c>
      <c r="AT64" t="s">
        <v>212</v>
      </c>
      <c r="AU64" t="s">
        <v>332</v>
      </c>
      <c r="AV64" t="s">
        <v>48</v>
      </c>
      <c r="AW64">
        <v>1</v>
      </c>
      <c r="BB64">
        <v>1.1452380952380952</v>
      </c>
      <c r="BC64" t="s">
        <v>71</v>
      </c>
      <c r="BF64" t="s">
        <v>119</v>
      </c>
      <c r="BG64" t="s">
        <v>121</v>
      </c>
      <c r="BH64" t="s">
        <v>332</v>
      </c>
      <c r="BI64">
        <v>4602</v>
      </c>
      <c r="BJ64">
        <v>1</v>
      </c>
      <c r="BK64" t="s">
        <v>212</v>
      </c>
      <c r="BL64" t="s">
        <v>175</v>
      </c>
      <c r="BM64">
        <v>1.1452380952380952</v>
      </c>
      <c r="BN64" t="s">
        <v>71</v>
      </c>
      <c r="BO64" t="s">
        <v>177</v>
      </c>
      <c r="BP64">
        <v>2698.1750000000002</v>
      </c>
    </row>
    <row r="65" spans="1:68" ht="16.5" x14ac:dyDescent="0.25">
      <c r="A65" s="127" t="str">
        <f t="shared" si="18"/>
        <v>청룡교통</v>
      </c>
      <c r="B65" s="128" t="str">
        <f t="shared" si="19"/>
        <v>전기정</v>
      </c>
      <c r="C65" s="129" t="str">
        <f t="shared" si="20"/>
        <v>B</v>
      </c>
      <c r="D65" s="130">
        <f t="shared" si="21"/>
        <v>0.92005724776544828</v>
      </c>
      <c r="E65" s="131">
        <f t="shared" si="22"/>
        <v>2549</v>
      </c>
      <c r="F65" s="132" t="str">
        <f t="shared" si="23"/>
        <v>43-1</v>
      </c>
      <c r="G65" s="133" t="str">
        <f t="shared" si="24"/>
        <v>73아1077</v>
      </c>
      <c r="H65" s="134">
        <f t="shared" si="25"/>
        <v>2</v>
      </c>
      <c r="I65" s="135">
        <f t="shared" si="26"/>
        <v>2409.971</v>
      </c>
      <c r="J65" s="136">
        <f t="shared" si="27"/>
        <v>2.4022089987931441E-2</v>
      </c>
      <c r="K65" s="136">
        <f t="shared" si="28"/>
        <v>0.34583895760722155</v>
      </c>
      <c r="L65" s="136">
        <f t="shared" si="29"/>
        <v>8.4648321494325038E-2</v>
      </c>
      <c r="M65" s="137">
        <f t="shared" si="30"/>
        <v>11.644</v>
      </c>
      <c r="N65" s="138">
        <f t="shared" si="31"/>
        <v>4.1494275242316192E-2</v>
      </c>
      <c r="O65" s="138">
        <f t="shared" si="32"/>
        <v>3.6100019460815087</v>
      </c>
      <c r="P65" s="233">
        <f t="shared" si="33"/>
        <v>0</v>
      </c>
      <c r="Q65" s="234">
        <f t="shared" si="34"/>
        <v>1</v>
      </c>
      <c r="R65" s="234">
        <f t="shared" si="35"/>
        <v>87</v>
      </c>
      <c r="T65">
        <v>532</v>
      </c>
      <c r="U65">
        <v>2549</v>
      </c>
      <c r="V65" t="s">
        <v>334</v>
      </c>
      <c r="W65">
        <v>2409.971</v>
      </c>
      <c r="X65">
        <v>1191.4090000000001</v>
      </c>
      <c r="Y65">
        <v>2.0230000000000001</v>
      </c>
      <c r="Z65">
        <v>11.644</v>
      </c>
      <c r="AA65">
        <v>149.37409700000001</v>
      </c>
      <c r="AB65">
        <v>3.5882779999999999</v>
      </c>
      <c r="AC65">
        <v>51.659382000000001</v>
      </c>
      <c r="AD65" s="1">
        <v>204</v>
      </c>
      <c r="AE65">
        <v>1</v>
      </c>
      <c r="AF65">
        <v>87</v>
      </c>
      <c r="AG65">
        <v>93</v>
      </c>
      <c r="AH65">
        <v>16.133794000000002</v>
      </c>
      <c r="AI65">
        <v>566.4</v>
      </c>
      <c r="AJ65">
        <v>4.7</v>
      </c>
      <c r="AK65">
        <v>0</v>
      </c>
      <c r="AL65">
        <v>0</v>
      </c>
      <c r="AM65" t="s">
        <v>335</v>
      </c>
      <c r="AN65" t="s">
        <v>489</v>
      </c>
      <c r="AO65">
        <v>2305.5639999999999</v>
      </c>
      <c r="AR65" t="s">
        <v>119</v>
      </c>
      <c r="AS65" t="s">
        <v>122</v>
      </c>
      <c r="AT65" t="s">
        <v>217</v>
      </c>
      <c r="AU65" t="s">
        <v>334</v>
      </c>
      <c r="AV65" t="s">
        <v>48</v>
      </c>
      <c r="AW65">
        <v>2</v>
      </c>
      <c r="BB65">
        <v>0.92005724776544828</v>
      </c>
      <c r="BC65" t="s">
        <v>68</v>
      </c>
      <c r="BF65" t="s">
        <v>119</v>
      </c>
      <c r="BG65" t="s">
        <v>122</v>
      </c>
      <c r="BH65" t="s">
        <v>334</v>
      </c>
      <c r="BI65">
        <v>2549</v>
      </c>
      <c r="BJ65">
        <v>2</v>
      </c>
      <c r="BK65" t="s">
        <v>217</v>
      </c>
      <c r="BL65" t="s">
        <v>216</v>
      </c>
      <c r="BM65">
        <v>0.92005724776544828</v>
      </c>
      <c r="BN65" t="s">
        <v>68</v>
      </c>
      <c r="BO65" t="s">
        <v>176</v>
      </c>
      <c r="BP65">
        <v>2409.971</v>
      </c>
    </row>
    <row r="66" spans="1:68" ht="16.5" x14ac:dyDescent="0.25">
      <c r="A66" s="110" t="str">
        <f t="shared" si="18"/>
        <v>청룡교통</v>
      </c>
      <c r="B66" s="111" t="str">
        <f t="shared" si="19"/>
        <v>정기창</v>
      </c>
      <c r="C66" s="112" t="str">
        <f t="shared" si="20"/>
        <v>D</v>
      </c>
      <c r="D66" s="113">
        <f t="shared" si="21"/>
        <v>0.81636170427763521</v>
      </c>
      <c r="E66" s="114">
        <f t="shared" si="22"/>
        <v>151</v>
      </c>
      <c r="F66" s="115" t="str">
        <f t="shared" si="23"/>
        <v>310</v>
      </c>
      <c r="G66" s="116" t="str">
        <f t="shared" si="24"/>
        <v>73아1079</v>
      </c>
      <c r="H66" s="117">
        <f t="shared" si="25"/>
        <v>3</v>
      </c>
      <c r="I66" s="118">
        <f t="shared" si="26"/>
        <v>5851.13</v>
      </c>
      <c r="J66" s="119">
        <f t="shared" si="27"/>
        <v>6.1375212748822912E-2</v>
      </c>
      <c r="K66" s="119">
        <f t="shared" si="28"/>
        <v>0.23508798512397663</v>
      </c>
      <c r="L66" s="119">
        <f t="shared" si="29"/>
        <v>0.12578766836491412</v>
      </c>
      <c r="M66" s="120">
        <f t="shared" si="30"/>
        <v>22.795999999999999</v>
      </c>
      <c r="N66" s="121">
        <f t="shared" si="31"/>
        <v>0</v>
      </c>
      <c r="O66" s="121">
        <f t="shared" si="32"/>
        <v>5.3664847644813909</v>
      </c>
      <c r="P66" s="235">
        <f t="shared" si="33"/>
        <v>33</v>
      </c>
      <c r="Q66" s="236">
        <f t="shared" si="34"/>
        <v>0</v>
      </c>
      <c r="R66" s="236">
        <f t="shared" si="35"/>
        <v>314</v>
      </c>
      <c r="T66">
        <v>532</v>
      </c>
      <c r="U66">
        <v>151</v>
      </c>
      <c r="V66" t="s">
        <v>336</v>
      </c>
      <c r="W66">
        <v>5851.13</v>
      </c>
      <c r="X66">
        <v>2120.0369999999998</v>
      </c>
      <c r="Y66">
        <v>2.76</v>
      </c>
      <c r="Z66">
        <v>22.795999999999999</v>
      </c>
      <c r="AA66">
        <v>168.90105199999999</v>
      </c>
      <c r="AB66">
        <v>10.366338000000001</v>
      </c>
      <c r="AC66">
        <v>39.706608000000003</v>
      </c>
      <c r="AD66" s="1">
        <v>736</v>
      </c>
      <c r="AE66">
        <v>0</v>
      </c>
      <c r="AF66">
        <v>314</v>
      </c>
      <c r="AG66">
        <v>107</v>
      </c>
      <c r="AH66">
        <v>34.642353</v>
      </c>
      <c r="AI66">
        <v>63352.2</v>
      </c>
      <c r="AJ66">
        <v>23537.599999999999</v>
      </c>
      <c r="AK66">
        <v>33</v>
      </c>
      <c r="AL66">
        <v>10604</v>
      </c>
      <c r="AM66" t="s">
        <v>337</v>
      </c>
      <c r="AN66" t="s">
        <v>490</v>
      </c>
      <c r="AO66">
        <v>5314.2370000000001</v>
      </c>
      <c r="AR66" t="s">
        <v>119</v>
      </c>
      <c r="AS66" t="s">
        <v>120</v>
      </c>
      <c r="AT66" t="s">
        <v>199</v>
      </c>
      <c r="AU66" t="s">
        <v>336</v>
      </c>
      <c r="AV66" t="s">
        <v>48</v>
      </c>
      <c r="AW66">
        <v>3</v>
      </c>
      <c r="BB66">
        <v>0.81636170427763521</v>
      </c>
      <c r="BC66" t="s">
        <v>67</v>
      </c>
      <c r="BF66" t="s">
        <v>119</v>
      </c>
      <c r="BG66" t="s">
        <v>120</v>
      </c>
      <c r="BH66" t="s">
        <v>336</v>
      </c>
      <c r="BI66">
        <v>151</v>
      </c>
      <c r="BJ66">
        <v>3</v>
      </c>
      <c r="BK66" t="s">
        <v>199</v>
      </c>
      <c r="BL66" t="s">
        <v>200</v>
      </c>
      <c r="BM66">
        <v>0.81636170427763521</v>
      </c>
      <c r="BN66" t="s">
        <v>67</v>
      </c>
      <c r="BO66" t="s">
        <v>180</v>
      </c>
      <c r="BP66">
        <v>5851.13</v>
      </c>
    </row>
    <row r="67" spans="1:68" ht="16.5" x14ac:dyDescent="0.25">
      <c r="A67" s="127" t="str">
        <f t="shared" si="18"/>
        <v>청룡교통</v>
      </c>
      <c r="B67" s="128" t="str">
        <f t="shared" si="19"/>
        <v>정승우</v>
      </c>
      <c r="C67" s="129" t="str">
        <f t="shared" si="20"/>
        <v>D</v>
      </c>
      <c r="D67" s="130">
        <f t="shared" si="21"/>
        <v>0.84846731611253057</v>
      </c>
      <c r="E67" s="131">
        <f t="shared" si="22"/>
        <v>1234</v>
      </c>
      <c r="F67" s="132" t="str">
        <f t="shared" si="23"/>
        <v>310</v>
      </c>
      <c r="G67" s="133" t="str">
        <f t="shared" si="24"/>
        <v>73아1730</v>
      </c>
      <c r="H67" s="134">
        <f t="shared" si="25"/>
        <v>15</v>
      </c>
      <c r="I67" s="135">
        <f t="shared" si="26"/>
        <v>2643.1689999999999</v>
      </c>
      <c r="J67" s="136">
        <f t="shared" si="27"/>
        <v>2.3986054150091675E-2</v>
      </c>
      <c r="K67" s="136">
        <f t="shared" si="28"/>
        <v>0.37453637577684123</v>
      </c>
      <c r="L67" s="136">
        <f t="shared" si="29"/>
        <v>0.15133349399905946</v>
      </c>
      <c r="M67" s="137">
        <f t="shared" si="30"/>
        <v>16.606999999999999</v>
      </c>
      <c r="N67" s="138">
        <f t="shared" si="31"/>
        <v>0</v>
      </c>
      <c r="O67" s="138">
        <f t="shared" si="32"/>
        <v>10.123011397913166</v>
      </c>
      <c r="P67" s="233">
        <f t="shared" si="33"/>
        <v>75</v>
      </c>
      <c r="Q67" s="234">
        <f t="shared" si="34"/>
        <v>0</v>
      </c>
      <c r="R67" s="234">
        <f t="shared" si="35"/>
        <v>271</v>
      </c>
      <c r="T67">
        <v>532</v>
      </c>
      <c r="U67">
        <v>1234</v>
      </c>
      <c r="V67" t="s">
        <v>338</v>
      </c>
      <c r="W67">
        <v>2677.069</v>
      </c>
      <c r="X67">
        <v>1253.7339999999999</v>
      </c>
      <c r="Y67">
        <v>2.1349999999999998</v>
      </c>
      <c r="Z67">
        <v>16.606999999999999</v>
      </c>
      <c r="AA67">
        <v>132.22858500000001</v>
      </c>
      <c r="AB67">
        <v>3.1716419999999999</v>
      </c>
      <c r="AC67">
        <v>49.524414999999998</v>
      </c>
      <c r="AD67" s="1">
        <v>400</v>
      </c>
      <c r="AE67">
        <v>0</v>
      </c>
      <c r="AF67">
        <v>271</v>
      </c>
      <c r="AG67">
        <v>103</v>
      </c>
      <c r="AH67">
        <v>20.245766</v>
      </c>
      <c r="AI67">
        <v>10575.7</v>
      </c>
      <c r="AJ67">
        <v>3787.9</v>
      </c>
      <c r="AK67">
        <v>75</v>
      </c>
      <c r="AL67">
        <v>36423</v>
      </c>
      <c r="AM67" t="s">
        <v>339</v>
      </c>
      <c r="AN67" t="s">
        <v>405</v>
      </c>
      <c r="AO67">
        <v>345.10399999999998</v>
      </c>
      <c r="AR67" t="s">
        <v>119</v>
      </c>
      <c r="AS67" t="s">
        <v>120</v>
      </c>
      <c r="AT67" t="s">
        <v>200</v>
      </c>
      <c r="AU67" t="s">
        <v>338</v>
      </c>
      <c r="AV67" t="s">
        <v>48</v>
      </c>
      <c r="AW67">
        <v>15</v>
      </c>
      <c r="BB67">
        <v>0.84846731611253057</v>
      </c>
      <c r="BC67" t="s">
        <v>67</v>
      </c>
      <c r="BF67" t="s">
        <v>119</v>
      </c>
      <c r="BG67" t="s">
        <v>120</v>
      </c>
      <c r="BH67" t="s">
        <v>338</v>
      </c>
      <c r="BI67">
        <v>1234</v>
      </c>
      <c r="BJ67">
        <v>15</v>
      </c>
      <c r="BK67" t="s">
        <v>200</v>
      </c>
      <c r="BL67" t="s">
        <v>197</v>
      </c>
      <c r="BM67">
        <v>0.84846731611253057</v>
      </c>
      <c r="BN67" t="s">
        <v>67</v>
      </c>
      <c r="BO67" t="s">
        <v>180</v>
      </c>
      <c r="BP67">
        <v>2643.1689999999999</v>
      </c>
    </row>
    <row r="68" spans="1:68" ht="16.5" x14ac:dyDescent="0.25">
      <c r="A68" s="110" t="str">
        <f t="shared" si="18"/>
        <v>청룡교통</v>
      </c>
      <c r="B68" s="111" t="str">
        <f t="shared" si="19"/>
        <v>정인택</v>
      </c>
      <c r="C68" s="112" t="str">
        <f t="shared" si="20"/>
        <v>B</v>
      </c>
      <c r="D68" s="113">
        <f t="shared" si="21"/>
        <v>0.9199758919817983</v>
      </c>
      <c r="E68" s="114">
        <f t="shared" si="22"/>
        <v>4077</v>
      </c>
      <c r="F68" s="115" t="str">
        <f t="shared" si="23"/>
        <v>43</v>
      </c>
      <c r="G68" s="116" t="str">
        <f t="shared" si="24"/>
        <v>73아1040</v>
      </c>
      <c r="H68" s="117">
        <f t="shared" si="25"/>
        <v>3</v>
      </c>
      <c r="I68" s="118">
        <f t="shared" si="26"/>
        <v>2496.9760000000001</v>
      </c>
      <c r="J68" s="119">
        <f t="shared" si="27"/>
        <v>1.5732484459776708E-2</v>
      </c>
      <c r="K68" s="119">
        <f t="shared" si="28"/>
        <v>0.34381052999642625</v>
      </c>
      <c r="L68" s="119">
        <f t="shared" si="29"/>
        <v>0.16740249005196686</v>
      </c>
      <c r="M68" s="120">
        <f t="shared" si="30"/>
        <v>16.245000000000001</v>
      </c>
      <c r="N68" s="121">
        <f t="shared" si="31"/>
        <v>4.0048442596164316E-2</v>
      </c>
      <c r="O68" s="121">
        <f t="shared" si="32"/>
        <v>19.143155560966544</v>
      </c>
      <c r="P68" s="235">
        <f t="shared" si="33"/>
        <v>1</v>
      </c>
      <c r="Q68" s="236">
        <f t="shared" si="34"/>
        <v>1</v>
      </c>
      <c r="R68" s="236">
        <f t="shared" si="35"/>
        <v>478</v>
      </c>
      <c r="T68">
        <v>532</v>
      </c>
      <c r="U68">
        <v>4077</v>
      </c>
      <c r="V68" t="s">
        <v>340</v>
      </c>
      <c r="W68">
        <v>2496.9760000000001</v>
      </c>
      <c r="X68">
        <v>1347.0920000000001</v>
      </c>
      <c r="Y68">
        <v>1.8540000000000001</v>
      </c>
      <c r="Z68">
        <v>16.245000000000001</v>
      </c>
      <c r="AA68">
        <v>149.705217</v>
      </c>
      <c r="AB68">
        <v>2.355235</v>
      </c>
      <c r="AC68">
        <v>51.470230000000001</v>
      </c>
      <c r="AD68" s="1">
        <v>418</v>
      </c>
      <c r="AE68">
        <v>1</v>
      </c>
      <c r="AF68">
        <v>478</v>
      </c>
      <c r="AG68">
        <v>82</v>
      </c>
      <c r="AH68">
        <v>16.679285</v>
      </c>
      <c r="AI68">
        <v>2169</v>
      </c>
      <c r="AJ68">
        <v>0</v>
      </c>
      <c r="AK68">
        <v>1</v>
      </c>
      <c r="AL68">
        <v>308</v>
      </c>
      <c r="AM68" t="s">
        <v>341</v>
      </c>
      <c r="AN68" t="s">
        <v>491</v>
      </c>
      <c r="AO68">
        <v>1979.914</v>
      </c>
      <c r="AR68" t="s">
        <v>119</v>
      </c>
      <c r="AS68" t="s">
        <v>121</v>
      </c>
      <c r="AT68" t="s">
        <v>202</v>
      </c>
      <c r="AU68" t="s">
        <v>340</v>
      </c>
      <c r="AV68" t="s">
        <v>48</v>
      </c>
      <c r="AW68">
        <v>3</v>
      </c>
      <c r="BB68">
        <v>0.9199758919817983</v>
      </c>
      <c r="BC68" t="s">
        <v>68</v>
      </c>
      <c r="BF68" t="s">
        <v>119</v>
      </c>
      <c r="BG68" t="s">
        <v>121</v>
      </c>
      <c r="BH68" t="s">
        <v>340</v>
      </c>
      <c r="BI68">
        <v>4077</v>
      </c>
      <c r="BJ68">
        <v>3</v>
      </c>
      <c r="BK68" t="s">
        <v>202</v>
      </c>
      <c r="BL68" t="s">
        <v>207</v>
      </c>
      <c r="BM68">
        <v>0.9199758919817983</v>
      </c>
      <c r="BN68" t="s">
        <v>68</v>
      </c>
      <c r="BO68" t="s">
        <v>176</v>
      </c>
      <c r="BP68">
        <v>2496.9760000000001</v>
      </c>
    </row>
    <row r="69" spans="1:68" ht="16.5" x14ac:dyDescent="0.25">
      <c r="A69" s="127" t="str">
        <f t="shared" si="18"/>
        <v>청룡교통</v>
      </c>
      <c r="B69" s="128" t="str">
        <f t="shared" si="19"/>
        <v>정재환</v>
      </c>
      <c r="C69" s="129" t="str">
        <f t="shared" si="20"/>
        <v>S</v>
      </c>
      <c r="D69" s="130">
        <f t="shared" si="21"/>
        <v>1.0391176470588235</v>
      </c>
      <c r="E69" s="131">
        <f t="shared" si="22"/>
        <v>987</v>
      </c>
      <c r="F69" s="132" t="str">
        <f t="shared" si="23"/>
        <v>310</v>
      </c>
      <c r="G69" s="133" t="str">
        <f t="shared" si="24"/>
        <v>73아1730</v>
      </c>
      <c r="H69" s="134">
        <f t="shared" si="25"/>
        <v>1</v>
      </c>
      <c r="I69" s="135">
        <f t="shared" si="26"/>
        <v>5451.7160000000003</v>
      </c>
      <c r="J69" s="136">
        <f t="shared" si="27"/>
        <v>1.0330707301040317E-2</v>
      </c>
      <c r="K69" s="136">
        <f t="shared" si="28"/>
        <v>0.19613752491591283</v>
      </c>
      <c r="L69" s="136">
        <f t="shared" si="29"/>
        <v>0.15719821061845479</v>
      </c>
      <c r="M69" s="137">
        <f t="shared" si="30"/>
        <v>15.474</v>
      </c>
      <c r="N69" s="138">
        <f t="shared" si="31"/>
        <v>0</v>
      </c>
      <c r="O69" s="138">
        <f t="shared" si="32"/>
        <v>1.4307421736568815</v>
      </c>
      <c r="P69" s="233">
        <f t="shared" si="33"/>
        <v>5</v>
      </c>
      <c r="Q69" s="234">
        <f t="shared" si="34"/>
        <v>0</v>
      </c>
      <c r="R69" s="234">
        <f t="shared" si="35"/>
        <v>78</v>
      </c>
      <c r="T69">
        <v>532</v>
      </c>
      <c r="U69">
        <v>987</v>
      </c>
      <c r="V69" t="s">
        <v>342</v>
      </c>
      <c r="W69">
        <v>5451.7160000000003</v>
      </c>
      <c r="X69">
        <v>1542.9010000000001</v>
      </c>
      <c r="Y69">
        <v>3.5329999999999999</v>
      </c>
      <c r="Z69">
        <v>15.474</v>
      </c>
      <c r="AA69">
        <v>140.16494299999999</v>
      </c>
      <c r="AB69">
        <v>1.4480029999999999</v>
      </c>
      <c r="AC69">
        <v>27.491605</v>
      </c>
      <c r="AD69" s="1">
        <v>857</v>
      </c>
      <c r="AE69">
        <v>0</v>
      </c>
      <c r="AF69">
        <v>78</v>
      </c>
      <c r="AG69">
        <v>99</v>
      </c>
      <c r="AH69">
        <v>38.895003000000003</v>
      </c>
      <c r="AI69">
        <v>29516.9</v>
      </c>
      <c r="AJ69">
        <v>9019.2999999999993</v>
      </c>
      <c r="AK69">
        <v>5</v>
      </c>
      <c r="AL69">
        <v>1635</v>
      </c>
      <c r="AM69" t="s">
        <v>343</v>
      </c>
      <c r="AN69" t="s">
        <v>492</v>
      </c>
      <c r="AO69">
        <v>5451.7160000000003</v>
      </c>
      <c r="AR69" t="s">
        <v>119</v>
      </c>
      <c r="AS69" t="s">
        <v>120</v>
      </c>
      <c r="AT69" t="s">
        <v>200</v>
      </c>
      <c r="AU69" t="s">
        <v>342</v>
      </c>
      <c r="AV69" t="s">
        <v>48</v>
      </c>
      <c r="AW69">
        <v>1</v>
      </c>
      <c r="BB69">
        <v>1.0391176470588235</v>
      </c>
      <c r="BC69" t="s">
        <v>71</v>
      </c>
      <c r="BF69" t="s">
        <v>119</v>
      </c>
      <c r="BG69" t="s">
        <v>120</v>
      </c>
      <c r="BH69" t="s">
        <v>342</v>
      </c>
      <c r="BI69">
        <v>987</v>
      </c>
      <c r="BJ69">
        <v>1</v>
      </c>
      <c r="BK69" t="s">
        <v>200</v>
      </c>
      <c r="BL69" t="s">
        <v>175</v>
      </c>
      <c r="BM69">
        <v>1.0391176470588235</v>
      </c>
      <c r="BN69" t="s">
        <v>71</v>
      </c>
      <c r="BO69" t="s">
        <v>177</v>
      </c>
      <c r="BP69">
        <v>5451.7160000000003</v>
      </c>
    </row>
    <row r="70" spans="1:68" ht="16.5" x14ac:dyDescent="0.25">
      <c r="A70" s="110" t="str">
        <f t="shared" si="18"/>
        <v>청룡교통</v>
      </c>
      <c r="B70" s="111" t="str">
        <f t="shared" si="19"/>
        <v>정진규</v>
      </c>
      <c r="C70" s="112" t="str">
        <f t="shared" si="20"/>
        <v>F</v>
      </c>
      <c r="D70" s="113">
        <f t="shared" si="21"/>
        <v>0.77253701619916093</v>
      </c>
      <c r="E70" s="114">
        <f t="shared" si="22"/>
        <v>5114</v>
      </c>
      <c r="F70" s="115" t="str">
        <f t="shared" si="23"/>
        <v>310</v>
      </c>
      <c r="G70" s="116" t="str">
        <f t="shared" si="24"/>
        <v>73아1047</v>
      </c>
      <c r="H70" s="117">
        <f t="shared" si="25"/>
        <v>8</v>
      </c>
      <c r="I70" s="118">
        <f t="shared" si="26"/>
        <v>2277.7359999999999</v>
      </c>
      <c r="J70" s="119">
        <f t="shared" si="27"/>
        <v>1.0826459921627889E-2</v>
      </c>
      <c r="K70" s="119">
        <f t="shared" si="28"/>
        <v>0.35572364302638843</v>
      </c>
      <c r="L70" s="119">
        <f t="shared" si="29"/>
        <v>0.23137009732471192</v>
      </c>
      <c r="M70" s="120">
        <f t="shared" si="30"/>
        <v>21.738</v>
      </c>
      <c r="N70" s="121">
        <f t="shared" si="31"/>
        <v>0</v>
      </c>
      <c r="O70" s="121">
        <f t="shared" si="32"/>
        <v>21.221583833304248</v>
      </c>
      <c r="P70" s="235">
        <f t="shared" si="33"/>
        <v>30</v>
      </c>
      <c r="Q70" s="236">
        <f t="shared" si="34"/>
        <v>0</v>
      </c>
      <c r="R70" s="236">
        <f t="shared" si="35"/>
        <v>501</v>
      </c>
      <c r="T70">
        <v>532</v>
      </c>
      <c r="U70">
        <v>5114</v>
      </c>
      <c r="V70" t="s">
        <v>344</v>
      </c>
      <c r="W70">
        <v>2360.8040000000001</v>
      </c>
      <c r="X70">
        <v>1078.106</v>
      </c>
      <c r="Y70">
        <v>2.19</v>
      </c>
      <c r="Z70">
        <v>21.738</v>
      </c>
      <c r="AA70">
        <v>90.183864999999997</v>
      </c>
      <c r="AB70">
        <v>0.97637200000000002</v>
      </c>
      <c r="AC70">
        <v>32.080533000000003</v>
      </c>
      <c r="AD70" s="1">
        <v>527</v>
      </c>
      <c r="AE70">
        <v>0</v>
      </c>
      <c r="AF70">
        <v>501</v>
      </c>
      <c r="AG70">
        <v>103</v>
      </c>
      <c r="AH70">
        <v>26.177676000000002</v>
      </c>
      <c r="AI70">
        <v>15494.5</v>
      </c>
      <c r="AJ70">
        <v>7816.9</v>
      </c>
      <c r="AK70">
        <v>30</v>
      </c>
      <c r="AL70">
        <v>19817</v>
      </c>
      <c r="AM70" t="s">
        <v>345</v>
      </c>
      <c r="AN70" t="s">
        <v>493</v>
      </c>
      <c r="AO70">
        <v>757.96</v>
      </c>
      <c r="AR70" t="s">
        <v>119</v>
      </c>
      <c r="AS70" t="s">
        <v>120</v>
      </c>
      <c r="AT70" t="s">
        <v>195</v>
      </c>
      <c r="AU70" t="s">
        <v>344</v>
      </c>
      <c r="AV70" t="s">
        <v>48</v>
      </c>
      <c r="AW70">
        <v>8</v>
      </c>
      <c r="BB70">
        <v>0.77253701619916093</v>
      </c>
      <c r="BC70" t="s">
        <v>70</v>
      </c>
      <c r="BF70" t="s">
        <v>119</v>
      </c>
      <c r="BG70" t="s">
        <v>120</v>
      </c>
      <c r="BH70" t="s">
        <v>344</v>
      </c>
      <c r="BI70">
        <v>5114</v>
      </c>
      <c r="BJ70">
        <v>8</v>
      </c>
      <c r="BK70" t="s">
        <v>195</v>
      </c>
      <c r="BL70" t="s">
        <v>199</v>
      </c>
      <c r="BM70">
        <v>0.77253701619916093</v>
      </c>
      <c r="BN70" t="s">
        <v>70</v>
      </c>
      <c r="BO70" t="s">
        <v>186</v>
      </c>
      <c r="BP70">
        <v>2277.7359999999999</v>
      </c>
    </row>
    <row r="71" spans="1:68" ht="16.5" x14ac:dyDescent="0.25">
      <c r="A71" s="127" t="str">
        <f t="shared" si="18"/>
        <v>청룡교통</v>
      </c>
      <c r="B71" s="128" t="str">
        <f t="shared" si="19"/>
        <v>정현철</v>
      </c>
      <c r="C71" s="129" t="str">
        <f t="shared" si="20"/>
        <v>B</v>
      </c>
      <c r="D71" s="130">
        <f t="shared" si="21"/>
        <v>0.90900031531287373</v>
      </c>
      <c r="E71" s="131">
        <f t="shared" si="22"/>
        <v>1325</v>
      </c>
      <c r="F71" s="132" t="str">
        <f t="shared" si="23"/>
        <v>43-1</v>
      </c>
      <c r="G71" s="133" t="str">
        <f t="shared" si="24"/>
        <v>73아1056</v>
      </c>
      <c r="H71" s="134">
        <f t="shared" si="25"/>
        <v>2</v>
      </c>
      <c r="I71" s="135">
        <f t="shared" si="26"/>
        <v>2519.6439999999998</v>
      </c>
      <c r="J71" s="136">
        <f t="shared" si="27"/>
        <v>4.611887057628819E-2</v>
      </c>
      <c r="K71" s="136">
        <f t="shared" si="28"/>
        <v>0.3251910312456483</v>
      </c>
      <c r="L71" s="136">
        <f t="shared" si="29"/>
        <v>5.1594590346890276E-2</v>
      </c>
      <c r="M71" s="137">
        <f t="shared" si="30"/>
        <v>10.597</v>
      </c>
      <c r="N71" s="138">
        <f t="shared" si="31"/>
        <v>0</v>
      </c>
      <c r="O71" s="138">
        <f t="shared" si="32"/>
        <v>9.6839077266470994</v>
      </c>
      <c r="P71" s="233">
        <f t="shared" si="33"/>
        <v>15</v>
      </c>
      <c r="Q71" s="234">
        <f t="shared" si="34"/>
        <v>0</v>
      </c>
      <c r="R71" s="234">
        <f t="shared" si="35"/>
        <v>244</v>
      </c>
      <c r="T71">
        <v>532</v>
      </c>
      <c r="U71">
        <v>1325</v>
      </c>
      <c r="V71" t="s">
        <v>346</v>
      </c>
      <c r="W71">
        <v>2519.6439999999998</v>
      </c>
      <c r="X71">
        <v>1323.97</v>
      </c>
      <c r="Y71">
        <v>1.903</v>
      </c>
      <c r="Z71">
        <v>10.597</v>
      </c>
      <c r="AA71">
        <v>170.50051099999999</v>
      </c>
      <c r="AB71">
        <v>7.8632910000000003</v>
      </c>
      <c r="AC71">
        <v>55.445236999999999</v>
      </c>
      <c r="AD71" s="1">
        <v>130</v>
      </c>
      <c r="AE71">
        <v>0</v>
      </c>
      <c r="AF71">
        <v>244</v>
      </c>
      <c r="AG71">
        <v>80</v>
      </c>
      <c r="AH71">
        <v>14.777926000000001</v>
      </c>
      <c r="AI71">
        <v>1166.4000000000001</v>
      </c>
      <c r="AJ71">
        <v>0</v>
      </c>
      <c r="AK71">
        <v>15</v>
      </c>
      <c r="AL71">
        <v>1922</v>
      </c>
      <c r="AM71" t="s">
        <v>347</v>
      </c>
      <c r="AN71" t="s">
        <v>494</v>
      </c>
      <c r="AO71">
        <v>2051.3319999999999</v>
      </c>
      <c r="AR71" t="s">
        <v>119</v>
      </c>
      <c r="AS71" t="s">
        <v>122</v>
      </c>
      <c r="AT71" t="s">
        <v>215</v>
      </c>
      <c r="AU71" t="s">
        <v>346</v>
      </c>
      <c r="AV71" t="s">
        <v>48</v>
      </c>
      <c r="AW71">
        <v>2</v>
      </c>
      <c r="BB71">
        <v>0.90900031531287373</v>
      </c>
      <c r="BC71" t="s">
        <v>68</v>
      </c>
      <c r="BF71" t="s">
        <v>119</v>
      </c>
      <c r="BG71" t="s">
        <v>122</v>
      </c>
      <c r="BH71" t="s">
        <v>346</v>
      </c>
      <c r="BI71">
        <v>1325</v>
      </c>
      <c r="BJ71">
        <v>2</v>
      </c>
      <c r="BK71" t="s">
        <v>215</v>
      </c>
      <c r="BL71" t="s">
        <v>212</v>
      </c>
      <c r="BM71">
        <v>0.90900031531287373</v>
      </c>
      <c r="BN71" t="s">
        <v>68</v>
      </c>
      <c r="BO71" t="s">
        <v>176</v>
      </c>
      <c r="BP71">
        <v>2519.6439999999998</v>
      </c>
    </row>
    <row r="72" spans="1:68" ht="16.5" x14ac:dyDescent="0.25">
      <c r="A72" s="110" t="str">
        <f t="shared" ref="A72:A77" si="36">BF72</f>
        <v>청룡교통</v>
      </c>
      <c r="B72" s="111" t="str">
        <f t="shared" ref="B72:B77" si="37">BH72</f>
        <v>정화석</v>
      </c>
      <c r="C72" s="112" t="str">
        <f t="shared" ref="C72:C77" si="38">BN72</f>
        <v>C</v>
      </c>
      <c r="D72" s="113">
        <f t="shared" ref="D72:D77" si="39">BM72</f>
        <v>0.85012059259094119</v>
      </c>
      <c r="E72" s="114">
        <f t="shared" ref="E72:E77" si="40">U72</f>
        <v>2626</v>
      </c>
      <c r="F72" s="115" t="str">
        <f t="shared" ref="F72:F77" si="41">BG72</f>
        <v>44</v>
      </c>
      <c r="G72" s="116" t="str">
        <f t="shared" ref="G72:G77" si="42">BK72</f>
        <v>73아1054</v>
      </c>
      <c r="H72" s="117">
        <f t="shared" ref="H72:H77" si="43">BJ72</f>
        <v>2</v>
      </c>
      <c r="I72" s="118">
        <f t="shared" ref="I72:I77" si="44">BP72</f>
        <v>3050.1309999999999</v>
      </c>
      <c r="J72" s="119">
        <f t="shared" ref="J72:J77" si="45">AB72/AA72</f>
        <v>3.7127720124571502E-2</v>
      </c>
      <c r="K72" s="119">
        <f t="shared" ref="K72:K77" si="46">AC72/AA72</f>
        <v>0.3335290894434938</v>
      </c>
      <c r="L72" s="119">
        <f t="shared" ref="L72:L77" si="47">AD72/I72</f>
        <v>0.19081147662182379</v>
      </c>
      <c r="M72" s="120">
        <f t="shared" ref="M72:M77" si="48">Z72</f>
        <v>14.250999999999999</v>
      </c>
      <c r="N72" s="121">
        <f t="shared" ref="N72:N77" si="49">AE72*100/W72</f>
        <v>0</v>
      </c>
      <c r="O72" s="121">
        <f t="shared" ref="O72:O77" si="50">AF72*100/W72</f>
        <v>10.524138143574817</v>
      </c>
      <c r="P72" s="235">
        <f t="shared" ref="P72:P77" si="51">AK72</f>
        <v>57</v>
      </c>
      <c r="Q72" s="236">
        <f t="shared" ref="Q72:Q77" si="52">AE72</f>
        <v>0</v>
      </c>
      <c r="R72" s="236">
        <f t="shared" ref="R72:R77" si="53">AF72</f>
        <v>321</v>
      </c>
      <c r="T72">
        <v>532</v>
      </c>
      <c r="U72">
        <v>2626</v>
      </c>
      <c r="V72" t="s">
        <v>348</v>
      </c>
      <c r="W72">
        <v>3050.1309999999999</v>
      </c>
      <c r="X72">
        <v>1437.972</v>
      </c>
      <c r="Y72">
        <v>2.121</v>
      </c>
      <c r="Z72">
        <v>14.250999999999999</v>
      </c>
      <c r="AA72">
        <v>160.18912499999999</v>
      </c>
      <c r="AB72">
        <v>5.947457</v>
      </c>
      <c r="AC72">
        <v>53.427733000000003</v>
      </c>
      <c r="AD72" s="1">
        <v>582</v>
      </c>
      <c r="AE72">
        <v>0</v>
      </c>
      <c r="AF72">
        <v>321</v>
      </c>
      <c r="AG72">
        <v>83</v>
      </c>
      <c r="AH72">
        <v>19.040811000000001</v>
      </c>
      <c r="AI72">
        <v>2068.5</v>
      </c>
      <c r="AJ72">
        <v>0</v>
      </c>
      <c r="AK72">
        <v>57</v>
      </c>
      <c r="AL72">
        <v>25246</v>
      </c>
      <c r="AM72" t="s">
        <v>349</v>
      </c>
      <c r="AN72" t="s">
        <v>495</v>
      </c>
      <c r="AO72">
        <v>2480.6729999999998</v>
      </c>
      <c r="AR72" t="s">
        <v>119</v>
      </c>
      <c r="AS72" t="s">
        <v>123</v>
      </c>
      <c r="AT72" t="s">
        <v>221</v>
      </c>
      <c r="AU72" t="s">
        <v>348</v>
      </c>
      <c r="AV72" t="s">
        <v>48</v>
      </c>
      <c r="AW72">
        <v>2</v>
      </c>
      <c r="BB72">
        <v>0.85012059259094119</v>
      </c>
      <c r="BC72" t="s">
        <v>69</v>
      </c>
      <c r="BF72" t="s">
        <v>119</v>
      </c>
      <c r="BG72" t="s">
        <v>123</v>
      </c>
      <c r="BH72" t="s">
        <v>348</v>
      </c>
      <c r="BI72">
        <v>2626</v>
      </c>
      <c r="BJ72">
        <v>2</v>
      </c>
      <c r="BK72" t="s">
        <v>221</v>
      </c>
      <c r="BL72" t="s">
        <v>223</v>
      </c>
      <c r="BM72">
        <v>0.85012059259094119</v>
      </c>
      <c r="BN72" t="s">
        <v>69</v>
      </c>
      <c r="BO72" t="s">
        <v>178</v>
      </c>
      <c r="BP72">
        <v>3050.1309999999999</v>
      </c>
    </row>
    <row r="73" spans="1:68" ht="16.5" x14ac:dyDescent="0.25">
      <c r="A73" s="127" t="str">
        <f t="shared" si="36"/>
        <v>청룡교통</v>
      </c>
      <c r="B73" s="128" t="str">
        <f t="shared" si="37"/>
        <v>조병훈</v>
      </c>
      <c r="C73" s="129" t="str">
        <f t="shared" si="38"/>
        <v>C</v>
      </c>
      <c r="D73" s="130">
        <f t="shared" si="39"/>
        <v>0.87412989247543393</v>
      </c>
      <c r="E73" s="131">
        <f t="shared" si="40"/>
        <v>3326</v>
      </c>
      <c r="F73" s="132" t="str">
        <f t="shared" si="41"/>
        <v>43</v>
      </c>
      <c r="G73" s="133" t="str">
        <f t="shared" si="42"/>
        <v>73아1053</v>
      </c>
      <c r="H73" s="134">
        <f t="shared" si="43"/>
        <v>2</v>
      </c>
      <c r="I73" s="135">
        <f t="shared" si="44"/>
        <v>2600.2429999999999</v>
      </c>
      <c r="J73" s="136">
        <f t="shared" si="45"/>
        <v>8.7008303724739524E-3</v>
      </c>
      <c r="K73" s="136">
        <f t="shared" si="46"/>
        <v>0.34981884259636253</v>
      </c>
      <c r="L73" s="136">
        <f t="shared" si="47"/>
        <v>0.2849733659507977</v>
      </c>
      <c r="M73" s="137">
        <f t="shared" si="48"/>
        <v>16.344000000000001</v>
      </c>
      <c r="N73" s="138">
        <f t="shared" si="49"/>
        <v>0</v>
      </c>
      <c r="O73" s="138">
        <f t="shared" si="50"/>
        <v>33.958364660533654</v>
      </c>
      <c r="P73" s="233">
        <f t="shared" si="51"/>
        <v>6</v>
      </c>
      <c r="Q73" s="234">
        <f t="shared" si="52"/>
        <v>0</v>
      </c>
      <c r="R73" s="234">
        <f t="shared" si="53"/>
        <v>883</v>
      </c>
      <c r="T73">
        <v>532</v>
      </c>
      <c r="U73">
        <v>3326</v>
      </c>
      <c r="V73" t="s">
        <v>350</v>
      </c>
      <c r="W73">
        <v>2600.2429999999999</v>
      </c>
      <c r="X73">
        <v>1487.5650000000001</v>
      </c>
      <c r="Y73">
        <v>1.748</v>
      </c>
      <c r="Z73">
        <v>16.344000000000001</v>
      </c>
      <c r="AA73">
        <v>153.97162599999999</v>
      </c>
      <c r="AB73">
        <v>1.3396809999999999</v>
      </c>
      <c r="AC73">
        <v>53.862175999999998</v>
      </c>
      <c r="AD73" s="1">
        <v>741</v>
      </c>
      <c r="AE73">
        <v>0</v>
      </c>
      <c r="AF73">
        <v>883</v>
      </c>
      <c r="AG73">
        <v>93</v>
      </c>
      <c r="AH73">
        <v>16.887806000000001</v>
      </c>
      <c r="AI73">
        <v>2524.8000000000002</v>
      </c>
      <c r="AJ73">
        <v>249.6</v>
      </c>
      <c r="AK73">
        <v>6</v>
      </c>
      <c r="AL73">
        <v>914</v>
      </c>
      <c r="AM73" t="s">
        <v>351</v>
      </c>
      <c r="AN73" t="s">
        <v>496</v>
      </c>
      <c r="AO73">
        <v>2315.2339999999999</v>
      </c>
      <c r="AR73" t="s">
        <v>119</v>
      </c>
      <c r="AS73" t="s">
        <v>121</v>
      </c>
      <c r="AT73" t="s">
        <v>203</v>
      </c>
      <c r="AU73" t="s">
        <v>350</v>
      </c>
      <c r="AV73" t="s">
        <v>48</v>
      </c>
      <c r="AW73">
        <v>2</v>
      </c>
      <c r="BB73">
        <v>0.87412989247543393</v>
      </c>
      <c r="BC73" t="s">
        <v>69</v>
      </c>
      <c r="BF73" t="s">
        <v>119</v>
      </c>
      <c r="BG73" t="s">
        <v>121</v>
      </c>
      <c r="BH73" t="s">
        <v>350</v>
      </c>
      <c r="BI73">
        <v>3326</v>
      </c>
      <c r="BJ73">
        <v>2</v>
      </c>
      <c r="BK73" t="s">
        <v>203</v>
      </c>
      <c r="BL73" t="s">
        <v>202</v>
      </c>
      <c r="BM73">
        <v>0.87412989247543393</v>
      </c>
      <c r="BN73" t="s">
        <v>69</v>
      </c>
      <c r="BO73" t="s">
        <v>178</v>
      </c>
      <c r="BP73">
        <v>2600.2429999999999</v>
      </c>
    </row>
    <row r="74" spans="1:68" ht="16.5" x14ac:dyDescent="0.25">
      <c r="A74" s="110" t="str">
        <f t="shared" si="36"/>
        <v>청룡교통</v>
      </c>
      <c r="B74" s="111" t="str">
        <f t="shared" si="37"/>
        <v>조영현</v>
      </c>
      <c r="C74" s="112" t="str">
        <f t="shared" si="38"/>
        <v>D</v>
      </c>
      <c r="D74" s="113">
        <f t="shared" si="39"/>
        <v>0.80694388609679424</v>
      </c>
      <c r="E74" s="114">
        <f t="shared" si="40"/>
        <v>11</v>
      </c>
      <c r="F74" s="115" t="str">
        <f t="shared" si="41"/>
        <v>44</v>
      </c>
      <c r="G74" s="116" t="str">
        <f t="shared" si="42"/>
        <v>73아1078</v>
      </c>
      <c r="H74" s="117">
        <f t="shared" si="43"/>
        <v>11</v>
      </c>
      <c r="I74" s="118">
        <f t="shared" si="44"/>
        <v>1876.9960000000001</v>
      </c>
      <c r="J74" s="119">
        <f t="shared" si="45"/>
        <v>1.0249650261400045E-2</v>
      </c>
      <c r="K74" s="119">
        <f t="shared" si="46"/>
        <v>0.35661275404423537</v>
      </c>
      <c r="L74" s="119">
        <f t="shared" si="47"/>
        <v>0.13905197453803844</v>
      </c>
      <c r="M74" s="120">
        <f t="shared" si="48"/>
        <v>15.933</v>
      </c>
      <c r="N74" s="121">
        <f t="shared" si="49"/>
        <v>5.3276618596949592E-2</v>
      </c>
      <c r="O74" s="121">
        <f t="shared" si="50"/>
        <v>7.7251096965576904</v>
      </c>
      <c r="P74" s="235">
        <f t="shared" si="51"/>
        <v>23</v>
      </c>
      <c r="Q74" s="236">
        <f t="shared" si="52"/>
        <v>1</v>
      </c>
      <c r="R74" s="236">
        <f t="shared" si="53"/>
        <v>145</v>
      </c>
      <c r="T74">
        <v>532</v>
      </c>
      <c r="U74">
        <v>11</v>
      </c>
      <c r="V74" t="s">
        <v>352</v>
      </c>
      <c r="W74">
        <v>1876.9960000000001</v>
      </c>
      <c r="X74">
        <v>1033.5360000000001</v>
      </c>
      <c r="Y74">
        <v>1.8160000000000001</v>
      </c>
      <c r="Z74">
        <v>15.933</v>
      </c>
      <c r="AA74">
        <v>109.676913</v>
      </c>
      <c r="AB74">
        <v>1.12415</v>
      </c>
      <c r="AC74">
        <v>39.112186000000001</v>
      </c>
      <c r="AD74" s="1">
        <v>261</v>
      </c>
      <c r="AE74">
        <v>1</v>
      </c>
      <c r="AF74">
        <v>145</v>
      </c>
      <c r="AG74">
        <v>84</v>
      </c>
      <c r="AH74">
        <v>17.113866000000002</v>
      </c>
      <c r="AI74">
        <v>1362.4</v>
      </c>
      <c r="AJ74">
        <v>0</v>
      </c>
      <c r="AK74">
        <v>23</v>
      </c>
      <c r="AL74">
        <v>10059</v>
      </c>
      <c r="AM74" t="s">
        <v>353</v>
      </c>
      <c r="AN74" t="s">
        <v>497</v>
      </c>
      <c r="AO74">
        <v>382.86900000000003</v>
      </c>
      <c r="AR74" t="s">
        <v>119</v>
      </c>
      <c r="AS74" t="s">
        <v>123</v>
      </c>
      <c r="AT74" t="s">
        <v>222</v>
      </c>
      <c r="AU74" t="s">
        <v>352</v>
      </c>
      <c r="AV74" t="s">
        <v>48</v>
      </c>
      <c r="AW74">
        <v>11</v>
      </c>
      <c r="BB74">
        <v>0.80694388609679424</v>
      </c>
      <c r="BC74" t="s">
        <v>67</v>
      </c>
      <c r="BF74" t="s">
        <v>119</v>
      </c>
      <c r="BG74" t="s">
        <v>123</v>
      </c>
      <c r="BH74" t="s">
        <v>352</v>
      </c>
      <c r="BI74">
        <v>11</v>
      </c>
      <c r="BJ74">
        <v>11</v>
      </c>
      <c r="BK74" t="s">
        <v>222</v>
      </c>
      <c r="BL74" t="s">
        <v>216</v>
      </c>
      <c r="BM74">
        <v>0.80694388609679424</v>
      </c>
      <c r="BN74" t="s">
        <v>67</v>
      </c>
      <c r="BO74" t="s">
        <v>180</v>
      </c>
      <c r="BP74">
        <v>1876.9960000000001</v>
      </c>
    </row>
    <row r="75" spans="1:68" ht="16.5" x14ac:dyDescent="0.25">
      <c r="A75" s="127" t="str">
        <f t="shared" si="36"/>
        <v>청룡교통</v>
      </c>
      <c r="B75" s="128" t="str">
        <f t="shared" si="37"/>
        <v>주인철</v>
      </c>
      <c r="C75" s="129" t="str">
        <f t="shared" si="38"/>
        <v>C</v>
      </c>
      <c r="D75" s="130">
        <f t="shared" si="39"/>
        <v>0.88794231521625755</v>
      </c>
      <c r="E75" s="131">
        <f t="shared" si="40"/>
        <v>101</v>
      </c>
      <c r="F75" s="132" t="str">
        <f t="shared" si="41"/>
        <v>43-1</v>
      </c>
      <c r="G75" s="133" t="str">
        <f t="shared" si="42"/>
        <v>73아1076</v>
      </c>
      <c r="H75" s="134">
        <f t="shared" si="43"/>
        <v>2</v>
      </c>
      <c r="I75" s="135">
        <f t="shared" si="44"/>
        <v>2469.2710000000002</v>
      </c>
      <c r="J75" s="136">
        <f t="shared" si="45"/>
        <v>1.8531092305575942E-2</v>
      </c>
      <c r="K75" s="136">
        <f t="shared" si="46"/>
        <v>0.33791374301366495</v>
      </c>
      <c r="L75" s="136">
        <f t="shared" si="47"/>
        <v>0.13566757152212131</v>
      </c>
      <c r="M75" s="137">
        <f t="shared" si="48"/>
        <v>11.661</v>
      </c>
      <c r="N75" s="138">
        <f t="shared" si="49"/>
        <v>0</v>
      </c>
      <c r="O75" s="138">
        <f t="shared" si="50"/>
        <v>4.0092804718477639</v>
      </c>
      <c r="P75" s="233">
        <f t="shared" si="51"/>
        <v>1</v>
      </c>
      <c r="Q75" s="234">
        <f t="shared" si="52"/>
        <v>0</v>
      </c>
      <c r="R75" s="234">
        <f t="shared" si="53"/>
        <v>99</v>
      </c>
      <c r="T75">
        <v>532</v>
      </c>
      <c r="U75">
        <v>101</v>
      </c>
      <c r="V75" t="s">
        <v>354</v>
      </c>
      <c r="W75">
        <v>2469.2710000000002</v>
      </c>
      <c r="X75">
        <v>1264.912</v>
      </c>
      <c r="Y75">
        <v>1.952</v>
      </c>
      <c r="Z75">
        <v>11.661</v>
      </c>
      <c r="AA75">
        <v>157.119934</v>
      </c>
      <c r="AB75">
        <v>2.9116040000000001</v>
      </c>
      <c r="AC75">
        <v>53.092984999999999</v>
      </c>
      <c r="AD75" s="1">
        <v>335</v>
      </c>
      <c r="AE75">
        <v>0</v>
      </c>
      <c r="AF75">
        <v>99</v>
      </c>
      <c r="AG75">
        <v>83</v>
      </c>
      <c r="AH75">
        <v>15.715835</v>
      </c>
      <c r="AI75">
        <v>510.9</v>
      </c>
      <c r="AJ75">
        <v>4.2</v>
      </c>
      <c r="AK75">
        <v>1</v>
      </c>
      <c r="AL75">
        <v>222</v>
      </c>
      <c r="AM75" t="s">
        <v>355</v>
      </c>
      <c r="AN75" t="s">
        <v>498</v>
      </c>
      <c r="AO75">
        <v>1919.9010000000001</v>
      </c>
      <c r="AR75" t="s">
        <v>119</v>
      </c>
      <c r="AS75" t="s">
        <v>122</v>
      </c>
      <c r="AT75" t="s">
        <v>216</v>
      </c>
      <c r="AU75" t="s">
        <v>354</v>
      </c>
      <c r="AV75" t="s">
        <v>48</v>
      </c>
      <c r="AW75">
        <v>2</v>
      </c>
      <c r="BB75">
        <v>0.88794231521625755</v>
      </c>
      <c r="BC75" t="s">
        <v>69</v>
      </c>
      <c r="BF75" t="s">
        <v>119</v>
      </c>
      <c r="BG75" t="s">
        <v>122</v>
      </c>
      <c r="BH75" t="s">
        <v>354</v>
      </c>
      <c r="BI75">
        <v>101</v>
      </c>
      <c r="BJ75">
        <v>2</v>
      </c>
      <c r="BK75" t="s">
        <v>216</v>
      </c>
      <c r="BL75" t="s">
        <v>218</v>
      </c>
      <c r="BM75">
        <v>0.88794231521625755</v>
      </c>
      <c r="BN75" t="s">
        <v>69</v>
      </c>
      <c r="BO75" t="s">
        <v>178</v>
      </c>
      <c r="BP75">
        <v>2469.2710000000002</v>
      </c>
    </row>
    <row r="76" spans="1:68" ht="16.5" x14ac:dyDescent="0.25">
      <c r="A76" s="110" t="str">
        <f t="shared" si="36"/>
        <v>청룡교통</v>
      </c>
      <c r="B76" s="111" t="str">
        <f t="shared" si="37"/>
        <v>채권석</v>
      </c>
      <c r="C76" s="112" t="str">
        <f t="shared" si="38"/>
        <v>C</v>
      </c>
      <c r="D76" s="113">
        <f t="shared" si="39"/>
        <v>0.86340718706998232</v>
      </c>
      <c r="E76" s="114">
        <f t="shared" si="40"/>
        <v>8325</v>
      </c>
      <c r="F76" s="115" t="str">
        <f t="shared" si="41"/>
        <v>43-1</v>
      </c>
      <c r="G76" s="116" t="str">
        <f t="shared" si="42"/>
        <v>73아1077</v>
      </c>
      <c r="H76" s="117">
        <f t="shared" si="43"/>
        <v>10</v>
      </c>
      <c r="I76" s="118">
        <f t="shared" si="44"/>
        <v>1541.3679999999997</v>
      </c>
      <c r="J76" s="119">
        <f t="shared" si="45"/>
        <v>4.7159585043817266E-3</v>
      </c>
      <c r="K76" s="119">
        <f t="shared" si="46"/>
        <v>0.4254797994503684</v>
      </c>
      <c r="L76" s="119">
        <f t="shared" si="47"/>
        <v>0.16413990688790739</v>
      </c>
      <c r="M76" s="120">
        <f t="shared" si="48"/>
        <v>14.443</v>
      </c>
      <c r="N76" s="121">
        <f t="shared" si="49"/>
        <v>0</v>
      </c>
      <c r="O76" s="121">
        <f t="shared" si="50"/>
        <v>7.5151337598277888</v>
      </c>
      <c r="P76" s="235">
        <f t="shared" si="51"/>
        <v>49</v>
      </c>
      <c r="Q76" s="236">
        <f t="shared" si="52"/>
        <v>0</v>
      </c>
      <c r="R76" s="236">
        <f t="shared" si="53"/>
        <v>118</v>
      </c>
      <c r="T76">
        <v>532</v>
      </c>
      <c r="U76">
        <v>8325</v>
      </c>
      <c r="V76" t="s">
        <v>356</v>
      </c>
      <c r="W76">
        <v>1570.165</v>
      </c>
      <c r="X76">
        <v>787.34500000000003</v>
      </c>
      <c r="Y76">
        <v>1.994</v>
      </c>
      <c r="Z76">
        <v>14.443</v>
      </c>
      <c r="AA76">
        <v>96.832488999999995</v>
      </c>
      <c r="AB76">
        <v>0.45665800000000001</v>
      </c>
      <c r="AC76">
        <v>41.200268000000001</v>
      </c>
      <c r="AD76" s="1">
        <v>253</v>
      </c>
      <c r="AE76">
        <v>0</v>
      </c>
      <c r="AF76">
        <v>118</v>
      </c>
      <c r="AG76">
        <v>107</v>
      </c>
      <c r="AH76">
        <v>16.21527</v>
      </c>
      <c r="AI76">
        <v>5063.6000000000004</v>
      </c>
      <c r="AJ76">
        <v>607.20000000000005</v>
      </c>
      <c r="AK76">
        <v>49</v>
      </c>
      <c r="AL76">
        <v>37446</v>
      </c>
      <c r="AM76" t="s">
        <v>357</v>
      </c>
      <c r="AN76" t="s">
        <v>499</v>
      </c>
      <c r="AO76">
        <v>220.49299999999999</v>
      </c>
      <c r="AR76" t="s">
        <v>119</v>
      </c>
      <c r="AS76" t="s">
        <v>122</v>
      </c>
      <c r="AT76" t="s">
        <v>217</v>
      </c>
      <c r="AU76" t="s">
        <v>356</v>
      </c>
      <c r="AV76" t="s">
        <v>48</v>
      </c>
      <c r="AW76">
        <v>10</v>
      </c>
      <c r="BB76">
        <v>0.86340718706998232</v>
      </c>
      <c r="BC76" t="s">
        <v>69</v>
      </c>
      <c r="BF76" t="s">
        <v>119</v>
      </c>
      <c r="BG76" t="s">
        <v>122</v>
      </c>
      <c r="BH76" t="s">
        <v>356</v>
      </c>
      <c r="BI76">
        <v>8325</v>
      </c>
      <c r="BJ76">
        <v>10</v>
      </c>
      <c r="BK76" t="s">
        <v>217</v>
      </c>
      <c r="BL76" t="s">
        <v>213</v>
      </c>
      <c r="BM76">
        <v>0.86340718706998232</v>
      </c>
      <c r="BN76" t="s">
        <v>69</v>
      </c>
      <c r="BO76" t="s">
        <v>178</v>
      </c>
      <c r="BP76">
        <v>1541.3679999999997</v>
      </c>
    </row>
    <row r="77" spans="1:68" ht="16.5" x14ac:dyDescent="0.25">
      <c r="A77" s="127" t="str">
        <f t="shared" si="36"/>
        <v>청룡교통</v>
      </c>
      <c r="B77" s="128" t="str">
        <f t="shared" si="37"/>
        <v>최영준</v>
      </c>
      <c r="C77" s="129" t="str">
        <f t="shared" si="38"/>
        <v>C</v>
      </c>
      <c r="D77" s="130">
        <f t="shared" si="39"/>
        <v>0.89825812758154466</v>
      </c>
      <c r="E77" s="131">
        <f t="shared" si="40"/>
        <v>1773</v>
      </c>
      <c r="F77" s="132" t="str">
        <f t="shared" si="41"/>
        <v>43</v>
      </c>
      <c r="G77" s="133" t="str">
        <f t="shared" si="42"/>
        <v>73아1151</v>
      </c>
      <c r="H77" s="134">
        <f t="shared" si="43"/>
        <v>2</v>
      </c>
      <c r="I77" s="135">
        <f t="shared" si="44"/>
        <v>441.15800000000002</v>
      </c>
      <c r="J77" s="136">
        <f t="shared" si="45"/>
        <v>9.3287236065956909E-3</v>
      </c>
      <c r="K77" s="136">
        <f t="shared" si="46"/>
        <v>0.35054490388728676</v>
      </c>
      <c r="L77" s="136">
        <f t="shared" si="47"/>
        <v>0.27427814977853737</v>
      </c>
      <c r="M77" s="137">
        <f t="shared" si="48"/>
        <v>12.523999999999999</v>
      </c>
      <c r="N77" s="138">
        <f t="shared" si="49"/>
        <v>0</v>
      </c>
      <c r="O77" s="138">
        <f t="shared" si="50"/>
        <v>5.8935800778859271</v>
      </c>
      <c r="P77" s="233">
        <f t="shared" si="51"/>
        <v>1</v>
      </c>
      <c r="Q77" s="234">
        <f t="shared" si="52"/>
        <v>0</v>
      </c>
      <c r="R77" s="234">
        <f t="shared" si="53"/>
        <v>26</v>
      </c>
      <c r="T77">
        <v>532</v>
      </c>
      <c r="U77">
        <v>1773</v>
      </c>
      <c r="V77" t="s">
        <v>358</v>
      </c>
      <c r="W77">
        <v>441.15800000000002</v>
      </c>
      <c r="X77">
        <v>233.94499999999999</v>
      </c>
      <c r="Y77">
        <v>1.8859999999999999</v>
      </c>
      <c r="Z77">
        <v>12.523999999999999</v>
      </c>
      <c r="AA77">
        <v>26.887494</v>
      </c>
      <c r="AB77">
        <v>0.25082599999999999</v>
      </c>
      <c r="AC77">
        <v>9.4252739999999999</v>
      </c>
      <c r="AD77" s="1">
        <v>121</v>
      </c>
      <c r="AE77">
        <v>0</v>
      </c>
      <c r="AF77">
        <v>26</v>
      </c>
      <c r="AG77">
        <v>77</v>
      </c>
      <c r="AH77">
        <v>16.407553</v>
      </c>
      <c r="AI77">
        <v>176.8</v>
      </c>
      <c r="AJ77">
        <v>0</v>
      </c>
      <c r="AK77">
        <v>1</v>
      </c>
      <c r="AL77">
        <v>307</v>
      </c>
      <c r="AM77" t="s">
        <v>359</v>
      </c>
      <c r="AN77" t="s">
        <v>406</v>
      </c>
      <c r="AO77">
        <v>387.36200000000002</v>
      </c>
      <c r="AR77" t="s">
        <v>119</v>
      </c>
      <c r="AS77" t="s">
        <v>121</v>
      </c>
      <c r="AT77" t="s">
        <v>211</v>
      </c>
      <c r="AU77" t="s">
        <v>358</v>
      </c>
      <c r="AV77" t="s">
        <v>48</v>
      </c>
      <c r="AW77">
        <v>2</v>
      </c>
      <c r="BB77">
        <v>0.89825812758154466</v>
      </c>
      <c r="BC77" t="s">
        <v>69</v>
      </c>
      <c r="BF77" t="s">
        <v>119</v>
      </c>
      <c r="BG77" t="s">
        <v>121</v>
      </c>
      <c r="BH77" t="s">
        <v>358</v>
      </c>
      <c r="BI77">
        <v>1773</v>
      </c>
      <c r="BJ77">
        <v>2</v>
      </c>
      <c r="BK77" t="s">
        <v>211</v>
      </c>
      <c r="BL77" t="s">
        <v>207</v>
      </c>
      <c r="BM77">
        <v>0.89825812758154466</v>
      </c>
      <c r="BN77" t="s">
        <v>69</v>
      </c>
      <c r="BO77" t="s">
        <v>178</v>
      </c>
      <c r="BP77">
        <v>441.15800000000002</v>
      </c>
    </row>
    <row r="78" spans="1:68" ht="16.5" x14ac:dyDescent="0.25">
      <c r="A78" s="127" t="str">
        <f t="shared" ref="A78:A85" si="54">BF78</f>
        <v>청룡교통</v>
      </c>
      <c r="B78" s="128" t="str">
        <f t="shared" ref="B78:B85" si="55">BH78</f>
        <v>최정오</v>
      </c>
      <c r="C78" s="129" t="str">
        <f t="shared" ref="C78:C85" si="56">BN78</f>
        <v>C</v>
      </c>
      <c r="D78" s="130">
        <f t="shared" ref="D78:D85" si="57">BM78</f>
        <v>0.87525940298407745</v>
      </c>
      <c r="E78" s="131">
        <f t="shared" ref="E78:E85" si="58">U78</f>
        <v>7377</v>
      </c>
      <c r="F78" s="132" t="str">
        <f t="shared" ref="F78:F85" si="59">BG78</f>
        <v>310</v>
      </c>
      <c r="G78" s="133" t="str">
        <f t="shared" ref="G78:G85" si="60">BK78</f>
        <v>73아1731</v>
      </c>
      <c r="H78" s="134">
        <f t="shared" ref="H78:H85" si="61">BJ78</f>
        <v>14</v>
      </c>
      <c r="I78" s="135">
        <f t="shared" ref="I78:I85" si="62">BP78</f>
        <v>2298.8190000000004</v>
      </c>
      <c r="J78" s="136">
        <f t="shared" ref="J78:J85" si="63">AB78/AA78</f>
        <v>2.7116374095140217E-2</v>
      </c>
      <c r="K78" s="136">
        <f t="shared" ref="K78:K85" si="64">AC78/AA78</f>
        <v>0.34653587320866486</v>
      </c>
      <c r="L78" s="136">
        <f t="shared" ref="L78:L85" si="65">AD78/I78</f>
        <v>0.16921732419994787</v>
      </c>
      <c r="M78" s="137">
        <f t="shared" ref="M78:M85" si="66">Z78</f>
        <v>14.776999999999999</v>
      </c>
      <c r="N78" s="138">
        <f t="shared" ref="N78:N85" si="67">AE78*100/W78</f>
        <v>0</v>
      </c>
      <c r="O78" s="138">
        <f t="shared" ref="O78:O85" si="68">AF78*100/W78</f>
        <v>4.7415651253969973</v>
      </c>
      <c r="P78" s="233">
        <f t="shared" ref="P78:P85" si="69">AK78</f>
        <v>34</v>
      </c>
      <c r="Q78" s="234">
        <f t="shared" ref="Q78:Q85" si="70">AE78</f>
        <v>0</v>
      </c>
      <c r="R78" s="234">
        <f t="shared" ref="R78:R85" si="71">AF78</f>
        <v>109</v>
      </c>
      <c r="T78">
        <v>532</v>
      </c>
      <c r="U78">
        <v>7377</v>
      </c>
      <c r="V78" t="s">
        <v>501</v>
      </c>
      <c r="W78">
        <v>2298.819</v>
      </c>
      <c r="X78">
        <v>1003.3819999999999</v>
      </c>
      <c r="Y78">
        <v>2.2909999999999999</v>
      </c>
      <c r="Z78">
        <v>14.776999999999999</v>
      </c>
      <c r="AA78">
        <v>114.567198</v>
      </c>
      <c r="AB78">
        <v>3.1066470000000002</v>
      </c>
      <c r="AC78">
        <v>39.701644000000002</v>
      </c>
      <c r="AD78" s="1">
        <v>389</v>
      </c>
      <c r="AE78">
        <v>0</v>
      </c>
      <c r="AF78">
        <v>109</v>
      </c>
      <c r="AG78">
        <v>107</v>
      </c>
      <c r="AH78">
        <v>20.065245000000001</v>
      </c>
      <c r="AI78">
        <v>12014.6</v>
      </c>
      <c r="AJ78">
        <v>4764.3999999999996</v>
      </c>
      <c r="AK78">
        <v>34</v>
      </c>
      <c r="AL78">
        <v>17756</v>
      </c>
      <c r="AM78" t="s">
        <v>500</v>
      </c>
      <c r="AN78" t="s">
        <v>502</v>
      </c>
      <c r="AO78">
        <v>322.23399999999998</v>
      </c>
      <c r="AR78" t="s">
        <v>119</v>
      </c>
      <c r="AS78" t="s">
        <v>120</v>
      </c>
      <c r="AT78" t="s">
        <v>201</v>
      </c>
      <c r="AU78" t="s">
        <v>501</v>
      </c>
      <c r="AV78" t="s">
        <v>48</v>
      </c>
      <c r="AW78">
        <v>14</v>
      </c>
      <c r="BB78">
        <v>0.87525940298407745</v>
      </c>
      <c r="BC78" t="s">
        <v>69</v>
      </c>
      <c r="BF78" t="s">
        <v>119</v>
      </c>
      <c r="BG78" t="s">
        <v>120</v>
      </c>
      <c r="BH78" t="s">
        <v>501</v>
      </c>
      <c r="BI78">
        <v>7377</v>
      </c>
      <c r="BJ78">
        <v>14</v>
      </c>
      <c r="BK78" t="s">
        <v>201</v>
      </c>
      <c r="BL78" t="s">
        <v>210</v>
      </c>
      <c r="BM78">
        <v>0.87525940298407745</v>
      </c>
      <c r="BN78" t="s">
        <v>69</v>
      </c>
      <c r="BO78" t="s">
        <v>178</v>
      </c>
      <c r="BP78">
        <v>2298.8190000000004</v>
      </c>
    </row>
    <row r="79" spans="1:68" ht="16.5" x14ac:dyDescent="0.25">
      <c r="A79" s="127" t="str">
        <f t="shared" si="54"/>
        <v>청룡교통</v>
      </c>
      <c r="B79" s="128" t="str">
        <f t="shared" si="55"/>
        <v>최창엽</v>
      </c>
      <c r="C79" s="129" t="str">
        <f t="shared" si="56"/>
        <v>A</v>
      </c>
      <c r="D79" s="130">
        <f t="shared" si="57"/>
        <v>0.98571428571428554</v>
      </c>
      <c r="E79" s="131">
        <f t="shared" si="58"/>
        <v>9211</v>
      </c>
      <c r="F79" s="132" t="str">
        <f t="shared" si="59"/>
        <v>43-1</v>
      </c>
      <c r="G79" s="133" t="str">
        <f t="shared" si="60"/>
        <v>73아1056</v>
      </c>
      <c r="H79" s="134">
        <f t="shared" si="61"/>
        <v>2</v>
      </c>
      <c r="I79" s="135">
        <f t="shared" si="62"/>
        <v>2793.9580000000001</v>
      </c>
      <c r="J79" s="136">
        <f t="shared" si="63"/>
        <v>1.3107953113039054E-2</v>
      </c>
      <c r="K79" s="136">
        <f t="shared" si="64"/>
        <v>0.29801345497747816</v>
      </c>
      <c r="L79" s="136">
        <f t="shared" si="65"/>
        <v>4.1518161690333212E-2</v>
      </c>
      <c r="M79" s="137">
        <f t="shared" si="66"/>
        <v>8.9529999999999994</v>
      </c>
      <c r="N79" s="138">
        <f t="shared" si="67"/>
        <v>3.5791518698563111E-2</v>
      </c>
      <c r="O79" s="138">
        <f t="shared" si="68"/>
        <v>5.2971447673873406</v>
      </c>
      <c r="P79" s="233">
        <f t="shared" si="69"/>
        <v>3</v>
      </c>
      <c r="Q79" s="234">
        <f t="shared" si="70"/>
        <v>1</v>
      </c>
      <c r="R79" s="234">
        <f t="shared" si="71"/>
        <v>148</v>
      </c>
      <c r="T79">
        <v>532</v>
      </c>
      <c r="U79">
        <v>9211</v>
      </c>
      <c r="V79" t="s">
        <v>360</v>
      </c>
      <c r="W79">
        <v>2793.9580000000001</v>
      </c>
      <c r="X79">
        <v>1347.11</v>
      </c>
      <c r="Y79">
        <v>2.0739999999999998</v>
      </c>
      <c r="Z79">
        <v>8.9529999999999994</v>
      </c>
      <c r="AA79">
        <v>172.45186799999999</v>
      </c>
      <c r="AB79">
        <v>2.260491</v>
      </c>
      <c r="AC79">
        <v>51.392977000000002</v>
      </c>
      <c r="AD79" s="1">
        <v>116</v>
      </c>
      <c r="AE79">
        <v>1</v>
      </c>
      <c r="AF79">
        <v>148</v>
      </c>
      <c r="AG79">
        <v>92</v>
      </c>
      <c r="AH79">
        <v>16.201377999999998</v>
      </c>
      <c r="AI79">
        <v>629.9</v>
      </c>
      <c r="AJ79">
        <v>4.7</v>
      </c>
      <c r="AK79">
        <v>3</v>
      </c>
      <c r="AL79">
        <v>252</v>
      </c>
      <c r="AM79" t="s">
        <v>361</v>
      </c>
      <c r="AN79" t="s">
        <v>503</v>
      </c>
      <c r="AO79">
        <v>2610.4720000000002</v>
      </c>
      <c r="AR79" t="s">
        <v>119</v>
      </c>
      <c r="AS79" t="s">
        <v>122</v>
      </c>
      <c r="AT79" t="s">
        <v>215</v>
      </c>
      <c r="AU79" t="s">
        <v>360</v>
      </c>
      <c r="AV79" t="s">
        <v>48</v>
      </c>
      <c r="AW79">
        <v>2</v>
      </c>
      <c r="BB79">
        <v>0.98571428571428554</v>
      </c>
      <c r="BC79" t="s">
        <v>66</v>
      </c>
      <c r="BF79" t="s">
        <v>119</v>
      </c>
      <c r="BG79" t="s">
        <v>122</v>
      </c>
      <c r="BH79" t="s">
        <v>360</v>
      </c>
      <c r="BI79">
        <v>9211</v>
      </c>
      <c r="BJ79">
        <v>2</v>
      </c>
      <c r="BK79" t="s">
        <v>215</v>
      </c>
      <c r="BL79" t="s">
        <v>362</v>
      </c>
      <c r="BM79">
        <v>0.98571428571428554</v>
      </c>
      <c r="BN79" t="s">
        <v>66</v>
      </c>
      <c r="BO79" t="s">
        <v>179</v>
      </c>
      <c r="BP79">
        <v>2793.9580000000001</v>
      </c>
    </row>
    <row r="80" spans="1:68" ht="16.5" x14ac:dyDescent="0.25">
      <c r="A80" s="127" t="str">
        <f t="shared" si="54"/>
        <v>청룡교통</v>
      </c>
      <c r="B80" s="128" t="str">
        <f t="shared" si="55"/>
        <v>편승범</v>
      </c>
      <c r="C80" s="129" t="str">
        <f t="shared" si="56"/>
        <v>B</v>
      </c>
      <c r="D80" s="130">
        <f t="shared" si="57"/>
        <v>0.91688032571297884</v>
      </c>
      <c r="E80" s="131">
        <f t="shared" si="58"/>
        <v>846</v>
      </c>
      <c r="F80" s="132" t="str">
        <f t="shared" si="59"/>
        <v>310</v>
      </c>
      <c r="G80" s="133" t="str">
        <f t="shared" si="60"/>
        <v>73아1731</v>
      </c>
      <c r="H80" s="134">
        <f t="shared" si="61"/>
        <v>2</v>
      </c>
      <c r="I80" s="135">
        <f t="shared" si="62"/>
        <v>1201.434</v>
      </c>
      <c r="J80" s="136">
        <f t="shared" si="63"/>
        <v>2.1060264525444274E-2</v>
      </c>
      <c r="K80" s="136">
        <f t="shared" si="64"/>
        <v>0.19806546730594662</v>
      </c>
      <c r="L80" s="136">
        <f t="shared" si="65"/>
        <v>6.7419433776636922E-2</v>
      </c>
      <c r="M80" s="137">
        <f t="shared" si="66"/>
        <v>18.155000000000001</v>
      </c>
      <c r="N80" s="138">
        <f t="shared" si="67"/>
        <v>0</v>
      </c>
      <c r="O80" s="138">
        <f t="shared" si="68"/>
        <v>0.83233868860045579</v>
      </c>
      <c r="P80" s="233">
        <f t="shared" si="69"/>
        <v>1</v>
      </c>
      <c r="Q80" s="234">
        <f t="shared" si="70"/>
        <v>0</v>
      </c>
      <c r="R80" s="234">
        <f t="shared" si="71"/>
        <v>10</v>
      </c>
      <c r="T80">
        <v>532</v>
      </c>
      <c r="U80">
        <v>846</v>
      </c>
      <c r="V80" t="s">
        <v>363</v>
      </c>
      <c r="W80">
        <v>1201.434</v>
      </c>
      <c r="X80">
        <v>391.08199999999999</v>
      </c>
      <c r="Y80">
        <v>3.0720000000000001</v>
      </c>
      <c r="Z80">
        <v>18.155000000000001</v>
      </c>
      <c r="AA80">
        <v>32.828600000000002</v>
      </c>
      <c r="AB80">
        <v>0.69137899999999997</v>
      </c>
      <c r="AC80">
        <v>6.5022120000000001</v>
      </c>
      <c r="AD80" s="1">
        <v>81</v>
      </c>
      <c r="AE80">
        <v>0</v>
      </c>
      <c r="AF80">
        <v>10</v>
      </c>
      <c r="AG80">
        <v>90</v>
      </c>
      <c r="AH80">
        <v>36.597174000000003</v>
      </c>
      <c r="AI80">
        <v>9075.6</v>
      </c>
      <c r="AJ80">
        <v>296.39999999999998</v>
      </c>
      <c r="AK80">
        <v>1</v>
      </c>
      <c r="AL80">
        <v>1123</v>
      </c>
      <c r="AM80" t="s">
        <v>364</v>
      </c>
      <c r="AN80" t="s">
        <v>407</v>
      </c>
      <c r="AO80">
        <v>975.32100000000003</v>
      </c>
      <c r="AR80" t="s">
        <v>119</v>
      </c>
      <c r="AS80" t="s">
        <v>120</v>
      </c>
      <c r="AT80" t="s">
        <v>201</v>
      </c>
      <c r="AU80" t="s">
        <v>363</v>
      </c>
      <c r="AV80" t="s">
        <v>48</v>
      </c>
      <c r="AW80">
        <v>2</v>
      </c>
      <c r="BB80">
        <v>0.91688032571297884</v>
      </c>
      <c r="BC80" t="s">
        <v>68</v>
      </c>
      <c r="BF80" t="s">
        <v>119</v>
      </c>
      <c r="BG80" t="s">
        <v>120</v>
      </c>
      <c r="BH80" t="s">
        <v>363</v>
      </c>
      <c r="BI80">
        <v>846</v>
      </c>
      <c r="BJ80">
        <v>2</v>
      </c>
      <c r="BK80" t="s">
        <v>201</v>
      </c>
      <c r="BL80" t="s">
        <v>225</v>
      </c>
      <c r="BM80">
        <v>0.91688032571297884</v>
      </c>
      <c r="BN80" t="s">
        <v>68</v>
      </c>
      <c r="BO80" t="s">
        <v>176</v>
      </c>
      <c r="BP80">
        <v>1201.434</v>
      </c>
    </row>
    <row r="81" spans="1:68" ht="16.5" x14ac:dyDescent="0.25">
      <c r="A81" s="127" t="str">
        <f t="shared" si="54"/>
        <v>청룡교통</v>
      </c>
      <c r="B81" s="128" t="str">
        <f t="shared" si="55"/>
        <v>허기범</v>
      </c>
      <c r="C81" s="129" t="str">
        <f t="shared" si="56"/>
        <v>C</v>
      </c>
      <c r="D81" s="130">
        <f t="shared" si="57"/>
        <v>0.87199909762184169</v>
      </c>
      <c r="E81" s="131">
        <f t="shared" si="58"/>
        <v>9593</v>
      </c>
      <c r="F81" s="132" t="str">
        <f t="shared" si="59"/>
        <v>예비</v>
      </c>
      <c r="G81" s="133" t="str">
        <f t="shared" si="60"/>
        <v>73아1063</v>
      </c>
      <c r="H81" s="134">
        <f t="shared" si="61"/>
        <v>14</v>
      </c>
      <c r="I81" s="135">
        <f t="shared" si="62"/>
        <v>2206.17</v>
      </c>
      <c r="J81" s="136">
        <f t="shared" si="63"/>
        <v>2.5633547244473722E-2</v>
      </c>
      <c r="K81" s="136">
        <f t="shared" si="64"/>
        <v>0.40422263494246707</v>
      </c>
      <c r="L81" s="136">
        <f t="shared" si="65"/>
        <v>0.17723022251231771</v>
      </c>
      <c r="M81" s="137">
        <f t="shared" si="66"/>
        <v>15.127000000000001</v>
      </c>
      <c r="N81" s="138">
        <f t="shared" si="67"/>
        <v>0</v>
      </c>
      <c r="O81" s="138">
        <f t="shared" si="68"/>
        <v>10.561289474519189</v>
      </c>
      <c r="P81" s="233">
        <f t="shared" si="69"/>
        <v>62</v>
      </c>
      <c r="Q81" s="234">
        <f t="shared" si="70"/>
        <v>0</v>
      </c>
      <c r="R81" s="234">
        <f t="shared" si="71"/>
        <v>233</v>
      </c>
      <c r="T81">
        <v>532</v>
      </c>
      <c r="U81">
        <v>9593</v>
      </c>
      <c r="V81" t="s">
        <v>365</v>
      </c>
      <c r="W81">
        <v>2206.17</v>
      </c>
      <c r="X81">
        <v>1056.8440000000001</v>
      </c>
      <c r="Y81">
        <v>2.0880000000000001</v>
      </c>
      <c r="Z81">
        <v>15.127000000000001</v>
      </c>
      <c r="AA81">
        <v>124.142202</v>
      </c>
      <c r="AB81">
        <v>3.1822050000000002</v>
      </c>
      <c r="AC81">
        <v>50.181088000000003</v>
      </c>
      <c r="AD81" s="1">
        <v>391</v>
      </c>
      <c r="AE81">
        <v>0</v>
      </c>
      <c r="AF81">
        <v>233</v>
      </c>
      <c r="AG81">
        <v>97</v>
      </c>
      <c r="AH81">
        <v>17.771312999999999</v>
      </c>
      <c r="AI81">
        <v>13181.9</v>
      </c>
      <c r="AJ81">
        <v>3762</v>
      </c>
      <c r="AK81">
        <v>62</v>
      </c>
      <c r="AL81">
        <v>30490</v>
      </c>
      <c r="AM81" t="s">
        <v>366</v>
      </c>
      <c r="AN81" t="s">
        <v>504</v>
      </c>
      <c r="AO81">
        <v>332.86099999999999</v>
      </c>
      <c r="AR81" t="s">
        <v>119</v>
      </c>
      <c r="AS81" t="s">
        <v>91</v>
      </c>
      <c r="AT81" t="s">
        <v>225</v>
      </c>
      <c r="AU81" t="s">
        <v>365</v>
      </c>
      <c r="AV81" t="s">
        <v>48</v>
      </c>
      <c r="AW81">
        <v>14</v>
      </c>
      <c r="BB81">
        <v>0.87199909762184169</v>
      </c>
      <c r="BC81" t="s">
        <v>69</v>
      </c>
      <c r="BF81" t="s">
        <v>119</v>
      </c>
      <c r="BG81" t="s">
        <v>91</v>
      </c>
      <c r="BH81" t="s">
        <v>365</v>
      </c>
      <c r="BI81">
        <v>9593</v>
      </c>
      <c r="BJ81">
        <v>14</v>
      </c>
      <c r="BK81" t="s">
        <v>225</v>
      </c>
      <c r="BL81" t="s">
        <v>220</v>
      </c>
      <c r="BM81">
        <v>0.87199909762184169</v>
      </c>
      <c r="BN81" t="s">
        <v>69</v>
      </c>
      <c r="BO81" t="s">
        <v>178</v>
      </c>
      <c r="BP81">
        <v>2206.17</v>
      </c>
    </row>
    <row r="82" spans="1:68" ht="16.5" x14ac:dyDescent="0.25">
      <c r="A82" s="127" t="str">
        <f t="shared" si="54"/>
        <v>청룡교통</v>
      </c>
      <c r="B82" s="128" t="str">
        <f t="shared" si="55"/>
        <v>호광희</v>
      </c>
      <c r="C82" s="129" t="str">
        <f t="shared" si="56"/>
        <v>S</v>
      </c>
      <c r="D82" s="130">
        <f t="shared" si="57"/>
        <v>1.0547619047619046</v>
      </c>
      <c r="E82" s="131">
        <f t="shared" si="58"/>
        <v>6454</v>
      </c>
      <c r="F82" s="132" t="str">
        <f t="shared" si="59"/>
        <v>43</v>
      </c>
      <c r="G82" s="133" t="str">
        <f t="shared" si="60"/>
        <v>73아1732</v>
      </c>
      <c r="H82" s="134">
        <f t="shared" si="61"/>
        <v>2</v>
      </c>
      <c r="I82" s="135">
        <f t="shared" si="62"/>
        <v>2192.39</v>
      </c>
      <c r="J82" s="136">
        <f t="shared" si="63"/>
        <v>1.5854522742922473E-2</v>
      </c>
      <c r="K82" s="136">
        <f t="shared" si="64"/>
        <v>0.35279878200975584</v>
      </c>
      <c r="L82" s="136">
        <f t="shared" si="65"/>
        <v>0.11676754592020581</v>
      </c>
      <c r="M82" s="137">
        <f t="shared" si="66"/>
        <v>12.396000000000001</v>
      </c>
      <c r="N82" s="138">
        <f t="shared" si="67"/>
        <v>0</v>
      </c>
      <c r="O82" s="138">
        <f t="shared" si="68"/>
        <v>5.3366417471344061</v>
      </c>
      <c r="P82" s="233">
        <f t="shared" si="69"/>
        <v>12</v>
      </c>
      <c r="Q82" s="234">
        <f t="shared" si="70"/>
        <v>0</v>
      </c>
      <c r="R82" s="234">
        <f t="shared" si="71"/>
        <v>117</v>
      </c>
      <c r="T82">
        <v>532</v>
      </c>
      <c r="U82">
        <v>6454</v>
      </c>
      <c r="V82" t="s">
        <v>506</v>
      </c>
      <c r="W82">
        <v>2192.39</v>
      </c>
      <c r="X82">
        <v>994.94600000000003</v>
      </c>
      <c r="Y82">
        <v>2.2040000000000002</v>
      </c>
      <c r="Z82">
        <v>12.396000000000001</v>
      </c>
      <c r="AA82">
        <v>133.39745600000001</v>
      </c>
      <c r="AB82">
        <v>2.1149529999999999</v>
      </c>
      <c r="AC82">
        <v>47.062460000000002</v>
      </c>
      <c r="AD82" s="1">
        <v>256</v>
      </c>
      <c r="AE82">
        <v>0</v>
      </c>
      <c r="AF82">
        <v>117</v>
      </c>
      <c r="AG82">
        <v>94</v>
      </c>
      <c r="AH82">
        <v>16.435020999999999</v>
      </c>
      <c r="AI82">
        <v>746</v>
      </c>
      <c r="AJ82">
        <v>40.4</v>
      </c>
      <c r="AK82">
        <v>12</v>
      </c>
      <c r="AL82">
        <v>1829</v>
      </c>
      <c r="AM82" t="s">
        <v>505</v>
      </c>
      <c r="AN82" t="s">
        <v>507</v>
      </c>
      <c r="AO82">
        <v>2081.14</v>
      </c>
      <c r="AR82" t="s">
        <v>119</v>
      </c>
      <c r="AS82" t="s">
        <v>121</v>
      </c>
      <c r="AT82" t="s">
        <v>212</v>
      </c>
      <c r="AU82" t="s">
        <v>506</v>
      </c>
      <c r="AV82" t="s">
        <v>48</v>
      </c>
      <c r="AW82">
        <v>2</v>
      </c>
      <c r="BB82">
        <v>1.0547619047619046</v>
      </c>
      <c r="BC82" t="s">
        <v>71</v>
      </c>
      <c r="BF82" t="s">
        <v>119</v>
      </c>
      <c r="BG82" t="s">
        <v>121</v>
      </c>
      <c r="BH82" t="s">
        <v>506</v>
      </c>
      <c r="BI82">
        <v>6454</v>
      </c>
      <c r="BJ82">
        <v>2</v>
      </c>
      <c r="BK82" t="s">
        <v>212</v>
      </c>
      <c r="BL82" t="s">
        <v>226</v>
      </c>
      <c r="BM82">
        <v>1.0547619047619046</v>
      </c>
      <c r="BN82" t="s">
        <v>71</v>
      </c>
      <c r="BO82" t="s">
        <v>177</v>
      </c>
      <c r="BP82">
        <v>2192.39</v>
      </c>
    </row>
    <row r="83" spans="1:68" ht="16.5" x14ac:dyDescent="0.25">
      <c r="A83" s="127" t="str">
        <f t="shared" si="54"/>
        <v>청룡교통</v>
      </c>
      <c r="B83" s="128" t="str">
        <f t="shared" si="55"/>
        <v>홍국표</v>
      </c>
      <c r="C83" s="129" t="str">
        <f t="shared" si="56"/>
        <v>D</v>
      </c>
      <c r="D83" s="130">
        <f t="shared" si="57"/>
        <v>0.81562405234610547</v>
      </c>
      <c r="E83" s="131">
        <f t="shared" si="58"/>
        <v>8327</v>
      </c>
      <c r="F83" s="132" t="str">
        <f t="shared" si="59"/>
        <v>310</v>
      </c>
      <c r="G83" s="133" t="str">
        <f t="shared" si="60"/>
        <v>73아1047</v>
      </c>
      <c r="H83" s="134">
        <f t="shared" si="61"/>
        <v>2</v>
      </c>
      <c r="I83" s="135">
        <f t="shared" si="62"/>
        <v>5492.4340000000002</v>
      </c>
      <c r="J83" s="136">
        <f t="shared" si="63"/>
        <v>2.1067575154298499E-2</v>
      </c>
      <c r="K83" s="136">
        <f t="shared" si="64"/>
        <v>0.35245157262854615</v>
      </c>
      <c r="L83" s="136">
        <f t="shared" si="65"/>
        <v>0.16459005242484478</v>
      </c>
      <c r="M83" s="137">
        <f t="shared" si="66"/>
        <v>19.922000000000001</v>
      </c>
      <c r="N83" s="138">
        <f t="shared" si="67"/>
        <v>0</v>
      </c>
      <c r="O83" s="138">
        <f t="shared" si="68"/>
        <v>0.98317066713955958</v>
      </c>
      <c r="P83" s="233">
        <f t="shared" si="69"/>
        <v>119</v>
      </c>
      <c r="Q83" s="234">
        <f t="shared" si="70"/>
        <v>0</v>
      </c>
      <c r="R83" s="234">
        <f t="shared" si="71"/>
        <v>54</v>
      </c>
      <c r="T83">
        <v>532</v>
      </c>
      <c r="U83">
        <v>8327</v>
      </c>
      <c r="V83" t="s">
        <v>367</v>
      </c>
      <c r="W83">
        <v>5492.4340000000002</v>
      </c>
      <c r="X83">
        <v>2015.873</v>
      </c>
      <c r="Y83">
        <v>2.7250000000000001</v>
      </c>
      <c r="Z83">
        <v>19.922000000000001</v>
      </c>
      <c r="AA83">
        <v>182.019429</v>
      </c>
      <c r="AB83">
        <v>3.834708</v>
      </c>
      <c r="AC83">
        <v>64.153034000000005</v>
      </c>
      <c r="AD83" s="1">
        <v>904</v>
      </c>
      <c r="AE83">
        <v>0</v>
      </c>
      <c r="AF83">
        <v>54</v>
      </c>
      <c r="AG83">
        <v>97</v>
      </c>
      <c r="AH83">
        <v>30.174987000000002</v>
      </c>
      <c r="AI83">
        <v>88398</v>
      </c>
      <c r="AJ83">
        <v>17296.3</v>
      </c>
      <c r="AK83">
        <v>119</v>
      </c>
      <c r="AL83">
        <v>103167</v>
      </c>
      <c r="AM83" t="s">
        <v>368</v>
      </c>
      <c r="AN83" t="s">
        <v>508</v>
      </c>
      <c r="AO83">
        <v>4097.38</v>
      </c>
      <c r="AR83" t="s">
        <v>119</v>
      </c>
      <c r="AS83" t="s">
        <v>120</v>
      </c>
      <c r="AT83" t="s">
        <v>195</v>
      </c>
      <c r="AU83" t="s">
        <v>367</v>
      </c>
      <c r="AV83" t="s">
        <v>48</v>
      </c>
      <c r="AW83">
        <v>2</v>
      </c>
      <c r="BB83">
        <v>0.81562405234610547</v>
      </c>
      <c r="BC83" t="s">
        <v>67</v>
      </c>
      <c r="BF83" t="s">
        <v>119</v>
      </c>
      <c r="BG83" t="s">
        <v>120</v>
      </c>
      <c r="BH83" t="s">
        <v>367</v>
      </c>
      <c r="BI83">
        <v>8327</v>
      </c>
      <c r="BJ83">
        <v>2</v>
      </c>
      <c r="BK83" t="s">
        <v>195</v>
      </c>
      <c r="BL83" t="s">
        <v>225</v>
      </c>
      <c r="BM83">
        <v>0.81562405234610547</v>
      </c>
      <c r="BN83" t="s">
        <v>67</v>
      </c>
      <c r="BO83" t="s">
        <v>180</v>
      </c>
      <c r="BP83">
        <v>5492.4340000000002</v>
      </c>
    </row>
    <row r="84" spans="1:68" ht="16.5" x14ac:dyDescent="0.25">
      <c r="A84" s="127" t="str">
        <f t="shared" si="54"/>
        <v>청룡교통</v>
      </c>
      <c r="B84" s="128" t="str">
        <f t="shared" si="55"/>
        <v>황승준</v>
      </c>
      <c r="C84" s="129" t="str">
        <f t="shared" si="56"/>
        <v>D</v>
      </c>
      <c r="D84" s="130">
        <f t="shared" si="57"/>
        <v>0.82259733741112173</v>
      </c>
      <c r="E84" s="131">
        <f t="shared" si="58"/>
        <v>1294</v>
      </c>
      <c r="F84" s="132" t="str">
        <f t="shared" si="59"/>
        <v>예비</v>
      </c>
      <c r="G84" s="133" t="str">
        <f t="shared" si="60"/>
        <v>73아1082</v>
      </c>
      <c r="H84" s="134">
        <f t="shared" si="61"/>
        <v>14</v>
      </c>
      <c r="I84" s="135">
        <f t="shared" si="62"/>
        <v>2698.3890000000001</v>
      </c>
      <c r="J84" s="136">
        <f t="shared" si="63"/>
        <v>2.6481933027090763E-2</v>
      </c>
      <c r="K84" s="136">
        <f t="shared" si="64"/>
        <v>0.37983800011153079</v>
      </c>
      <c r="L84" s="136">
        <f t="shared" si="65"/>
        <v>0.13637766830505163</v>
      </c>
      <c r="M84" s="137">
        <f t="shared" si="66"/>
        <v>15.186999999999999</v>
      </c>
      <c r="N84" s="138">
        <f t="shared" si="67"/>
        <v>0</v>
      </c>
      <c r="O84" s="138">
        <f t="shared" si="68"/>
        <v>8.6347817160535421</v>
      </c>
      <c r="P84" s="233">
        <f t="shared" si="69"/>
        <v>60</v>
      </c>
      <c r="Q84" s="234">
        <f t="shared" si="70"/>
        <v>0</v>
      </c>
      <c r="R84" s="234">
        <f t="shared" si="71"/>
        <v>233</v>
      </c>
      <c r="T84">
        <v>532</v>
      </c>
      <c r="U84">
        <v>1294</v>
      </c>
      <c r="V84" t="s">
        <v>369</v>
      </c>
      <c r="W84">
        <v>2698.3890000000001</v>
      </c>
      <c r="X84">
        <v>1331.452</v>
      </c>
      <c r="Y84">
        <v>2.0270000000000001</v>
      </c>
      <c r="Z84">
        <v>15.186999999999999</v>
      </c>
      <c r="AA84">
        <v>151.40220299999999</v>
      </c>
      <c r="AB84">
        <v>4.009423</v>
      </c>
      <c r="AC84">
        <v>57.508310000000002</v>
      </c>
      <c r="AD84" s="1">
        <v>368</v>
      </c>
      <c r="AE84">
        <v>0</v>
      </c>
      <c r="AF84">
        <v>233</v>
      </c>
      <c r="AG84">
        <v>105</v>
      </c>
      <c r="AH84">
        <v>17.822652999999999</v>
      </c>
      <c r="AI84">
        <v>18657.400000000001</v>
      </c>
      <c r="AJ84">
        <v>4000</v>
      </c>
      <c r="AK84">
        <v>60</v>
      </c>
      <c r="AL84">
        <v>35086</v>
      </c>
      <c r="AM84" t="s">
        <v>370</v>
      </c>
      <c r="AN84" t="s">
        <v>509</v>
      </c>
      <c r="AO84">
        <v>470.88900000000001</v>
      </c>
      <c r="AR84" t="s">
        <v>119</v>
      </c>
      <c r="AS84" t="s">
        <v>91</v>
      </c>
      <c r="AT84" t="s">
        <v>226</v>
      </c>
      <c r="AU84" t="s">
        <v>369</v>
      </c>
      <c r="AV84" t="s">
        <v>48</v>
      </c>
      <c r="AW84">
        <v>14</v>
      </c>
      <c r="BB84">
        <v>0.82259733741112173</v>
      </c>
      <c r="BC84" t="s">
        <v>67</v>
      </c>
      <c r="BF84" t="s">
        <v>119</v>
      </c>
      <c r="BG84" t="s">
        <v>91</v>
      </c>
      <c r="BH84" t="s">
        <v>369</v>
      </c>
      <c r="BI84">
        <v>1294</v>
      </c>
      <c r="BJ84">
        <v>14</v>
      </c>
      <c r="BK84" t="s">
        <v>226</v>
      </c>
      <c r="BL84" t="s">
        <v>201</v>
      </c>
      <c r="BM84">
        <v>0.82259733741112173</v>
      </c>
      <c r="BN84" t="s">
        <v>67</v>
      </c>
      <c r="BO84" t="s">
        <v>180</v>
      </c>
      <c r="BP84">
        <v>2698.3890000000001</v>
      </c>
    </row>
    <row r="85" spans="1:68" ht="16.5" x14ac:dyDescent="0.25">
      <c r="A85" s="127" t="str">
        <f t="shared" si="54"/>
        <v>청룡교통</v>
      </c>
      <c r="B85" s="128" t="str">
        <f t="shared" si="55"/>
        <v>황우상</v>
      </c>
      <c r="C85" s="129" t="str">
        <f t="shared" si="56"/>
        <v>B</v>
      </c>
      <c r="D85" s="130">
        <f t="shared" si="57"/>
        <v>0.93195400165547082</v>
      </c>
      <c r="E85" s="131">
        <f t="shared" si="58"/>
        <v>1212</v>
      </c>
      <c r="F85" s="132" t="str">
        <f t="shared" si="59"/>
        <v>44</v>
      </c>
      <c r="G85" s="133" t="str">
        <f t="shared" si="60"/>
        <v>73아1078</v>
      </c>
      <c r="H85" s="134">
        <f t="shared" si="61"/>
        <v>2</v>
      </c>
      <c r="I85" s="135">
        <f t="shared" si="62"/>
        <v>1010.79</v>
      </c>
      <c r="J85" s="136">
        <f t="shared" si="63"/>
        <v>4.3292662883707297E-2</v>
      </c>
      <c r="K85" s="136">
        <f t="shared" si="64"/>
        <v>0.27894548443485656</v>
      </c>
      <c r="L85" s="136">
        <f t="shared" si="65"/>
        <v>0.16323865491348352</v>
      </c>
      <c r="M85" s="137">
        <f t="shared" si="66"/>
        <v>12.593</v>
      </c>
      <c r="N85" s="138">
        <f t="shared" si="67"/>
        <v>0</v>
      </c>
      <c r="O85" s="138">
        <f t="shared" si="68"/>
        <v>6.7274112327981088</v>
      </c>
      <c r="P85" s="233">
        <f t="shared" si="69"/>
        <v>4</v>
      </c>
      <c r="Q85" s="234">
        <f t="shared" si="70"/>
        <v>0</v>
      </c>
      <c r="R85" s="234">
        <f t="shared" si="71"/>
        <v>68</v>
      </c>
      <c r="T85">
        <v>532</v>
      </c>
      <c r="U85">
        <v>1212</v>
      </c>
      <c r="V85" t="s">
        <v>371</v>
      </c>
      <c r="W85">
        <v>1010.79</v>
      </c>
      <c r="X85">
        <v>474.44600000000003</v>
      </c>
      <c r="Y85">
        <v>2.13</v>
      </c>
      <c r="Z85">
        <v>12.593</v>
      </c>
      <c r="AA85">
        <v>52.478315000000002</v>
      </c>
      <c r="AB85">
        <v>2.2719260000000001</v>
      </c>
      <c r="AC85">
        <v>14.638589</v>
      </c>
      <c r="AD85" s="1">
        <v>165</v>
      </c>
      <c r="AE85">
        <v>0</v>
      </c>
      <c r="AF85">
        <v>68</v>
      </c>
      <c r="AG85">
        <v>80</v>
      </c>
      <c r="AH85">
        <v>19.261098</v>
      </c>
      <c r="AI85">
        <v>1526.7</v>
      </c>
      <c r="AJ85">
        <v>0</v>
      </c>
      <c r="AK85">
        <v>4</v>
      </c>
      <c r="AL85">
        <v>347</v>
      </c>
      <c r="AM85" t="s">
        <v>372</v>
      </c>
      <c r="AN85" t="s">
        <v>408</v>
      </c>
      <c r="AO85">
        <v>505.91500000000002</v>
      </c>
      <c r="AR85" t="s">
        <v>119</v>
      </c>
      <c r="AS85" t="s">
        <v>123</v>
      </c>
      <c r="AT85" t="s">
        <v>222</v>
      </c>
      <c r="AU85" t="s">
        <v>371</v>
      </c>
      <c r="AV85" t="s">
        <v>48</v>
      </c>
      <c r="AW85">
        <v>2</v>
      </c>
      <c r="BB85">
        <v>0.93195400165547082</v>
      </c>
      <c r="BC85" t="s">
        <v>68</v>
      </c>
      <c r="BF85" t="s">
        <v>119</v>
      </c>
      <c r="BG85" t="s">
        <v>123</v>
      </c>
      <c r="BH85" t="s">
        <v>371</v>
      </c>
      <c r="BI85">
        <v>1212</v>
      </c>
      <c r="BJ85">
        <v>2</v>
      </c>
      <c r="BK85" t="s">
        <v>222</v>
      </c>
      <c r="BL85" t="s">
        <v>207</v>
      </c>
      <c r="BM85">
        <v>0.93195400165547082</v>
      </c>
      <c r="BN85" t="s">
        <v>68</v>
      </c>
      <c r="BO85" t="s">
        <v>176</v>
      </c>
      <c r="BP85">
        <v>1010.79</v>
      </c>
    </row>
  </sheetData>
  <sortState xmlns:xlrd2="http://schemas.microsoft.com/office/spreadsheetml/2017/richdata2" ref="T4:AN77">
    <sortCondition ref="AB4:AB77"/>
    <sortCondition descending="1" ref="AD4:AD77"/>
  </sortState>
  <phoneticPr fontId="2" type="noConversion"/>
  <conditionalFormatting sqref="C5:D85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2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409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37" t="s">
        <v>410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411</v>
      </c>
    </row>
    <row r="6" spans="1:18" ht="17.25" x14ac:dyDescent="0.25">
      <c r="A6" s="174" t="s">
        <v>412</v>
      </c>
    </row>
    <row r="7" spans="1:18" ht="17.25" x14ac:dyDescent="0.25">
      <c r="A7" s="174"/>
    </row>
    <row r="8" spans="1:18" ht="17.25" x14ac:dyDescent="0.25">
      <c r="A8" s="176" t="s">
        <v>191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413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66" t="s">
        <v>0</v>
      </c>
      <c r="B13" s="267" t="s">
        <v>74</v>
      </c>
      <c r="C13" s="259" t="s">
        <v>65</v>
      </c>
      <c r="D13" s="259" t="s">
        <v>159</v>
      </c>
      <c r="E13" s="268" t="s">
        <v>145</v>
      </c>
      <c r="F13" s="267" t="s">
        <v>150</v>
      </c>
      <c r="G13" s="268" t="s">
        <v>148</v>
      </c>
      <c r="H13" s="268" t="s">
        <v>152</v>
      </c>
      <c r="I13" s="260" t="s">
        <v>154</v>
      </c>
      <c r="J13" s="268" t="s">
        <v>11</v>
      </c>
      <c r="K13" s="268" t="s">
        <v>12</v>
      </c>
      <c r="L13" s="268" t="s">
        <v>13</v>
      </c>
      <c r="M13" s="268" t="s">
        <v>106</v>
      </c>
      <c r="N13" s="268" t="s">
        <v>6</v>
      </c>
      <c r="O13" s="268" t="s">
        <v>7</v>
      </c>
      <c r="P13" s="268" t="s">
        <v>181</v>
      </c>
      <c r="Q13" s="269" t="s">
        <v>183</v>
      </c>
      <c r="R13" s="269" t="s">
        <v>184</v>
      </c>
    </row>
    <row r="14" spans="1:18" ht="16.5" x14ac:dyDescent="0.25">
      <c r="A14" s="291" t="s">
        <v>119</v>
      </c>
      <c r="B14" s="271" t="s">
        <v>227</v>
      </c>
      <c r="C14" s="261" t="s">
        <v>67</v>
      </c>
      <c r="D14" s="262">
        <v>0.83050780575256922</v>
      </c>
      <c r="E14" s="272">
        <v>9899</v>
      </c>
      <c r="F14" s="263" t="s">
        <v>120</v>
      </c>
      <c r="G14" s="273" t="s">
        <v>199</v>
      </c>
      <c r="H14" s="274">
        <v>8</v>
      </c>
      <c r="I14" s="264">
        <v>1469.9690000000001</v>
      </c>
      <c r="J14" s="265">
        <v>2.1080412626953149E-2</v>
      </c>
      <c r="K14" s="265">
        <v>0.43792196461181837</v>
      </c>
      <c r="L14" s="265">
        <v>0.14042914879106627</v>
      </c>
      <c r="M14" s="275">
        <v>18.928999999999998</v>
      </c>
      <c r="N14" s="276">
        <v>0</v>
      </c>
      <c r="O14" s="276">
        <v>9.1158384972744315</v>
      </c>
      <c r="P14" s="277">
        <v>51</v>
      </c>
      <c r="Q14" s="278">
        <v>0</v>
      </c>
      <c r="R14" s="278">
        <v>134</v>
      </c>
    </row>
    <row r="15" spans="1:18" ht="16.5" x14ac:dyDescent="0.25">
      <c r="A15" s="291" t="s">
        <v>119</v>
      </c>
      <c r="B15" s="271" t="s">
        <v>231</v>
      </c>
      <c r="C15" s="261" t="s">
        <v>67</v>
      </c>
      <c r="D15" s="262">
        <v>0.83153913058653628</v>
      </c>
      <c r="E15" s="272">
        <v>3639</v>
      </c>
      <c r="F15" s="263" t="s">
        <v>120</v>
      </c>
      <c r="G15" s="273" t="s">
        <v>200</v>
      </c>
      <c r="H15" s="274">
        <v>17</v>
      </c>
      <c r="I15" s="264">
        <v>3160.7940000000003</v>
      </c>
      <c r="J15" s="265">
        <v>2.9062598016464658E-3</v>
      </c>
      <c r="K15" s="265">
        <v>0.42055372454084045</v>
      </c>
      <c r="L15" s="265">
        <v>0.14300204315751042</v>
      </c>
      <c r="M15" s="275">
        <v>18.297000000000001</v>
      </c>
      <c r="N15" s="276">
        <v>3.1637620167590801E-2</v>
      </c>
      <c r="O15" s="276">
        <v>22.494347939157059</v>
      </c>
      <c r="P15" s="277">
        <v>88</v>
      </c>
      <c r="Q15" s="278">
        <v>1</v>
      </c>
      <c r="R15" s="278">
        <v>711</v>
      </c>
    </row>
    <row r="16" spans="1:18" ht="16.5" x14ac:dyDescent="0.25">
      <c r="A16" s="291" t="s">
        <v>119</v>
      </c>
      <c r="B16" s="271" t="s">
        <v>233</v>
      </c>
      <c r="C16" s="261" t="s">
        <v>67</v>
      </c>
      <c r="D16" s="262">
        <v>0.84282323407280035</v>
      </c>
      <c r="E16" s="272">
        <v>3605</v>
      </c>
      <c r="F16" s="263" t="s">
        <v>120</v>
      </c>
      <c r="G16" s="273" t="s">
        <v>201</v>
      </c>
      <c r="H16" s="274">
        <v>5</v>
      </c>
      <c r="I16" s="264">
        <v>3485.8240000000001</v>
      </c>
      <c r="J16" s="265">
        <v>1.6983843985851173E-2</v>
      </c>
      <c r="K16" s="265">
        <v>0.33251126253952579</v>
      </c>
      <c r="L16" s="265">
        <v>0.13626620276869975</v>
      </c>
      <c r="M16" s="275">
        <v>20.497</v>
      </c>
      <c r="N16" s="276">
        <v>0</v>
      </c>
      <c r="O16" s="276">
        <v>5.1350842727573163</v>
      </c>
      <c r="P16" s="277">
        <v>63</v>
      </c>
      <c r="Q16" s="278">
        <v>0</v>
      </c>
      <c r="R16" s="278">
        <v>179</v>
      </c>
    </row>
    <row r="17" spans="1:18" ht="16.5" x14ac:dyDescent="0.25">
      <c r="A17" s="291" t="s">
        <v>119</v>
      </c>
      <c r="B17" s="271" t="s">
        <v>430</v>
      </c>
      <c r="C17" s="261" t="s">
        <v>70</v>
      </c>
      <c r="D17" s="262">
        <v>0.79437499999999994</v>
      </c>
      <c r="E17" s="272">
        <v>333</v>
      </c>
      <c r="F17" s="263" t="s">
        <v>91</v>
      </c>
      <c r="G17" s="273" t="s">
        <v>226</v>
      </c>
      <c r="H17" s="274">
        <v>1</v>
      </c>
      <c r="I17" s="264">
        <v>2405.221</v>
      </c>
      <c r="J17" s="265">
        <v>3.5612694541092976E-2</v>
      </c>
      <c r="K17" s="265">
        <v>0.38500773485672729</v>
      </c>
      <c r="L17" s="265">
        <v>0.14260643824413641</v>
      </c>
      <c r="M17" s="275">
        <v>17.062999999999999</v>
      </c>
      <c r="N17" s="276">
        <v>0</v>
      </c>
      <c r="O17" s="276">
        <v>6.7353478121137309</v>
      </c>
      <c r="P17" s="277">
        <v>59</v>
      </c>
      <c r="Q17" s="278">
        <v>0</v>
      </c>
      <c r="R17" s="278">
        <v>162</v>
      </c>
    </row>
    <row r="18" spans="1:18" ht="16.5" x14ac:dyDescent="0.25">
      <c r="A18" s="291" t="s">
        <v>119</v>
      </c>
      <c r="B18" s="271" t="s">
        <v>242</v>
      </c>
      <c r="C18" s="261" t="s">
        <v>70</v>
      </c>
      <c r="D18" s="262">
        <v>0.77880000000000005</v>
      </c>
      <c r="E18" s="272">
        <v>977</v>
      </c>
      <c r="F18" s="263" t="s">
        <v>123</v>
      </c>
      <c r="G18" s="273" t="s">
        <v>220</v>
      </c>
      <c r="H18" s="274">
        <v>1</v>
      </c>
      <c r="I18" s="264">
        <v>2361.9670000000001</v>
      </c>
      <c r="J18" s="265">
        <v>2.9869730436824508E-2</v>
      </c>
      <c r="K18" s="265">
        <v>0.40355075143269847</v>
      </c>
      <c r="L18" s="265">
        <v>0.15494633452702528</v>
      </c>
      <c r="M18" s="275">
        <v>14.276999999999999</v>
      </c>
      <c r="N18" s="276">
        <v>0</v>
      </c>
      <c r="O18" s="276">
        <v>10.584398511918243</v>
      </c>
      <c r="P18" s="277">
        <v>105</v>
      </c>
      <c r="Q18" s="278">
        <v>0</v>
      </c>
      <c r="R18" s="278">
        <v>250</v>
      </c>
    </row>
    <row r="19" spans="1:18" ht="16.5" x14ac:dyDescent="0.25">
      <c r="A19" s="291" t="s">
        <v>119</v>
      </c>
      <c r="B19" s="271" t="s">
        <v>255</v>
      </c>
      <c r="C19" s="261" t="s">
        <v>70</v>
      </c>
      <c r="D19" s="262">
        <v>0.78863636363636358</v>
      </c>
      <c r="E19" s="272">
        <v>9359</v>
      </c>
      <c r="F19" s="263" t="s">
        <v>122</v>
      </c>
      <c r="G19" s="273" t="s">
        <v>214</v>
      </c>
      <c r="H19" s="274">
        <v>1</v>
      </c>
      <c r="I19" s="264">
        <v>1626.13</v>
      </c>
      <c r="J19" s="265">
        <v>5.1501433180841417E-2</v>
      </c>
      <c r="K19" s="265">
        <v>0.37686510365507003</v>
      </c>
      <c r="L19" s="265">
        <v>0.19924606273791148</v>
      </c>
      <c r="M19" s="275">
        <v>17.382999999999999</v>
      </c>
      <c r="N19" s="276">
        <v>0</v>
      </c>
      <c r="O19" s="276">
        <v>10.823242914158154</v>
      </c>
      <c r="P19" s="277">
        <v>40</v>
      </c>
      <c r="Q19" s="278">
        <v>0</v>
      </c>
      <c r="R19" s="278">
        <v>176</v>
      </c>
    </row>
    <row r="20" spans="1:18" ht="16.5" x14ac:dyDescent="0.25">
      <c r="A20" s="291" t="s">
        <v>119</v>
      </c>
      <c r="B20" s="271" t="s">
        <v>257</v>
      </c>
      <c r="C20" s="261" t="s">
        <v>67</v>
      </c>
      <c r="D20" s="262">
        <v>0.83406249999999993</v>
      </c>
      <c r="E20" s="272">
        <v>1111</v>
      </c>
      <c r="F20" s="263" t="s">
        <v>91</v>
      </c>
      <c r="G20" s="273" t="s">
        <v>226</v>
      </c>
      <c r="H20" s="274">
        <v>3</v>
      </c>
      <c r="I20" s="264">
        <v>1331.8829999999998</v>
      </c>
      <c r="J20" s="265">
        <v>1.852746430707929E-2</v>
      </c>
      <c r="K20" s="265">
        <v>0.30559656326142187</v>
      </c>
      <c r="L20" s="265">
        <v>0.11307829061570006</v>
      </c>
      <c r="M20" s="275">
        <v>22.315999999999999</v>
      </c>
      <c r="N20" s="276">
        <v>0</v>
      </c>
      <c r="O20" s="276">
        <v>0.97606171112627771</v>
      </c>
      <c r="P20" s="277">
        <v>16</v>
      </c>
      <c r="Q20" s="278">
        <v>0</v>
      </c>
      <c r="R20" s="278">
        <v>37</v>
      </c>
    </row>
    <row r="21" spans="1:18" ht="16.5" x14ac:dyDescent="0.25">
      <c r="A21" s="291" t="s">
        <v>119</v>
      </c>
      <c r="B21" s="271" t="s">
        <v>265</v>
      </c>
      <c r="C21" s="261" t="s">
        <v>70</v>
      </c>
      <c r="D21" s="262">
        <v>0.79136363636363638</v>
      </c>
      <c r="E21" s="272">
        <v>7264</v>
      </c>
      <c r="F21" s="263" t="s">
        <v>122</v>
      </c>
      <c r="G21" s="273" t="s">
        <v>214</v>
      </c>
      <c r="H21" s="274">
        <v>1</v>
      </c>
      <c r="I21" s="264">
        <v>1545.604</v>
      </c>
      <c r="J21" s="265">
        <v>2.3081875072115531E-2</v>
      </c>
      <c r="K21" s="265">
        <v>0.39849362180128567</v>
      </c>
      <c r="L21" s="265">
        <v>0.16821902634827549</v>
      </c>
      <c r="M21" s="275">
        <v>17.579000000000001</v>
      </c>
      <c r="N21" s="276">
        <v>0.25879850207426996</v>
      </c>
      <c r="O21" s="276">
        <v>13.716320609936309</v>
      </c>
      <c r="P21" s="277">
        <v>36</v>
      </c>
      <c r="Q21" s="278">
        <v>4</v>
      </c>
      <c r="R21" s="278">
        <v>212</v>
      </c>
    </row>
    <row r="22" spans="1:18" ht="16.5" x14ac:dyDescent="0.25">
      <c r="A22" s="291" t="s">
        <v>119</v>
      </c>
      <c r="B22" s="271" t="s">
        <v>267</v>
      </c>
      <c r="C22" s="261" t="s">
        <v>67</v>
      </c>
      <c r="D22" s="262">
        <v>0.80941924646532226</v>
      </c>
      <c r="E22" s="272">
        <v>2484</v>
      </c>
      <c r="F22" s="263" t="s">
        <v>121</v>
      </c>
      <c r="G22" s="273" t="s">
        <v>207</v>
      </c>
      <c r="H22" s="274">
        <v>3</v>
      </c>
      <c r="I22" s="264">
        <v>2758.5259999999998</v>
      </c>
      <c r="J22" s="265">
        <v>1.8631600685304818E-2</v>
      </c>
      <c r="K22" s="265">
        <v>0.36568048688101307</v>
      </c>
      <c r="L22" s="265">
        <v>0.14137985286344953</v>
      </c>
      <c r="M22" s="275">
        <v>16.603999999999999</v>
      </c>
      <c r="N22" s="276">
        <v>0</v>
      </c>
      <c r="O22" s="276">
        <v>20.518204287362163</v>
      </c>
      <c r="P22" s="277">
        <v>64</v>
      </c>
      <c r="Q22" s="278">
        <v>0</v>
      </c>
      <c r="R22" s="278">
        <v>566</v>
      </c>
    </row>
    <row r="23" spans="1:18" ht="16.5" x14ac:dyDescent="0.25">
      <c r="A23" s="291" t="s">
        <v>119</v>
      </c>
      <c r="B23" s="271" t="s">
        <v>273</v>
      </c>
      <c r="C23" s="261" t="s">
        <v>67</v>
      </c>
      <c r="D23" s="262">
        <v>0.82138385674734415</v>
      </c>
      <c r="E23" s="272">
        <v>7069</v>
      </c>
      <c r="F23" s="263" t="s">
        <v>120</v>
      </c>
      <c r="G23" s="273" t="s">
        <v>199</v>
      </c>
      <c r="H23" s="274">
        <v>13</v>
      </c>
      <c r="I23" s="264">
        <v>2689.7550000000001</v>
      </c>
      <c r="J23" s="265">
        <v>1.3452427667551345E-2</v>
      </c>
      <c r="K23" s="265">
        <v>0.42843048484863466</v>
      </c>
      <c r="L23" s="265">
        <v>0.16547218750150725</v>
      </c>
      <c r="M23" s="275">
        <v>17.318000000000001</v>
      </c>
      <c r="N23" s="276">
        <v>0</v>
      </c>
      <c r="O23" s="276">
        <v>7.2125528161486825</v>
      </c>
      <c r="P23" s="277">
        <v>84</v>
      </c>
      <c r="Q23" s="278">
        <v>0</v>
      </c>
      <c r="R23" s="278">
        <v>194</v>
      </c>
    </row>
    <row r="24" spans="1:18" ht="16.5" x14ac:dyDescent="0.25">
      <c r="A24" s="291" t="s">
        <v>119</v>
      </c>
      <c r="B24" s="271" t="s">
        <v>277</v>
      </c>
      <c r="C24" s="261" t="s">
        <v>67</v>
      </c>
      <c r="D24" s="262">
        <v>0.81474332021553897</v>
      </c>
      <c r="E24" s="272">
        <v>8913</v>
      </c>
      <c r="F24" s="263" t="s">
        <v>120</v>
      </c>
      <c r="G24" s="273" t="s">
        <v>197</v>
      </c>
      <c r="H24" s="274">
        <v>2</v>
      </c>
      <c r="I24" s="264">
        <v>804.26600000000008</v>
      </c>
      <c r="J24" s="265">
        <v>5.4350376094962877E-2</v>
      </c>
      <c r="K24" s="265">
        <v>0.24974583518514007</v>
      </c>
      <c r="L24" s="265">
        <v>0.12433697309099229</v>
      </c>
      <c r="M24" s="275">
        <v>18.202000000000002</v>
      </c>
      <c r="N24" s="276">
        <v>0</v>
      </c>
      <c r="O24" s="276">
        <v>4.2274570850937376</v>
      </c>
      <c r="P24" s="277">
        <v>11</v>
      </c>
      <c r="Q24" s="278">
        <v>0</v>
      </c>
      <c r="R24" s="278">
        <v>34</v>
      </c>
    </row>
    <row r="25" spans="1:18" ht="16.5" x14ac:dyDescent="0.25">
      <c r="A25" s="291" t="s">
        <v>119</v>
      </c>
      <c r="B25" s="271" t="s">
        <v>279</v>
      </c>
      <c r="C25" s="261" t="s">
        <v>67</v>
      </c>
      <c r="D25" s="262">
        <v>0.80330576596028824</v>
      </c>
      <c r="E25" s="272">
        <v>6515</v>
      </c>
      <c r="F25" s="263" t="s">
        <v>121</v>
      </c>
      <c r="G25" s="273" t="s">
        <v>211</v>
      </c>
      <c r="H25" s="274">
        <v>2</v>
      </c>
      <c r="I25" s="264">
        <v>2368.3379999999997</v>
      </c>
      <c r="J25" s="265">
        <v>1.4712692701883598E-2</v>
      </c>
      <c r="K25" s="265">
        <v>0.3944591110626201</v>
      </c>
      <c r="L25" s="265">
        <v>0.19380679615831861</v>
      </c>
      <c r="M25" s="275">
        <v>15.973000000000001</v>
      </c>
      <c r="N25" s="276">
        <v>0</v>
      </c>
      <c r="O25" s="276">
        <v>21.534088462035406</v>
      </c>
      <c r="P25" s="277">
        <v>74</v>
      </c>
      <c r="Q25" s="278">
        <v>0</v>
      </c>
      <c r="R25" s="278">
        <v>510</v>
      </c>
    </row>
    <row r="26" spans="1:18" ht="16.5" x14ac:dyDescent="0.25">
      <c r="A26" s="291" t="s">
        <v>119</v>
      </c>
      <c r="B26" s="271" t="s">
        <v>286</v>
      </c>
      <c r="C26" s="261" t="s">
        <v>67</v>
      </c>
      <c r="D26" s="262">
        <v>0.84104318364982011</v>
      </c>
      <c r="E26" s="272">
        <v>5</v>
      </c>
      <c r="F26" s="263" t="s">
        <v>120</v>
      </c>
      <c r="G26" s="273" t="s">
        <v>195</v>
      </c>
      <c r="H26" s="274">
        <v>3</v>
      </c>
      <c r="I26" s="264">
        <v>5109.0259999999998</v>
      </c>
      <c r="J26" s="265">
        <v>1.0054629562207061E-2</v>
      </c>
      <c r="K26" s="265">
        <v>0.28198239320481044</v>
      </c>
      <c r="L26" s="265">
        <v>0.15462829901433267</v>
      </c>
      <c r="M26" s="275">
        <v>20.937999999999999</v>
      </c>
      <c r="N26" s="276">
        <v>0</v>
      </c>
      <c r="O26" s="276">
        <v>4.5605561608024701</v>
      </c>
      <c r="P26" s="277">
        <v>47</v>
      </c>
      <c r="Q26" s="278">
        <v>0</v>
      </c>
      <c r="R26" s="278">
        <v>233</v>
      </c>
    </row>
    <row r="27" spans="1:18" ht="16.5" x14ac:dyDescent="0.25">
      <c r="A27" s="291" t="s">
        <v>119</v>
      </c>
      <c r="B27" s="271" t="s">
        <v>292</v>
      </c>
      <c r="C27" s="261" t="s">
        <v>67</v>
      </c>
      <c r="D27" s="262">
        <v>0.82840000000000003</v>
      </c>
      <c r="E27" s="272">
        <v>5023</v>
      </c>
      <c r="F27" s="263" t="s">
        <v>123</v>
      </c>
      <c r="G27" s="273" t="s">
        <v>220</v>
      </c>
      <c r="H27" s="274">
        <v>1</v>
      </c>
      <c r="I27" s="264">
        <v>3388.5920000000001</v>
      </c>
      <c r="J27" s="265">
        <v>1.407145493060508E-2</v>
      </c>
      <c r="K27" s="265">
        <v>0.37051207372088285</v>
      </c>
      <c r="L27" s="265">
        <v>0.17440872197065921</v>
      </c>
      <c r="M27" s="275">
        <v>12.727</v>
      </c>
      <c r="N27" s="276">
        <v>0</v>
      </c>
      <c r="O27" s="276">
        <v>23.962755032178556</v>
      </c>
      <c r="P27" s="277">
        <v>100</v>
      </c>
      <c r="Q27" s="278">
        <v>0</v>
      </c>
      <c r="R27" s="278">
        <v>812</v>
      </c>
    </row>
    <row r="28" spans="1:18" ht="16.5" x14ac:dyDescent="0.25">
      <c r="A28" s="291" t="s">
        <v>119</v>
      </c>
      <c r="B28" s="271" t="s">
        <v>296</v>
      </c>
      <c r="C28" s="261" t="s">
        <v>67</v>
      </c>
      <c r="D28" s="262">
        <v>0.82785792309454509</v>
      </c>
      <c r="E28" s="272">
        <v>981</v>
      </c>
      <c r="F28" s="263" t="s">
        <v>121</v>
      </c>
      <c r="G28" s="273" t="s">
        <v>211</v>
      </c>
      <c r="H28" s="274">
        <v>2</v>
      </c>
      <c r="I28" s="264">
        <v>2341.5950000000003</v>
      </c>
      <c r="J28" s="265">
        <v>1.5763516589611448E-2</v>
      </c>
      <c r="K28" s="265">
        <v>0.3500832253344599</v>
      </c>
      <c r="L28" s="265">
        <v>0.18534375073400824</v>
      </c>
      <c r="M28" s="275">
        <v>15.734999999999999</v>
      </c>
      <c r="N28" s="276">
        <v>4.2705933348849819E-2</v>
      </c>
      <c r="O28" s="276">
        <v>36.385455213220048</v>
      </c>
      <c r="P28" s="277">
        <v>29</v>
      </c>
      <c r="Q28" s="278">
        <v>1</v>
      </c>
      <c r="R28" s="278">
        <v>852</v>
      </c>
    </row>
    <row r="29" spans="1:18" ht="16.5" x14ac:dyDescent="0.25">
      <c r="A29" s="291" t="s">
        <v>119</v>
      </c>
      <c r="B29" s="271" t="s">
        <v>398</v>
      </c>
      <c r="C29" s="261" t="s">
        <v>67</v>
      </c>
      <c r="D29" s="262">
        <v>0.84991607490565169</v>
      </c>
      <c r="E29" s="272">
        <v>2544</v>
      </c>
      <c r="F29" s="263" t="s">
        <v>120</v>
      </c>
      <c r="G29" s="273" t="s">
        <v>197</v>
      </c>
      <c r="H29" s="274">
        <v>2</v>
      </c>
      <c r="I29" s="264">
        <v>930.76499999999999</v>
      </c>
      <c r="J29" s="265">
        <v>3.1857983149606577E-2</v>
      </c>
      <c r="K29" s="265">
        <v>0.25254833480270344</v>
      </c>
      <c r="L29" s="265">
        <v>0.12785182081406155</v>
      </c>
      <c r="M29" s="275">
        <v>18.195</v>
      </c>
      <c r="N29" s="276">
        <v>0.10743850488576601</v>
      </c>
      <c r="O29" s="276">
        <v>11.925674042320027</v>
      </c>
      <c r="P29" s="277">
        <v>9</v>
      </c>
      <c r="Q29" s="278">
        <v>1</v>
      </c>
      <c r="R29" s="278">
        <v>111</v>
      </c>
    </row>
    <row r="30" spans="1:18" ht="16.5" x14ac:dyDescent="0.25">
      <c r="A30" s="291" t="s">
        <v>119</v>
      </c>
      <c r="B30" s="271" t="s">
        <v>465</v>
      </c>
      <c r="C30" s="261" t="s">
        <v>67</v>
      </c>
      <c r="D30" s="262">
        <v>0.84060402540911228</v>
      </c>
      <c r="E30" s="272">
        <v>6904</v>
      </c>
      <c r="F30" s="263" t="s">
        <v>120</v>
      </c>
      <c r="G30" s="273" t="s">
        <v>200</v>
      </c>
      <c r="H30" s="274">
        <v>5</v>
      </c>
      <c r="I30" s="264">
        <v>980.36599999999999</v>
      </c>
      <c r="J30" s="265">
        <v>2.2066977408276477E-2</v>
      </c>
      <c r="K30" s="265">
        <v>0.35556246484992543</v>
      </c>
      <c r="L30" s="265">
        <v>0.11873397792482925</v>
      </c>
      <c r="M30" s="275">
        <v>19.050999999999998</v>
      </c>
      <c r="N30" s="276">
        <v>0</v>
      </c>
      <c r="O30" s="276">
        <v>15.096402772025957</v>
      </c>
      <c r="P30" s="277">
        <v>23</v>
      </c>
      <c r="Q30" s="278">
        <v>0</v>
      </c>
      <c r="R30" s="278">
        <v>159</v>
      </c>
    </row>
    <row r="31" spans="1:18" ht="16.5" x14ac:dyDescent="0.25">
      <c r="A31" s="291" t="s">
        <v>119</v>
      </c>
      <c r="B31" s="271" t="s">
        <v>473</v>
      </c>
      <c r="C31" s="261" t="s">
        <v>70</v>
      </c>
      <c r="D31" s="262">
        <v>0.73199999999999998</v>
      </c>
      <c r="E31" s="272">
        <v>3430</v>
      </c>
      <c r="F31" s="263" t="s">
        <v>123</v>
      </c>
      <c r="G31" s="273" t="s">
        <v>222</v>
      </c>
      <c r="H31" s="274">
        <v>1</v>
      </c>
      <c r="I31" s="264">
        <v>2445.38</v>
      </c>
      <c r="J31" s="265">
        <v>2.4918738216060696E-2</v>
      </c>
      <c r="K31" s="265">
        <v>0.35259465996002815</v>
      </c>
      <c r="L31" s="265">
        <v>0.11654630364196975</v>
      </c>
      <c r="M31" s="275">
        <v>16.596</v>
      </c>
      <c r="N31" s="276">
        <v>0</v>
      </c>
      <c r="O31" s="276">
        <v>33.491727257113411</v>
      </c>
      <c r="P31" s="277">
        <v>60</v>
      </c>
      <c r="Q31" s="278">
        <v>0</v>
      </c>
      <c r="R31" s="278">
        <v>819</v>
      </c>
    </row>
    <row r="32" spans="1:18" ht="16.5" x14ac:dyDescent="0.25">
      <c r="A32" s="291" t="s">
        <v>119</v>
      </c>
      <c r="B32" s="271" t="s">
        <v>308</v>
      </c>
      <c r="C32" s="261" t="s">
        <v>67</v>
      </c>
      <c r="D32" s="262">
        <v>0.8404631131594682</v>
      </c>
      <c r="E32" s="272">
        <v>325</v>
      </c>
      <c r="F32" s="263" t="s">
        <v>121</v>
      </c>
      <c r="G32" s="273" t="s">
        <v>205</v>
      </c>
      <c r="H32" s="274">
        <v>2</v>
      </c>
      <c r="I32" s="264">
        <v>2434.3530000000001</v>
      </c>
      <c r="J32" s="265">
        <v>2.2040218473229241E-3</v>
      </c>
      <c r="K32" s="265">
        <v>0.36443692896776031</v>
      </c>
      <c r="L32" s="265">
        <v>0.16390392026135897</v>
      </c>
      <c r="M32" s="275">
        <v>16.419</v>
      </c>
      <c r="N32" s="276">
        <v>4.1078676757232827E-2</v>
      </c>
      <c r="O32" s="276">
        <v>51.512660653569959</v>
      </c>
      <c r="P32" s="277">
        <v>26</v>
      </c>
      <c r="Q32" s="278">
        <v>1</v>
      </c>
      <c r="R32" s="278">
        <v>1254</v>
      </c>
    </row>
    <row r="33" spans="1:18" ht="16.5" x14ac:dyDescent="0.25">
      <c r="A33" s="291" t="s">
        <v>119</v>
      </c>
      <c r="B33" s="271" t="s">
        <v>310</v>
      </c>
      <c r="C33" s="261" t="s">
        <v>67</v>
      </c>
      <c r="D33" s="262">
        <v>0.80638074090342549</v>
      </c>
      <c r="E33" s="272">
        <v>7371</v>
      </c>
      <c r="F33" s="263" t="s">
        <v>121</v>
      </c>
      <c r="G33" s="273" t="s">
        <v>210</v>
      </c>
      <c r="H33" s="274">
        <v>3</v>
      </c>
      <c r="I33" s="264">
        <v>1337.348</v>
      </c>
      <c r="J33" s="265">
        <v>3.3095071503534919E-2</v>
      </c>
      <c r="K33" s="265">
        <v>0.36130746539435116</v>
      </c>
      <c r="L33" s="265">
        <v>0.10991903378926055</v>
      </c>
      <c r="M33" s="275">
        <v>17.494</v>
      </c>
      <c r="N33" s="276">
        <v>7.4774852917864315E-2</v>
      </c>
      <c r="O33" s="276">
        <v>41.05139425190751</v>
      </c>
      <c r="P33" s="277">
        <v>28</v>
      </c>
      <c r="Q33" s="278">
        <v>1</v>
      </c>
      <c r="R33" s="278">
        <v>549</v>
      </c>
    </row>
    <row r="34" spans="1:18" ht="16.5" x14ac:dyDescent="0.25">
      <c r="A34" s="291" t="s">
        <v>119</v>
      </c>
      <c r="B34" s="271" t="s">
        <v>316</v>
      </c>
      <c r="C34" s="261" t="s">
        <v>70</v>
      </c>
      <c r="D34" s="262">
        <v>0.79143512651817582</v>
      </c>
      <c r="E34" s="272">
        <v>1443</v>
      </c>
      <c r="F34" s="263" t="s">
        <v>122</v>
      </c>
      <c r="G34" s="273" t="s">
        <v>213</v>
      </c>
      <c r="H34" s="274">
        <v>2</v>
      </c>
      <c r="I34" s="264">
        <v>909.76199999999994</v>
      </c>
      <c r="J34" s="265">
        <v>4.3511265297446207E-2</v>
      </c>
      <c r="K34" s="265">
        <v>0.41630843908276921</v>
      </c>
      <c r="L34" s="265">
        <v>0.20994501858727888</v>
      </c>
      <c r="M34" s="275">
        <v>18.984999999999999</v>
      </c>
      <c r="N34" s="276">
        <v>0</v>
      </c>
      <c r="O34" s="276">
        <v>28.359065337967515</v>
      </c>
      <c r="P34" s="277">
        <v>29</v>
      </c>
      <c r="Q34" s="278">
        <v>0</v>
      </c>
      <c r="R34" s="278">
        <v>258</v>
      </c>
    </row>
    <row r="35" spans="1:18" ht="16.5" x14ac:dyDescent="0.25">
      <c r="A35" s="291" t="s">
        <v>119</v>
      </c>
      <c r="B35" s="271" t="s">
        <v>322</v>
      </c>
      <c r="C35" s="261" t="s">
        <v>67</v>
      </c>
      <c r="D35" s="262">
        <v>0.83583728453743145</v>
      </c>
      <c r="E35" s="272">
        <v>4636</v>
      </c>
      <c r="F35" s="263" t="s">
        <v>121</v>
      </c>
      <c r="G35" s="273" t="s">
        <v>206</v>
      </c>
      <c r="H35" s="274">
        <v>13</v>
      </c>
      <c r="I35" s="264">
        <v>2322.6800000000003</v>
      </c>
      <c r="J35" s="265">
        <v>8.1389618484368157E-3</v>
      </c>
      <c r="K35" s="265">
        <v>0.43769843833458716</v>
      </c>
      <c r="L35" s="265">
        <v>0.12700845574939296</v>
      </c>
      <c r="M35" s="275">
        <v>16.251000000000001</v>
      </c>
      <c r="N35" s="276">
        <v>0</v>
      </c>
      <c r="O35" s="276">
        <v>17.652022663474948</v>
      </c>
      <c r="P35" s="277">
        <v>89</v>
      </c>
      <c r="Q35" s="278">
        <v>0</v>
      </c>
      <c r="R35" s="278">
        <v>410</v>
      </c>
    </row>
    <row r="36" spans="1:18" ht="16.5" x14ac:dyDescent="0.25">
      <c r="A36" s="291" t="s">
        <v>119</v>
      </c>
      <c r="B36" s="271" t="s">
        <v>328</v>
      </c>
      <c r="C36" s="261" t="s">
        <v>70</v>
      </c>
      <c r="D36" s="262">
        <v>0.78023026854354682</v>
      </c>
      <c r="E36" s="272">
        <v>6865</v>
      </c>
      <c r="F36" s="263" t="s">
        <v>123</v>
      </c>
      <c r="G36" s="273" t="s">
        <v>224</v>
      </c>
      <c r="H36" s="274">
        <v>2</v>
      </c>
      <c r="I36" s="264">
        <v>3635.1459999999997</v>
      </c>
      <c r="J36" s="265">
        <v>3.3920408186794093E-2</v>
      </c>
      <c r="K36" s="265">
        <v>0.30180395137614269</v>
      </c>
      <c r="L36" s="265">
        <v>0.13396985980755655</v>
      </c>
      <c r="M36" s="275">
        <v>15.41</v>
      </c>
      <c r="N36" s="276">
        <v>2.75092114594572E-2</v>
      </c>
      <c r="O36" s="276">
        <v>4.8966396397833822</v>
      </c>
      <c r="P36" s="277">
        <v>66</v>
      </c>
      <c r="Q36" s="278">
        <v>1</v>
      </c>
      <c r="R36" s="278">
        <v>178</v>
      </c>
    </row>
    <row r="37" spans="1:18" ht="16.5" x14ac:dyDescent="0.25">
      <c r="A37" s="291" t="s">
        <v>119</v>
      </c>
      <c r="B37" s="271" t="s">
        <v>336</v>
      </c>
      <c r="C37" s="261" t="s">
        <v>67</v>
      </c>
      <c r="D37" s="262">
        <v>0.81636170427763521</v>
      </c>
      <c r="E37" s="272">
        <v>151</v>
      </c>
      <c r="F37" s="263" t="s">
        <v>120</v>
      </c>
      <c r="G37" s="273" t="s">
        <v>199</v>
      </c>
      <c r="H37" s="274">
        <v>3</v>
      </c>
      <c r="I37" s="264">
        <v>5851.13</v>
      </c>
      <c r="J37" s="265">
        <v>6.1375212748822912E-2</v>
      </c>
      <c r="K37" s="265">
        <v>0.23508798512397663</v>
      </c>
      <c r="L37" s="265">
        <v>0.12578766836491412</v>
      </c>
      <c r="M37" s="275">
        <v>22.795999999999999</v>
      </c>
      <c r="N37" s="276">
        <v>0</v>
      </c>
      <c r="O37" s="276">
        <v>5.3664847644813909</v>
      </c>
      <c r="P37" s="277">
        <v>33</v>
      </c>
      <c r="Q37" s="278">
        <v>0</v>
      </c>
      <c r="R37" s="278">
        <v>314</v>
      </c>
    </row>
    <row r="38" spans="1:18" ht="16.5" x14ac:dyDescent="0.25">
      <c r="A38" s="291" t="s">
        <v>119</v>
      </c>
      <c r="B38" s="271" t="s">
        <v>338</v>
      </c>
      <c r="C38" s="261" t="s">
        <v>67</v>
      </c>
      <c r="D38" s="262">
        <v>0.84846731611253057</v>
      </c>
      <c r="E38" s="272">
        <v>1234</v>
      </c>
      <c r="F38" s="263" t="s">
        <v>120</v>
      </c>
      <c r="G38" s="273" t="s">
        <v>200</v>
      </c>
      <c r="H38" s="274">
        <v>15</v>
      </c>
      <c r="I38" s="264">
        <v>2643.1689999999999</v>
      </c>
      <c r="J38" s="265">
        <v>2.3986054150091675E-2</v>
      </c>
      <c r="K38" s="265">
        <v>0.37453637577684123</v>
      </c>
      <c r="L38" s="265">
        <v>0.14941714240462237</v>
      </c>
      <c r="M38" s="275">
        <v>16.606999999999999</v>
      </c>
      <c r="N38" s="276">
        <v>0</v>
      </c>
      <c r="O38" s="276">
        <v>9.8745104834386304</v>
      </c>
      <c r="P38" s="277">
        <v>75</v>
      </c>
      <c r="Q38" s="278">
        <v>0</v>
      </c>
      <c r="R38" s="278">
        <v>271</v>
      </c>
    </row>
    <row r="39" spans="1:18" ht="16.5" x14ac:dyDescent="0.25">
      <c r="A39" s="291" t="s">
        <v>119</v>
      </c>
      <c r="B39" s="271" t="s">
        <v>344</v>
      </c>
      <c r="C39" s="261" t="s">
        <v>70</v>
      </c>
      <c r="D39" s="262">
        <v>0.77253701619916093</v>
      </c>
      <c r="E39" s="272">
        <v>5114</v>
      </c>
      <c r="F39" s="263" t="s">
        <v>120</v>
      </c>
      <c r="G39" s="273" t="s">
        <v>195</v>
      </c>
      <c r="H39" s="274">
        <v>8</v>
      </c>
      <c r="I39" s="264">
        <v>2277.7359999999999</v>
      </c>
      <c r="J39" s="265">
        <v>1.0826459921627889E-2</v>
      </c>
      <c r="K39" s="265">
        <v>0.35572364302638843</v>
      </c>
      <c r="L39" s="265">
        <v>0.22322903553196283</v>
      </c>
      <c r="M39" s="275">
        <v>21.738</v>
      </c>
      <c r="N39" s="276">
        <v>0</v>
      </c>
      <c r="O39" s="276">
        <v>20.81013778594183</v>
      </c>
      <c r="P39" s="277">
        <v>30</v>
      </c>
      <c r="Q39" s="278">
        <v>0</v>
      </c>
      <c r="R39" s="278">
        <v>501</v>
      </c>
    </row>
    <row r="40" spans="1:18" ht="16.5" x14ac:dyDescent="0.25">
      <c r="A40" s="291" t="s">
        <v>119</v>
      </c>
      <c r="B40" s="271" t="s">
        <v>352</v>
      </c>
      <c r="C40" s="261" t="s">
        <v>67</v>
      </c>
      <c r="D40" s="262">
        <v>0.80694388609679424</v>
      </c>
      <c r="E40" s="272">
        <v>11</v>
      </c>
      <c r="F40" s="263" t="s">
        <v>123</v>
      </c>
      <c r="G40" s="273" t="s">
        <v>222</v>
      </c>
      <c r="H40" s="274">
        <v>11</v>
      </c>
      <c r="I40" s="264">
        <v>1876.9960000000001</v>
      </c>
      <c r="J40" s="265">
        <v>1.0249650261400045E-2</v>
      </c>
      <c r="K40" s="265">
        <v>0.35661275404423537</v>
      </c>
      <c r="L40" s="265">
        <v>0.13905197453803844</v>
      </c>
      <c r="M40" s="275">
        <v>15.933</v>
      </c>
      <c r="N40" s="276">
        <v>5.3276618596949592E-2</v>
      </c>
      <c r="O40" s="276">
        <v>7.7251096965576904</v>
      </c>
      <c r="P40" s="277">
        <v>23</v>
      </c>
      <c r="Q40" s="278">
        <v>1</v>
      </c>
      <c r="R40" s="278">
        <v>145</v>
      </c>
    </row>
    <row r="41" spans="1:18" ht="16.5" x14ac:dyDescent="0.25">
      <c r="A41" s="291" t="s">
        <v>119</v>
      </c>
      <c r="B41" s="271" t="s">
        <v>367</v>
      </c>
      <c r="C41" s="261" t="s">
        <v>67</v>
      </c>
      <c r="D41" s="262">
        <v>0.81562405234610547</v>
      </c>
      <c r="E41" s="272">
        <v>8327</v>
      </c>
      <c r="F41" s="263" t="s">
        <v>120</v>
      </c>
      <c r="G41" s="273" t="s">
        <v>195</v>
      </c>
      <c r="H41" s="274">
        <v>2</v>
      </c>
      <c r="I41" s="264">
        <v>5492.4340000000002</v>
      </c>
      <c r="J41" s="265">
        <v>2.1067575154298499E-2</v>
      </c>
      <c r="K41" s="265">
        <v>0.35245157262854615</v>
      </c>
      <c r="L41" s="265">
        <v>0.16459005242484478</v>
      </c>
      <c r="M41" s="275">
        <v>19.922000000000001</v>
      </c>
      <c r="N41" s="276">
        <v>0</v>
      </c>
      <c r="O41" s="276">
        <v>0.98317066713955958</v>
      </c>
      <c r="P41" s="277">
        <v>119</v>
      </c>
      <c r="Q41" s="278">
        <v>0</v>
      </c>
      <c r="R41" s="278">
        <v>54</v>
      </c>
    </row>
    <row r="42" spans="1:18" ht="16.5" x14ac:dyDescent="0.25">
      <c r="A42" s="291" t="s">
        <v>119</v>
      </c>
      <c r="B42" s="271" t="s">
        <v>369</v>
      </c>
      <c r="C42" s="261" t="s">
        <v>67</v>
      </c>
      <c r="D42" s="262">
        <v>0.82259733741112173</v>
      </c>
      <c r="E42" s="272">
        <v>1294</v>
      </c>
      <c r="F42" s="263" t="s">
        <v>91</v>
      </c>
      <c r="G42" s="273" t="s">
        <v>226</v>
      </c>
      <c r="H42" s="274">
        <v>14</v>
      </c>
      <c r="I42" s="264">
        <v>2698.3890000000001</v>
      </c>
      <c r="J42" s="265">
        <v>2.6481933027090763E-2</v>
      </c>
      <c r="K42" s="265">
        <v>0.37983800011153079</v>
      </c>
      <c r="L42" s="265">
        <v>0.13637766830505163</v>
      </c>
      <c r="M42" s="275">
        <v>15.186999999999999</v>
      </c>
      <c r="N42" s="276">
        <v>0</v>
      </c>
      <c r="O42" s="276">
        <v>8.6347817160535421</v>
      </c>
      <c r="P42" s="277">
        <v>60</v>
      </c>
      <c r="Q42" s="278">
        <v>0</v>
      </c>
      <c r="R42" s="278">
        <v>233</v>
      </c>
    </row>
  </sheetData>
  <phoneticPr fontId="2" type="noConversion"/>
  <conditionalFormatting sqref="C14:D4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L46"/>
  <sheetViews>
    <sheetView showGridLines="0" workbookViewId="0">
      <selection activeCell="A7" sqref="A7"/>
    </sheetView>
  </sheetViews>
  <sheetFormatPr defaultRowHeight="13.5" x14ac:dyDescent="0.25"/>
  <cols>
    <col min="1" max="16384" width="9.140625" style="284"/>
  </cols>
  <sheetData>
    <row r="1" spans="1:12" x14ac:dyDescent="0.25">
      <c r="A1" s="279"/>
      <c r="B1" s="280"/>
      <c r="C1" s="281"/>
      <c r="D1" s="282"/>
      <c r="E1" s="282"/>
      <c r="F1" s="283"/>
      <c r="G1" s="282"/>
      <c r="H1" s="282"/>
      <c r="I1" s="282"/>
      <c r="J1" s="282"/>
      <c r="K1" s="282"/>
      <c r="L1" s="282"/>
    </row>
    <row r="2" spans="1:12" ht="41.25" x14ac:dyDescent="0.25">
      <c r="A2" s="297" t="s">
        <v>373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</row>
    <row r="4" spans="1:12" ht="17.25" x14ac:dyDescent="0.25">
      <c r="A4" s="285" t="s">
        <v>374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</row>
    <row r="5" spans="1:12" ht="26.25" x14ac:dyDescent="0.25">
      <c r="A5" s="287" t="s">
        <v>375</v>
      </c>
    </row>
    <row r="6" spans="1:12" ht="26.25" x14ac:dyDescent="0.25">
      <c r="A6" s="287" t="s">
        <v>376</v>
      </c>
    </row>
    <row r="7" spans="1:12" ht="26.25" x14ac:dyDescent="0.25">
      <c r="A7" s="287"/>
    </row>
    <row r="8" spans="1:12" ht="17.25" x14ac:dyDescent="0.25">
      <c r="A8" s="288" t="s">
        <v>377</v>
      </c>
    </row>
    <row r="9" spans="1:12" ht="40.5" x14ac:dyDescent="0.25">
      <c r="A9" s="266" t="s">
        <v>0</v>
      </c>
      <c r="B9" s="267" t="s">
        <v>74</v>
      </c>
      <c r="C9" s="259" t="s">
        <v>65</v>
      </c>
      <c r="D9" s="259" t="s">
        <v>159</v>
      </c>
      <c r="E9" s="268" t="s">
        <v>145</v>
      </c>
      <c r="F9" s="267" t="s">
        <v>150</v>
      </c>
      <c r="G9" s="268" t="s">
        <v>148</v>
      </c>
      <c r="H9" s="268" t="s">
        <v>152</v>
      </c>
      <c r="I9" s="260" t="s">
        <v>154</v>
      </c>
      <c r="J9" s="268" t="s">
        <v>11</v>
      </c>
      <c r="K9" s="268" t="s">
        <v>12</v>
      </c>
      <c r="L9" s="268" t="s">
        <v>181</v>
      </c>
    </row>
    <row r="10" spans="1:12" ht="16.5" x14ac:dyDescent="0.25">
      <c r="A10" s="270" t="s">
        <v>119</v>
      </c>
      <c r="B10" s="271" t="s">
        <v>227</v>
      </c>
      <c r="C10" s="261" t="s">
        <v>67</v>
      </c>
      <c r="D10" s="262">
        <v>0.83467673397981001</v>
      </c>
      <c r="E10" s="272">
        <v>9899</v>
      </c>
      <c r="F10" s="263" t="s">
        <v>120</v>
      </c>
      <c r="G10" s="273" t="s">
        <v>197</v>
      </c>
      <c r="H10" s="274">
        <v>14</v>
      </c>
      <c r="I10" s="264">
        <v>2595.6129999999998</v>
      </c>
      <c r="J10" s="265">
        <v>2.2004061403120605E-2</v>
      </c>
      <c r="K10" s="265">
        <v>0.41678187491596141</v>
      </c>
      <c r="L10" s="289">
        <v>70</v>
      </c>
    </row>
    <row r="11" spans="1:12" ht="16.5" x14ac:dyDescent="0.25">
      <c r="A11" s="270" t="s">
        <v>119</v>
      </c>
      <c r="B11" s="271" t="s">
        <v>233</v>
      </c>
      <c r="C11" s="261" t="s">
        <v>69</v>
      </c>
      <c r="D11" s="262">
        <v>0.88393143089506576</v>
      </c>
      <c r="E11" s="272">
        <v>3605</v>
      </c>
      <c r="F11" s="263" t="s">
        <v>120</v>
      </c>
      <c r="G11" s="273" t="s">
        <v>196</v>
      </c>
      <c r="H11" s="274">
        <v>12</v>
      </c>
      <c r="I11" s="264">
        <v>2846.6650000000004</v>
      </c>
      <c r="J11" s="265">
        <v>2.2402547307108747E-2</v>
      </c>
      <c r="K11" s="265">
        <v>0.32867615332029571</v>
      </c>
      <c r="L11" s="289">
        <v>49</v>
      </c>
    </row>
    <row r="12" spans="1:12" ht="16.5" x14ac:dyDescent="0.25">
      <c r="A12" s="270" t="s">
        <v>119</v>
      </c>
      <c r="B12" s="271" t="s">
        <v>239</v>
      </c>
      <c r="C12" s="261" t="s">
        <v>69</v>
      </c>
      <c r="D12" s="262">
        <v>0.87666666666666659</v>
      </c>
      <c r="E12" s="272">
        <v>6580</v>
      </c>
      <c r="F12" s="263" t="s">
        <v>121</v>
      </c>
      <c r="G12" s="273" t="s">
        <v>206</v>
      </c>
      <c r="H12" s="274">
        <v>1</v>
      </c>
      <c r="I12" s="264">
        <v>2798.6990000000001</v>
      </c>
      <c r="J12" s="265">
        <v>2.030153324468106E-2</v>
      </c>
      <c r="K12" s="265">
        <v>0.3911113141481381</v>
      </c>
      <c r="L12" s="289">
        <v>55</v>
      </c>
    </row>
    <row r="13" spans="1:12" ht="16.5" x14ac:dyDescent="0.25">
      <c r="A13" s="270" t="s">
        <v>119</v>
      </c>
      <c r="B13" s="271" t="s">
        <v>241</v>
      </c>
      <c r="C13" s="261" t="s">
        <v>70</v>
      </c>
      <c r="D13" s="262">
        <v>0.72571853034985478</v>
      </c>
      <c r="E13" s="272">
        <v>207</v>
      </c>
      <c r="F13" s="263" t="s">
        <v>120</v>
      </c>
      <c r="G13" s="273" t="s">
        <v>194</v>
      </c>
      <c r="H13" s="274">
        <v>2</v>
      </c>
      <c r="I13" s="264">
        <v>5643.9769999999999</v>
      </c>
      <c r="J13" s="265">
        <v>7.5505189803547401E-3</v>
      </c>
      <c r="K13" s="265">
        <v>0.33715164417292082</v>
      </c>
      <c r="L13" s="289">
        <v>81</v>
      </c>
    </row>
    <row r="14" spans="1:12" ht="16.5" x14ac:dyDescent="0.25">
      <c r="A14" s="270" t="s">
        <v>119</v>
      </c>
      <c r="B14" s="271" t="s">
        <v>242</v>
      </c>
      <c r="C14" s="261" t="s">
        <v>70</v>
      </c>
      <c r="D14" s="262">
        <v>0.79960000000000009</v>
      </c>
      <c r="E14" s="272">
        <v>977</v>
      </c>
      <c r="F14" s="263" t="s">
        <v>123</v>
      </c>
      <c r="G14" s="273" t="s">
        <v>220</v>
      </c>
      <c r="H14" s="274">
        <v>1</v>
      </c>
      <c r="I14" s="264">
        <v>2543.8209999999999</v>
      </c>
      <c r="J14" s="265">
        <v>3.5749337360975061E-2</v>
      </c>
      <c r="K14" s="265">
        <v>0.32848752215888799</v>
      </c>
      <c r="L14" s="289">
        <v>67</v>
      </c>
    </row>
    <row r="15" spans="1:12" ht="16.5" x14ac:dyDescent="0.25">
      <c r="A15" s="270" t="s">
        <v>119</v>
      </c>
      <c r="B15" s="271" t="s">
        <v>244</v>
      </c>
      <c r="C15" s="261" t="s">
        <v>69</v>
      </c>
      <c r="D15" s="262">
        <v>0.85529411764705887</v>
      </c>
      <c r="E15" s="272">
        <v>8574</v>
      </c>
      <c r="F15" s="263" t="s">
        <v>120</v>
      </c>
      <c r="G15" s="273" t="s">
        <v>196</v>
      </c>
      <c r="H15" s="274">
        <v>1</v>
      </c>
      <c r="I15" s="264">
        <v>5719.2749999999996</v>
      </c>
      <c r="J15" s="265">
        <v>3.4564462167668369E-2</v>
      </c>
      <c r="K15" s="265">
        <v>0.32467707367621379</v>
      </c>
      <c r="L15" s="289">
        <v>108</v>
      </c>
    </row>
    <row r="16" spans="1:12" ht="16.5" x14ac:dyDescent="0.25">
      <c r="A16" s="270" t="s">
        <v>119</v>
      </c>
      <c r="B16" s="271" t="s">
        <v>246</v>
      </c>
      <c r="C16" s="261" t="s">
        <v>69</v>
      </c>
      <c r="D16" s="262">
        <v>0.86211360242480384</v>
      </c>
      <c r="E16" s="272">
        <v>6643</v>
      </c>
      <c r="F16" s="263" t="s">
        <v>120</v>
      </c>
      <c r="G16" s="273" t="s">
        <v>197</v>
      </c>
      <c r="H16" s="274">
        <v>11</v>
      </c>
      <c r="I16" s="264">
        <v>3300.2279999999996</v>
      </c>
      <c r="J16" s="265">
        <v>3.8522509118421422E-2</v>
      </c>
      <c r="K16" s="265">
        <v>0.31500711852950875</v>
      </c>
      <c r="L16" s="289">
        <v>42</v>
      </c>
    </row>
    <row r="17" spans="1:12" ht="16.5" x14ac:dyDescent="0.25">
      <c r="A17" s="270" t="s">
        <v>119</v>
      </c>
      <c r="B17" s="271" t="s">
        <v>248</v>
      </c>
      <c r="C17" s="261" t="s">
        <v>69</v>
      </c>
      <c r="D17" s="262">
        <v>0.85899999999999999</v>
      </c>
      <c r="E17" s="272">
        <v>1784</v>
      </c>
      <c r="F17" s="263" t="s">
        <v>121</v>
      </c>
      <c r="G17" s="273" t="s">
        <v>202</v>
      </c>
      <c r="H17" s="274">
        <v>1</v>
      </c>
      <c r="I17" s="264">
        <v>2823.5340000000001</v>
      </c>
      <c r="J17" s="265">
        <v>9.4023038173435269E-3</v>
      </c>
      <c r="K17" s="265">
        <v>0.39450286820593566</v>
      </c>
      <c r="L17" s="289">
        <v>75</v>
      </c>
    </row>
    <row r="18" spans="1:12" ht="16.5" x14ac:dyDescent="0.25">
      <c r="A18" s="270" t="s">
        <v>119</v>
      </c>
      <c r="B18" s="271" t="s">
        <v>250</v>
      </c>
      <c r="C18" s="261" t="s">
        <v>68</v>
      </c>
      <c r="D18" s="262">
        <v>0.90300721256978045</v>
      </c>
      <c r="E18" s="272">
        <v>3992</v>
      </c>
      <c r="F18" s="263" t="s">
        <v>120</v>
      </c>
      <c r="G18" s="273" t="s">
        <v>194</v>
      </c>
      <c r="H18" s="274">
        <v>14</v>
      </c>
      <c r="I18" s="264">
        <v>2989.7540000000004</v>
      </c>
      <c r="J18" s="265">
        <v>2.912224696019242E-2</v>
      </c>
      <c r="K18" s="265">
        <v>0.30284635815221672</v>
      </c>
      <c r="L18" s="289">
        <v>32</v>
      </c>
    </row>
    <row r="19" spans="1:12" ht="16.5" x14ac:dyDescent="0.25">
      <c r="A19" s="270" t="s">
        <v>119</v>
      </c>
      <c r="B19" s="271" t="s">
        <v>252</v>
      </c>
      <c r="C19" s="261" t="s">
        <v>70</v>
      </c>
      <c r="D19" s="262">
        <v>0.74761904761904763</v>
      </c>
      <c r="E19" s="272">
        <v>3085</v>
      </c>
      <c r="F19" s="263" t="s">
        <v>121</v>
      </c>
      <c r="G19" s="273" t="s">
        <v>210</v>
      </c>
      <c r="H19" s="274">
        <v>1</v>
      </c>
      <c r="I19" s="264">
        <v>2584.1239999999998</v>
      </c>
      <c r="J19" s="265">
        <v>1.5952585788112407E-2</v>
      </c>
      <c r="K19" s="265">
        <v>0.42464229324714126</v>
      </c>
      <c r="L19" s="289">
        <v>61</v>
      </c>
    </row>
    <row r="20" spans="1:12" ht="16.5" x14ac:dyDescent="0.25">
      <c r="A20" s="270" t="s">
        <v>119</v>
      </c>
      <c r="B20" s="271" t="s">
        <v>255</v>
      </c>
      <c r="C20" s="261" t="s">
        <v>70</v>
      </c>
      <c r="D20" s="262">
        <v>0.77645221594023828</v>
      </c>
      <c r="E20" s="272">
        <v>9359</v>
      </c>
      <c r="F20" s="263" t="s">
        <v>122</v>
      </c>
      <c r="G20" s="273" t="s">
        <v>214</v>
      </c>
      <c r="H20" s="274">
        <v>2</v>
      </c>
      <c r="I20" s="264">
        <v>2447.3339999999998</v>
      </c>
      <c r="J20" s="265">
        <v>4.6221358040805169E-2</v>
      </c>
      <c r="K20" s="265">
        <v>0.37831917145175992</v>
      </c>
      <c r="L20" s="289">
        <v>70</v>
      </c>
    </row>
    <row r="21" spans="1:12" ht="16.5" x14ac:dyDescent="0.25">
      <c r="A21" s="270" t="s">
        <v>119</v>
      </c>
      <c r="B21" s="271" t="s">
        <v>257</v>
      </c>
      <c r="C21" s="261" t="s">
        <v>70</v>
      </c>
      <c r="D21" s="262">
        <v>0.71676470588235286</v>
      </c>
      <c r="E21" s="272">
        <v>1111</v>
      </c>
      <c r="F21" s="263" t="s">
        <v>120</v>
      </c>
      <c r="G21" s="273" t="s">
        <v>196</v>
      </c>
      <c r="H21" s="274">
        <v>1</v>
      </c>
      <c r="I21" s="264">
        <v>6101.44</v>
      </c>
      <c r="J21" s="265">
        <v>1.4991525992006042E-2</v>
      </c>
      <c r="K21" s="265">
        <v>0.41296447675382464</v>
      </c>
      <c r="L21" s="289">
        <v>127</v>
      </c>
    </row>
    <row r="22" spans="1:12" ht="16.5" x14ac:dyDescent="0.25">
      <c r="A22" s="270" t="s">
        <v>119</v>
      </c>
      <c r="B22" s="271" t="s">
        <v>265</v>
      </c>
      <c r="C22" s="261" t="s">
        <v>70</v>
      </c>
      <c r="D22" s="262">
        <v>0.76872411652984551</v>
      </c>
      <c r="E22" s="272">
        <v>7264</v>
      </c>
      <c r="F22" s="263" t="s">
        <v>122</v>
      </c>
      <c r="G22" s="273" t="s">
        <v>214</v>
      </c>
      <c r="H22" s="274">
        <v>2</v>
      </c>
      <c r="I22" s="264">
        <v>2593.973</v>
      </c>
      <c r="J22" s="265">
        <v>3.7972527270235978E-2</v>
      </c>
      <c r="K22" s="265">
        <v>0.3782443372730025</v>
      </c>
      <c r="L22" s="289">
        <v>43</v>
      </c>
    </row>
    <row r="23" spans="1:12" ht="16.5" x14ac:dyDescent="0.25">
      <c r="A23" s="270" t="s">
        <v>119</v>
      </c>
      <c r="B23" s="271" t="s">
        <v>267</v>
      </c>
      <c r="C23" s="261" t="s">
        <v>67</v>
      </c>
      <c r="D23" s="262">
        <v>0.82176775431964921</v>
      </c>
      <c r="E23" s="272">
        <v>2484</v>
      </c>
      <c r="F23" s="263" t="s">
        <v>120</v>
      </c>
      <c r="G23" s="273" t="s">
        <v>194</v>
      </c>
      <c r="H23" s="274">
        <v>2</v>
      </c>
      <c r="I23" s="264">
        <v>5700.9260000000004</v>
      </c>
      <c r="J23" s="265">
        <v>2.667767832120229E-2</v>
      </c>
      <c r="K23" s="265">
        <v>0.2710760842739609</v>
      </c>
      <c r="L23" s="289">
        <v>72</v>
      </c>
    </row>
    <row r="24" spans="1:12" ht="16.5" x14ac:dyDescent="0.25">
      <c r="A24" s="270" t="s">
        <v>119</v>
      </c>
      <c r="B24" s="271" t="s">
        <v>271</v>
      </c>
      <c r="C24" s="261" t="s">
        <v>67</v>
      </c>
      <c r="D24" s="262">
        <v>0.82928397960021805</v>
      </c>
      <c r="E24" s="272">
        <v>5222</v>
      </c>
      <c r="F24" s="263" t="s">
        <v>122</v>
      </c>
      <c r="G24" s="273" t="s">
        <v>213</v>
      </c>
      <c r="H24" s="274">
        <v>2</v>
      </c>
      <c r="I24" s="264">
        <v>2706.817</v>
      </c>
      <c r="J24" s="265">
        <v>7.5081305695109237E-3</v>
      </c>
      <c r="K24" s="265">
        <v>0.47353369876186474</v>
      </c>
      <c r="L24" s="289">
        <v>112</v>
      </c>
    </row>
    <row r="25" spans="1:12" ht="16.5" x14ac:dyDescent="0.25">
      <c r="A25" s="270" t="s">
        <v>119</v>
      </c>
      <c r="B25" s="271" t="s">
        <v>273</v>
      </c>
      <c r="C25" s="261" t="s">
        <v>70</v>
      </c>
      <c r="D25" s="262">
        <v>0.7978040938723735</v>
      </c>
      <c r="E25" s="272">
        <v>7069</v>
      </c>
      <c r="F25" s="263" t="s">
        <v>120</v>
      </c>
      <c r="G25" s="273" t="s">
        <v>201</v>
      </c>
      <c r="H25" s="274">
        <v>14</v>
      </c>
      <c r="I25" s="264">
        <v>3241.8689999999997</v>
      </c>
      <c r="J25" s="265">
        <v>1.4747262444401442E-2</v>
      </c>
      <c r="K25" s="265">
        <v>0.40472052847620493</v>
      </c>
      <c r="L25" s="289">
        <v>74</v>
      </c>
    </row>
    <row r="26" spans="1:12" ht="16.5" x14ac:dyDescent="0.25">
      <c r="A26" s="270" t="s">
        <v>119</v>
      </c>
      <c r="B26" s="271" t="s">
        <v>275</v>
      </c>
      <c r="C26" s="261" t="s">
        <v>67</v>
      </c>
      <c r="D26" s="262">
        <v>0.83063883220244084</v>
      </c>
      <c r="E26" s="272">
        <v>1393</v>
      </c>
      <c r="F26" s="263" t="s">
        <v>122</v>
      </c>
      <c r="G26" s="273" t="s">
        <v>215</v>
      </c>
      <c r="H26" s="274">
        <v>3</v>
      </c>
      <c r="I26" s="264">
        <v>3028.9269999999997</v>
      </c>
      <c r="J26" s="265">
        <v>4.5469393375242487E-2</v>
      </c>
      <c r="K26" s="265">
        <v>0.391104954499219</v>
      </c>
      <c r="L26" s="289">
        <v>64</v>
      </c>
    </row>
    <row r="27" spans="1:12" ht="16.5" x14ac:dyDescent="0.25">
      <c r="A27" s="270" t="s">
        <v>119</v>
      </c>
      <c r="B27" s="271" t="s">
        <v>277</v>
      </c>
      <c r="C27" s="261" t="s">
        <v>70</v>
      </c>
      <c r="D27" s="262">
        <v>0.78860527824798687</v>
      </c>
      <c r="E27" s="272">
        <v>8913</v>
      </c>
      <c r="F27" s="263" t="s">
        <v>120</v>
      </c>
      <c r="G27" s="273" t="s">
        <v>197</v>
      </c>
      <c r="H27" s="274">
        <v>2</v>
      </c>
      <c r="I27" s="264">
        <v>5823.0240000000003</v>
      </c>
      <c r="J27" s="265">
        <v>1.9535964174027722E-2</v>
      </c>
      <c r="K27" s="265">
        <v>0.31795416616965472</v>
      </c>
      <c r="L27" s="289">
        <v>111</v>
      </c>
    </row>
    <row r="28" spans="1:12" ht="16.5" x14ac:dyDescent="0.25">
      <c r="A28" s="270" t="s">
        <v>119</v>
      </c>
      <c r="B28" s="271" t="s">
        <v>279</v>
      </c>
      <c r="C28" s="261" t="s">
        <v>69</v>
      </c>
      <c r="D28" s="262">
        <v>0.85899999999999999</v>
      </c>
      <c r="E28" s="272">
        <v>6515</v>
      </c>
      <c r="F28" s="263" t="s">
        <v>121</v>
      </c>
      <c r="G28" s="273" t="s">
        <v>203</v>
      </c>
      <c r="H28" s="274">
        <v>1</v>
      </c>
      <c r="I28" s="264">
        <v>2786.9989999999998</v>
      </c>
      <c r="J28" s="265">
        <v>2.224187718781568E-2</v>
      </c>
      <c r="K28" s="265">
        <v>0.39157244727376145</v>
      </c>
      <c r="L28" s="289">
        <v>81</v>
      </c>
    </row>
    <row r="29" spans="1:12" ht="16.5" x14ac:dyDescent="0.25">
      <c r="A29" s="270" t="s">
        <v>119</v>
      </c>
      <c r="B29" s="271" t="s">
        <v>281</v>
      </c>
      <c r="C29" s="261" t="s">
        <v>70</v>
      </c>
      <c r="D29" s="262">
        <v>0.7926757868262766</v>
      </c>
      <c r="E29" s="272">
        <v>3395</v>
      </c>
      <c r="F29" s="263" t="s">
        <v>123</v>
      </c>
      <c r="G29" s="273" t="s">
        <v>222</v>
      </c>
      <c r="H29" s="274">
        <v>2</v>
      </c>
      <c r="I29" s="264">
        <v>3249.2560000000003</v>
      </c>
      <c r="J29" s="265">
        <v>8.1948702643945909E-2</v>
      </c>
      <c r="K29" s="265">
        <v>0.28559275709387211</v>
      </c>
      <c r="L29" s="289">
        <v>50</v>
      </c>
    </row>
    <row r="30" spans="1:12" ht="16.5" x14ac:dyDescent="0.25">
      <c r="A30" s="270" t="s">
        <v>119</v>
      </c>
      <c r="B30" s="271" t="s">
        <v>282</v>
      </c>
      <c r="C30" s="261" t="s">
        <v>69</v>
      </c>
      <c r="D30" s="262">
        <v>0.85534300524384088</v>
      </c>
      <c r="E30" s="272">
        <v>4679</v>
      </c>
      <c r="F30" s="263" t="s">
        <v>120</v>
      </c>
      <c r="G30" s="273" t="s">
        <v>197</v>
      </c>
      <c r="H30" s="274">
        <v>12</v>
      </c>
      <c r="I30" s="264">
        <v>2839.3960000000002</v>
      </c>
      <c r="J30" s="265">
        <v>1.1820622651193052E-2</v>
      </c>
      <c r="K30" s="265">
        <v>0.33611080421012296</v>
      </c>
      <c r="L30" s="289">
        <v>39</v>
      </c>
    </row>
    <row r="31" spans="1:12" ht="16.5" x14ac:dyDescent="0.25">
      <c r="A31" s="270" t="s">
        <v>119</v>
      </c>
      <c r="B31" s="271" t="s">
        <v>286</v>
      </c>
      <c r="C31" s="261" t="s">
        <v>67</v>
      </c>
      <c r="D31" s="262">
        <v>0.82046967807358828</v>
      </c>
      <c r="E31" s="272">
        <v>5</v>
      </c>
      <c r="F31" s="263" t="s">
        <v>120</v>
      </c>
      <c r="G31" s="273" t="s">
        <v>195</v>
      </c>
      <c r="H31" s="274">
        <v>3</v>
      </c>
      <c r="I31" s="264">
        <v>5447.7269999999999</v>
      </c>
      <c r="J31" s="265">
        <v>6.2683893829985557E-3</v>
      </c>
      <c r="K31" s="265">
        <v>0.31453150796488805</v>
      </c>
      <c r="L31" s="289">
        <v>68</v>
      </c>
    </row>
    <row r="32" spans="1:12" ht="16.5" x14ac:dyDescent="0.25">
      <c r="A32" s="270" t="s">
        <v>119</v>
      </c>
      <c r="B32" s="271" t="s">
        <v>292</v>
      </c>
      <c r="C32" s="261" t="s">
        <v>67</v>
      </c>
      <c r="D32" s="262">
        <v>0.8488</v>
      </c>
      <c r="E32" s="272">
        <v>5023</v>
      </c>
      <c r="F32" s="263" t="s">
        <v>123</v>
      </c>
      <c r="G32" s="273" t="s">
        <v>220</v>
      </c>
      <c r="H32" s="274">
        <v>1</v>
      </c>
      <c r="I32" s="264">
        <v>3536.9209999999998</v>
      </c>
      <c r="J32" s="265">
        <v>2.8164698856606385E-2</v>
      </c>
      <c r="K32" s="265">
        <v>0.32152317123123836</v>
      </c>
      <c r="L32" s="289">
        <v>56</v>
      </c>
    </row>
    <row r="33" spans="1:12" ht="16.5" x14ac:dyDescent="0.25">
      <c r="A33" s="270" t="s">
        <v>119</v>
      </c>
      <c r="B33" s="271" t="s">
        <v>296</v>
      </c>
      <c r="C33" s="261" t="s">
        <v>69</v>
      </c>
      <c r="D33" s="262">
        <v>0.85899999999999999</v>
      </c>
      <c r="E33" s="272">
        <v>981</v>
      </c>
      <c r="F33" s="263" t="s">
        <v>121</v>
      </c>
      <c r="G33" s="273" t="s">
        <v>203</v>
      </c>
      <c r="H33" s="274">
        <v>1</v>
      </c>
      <c r="I33" s="264">
        <v>2639.63</v>
      </c>
      <c r="J33" s="265">
        <v>1.712468394782294E-2</v>
      </c>
      <c r="K33" s="265">
        <v>0.34921040851731205</v>
      </c>
      <c r="L33" s="289">
        <v>39</v>
      </c>
    </row>
    <row r="34" spans="1:12" ht="16.5" x14ac:dyDescent="0.25">
      <c r="A34" s="270" t="s">
        <v>119</v>
      </c>
      <c r="B34" s="271" t="s">
        <v>298</v>
      </c>
      <c r="C34" s="261" t="s">
        <v>68</v>
      </c>
      <c r="D34" s="262">
        <v>0.9027272727272726</v>
      </c>
      <c r="E34" s="272">
        <v>1149</v>
      </c>
      <c r="F34" s="263" t="s">
        <v>122</v>
      </c>
      <c r="G34" s="273" t="s">
        <v>218</v>
      </c>
      <c r="H34" s="274">
        <v>1</v>
      </c>
      <c r="I34" s="264">
        <v>2592.0549999999998</v>
      </c>
      <c r="J34" s="265">
        <v>4.488290167210604E-2</v>
      </c>
      <c r="K34" s="265">
        <v>0.32927069351827554</v>
      </c>
      <c r="L34" s="289">
        <v>36</v>
      </c>
    </row>
    <row r="35" spans="1:12" ht="16.5" x14ac:dyDescent="0.25">
      <c r="A35" s="270" t="s">
        <v>119</v>
      </c>
      <c r="B35" s="271" t="s">
        <v>304</v>
      </c>
      <c r="C35" s="261" t="s">
        <v>69</v>
      </c>
      <c r="D35" s="262">
        <v>0.85951228672065505</v>
      </c>
      <c r="E35" s="272">
        <v>3018</v>
      </c>
      <c r="F35" s="263" t="s">
        <v>120</v>
      </c>
      <c r="G35" s="273" t="s">
        <v>200</v>
      </c>
      <c r="H35" s="274">
        <v>12</v>
      </c>
      <c r="I35" s="264">
        <v>3042.4479999999999</v>
      </c>
      <c r="J35" s="265">
        <v>7.0727883984364808E-3</v>
      </c>
      <c r="K35" s="265">
        <v>0.34409246718529762</v>
      </c>
      <c r="L35" s="289">
        <v>34</v>
      </c>
    </row>
    <row r="36" spans="1:12" ht="16.5" x14ac:dyDescent="0.25">
      <c r="A36" s="270" t="s">
        <v>119</v>
      </c>
      <c r="B36" s="271" t="s">
        <v>308</v>
      </c>
      <c r="C36" s="261" t="s">
        <v>67</v>
      </c>
      <c r="D36" s="262">
        <v>0.84476630955406207</v>
      </c>
      <c r="E36" s="272">
        <v>325</v>
      </c>
      <c r="F36" s="263" t="s">
        <v>122</v>
      </c>
      <c r="G36" s="273" t="s">
        <v>219</v>
      </c>
      <c r="H36" s="274">
        <v>2</v>
      </c>
      <c r="I36" s="264">
        <v>2811.5259999999998</v>
      </c>
      <c r="J36" s="265">
        <v>1.7120285013708326E-3</v>
      </c>
      <c r="K36" s="265">
        <v>0.37661969653301069</v>
      </c>
      <c r="L36" s="289">
        <v>54</v>
      </c>
    </row>
    <row r="37" spans="1:12" ht="16.5" x14ac:dyDescent="0.25">
      <c r="A37" s="270" t="s">
        <v>119</v>
      </c>
      <c r="B37" s="271" t="s">
        <v>314</v>
      </c>
      <c r="C37" s="261" t="s">
        <v>68</v>
      </c>
      <c r="D37" s="262">
        <v>0.93412132315381957</v>
      </c>
      <c r="E37" s="272">
        <v>2682</v>
      </c>
      <c r="F37" s="263" t="s">
        <v>122</v>
      </c>
      <c r="G37" s="273" t="s">
        <v>216</v>
      </c>
      <c r="H37" s="274">
        <v>2</v>
      </c>
      <c r="I37" s="264">
        <v>2097.2739999999999</v>
      </c>
      <c r="J37" s="265">
        <v>3.7279441681169867E-2</v>
      </c>
      <c r="K37" s="265">
        <v>0.35301497791333286</v>
      </c>
      <c r="L37" s="289">
        <v>36</v>
      </c>
    </row>
    <row r="38" spans="1:12" ht="16.5" x14ac:dyDescent="0.25">
      <c r="A38" s="270" t="s">
        <v>119</v>
      </c>
      <c r="B38" s="271" t="s">
        <v>322</v>
      </c>
      <c r="C38" s="261" t="s">
        <v>67</v>
      </c>
      <c r="D38" s="262">
        <v>0.83922166248676966</v>
      </c>
      <c r="E38" s="272">
        <v>4636</v>
      </c>
      <c r="F38" s="263" t="s">
        <v>120</v>
      </c>
      <c r="G38" s="273" t="s">
        <v>197</v>
      </c>
      <c r="H38" s="274">
        <v>13</v>
      </c>
      <c r="I38" s="264">
        <v>3355.3309999999992</v>
      </c>
      <c r="J38" s="265">
        <v>1.2117763338493837E-2</v>
      </c>
      <c r="K38" s="265">
        <v>0.41274847559420341</v>
      </c>
      <c r="L38" s="289">
        <v>88</v>
      </c>
    </row>
    <row r="39" spans="1:12" ht="16.5" x14ac:dyDescent="0.25">
      <c r="A39" s="270" t="s">
        <v>119</v>
      </c>
      <c r="B39" s="271" t="s">
        <v>328</v>
      </c>
      <c r="C39" s="261" t="s">
        <v>70</v>
      </c>
      <c r="D39" s="262">
        <v>0.78839999999999999</v>
      </c>
      <c r="E39" s="272">
        <v>6865</v>
      </c>
      <c r="F39" s="263" t="s">
        <v>123</v>
      </c>
      <c r="G39" s="273" t="s">
        <v>224</v>
      </c>
      <c r="H39" s="274">
        <v>1</v>
      </c>
      <c r="I39" s="264">
        <v>3244.1080000000002</v>
      </c>
      <c r="J39" s="265">
        <v>2.2886517569680628E-2</v>
      </c>
      <c r="K39" s="265">
        <v>0.27181950335436134</v>
      </c>
      <c r="L39" s="289">
        <v>36</v>
      </c>
    </row>
    <row r="40" spans="1:12" ht="16.5" x14ac:dyDescent="0.25">
      <c r="A40" s="270" t="s">
        <v>119</v>
      </c>
      <c r="B40" s="271" t="s">
        <v>330</v>
      </c>
      <c r="C40" s="261" t="s">
        <v>67</v>
      </c>
      <c r="D40" s="262">
        <v>0.84909090909090912</v>
      </c>
      <c r="E40" s="272">
        <v>9921</v>
      </c>
      <c r="F40" s="263" t="s">
        <v>122</v>
      </c>
      <c r="G40" s="273" t="s">
        <v>219</v>
      </c>
      <c r="H40" s="274">
        <v>1</v>
      </c>
      <c r="I40" s="264">
        <v>2685.9879999999998</v>
      </c>
      <c r="J40" s="265">
        <v>1.8371638113669084E-2</v>
      </c>
      <c r="K40" s="265">
        <v>0.41579228677527691</v>
      </c>
      <c r="L40" s="289">
        <v>74</v>
      </c>
    </row>
    <row r="41" spans="1:12" ht="16.5" x14ac:dyDescent="0.25">
      <c r="A41" s="270" t="s">
        <v>119</v>
      </c>
      <c r="B41" s="271" t="s">
        <v>336</v>
      </c>
      <c r="C41" s="261" t="s">
        <v>67</v>
      </c>
      <c r="D41" s="262">
        <v>0.82088235294117651</v>
      </c>
      <c r="E41" s="272">
        <v>151</v>
      </c>
      <c r="F41" s="263" t="s">
        <v>120</v>
      </c>
      <c r="G41" s="273" t="s">
        <v>199</v>
      </c>
      <c r="H41" s="274">
        <v>1</v>
      </c>
      <c r="I41" s="264">
        <v>6237.7150000000001</v>
      </c>
      <c r="J41" s="265">
        <v>6.0743372008873781E-2</v>
      </c>
      <c r="K41" s="265">
        <v>0.2203165327513926</v>
      </c>
      <c r="L41" s="289">
        <v>35</v>
      </c>
    </row>
    <row r="42" spans="1:12" ht="16.5" x14ac:dyDescent="0.25">
      <c r="A42" s="270" t="s">
        <v>119</v>
      </c>
      <c r="B42" s="271" t="s">
        <v>338</v>
      </c>
      <c r="C42" s="261" t="s">
        <v>67</v>
      </c>
      <c r="D42" s="262">
        <v>0.82892443734002774</v>
      </c>
      <c r="E42" s="272">
        <v>1234</v>
      </c>
      <c r="F42" s="263" t="s">
        <v>120</v>
      </c>
      <c r="G42" s="273" t="s">
        <v>196</v>
      </c>
      <c r="H42" s="274">
        <v>12</v>
      </c>
      <c r="I42" s="264">
        <v>2562.0940000000001</v>
      </c>
      <c r="J42" s="265">
        <v>3.5016651227735472E-2</v>
      </c>
      <c r="K42" s="265">
        <v>0.32713117911083028</v>
      </c>
      <c r="L42" s="289">
        <v>37</v>
      </c>
    </row>
    <row r="43" spans="1:12" ht="16.5" x14ac:dyDescent="0.25">
      <c r="A43" s="270" t="s">
        <v>119</v>
      </c>
      <c r="B43" s="271" t="s">
        <v>356</v>
      </c>
      <c r="C43" s="261" t="s">
        <v>67</v>
      </c>
      <c r="D43" s="262">
        <v>0.8493076095002261</v>
      </c>
      <c r="E43" s="272">
        <v>8325</v>
      </c>
      <c r="F43" s="263" t="s">
        <v>120</v>
      </c>
      <c r="G43" s="273" t="s">
        <v>197</v>
      </c>
      <c r="H43" s="274">
        <v>13</v>
      </c>
      <c r="I43" s="264">
        <v>3769.5569999999998</v>
      </c>
      <c r="J43" s="265">
        <v>8.9238747501355232E-3</v>
      </c>
      <c r="K43" s="265">
        <v>0.35755159146961246</v>
      </c>
      <c r="L43" s="289">
        <v>67</v>
      </c>
    </row>
    <row r="44" spans="1:12" ht="16.5" x14ac:dyDescent="0.25">
      <c r="A44" s="270" t="s">
        <v>119</v>
      </c>
      <c r="B44" s="271" t="s">
        <v>365</v>
      </c>
      <c r="C44" s="261" t="s">
        <v>69</v>
      </c>
      <c r="D44" s="262">
        <v>0.85898170013317054</v>
      </c>
      <c r="E44" s="272">
        <v>9593</v>
      </c>
      <c r="F44" s="263" t="s">
        <v>120</v>
      </c>
      <c r="G44" s="273" t="s">
        <v>198</v>
      </c>
      <c r="H44" s="274">
        <v>13</v>
      </c>
      <c r="I44" s="264">
        <v>2996.3159999999998</v>
      </c>
      <c r="J44" s="265">
        <v>2.5894027423061957E-2</v>
      </c>
      <c r="K44" s="265">
        <v>0.4003328945145741</v>
      </c>
      <c r="L44" s="289">
        <v>86</v>
      </c>
    </row>
    <row r="45" spans="1:12" ht="16.5" x14ac:dyDescent="0.25">
      <c r="A45" s="270" t="s">
        <v>119</v>
      </c>
      <c r="B45" s="271" t="s">
        <v>367</v>
      </c>
      <c r="C45" s="261" t="s">
        <v>67</v>
      </c>
      <c r="D45" s="262">
        <v>0.82607997899265739</v>
      </c>
      <c r="E45" s="272">
        <v>8327</v>
      </c>
      <c r="F45" s="263" t="s">
        <v>120</v>
      </c>
      <c r="G45" s="273" t="s">
        <v>195</v>
      </c>
      <c r="H45" s="274">
        <v>2</v>
      </c>
      <c r="I45" s="264">
        <v>5921.893</v>
      </c>
      <c r="J45" s="265">
        <v>4.6778204908321443E-2</v>
      </c>
      <c r="K45" s="265">
        <v>0.26601308555498032</v>
      </c>
      <c r="L45" s="289">
        <v>72</v>
      </c>
    </row>
    <row r="46" spans="1:12" ht="16.5" x14ac:dyDescent="0.25">
      <c r="A46" s="270" t="s">
        <v>119</v>
      </c>
      <c r="B46" s="271" t="s">
        <v>369</v>
      </c>
      <c r="C46" s="261" t="s">
        <v>67</v>
      </c>
      <c r="D46" s="262">
        <v>0.80955691765333149</v>
      </c>
      <c r="E46" s="272">
        <v>1294</v>
      </c>
      <c r="F46" s="263" t="s">
        <v>91</v>
      </c>
      <c r="G46" s="273" t="s">
        <v>225</v>
      </c>
      <c r="H46" s="274">
        <v>14</v>
      </c>
      <c r="I46" s="264">
        <v>2805.8259999999996</v>
      </c>
      <c r="J46" s="265">
        <v>1.8992877075730993E-2</v>
      </c>
      <c r="K46" s="265">
        <v>0.38383486279132739</v>
      </c>
      <c r="L46" s="289">
        <v>62</v>
      </c>
    </row>
  </sheetData>
  <mergeCells count="1">
    <mergeCell ref="A2:L2"/>
  </mergeCells>
  <phoneticPr fontId="2" type="noConversion"/>
  <conditionalFormatting sqref="C10:D46">
    <cfRule type="containsText" dxfId="31" priority="1" operator="containsText" text="F">
      <formula>NOT(ISERROR(SEARCH("F",C10)))</formula>
    </cfRule>
    <cfRule type="containsText" dxfId="30" priority="2" operator="containsText" text="D">
      <formula>NOT(ISERROR(SEARCH("D",C10)))</formula>
    </cfRule>
    <cfRule type="containsText" dxfId="29" priority="3" operator="containsText" text="C">
      <formula>NOT(ISERROR(SEARCH("C",C10)))</formula>
    </cfRule>
    <cfRule type="containsText" dxfId="28" priority="4" operator="containsText" text="B">
      <formula>NOT(ISERROR(SEARCH("B",C10)))</formula>
    </cfRule>
    <cfRule type="containsText" dxfId="27" priority="5" operator="containsText" text="A">
      <formula>NOT(ISERROR(SEARCH("A",C10)))</formula>
    </cfRule>
    <cfRule type="containsText" dxfId="2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2024-08-06T06:28:05Z</dcterms:modified>
</cp:coreProperties>
</file>