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★이정현\유정씌♥\"/>
    </mc:Choice>
  </mc:AlternateContent>
  <xr:revisionPtr revIDLastSave="0" documentId="13_ncr:1_{85C65D36-D4F0-4B80-8FBC-033C8D421ACB}" xr6:coauthVersionLast="47" xr6:coauthVersionMax="47" xr10:uidLastSave="{00000000-0000-0000-0000-000000000000}"/>
  <bookViews>
    <workbookView xWindow="-1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명단'!$A$13:$R$71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4">운전자별!$A$1:$R$98</definedName>
    <definedName name="_xlnm.Print_Area" localSheetId="1">종합!$A$1:$L$170</definedName>
    <definedName name="_xlnm.Print_Area" localSheetId="3">차량별!$A$1:$T$45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0" i="12" l="1"/>
  <c r="I160" i="12"/>
  <c r="H160" i="12"/>
  <c r="G160" i="12"/>
  <c r="F160" i="12"/>
  <c r="E160" i="12"/>
  <c r="D160" i="12"/>
  <c r="J159" i="12"/>
  <c r="I159" i="12"/>
  <c r="H159" i="12"/>
  <c r="G159" i="12"/>
  <c r="F159" i="12"/>
  <c r="E159" i="12"/>
  <c r="D159" i="12"/>
  <c r="J158" i="12"/>
  <c r="I158" i="12"/>
  <c r="H158" i="12"/>
  <c r="G158" i="12"/>
  <c r="F158" i="12"/>
  <c r="E158" i="12"/>
  <c r="D158" i="12"/>
  <c r="J157" i="12"/>
  <c r="I157" i="12"/>
  <c r="H157" i="12"/>
  <c r="G157" i="12"/>
  <c r="F157" i="12"/>
  <c r="E157" i="12"/>
  <c r="D157" i="12"/>
  <c r="J156" i="12"/>
  <c r="I156" i="12"/>
  <c r="H156" i="12"/>
  <c r="G156" i="12"/>
  <c r="F156" i="12"/>
  <c r="E156" i="12"/>
  <c r="D156" i="12"/>
  <c r="J155" i="12"/>
  <c r="I155" i="12"/>
  <c r="H155" i="12"/>
  <c r="G155" i="12"/>
  <c r="F155" i="12"/>
  <c r="E155" i="12"/>
  <c r="D155" i="12"/>
  <c r="J154" i="12"/>
  <c r="I154" i="12"/>
  <c r="H154" i="12"/>
  <c r="G154" i="12"/>
  <c r="F154" i="12"/>
  <c r="E154" i="12"/>
  <c r="D154" i="12"/>
  <c r="J153" i="12"/>
  <c r="I153" i="12"/>
  <c r="G153" i="12"/>
  <c r="F153" i="12"/>
  <c r="E153" i="12"/>
  <c r="D153" i="12"/>
  <c r="J152" i="12"/>
  <c r="I152" i="12"/>
  <c r="H152" i="12"/>
  <c r="G152" i="12"/>
  <c r="F152" i="12"/>
  <c r="E152" i="12"/>
  <c r="D152" i="12"/>
  <c r="J151" i="12"/>
  <c r="I151" i="12"/>
  <c r="H151" i="12"/>
  <c r="G151" i="12"/>
  <c r="F151" i="12"/>
  <c r="E151" i="12"/>
  <c r="D151" i="12"/>
  <c r="B24" i="12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B6" i="60"/>
  <c r="B7" i="60"/>
  <c r="B8" i="60"/>
  <c r="B9" i="60"/>
  <c r="B10" i="60"/>
  <c r="B5" i="60"/>
  <c r="F23" i="60" l="1"/>
  <c r="F15" i="60"/>
  <c r="F17" i="60"/>
  <c r="F38" i="60"/>
  <c r="F30" i="60"/>
  <c r="F22" i="60"/>
  <c r="F14" i="60"/>
  <c r="F39" i="60"/>
  <c r="F31" i="60"/>
  <c r="F20" i="60"/>
  <c r="F27" i="60"/>
  <c r="F16" i="60"/>
  <c r="F41" i="60"/>
  <c r="F33" i="60"/>
  <c r="F25" i="60"/>
  <c r="F24" i="60"/>
  <c r="F29" i="60"/>
  <c r="F21" i="60"/>
  <c r="F11" i="60"/>
  <c r="F40" i="60"/>
  <c r="F32" i="60"/>
  <c r="F13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47" i="12" a="1"/>
  <c r="J47" i="12" l="1"/>
  <c r="E69" i="12"/>
  <c r="K69" i="12"/>
  <c r="K70" i="12" s="1"/>
  <c r="J69" i="12"/>
  <c r="J70" i="12" s="1"/>
  <c r="I69" i="12"/>
  <c r="I70" i="12" s="1"/>
  <c r="G69" i="12"/>
  <c r="G70" i="12" s="1"/>
  <c r="H69" i="12"/>
  <c r="H70" i="12" s="1"/>
  <c r="F69" i="12"/>
  <c r="F70" i="12" s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B160" i="12" l="1"/>
  <c r="D75" i="12"/>
  <c r="D71" i="12"/>
  <c r="D76" i="12"/>
  <c r="D74" i="12"/>
  <c r="D73" i="12"/>
  <c r="B161" i="12"/>
  <c r="D72" i="12"/>
  <c r="E76" i="12"/>
  <c r="E74" i="12"/>
  <c r="E71" i="12"/>
  <c r="E75" i="12"/>
  <c r="E72" i="12"/>
  <c r="E70" i="12"/>
  <c r="E73" i="12"/>
  <c r="B162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59" i="12" l="1"/>
  <c r="B155" i="12"/>
  <c r="B156" i="12"/>
  <c r="B158" i="12"/>
  <c r="B157" i="12"/>
  <c r="B152" i="12"/>
  <c r="B153" i="12"/>
  <c r="B154" i="12"/>
  <c r="B151" i="12" l="1"/>
  <c r="J10" i="12" l="1"/>
  <c r="J29" i="12" s="1"/>
  <c r="N23" i="12"/>
  <c r="K25" i="12"/>
  <c r="J162" i="12" l="1"/>
  <c r="J161" i="12"/>
  <c r="D161" i="12"/>
  <c r="I162" i="12"/>
  <c r="E161" i="12"/>
  <c r="G162" i="12"/>
  <c r="H162" i="12"/>
  <c r="H161" i="12"/>
  <c r="E162" i="12"/>
  <c r="I161" i="12"/>
  <c r="F162" i="12"/>
  <c r="G161" i="12"/>
  <c r="D162" i="12"/>
  <c r="F161" i="12"/>
  <c r="D25" i="12"/>
  <c r="I47" i="12" a="1"/>
  <c r="F47" i="12" a="1"/>
  <c r="G47" i="12" a="1"/>
  <c r="E47" i="12" a="1"/>
  <c r="H47" i="12" a="1"/>
  <c r="D47" i="12" a="1"/>
  <c r="H47" i="12" l="1"/>
  <c r="G47" i="12"/>
  <c r="F47" i="12"/>
  <c r="D47" i="12"/>
  <c r="E47" i="12"/>
  <c r="I47" i="12"/>
  <c r="K47" i="12" a="1"/>
  <c r="K47" i="12" s="1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<sst xmlns="http://schemas.openxmlformats.org/spreadsheetml/2006/main" count="2759" uniqueCount="606">
  <si>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</si>
  <si>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</si>
  <si>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</si>
  <si>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</si>
  <si>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</si>
  <si>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</si>
  <si>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</si>
  <si>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</si>
  <si>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</si>
  <si>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</si>
  <si>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</si>
  <si>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</si>
  <si>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</si>
  <si>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</si>
  <si>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</si>
  <si>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</si>
  <si>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</si>
  <si>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</si>
  <si>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</si>
  <si>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</si>
  <si>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</si>
  <si>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</si>
  <si>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</si>
  <si>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</si>
  <si>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</si>
  <si>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</si>
  <si>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</si>
  <si>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</si>
  <si>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</si>
  <si>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</si>
  <si>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</si>
  <si>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</si>
  <si>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</si>
  <si>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</si>
  <si>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</si>
  <si>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</si>
  <si>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</si>
  <si>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</si>
  <si>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</si>
  <si>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</si>
  <si>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</si>
  <si>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</si>
  <si>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</si>
  <si>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</si>
  <si>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</si>
  <si>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</si>
  <si>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</si>
  <si>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</si>
  <si>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</si>
  <si>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</si>
  <si>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</si>
  <si>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</si>
  <si>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</si>
  <si>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</si>
  <si>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</si>
  <si>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</si>
  <si>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</si>
  <si>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</si>
  <si>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</si>
  <si>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</si>
  <si>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</si>
  <si>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</si>
  <si>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</si>
  <si>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</si>
  <si>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</si>
  <si>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</si>
  <si>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</si>
  <si>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</si>
  <si>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</si>
  <si>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</si>
  <si>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</si>
  <si>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</si>
  <si>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</si>
  <si>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</si>
  <si>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</si>
  <si>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</si>
  <si>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</si>
  <si>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</si>
  <si>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</si>
  <si>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</si>
  <si>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</si>
  <si>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</si>
  <si>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</si>
  <si>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</si>
  <si>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</si>
  <si>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</si>
  <si>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</si>
  <si>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</si>
  <si>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</si>
  <si>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</si>
  <si>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</si>
  <si>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</si>
  <si>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</si>
  <si>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</si>
  <si>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</si>
  <si>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</si>
  <si>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</si>
  <si>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</si>
  <si>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</si>
  <si>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</si>
  <si>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</si>
  <si>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</si>
  <si>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</si>
  <si>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</si>
  <si>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</si>
  <si>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</si>
  <si>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</si>
  <si>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</si>
  <si>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</si>
  <si>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</si>
  <si>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</si>
  <si>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</si>
  <si>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</si>
  <si>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</si>
  <si>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</si>
  <si>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</si>
  <si>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</si>
  <si>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</si>
  <si>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</si>
  <si>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태양여객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</si>
  <si>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</si>
  <si>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</si>
  <si>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</si>
  <si>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</si>
  <si>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</si>
  <si>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</si>
  <si>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</si>
  <si>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</si>
  <si>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</si>
  <si>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</si>
  <si>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</si>
  <si>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</si>
  <si>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</si>
  <si>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</si>
  <si>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</si>
  <si>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</si>
  <si>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</si>
  <si>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</si>
  <si>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</si>
  <si>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</si>
  <si>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</si>
  <si>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</si>
  <si>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</si>
  <si>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</si>
  <si>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</si>
  <si>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</si>
  <si>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</si>
  <si>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</si>
  <si>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</si>
  <si>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</si>
  <si>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</si>
  <si>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</si>
  <si>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</si>
  <si>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</si>
  <si>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</si>
  <si>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</si>
  <si>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</si>
  <si>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</si>
  <si>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</si>
  <si>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</si>
  <si>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</si>
  <si>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</si>
  <si>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</si>
  <si>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</si>
  <si>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</si>
  <si>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</si>
  <si>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</si>
  <si>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</si>
  <si>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</si>
  <si>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</si>
  <si>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</si>
  <si>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</si>
  <si>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</si>
  <si>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</si>
  <si>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</si>
  <si>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</si>
  <si>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</si>
  <si>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</si>
  <si>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</si>
  <si>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</si>
  <si>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</si>
  <si>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</si>
  <si>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</si>
  <si>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</si>
  <si>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</si>
  <si>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</si>
  <si>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</si>
  <si>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</si>
  <si>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</si>
  <si>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</si>
  <si>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</si>
  <si>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</si>
  <si>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</si>
  <si>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</si>
  <si>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</si>
  <si>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</si>
  <si>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소형</t>
  </si>
  <si>
    <t>HD</t>
  </si>
  <si>
    <t>중형</t>
  </si>
  <si>
    <t>운전자코드</t>
  </si>
  <si>
    <t>맥스거리코드</t>
  </si>
  <si>
    <t>최대주행거리</t>
  </si>
  <si>
    <t>[TIP!!] 특별관리 운행사원 관리하려면?</t>
  </si>
  <si>
    <t>d</t>
    <phoneticPr fontId="2" type="noConversion"/>
  </si>
  <si>
    <t>71바5253</t>
  </si>
  <si>
    <t>WC</t>
  </si>
  <si>
    <t>71바7152</t>
  </si>
  <si>
    <t>71바7197</t>
  </si>
  <si>
    <t>71바7354</t>
  </si>
  <si>
    <t>71바5254</t>
  </si>
  <si>
    <t>71바6552</t>
  </si>
  <si>
    <t>71바6555</t>
  </si>
  <si>
    <t>71바6556</t>
  </si>
  <si>
    <t>71바6558</t>
  </si>
  <si>
    <t>71바5651</t>
  </si>
  <si>
    <t>71바6551</t>
  </si>
  <si>
    <t>71바7160</t>
  </si>
  <si>
    <t>71바7209</t>
  </si>
  <si>
    <t>71바7367</t>
  </si>
  <si>
    <t>71바7401</t>
  </si>
  <si>
    <t>71바5260</t>
  </si>
  <si>
    <t>71바7194</t>
  </si>
  <si>
    <t>71바7351</t>
  </si>
  <si>
    <t>71바7352</t>
  </si>
  <si>
    <t>71바7357</t>
  </si>
  <si>
    <t>71바7368</t>
  </si>
  <si>
    <t>72바1916</t>
  </si>
  <si>
    <t>71바6557</t>
  </si>
  <si>
    <t>71바7013</t>
  </si>
  <si>
    <t>71바7158</t>
  </si>
  <si>
    <t>71바7403</t>
  </si>
  <si>
    <t>71바7407</t>
  </si>
  <si>
    <t>72바1870</t>
  </si>
  <si>
    <t>71바5257</t>
  </si>
  <si>
    <t>71바5261</t>
  </si>
  <si>
    <t>71바5653</t>
  </si>
  <si>
    <t>71바7206</t>
  </si>
  <si>
    <t>72바1410</t>
  </si>
  <si>
    <t>72바2021</t>
  </si>
  <si>
    <t>72바2022</t>
  </si>
  <si>
    <t>72바2023</t>
  </si>
  <si>
    <t>72바2026</t>
  </si>
  <si>
    <t>71바7191</t>
  </si>
  <si>
    <t>71바7202</t>
  </si>
  <si>
    <t>72바2025</t>
  </si>
  <si>
    <t>강국모</t>
  </si>
  <si>
    <t>5334266</t>
  </si>
  <si>
    <t>강석호</t>
  </si>
  <si>
    <t>5331108</t>
  </si>
  <si>
    <t>강일구</t>
  </si>
  <si>
    <t>533491</t>
  </si>
  <si>
    <t>고성종</t>
  </si>
  <si>
    <t>5333524</t>
  </si>
  <si>
    <t>권영진</t>
  </si>
  <si>
    <t>5335387</t>
  </si>
  <si>
    <t>길병순</t>
  </si>
  <si>
    <t>5333050</t>
  </si>
  <si>
    <t>김문영</t>
  </si>
  <si>
    <t>53322</t>
  </si>
  <si>
    <t>김민규</t>
  </si>
  <si>
    <t>5332188</t>
  </si>
  <si>
    <t>김민영</t>
  </si>
  <si>
    <t>5337360</t>
  </si>
  <si>
    <t>김병술</t>
  </si>
  <si>
    <t>5336303</t>
  </si>
  <si>
    <t>김선호</t>
  </si>
  <si>
    <t>5338809</t>
  </si>
  <si>
    <t>김성철</t>
  </si>
  <si>
    <t>5338858</t>
  </si>
  <si>
    <t>김양섭</t>
  </si>
  <si>
    <t>5338496</t>
  </si>
  <si>
    <t>김영규</t>
  </si>
  <si>
    <t>5339105</t>
  </si>
  <si>
    <t>김영길</t>
  </si>
  <si>
    <t>5333150</t>
  </si>
  <si>
    <t>김응세</t>
  </si>
  <si>
    <t>5336149</t>
  </si>
  <si>
    <t>김재현</t>
  </si>
  <si>
    <t>533909</t>
  </si>
  <si>
    <t>김종대</t>
  </si>
  <si>
    <t>5335325</t>
  </si>
  <si>
    <t>김주환2</t>
  </si>
  <si>
    <t>5333600</t>
  </si>
  <si>
    <t>김진열</t>
  </si>
  <si>
    <t>5332625</t>
  </si>
  <si>
    <t>김진영</t>
  </si>
  <si>
    <t>5334709</t>
  </si>
  <si>
    <t>김충남</t>
  </si>
  <si>
    <t>5332152</t>
  </si>
  <si>
    <t>김태석</t>
  </si>
  <si>
    <t>533113</t>
  </si>
  <si>
    <t>김태연</t>
  </si>
  <si>
    <t>5338866</t>
  </si>
  <si>
    <t>도성인</t>
  </si>
  <si>
    <t>5333745</t>
  </si>
  <si>
    <t>박계수</t>
  </si>
  <si>
    <t>5339600</t>
  </si>
  <si>
    <t>박동근</t>
  </si>
  <si>
    <t>5333804</t>
  </si>
  <si>
    <t>박문수</t>
  </si>
  <si>
    <t>5336177</t>
  </si>
  <si>
    <t>박미상</t>
  </si>
  <si>
    <t>533880</t>
  </si>
  <si>
    <t>박석진</t>
  </si>
  <si>
    <t>5336882</t>
  </si>
  <si>
    <t>박성호</t>
  </si>
  <si>
    <t>5339916</t>
  </si>
  <si>
    <t>박원식</t>
  </si>
  <si>
    <t>5335370</t>
  </si>
  <si>
    <t>박인성</t>
  </si>
  <si>
    <t>5338474</t>
  </si>
  <si>
    <t>박주훈</t>
  </si>
  <si>
    <t>5333588</t>
  </si>
  <si>
    <t>배우성</t>
  </si>
  <si>
    <t>5332010</t>
  </si>
  <si>
    <t>변해민</t>
  </si>
  <si>
    <t>5335627</t>
  </si>
  <si>
    <t>사봉석</t>
  </si>
  <si>
    <t>5335602</t>
  </si>
  <si>
    <t>설재기</t>
  </si>
  <si>
    <t>5336035</t>
  </si>
  <si>
    <t>손정국</t>
  </si>
  <si>
    <t>5334490</t>
  </si>
  <si>
    <t>송효일</t>
  </si>
  <si>
    <t>5333730</t>
  </si>
  <si>
    <t>신현주</t>
  </si>
  <si>
    <t>5332720</t>
  </si>
  <si>
    <t>양원석</t>
  </si>
  <si>
    <t>5335946</t>
  </si>
  <si>
    <t>양호철</t>
  </si>
  <si>
    <t>5332170</t>
  </si>
  <si>
    <t>오정복</t>
  </si>
  <si>
    <t>533226</t>
  </si>
  <si>
    <t>오흥식</t>
  </si>
  <si>
    <t>5337599</t>
  </si>
  <si>
    <t>유성현</t>
  </si>
  <si>
    <t>5336322</t>
  </si>
  <si>
    <t>유재영</t>
  </si>
  <si>
    <t>5334327</t>
  </si>
  <si>
    <t>윤석만</t>
  </si>
  <si>
    <t>5339194</t>
  </si>
  <si>
    <t>윤은국</t>
  </si>
  <si>
    <t>5339252</t>
  </si>
  <si>
    <t>이경이</t>
  </si>
  <si>
    <t>5338214</t>
  </si>
  <si>
    <t>이성경</t>
  </si>
  <si>
    <t>5337050</t>
  </si>
  <si>
    <t>이수열</t>
  </si>
  <si>
    <t>5333388</t>
  </si>
  <si>
    <t>이영호</t>
  </si>
  <si>
    <t>5337341</t>
  </si>
  <si>
    <t>이영화</t>
  </si>
  <si>
    <t>5333115</t>
  </si>
  <si>
    <t>이우경</t>
  </si>
  <si>
    <t>5337903</t>
  </si>
  <si>
    <t>이은도</t>
  </si>
  <si>
    <t>533883</t>
  </si>
  <si>
    <t>이재탁</t>
  </si>
  <si>
    <t>5336045</t>
  </si>
  <si>
    <t>이정현</t>
  </si>
  <si>
    <t>5335003</t>
  </si>
  <si>
    <t>이춘복</t>
  </si>
  <si>
    <t>5336601</t>
  </si>
  <si>
    <t>이칠영</t>
  </si>
  <si>
    <t>5338929</t>
  </si>
  <si>
    <t>이함재</t>
  </si>
  <si>
    <t>5339690</t>
  </si>
  <si>
    <t>이헌구</t>
  </si>
  <si>
    <t>5339546</t>
  </si>
  <si>
    <t>이현철</t>
  </si>
  <si>
    <t>533604</t>
  </si>
  <si>
    <t>임군학</t>
  </si>
  <si>
    <t>5337492</t>
  </si>
  <si>
    <t>임대길</t>
  </si>
  <si>
    <t>5331441</t>
  </si>
  <si>
    <t>전우준</t>
  </si>
  <si>
    <t>5333767</t>
  </si>
  <si>
    <t>전재군</t>
  </si>
  <si>
    <t>5338200</t>
  </si>
  <si>
    <t>정기성</t>
  </si>
  <si>
    <t>5334462</t>
  </si>
  <si>
    <t>정명식</t>
  </si>
  <si>
    <t>5334298</t>
  </si>
  <si>
    <t>정인수</t>
  </si>
  <si>
    <t>5334046</t>
  </si>
  <si>
    <t>조외순</t>
  </si>
  <si>
    <t>5337942</t>
  </si>
  <si>
    <t>조태한</t>
  </si>
  <si>
    <t>5331283</t>
  </si>
  <si>
    <t>지명덕</t>
  </si>
  <si>
    <t>5335980</t>
  </si>
  <si>
    <t>차영출</t>
  </si>
  <si>
    <t>5331617</t>
  </si>
  <si>
    <t>채기철</t>
  </si>
  <si>
    <t>5336618</t>
  </si>
  <si>
    <t>천세환</t>
  </si>
  <si>
    <t>5332040</t>
  </si>
  <si>
    <t>최관용</t>
  </si>
  <si>
    <t>5335333</t>
  </si>
  <si>
    <t>최보현</t>
  </si>
  <si>
    <t>533839</t>
  </si>
  <si>
    <t>최상린</t>
  </si>
  <si>
    <t>5333779</t>
  </si>
  <si>
    <t>최석순</t>
  </si>
  <si>
    <t>5333635</t>
  </si>
  <si>
    <t>최종윤</t>
  </si>
  <si>
    <t>533435</t>
  </si>
  <si>
    <t>최춘배</t>
  </si>
  <si>
    <t>5338569</t>
  </si>
  <si>
    <t>최해운</t>
  </si>
  <si>
    <t>533356</t>
  </si>
  <si>
    <t>한재현</t>
  </si>
  <si>
    <t>5336880</t>
  </si>
  <si>
    <t>한혜진</t>
  </si>
  <si>
    <t>5337899</t>
  </si>
  <si>
    <t>허재호</t>
  </si>
  <si>
    <t>5335034</t>
  </si>
  <si>
    <t>허철</t>
  </si>
  <si>
    <t>5339735</t>
  </si>
  <si>
    <t>황명식</t>
  </si>
  <si>
    <t>5331211</t>
  </si>
  <si>
    <t>24'07</t>
  </si>
  <si>
    <t>분석기간: 24.07.01-24.07.30</t>
  </si>
  <si>
    <t>개선율(유카전)</t>
  </si>
  <si>
    <t>23위/(32개사)</t>
  </si>
  <si>
    <t>5%(5명)</t>
  </si>
  <si>
    <t>7%(7명)</t>
  </si>
  <si>
    <t>8%(8명)</t>
  </si>
  <si>
    <t>18%(16명)</t>
  </si>
  <si>
    <t>19%(18명)</t>
  </si>
  <si>
    <t>43%(40명)</t>
  </si>
  <si>
    <t>0%(0명)</t>
  </si>
  <si>
    <t>20%(1명)</t>
  </si>
  <si>
    <t>100%(1명)</t>
  </si>
  <si>
    <t>50%(1명)</t>
  </si>
  <si>
    <t>33%(1명)</t>
  </si>
  <si>
    <t>50%(3명)</t>
  </si>
  <si>
    <t>43%(3명)</t>
  </si>
  <si>
    <t>50%(2명)</t>
  </si>
  <si>
    <t>33%(2명)</t>
  </si>
  <si>
    <t>29%(2명)</t>
  </si>
  <si>
    <t>57%(4명)</t>
  </si>
  <si>
    <t>17%(1명)</t>
  </si>
  <si>
    <t>100%(5명)</t>
  </si>
  <si>
    <t>307307</t>
  </si>
  <si>
    <t>청라교통307D2</t>
  </si>
  <si>
    <t>▽</t>
  </si>
  <si>
    <t>청라교통307C3</t>
  </si>
  <si>
    <t>=</t>
  </si>
  <si>
    <t>청라교통307D1</t>
  </si>
  <si>
    <t>청라교통307C5</t>
  </si>
  <si>
    <t>▲</t>
  </si>
  <si>
    <t>청라교통307C6</t>
  </si>
  <si>
    <t>청라교통307C4</t>
  </si>
  <si>
    <t>308308</t>
  </si>
  <si>
    <t>청라교통308D4</t>
  </si>
  <si>
    <t>청라교통308D3</t>
  </si>
  <si>
    <t>청라교통308D1</t>
  </si>
  <si>
    <t>청라교통308B2</t>
  </si>
  <si>
    <t>청라교통308D2</t>
  </si>
  <si>
    <t>청라교통308B1</t>
  </si>
  <si>
    <t>예비예비</t>
  </si>
  <si>
    <t>청라교통예비D1</t>
  </si>
  <si>
    <t>청라교통예비F12</t>
  </si>
  <si>
    <t>청라교통예비C3</t>
  </si>
  <si>
    <t>청라교통예비F6</t>
  </si>
  <si>
    <t>청라교통예비S7</t>
  </si>
  <si>
    <t>310310</t>
  </si>
  <si>
    <t>청룡교통310F1</t>
  </si>
  <si>
    <t>청룡교통310D2</t>
  </si>
  <si>
    <t>청룡교통310D3</t>
  </si>
  <si>
    <t>청룡교통310F2</t>
  </si>
  <si>
    <t>청룡교통310D1</t>
  </si>
  <si>
    <t>71바5259</t>
  </si>
  <si>
    <t>청룡교통310C1</t>
  </si>
  <si>
    <t>청룡교통310S1</t>
  </si>
  <si>
    <t>청룡교통310B1</t>
  </si>
  <si>
    <t>4343</t>
  </si>
  <si>
    <t>청룡교통43C4</t>
  </si>
  <si>
    <t>청룡교통43C5</t>
  </si>
  <si>
    <t>청룡교통43A1</t>
  </si>
  <si>
    <t>청룡교통43C3</t>
  </si>
  <si>
    <t>청룡교통43B2</t>
  </si>
  <si>
    <t>청룡교통43A2</t>
  </si>
  <si>
    <t>청룡교통43B1</t>
  </si>
  <si>
    <t>청룡교통43C2</t>
  </si>
  <si>
    <t>청룡교통43C1</t>
  </si>
  <si>
    <t>청룡교통43S1</t>
  </si>
  <si>
    <t>1570715707</t>
  </si>
  <si>
    <t>청룡교통15707C4</t>
  </si>
  <si>
    <t>청룡교통15707D1</t>
  </si>
  <si>
    <t>청룡교통15707B2</t>
  </si>
  <si>
    <t>청룡교통15707B1</t>
  </si>
  <si>
    <t>청룡교통15707C2</t>
  </si>
  <si>
    <t>청룡교통15707A1</t>
  </si>
  <si>
    <t>5334266351.346</t>
  </si>
  <si>
    <t>5331108182.266</t>
  </si>
  <si>
    <t>5334912746.369</t>
  </si>
  <si>
    <t>53335241806.818</t>
  </si>
  <si>
    <t>5335387619.473</t>
  </si>
  <si>
    <t>53330502033.454</t>
  </si>
  <si>
    <t>김동수</t>
  </si>
  <si>
    <t>5333275</t>
  </si>
  <si>
    <t>53332751044.105</t>
  </si>
  <si>
    <t>533224946.006</t>
  </si>
  <si>
    <t>53321881841.392</t>
  </si>
  <si>
    <t>5337360536.277</t>
  </si>
  <si>
    <t>53363032104.437</t>
  </si>
  <si>
    <t>53388092252.705</t>
  </si>
  <si>
    <t>53388581820.779</t>
  </si>
  <si>
    <t>53384961926.715</t>
  </si>
  <si>
    <t>53391052348.461</t>
  </si>
  <si>
    <t>53331501617.048</t>
  </si>
  <si>
    <t>53361491349.696</t>
  </si>
  <si>
    <t>5339092540.324</t>
  </si>
  <si>
    <t>53353251738.109</t>
  </si>
  <si>
    <t>김주환</t>
  </si>
  <si>
    <t>533954</t>
  </si>
  <si>
    <t>5339541704.071</t>
  </si>
  <si>
    <t>53336001926.974</t>
  </si>
  <si>
    <t>53326252931.712</t>
  </si>
  <si>
    <t>5334709160.097</t>
  </si>
  <si>
    <t>53321521712.9</t>
  </si>
  <si>
    <t>533113570.842</t>
  </si>
  <si>
    <t>5338866515.384</t>
  </si>
  <si>
    <t>53337451578.09</t>
  </si>
  <si>
    <t>도재만</t>
  </si>
  <si>
    <t>533306</t>
  </si>
  <si>
    <t>5333064299.952</t>
  </si>
  <si>
    <t>5339600606.338</t>
  </si>
  <si>
    <t>5333804569.645</t>
  </si>
  <si>
    <t>53361772715.932</t>
  </si>
  <si>
    <t>5338802163.662</t>
  </si>
  <si>
    <t>5336882589.66</t>
  </si>
  <si>
    <t>5339916331.937</t>
  </si>
  <si>
    <t>53353701647.647</t>
  </si>
  <si>
    <t>53384742314.105</t>
  </si>
  <si>
    <t>박정원</t>
  </si>
  <si>
    <t>533167</t>
  </si>
  <si>
    <t>5331671547.502</t>
  </si>
  <si>
    <t>53335882232.638</t>
  </si>
  <si>
    <t>53320102084.417</t>
  </si>
  <si>
    <t>백성식</t>
  </si>
  <si>
    <t>5333472</t>
  </si>
  <si>
    <t>53334721790.965</t>
  </si>
  <si>
    <t>53356271677.37</t>
  </si>
  <si>
    <t>53356024298.457</t>
  </si>
  <si>
    <t>53360352465.013</t>
  </si>
  <si>
    <t>5334490149.791</t>
  </si>
  <si>
    <t>송철수</t>
  </si>
  <si>
    <t>5336852</t>
  </si>
  <si>
    <t>5336852171.483</t>
  </si>
  <si>
    <t>53337302084.842</t>
  </si>
  <si>
    <t>53327201485.191</t>
  </si>
  <si>
    <t>53359461812.514</t>
  </si>
  <si>
    <t>53321702724.704</t>
  </si>
  <si>
    <t>5332261999.841</t>
  </si>
  <si>
    <t>53375992754.808</t>
  </si>
  <si>
    <t>5336322366.612</t>
  </si>
  <si>
    <t>5334327361.695</t>
  </si>
  <si>
    <t>53391942072.541</t>
  </si>
  <si>
    <t>5339252410.901</t>
  </si>
  <si>
    <t>53382142342.468</t>
  </si>
  <si>
    <t>53370501927.362</t>
  </si>
  <si>
    <t>5333388329.02</t>
  </si>
  <si>
    <t>53373411829.073</t>
  </si>
  <si>
    <t>53331152242.021</t>
  </si>
  <si>
    <t>5337903362.595</t>
  </si>
  <si>
    <t>5338832757.856</t>
  </si>
  <si>
    <t>53360451610.46</t>
  </si>
  <si>
    <t>53350031923.798</t>
  </si>
  <si>
    <t>53366012172.814</t>
  </si>
  <si>
    <t>53389292011.395</t>
  </si>
  <si>
    <t>53396902226.798</t>
  </si>
  <si>
    <t>5339546253.565</t>
  </si>
  <si>
    <t>5336041747.043</t>
  </si>
  <si>
    <t>53374922108.305</t>
  </si>
  <si>
    <t>53314412318.9</t>
  </si>
  <si>
    <t>53337671044.401</t>
  </si>
  <si>
    <t>5338200553.526</t>
  </si>
  <si>
    <t>53344621723.911</t>
  </si>
  <si>
    <t>53342981826.354</t>
  </si>
  <si>
    <t>53340462258.254</t>
  </si>
  <si>
    <t>53379422151.204</t>
  </si>
  <si>
    <t>53312831579.47</t>
  </si>
  <si>
    <t>53359801704.148</t>
  </si>
  <si>
    <t>5331617236.395</t>
  </si>
  <si>
    <t>5336618391.661</t>
  </si>
  <si>
    <t>53320402118.007</t>
  </si>
  <si>
    <t>53353332442.878</t>
  </si>
  <si>
    <t>533839393.973</t>
  </si>
  <si>
    <t>5333779367.851</t>
  </si>
  <si>
    <t>53336352664.914</t>
  </si>
  <si>
    <t>5334351768.3</t>
  </si>
  <si>
    <t>5338569587.114</t>
  </si>
  <si>
    <t>533356671.324</t>
  </si>
  <si>
    <t>53368802155.157</t>
  </si>
  <si>
    <t>5337899506.841</t>
  </si>
  <si>
    <t>53350342413.153</t>
  </si>
  <si>
    <t>53397352615.118</t>
  </si>
  <si>
    <t>53312112015.678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</si>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</sst>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0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8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178" fontId="78" fillId="0" borderId="24" xfId="2" applyNumberFormat="1" applyFont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0" fontId="79" fillId="9" borderId="22" xfId="0" applyFont="1" applyFill="1" applyBorder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177" fontId="29" fillId="0" borderId="0" xfId="1" applyNumberFormat="1" applyFont="1" applyAlignment="1">
      <alignment horizontal="left" vertical="center"/>
    </xf>
    <xf numFmtId="178" fontId="29" fillId="0" borderId="0" xfId="2" applyNumberFormat="1" applyFont="1">
      <alignment vertical="center"/>
    </xf>
    <xf numFmtId="195" fontId="29" fillId="0" borderId="0" xfId="0" applyNumberFormat="1" applyFont="1">
      <alignment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7" fontId="53" fillId="10" borderId="50" xfId="2" applyNumberFormat="1" applyFont="1" applyFill="1" applyBorder="1" applyAlignment="1">
      <alignment horizontal="center" vertical="center"/>
    </xf>
    <xf numFmtId="187" fontId="53" fillId="10" borderId="51" xfId="2" applyNumberFormat="1" applyFont="1" applyFill="1" applyBorder="1" applyAlignment="1">
      <alignment horizontal="center" vertical="center"/>
    </xf>
  </cellXfs>
  <cellStyles count="569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태양여객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219-48BB-86FF-15645E7093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2.0674464768237248</c:v>
                </c:pt>
                <c:pt idx="1">
                  <c:v>2.4176372143502149</c:v>
                </c:pt>
                <c:pt idx="2">
                  <c:v>2.4965755634090563</c:v>
                </c:pt>
                <c:pt idx="3">
                  <c:v>2.4498972576918336</c:v>
                </c:pt>
                <c:pt idx="4">
                  <c:v>2.3865710748094537</c:v>
                </c:pt>
                <c:pt idx="5">
                  <c:v>2.09</c:v>
                </c:pt>
                <c:pt idx="6">
                  <c:v>2.104719774164534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499999999999998"/>
          <c:min val="2.04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5.1546391752577317E-2</c:v>
                </c:pt>
                <c:pt idx="1">
                  <c:v>7.2164948453608241E-2</c:v>
                </c:pt>
                <c:pt idx="2">
                  <c:v>8.247422680412371E-2</c:v>
                </c:pt>
                <c:pt idx="3">
                  <c:v>0.17525773195876287</c:v>
                </c:pt>
                <c:pt idx="4">
                  <c:v>0.18556701030927836</c:v>
                </c:pt>
                <c:pt idx="5">
                  <c:v>0.4329896907216495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0"/>
                <c:pt idx="0">
                  <c:v> e음61 </c:v>
                </c:pt>
                <c:pt idx="1">
                  <c:v> e음55 </c:v>
                </c:pt>
                <c:pt idx="2">
                  <c:v> 590 </c:v>
                </c:pt>
                <c:pt idx="3">
                  <c:v> e음89 </c:v>
                </c:pt>
                <c:pt idx="4">
                  <c:v> 571 </c:v>
                </c:pt>
                <c:pt idx="5">
                  <c:v> 583 </c:v>
                </c:pt>
                <c:pt idx="6">
                  <c:v> 556 </c:v>
                </c:pt>
                <c:pt idx="7">
                  <c:v> 581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종합!$M$67:$X$67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0.2857142857142857</c:v>
                </c:pt>
                <c:pt idx="6">
                  <c:v>0</c:v>
                </c:pt>
                <c:pt idx="7">
                  <c:v>0.5714285714285714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0"/>
                <c:pt idx="0">
                  <c:v> e음61 </c:v>
                </c:pt>
                <c:pt idx="1">
                  <c:v> e음55 </c:v>
                </c:pt>
                <c:pt idx="2">
                  <c:v> 590 </c:v>
                </c:pt>
                <c:pt idx="3">
                  <c:v> e음89 </c:v>
                </c:pt>
                <c:pt idx="4">
                  <c:v> 571 </c:v>
                </c:pt>
                <c:pt idx="5">
                  <c:v> 583 </c:v>
                </c:pt>
                <c:pt idx="6">
                  <c:v> 556 </c:v>
                </c:pt>
                <c:pt idx="7">
                  <c:v> 581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종합!$M$66:$X$66</c:f>
              <c:numCache>
                <c:formatCode>0%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0.2</c:v>
                </c:pt>
                <c:pt idx="3">
                  <c:v>0</c:v>
                </c:pt>
                <c:pt idx="4">
                  <c:v>0.5</c:v>
                </c:pt>
                <c:pt idx="5">
                  <c:v>0.42857142857142855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0"/>
                <c:pt idx="0">
                  <c:v> e음61 </c:v>
                </c:pt>
                <c:pt idx="1">
                  <c:v> e음55 </c:v>
                </c:pt>
                <c:pt idx="2">
                  <c:v> 590 </c:v>
                </c:pt>
                <c:pt idx="3">
                  <c:v> e음89 </c:v>
                </c:pt>
                <c:pt idx="4">
                  <c:v> 571 </c:v>
                </c:pt>
                <c:pt idx="5">
                  <c:v> 583 </c:v>
                </c:pt>
                <c:pt idx="6">
                  <c:v> 556 </c:v>
                </c:pt>
                <c:pt idx="7">
                  <c:v> 581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종합!$M$65:$X$65</c:f>
              <c:numCache>
                <c:formatCode>0%</c:formatCode>
                <c:ptCount val="12"/>
                <c:pt idx="0">
                  <c:v>1</c:v>
                </c:pt>
                <c:pt idx="1">
                  <c:v>0.5</c:v>
                </c:pt>
                <c:pt idx="2">
                  <c:v>0.2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0"/>
                <c:pt idx="0">
                  <c:v> e음61 </c:v>
                </c:pt>
                <c:pt idx="1">
                  <c:v> e음55 </c:v>
                </c:pt>
                <c:pt idx="2">
                  <c:v> 590 </c:v>
                </c:pt>
                <c:pt idx="3">
                  <c:v> e음89 </c:v>
                </c:pt>
                <c:pt idx="4">
                  <c:v> 571 </c:v>
                </c:pt>
                <c:pt idx="5">
                  <c:v> 583 </c:v>
                </c:pt>
                <c:pt idx="6">
                  <c:v> 556 </c:v>
                </c:pt>
                <c:pt idx="7">
                  <c:v> 581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종합!$M$64:$X$64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0"/>
                <c:pt idx="0">
                  <c:v> e음61 </c:v>
                </c:pt>
                <c:pt idx="1">
                  <c:v> e음55 </c:v>
                </c:pt>
                <c:pt idx="2">
                  <c:v> 590 </c:v>
                </c:pt>
                <c:pt idx="3">
                  <c:v> e음89 </c:v>
                </c:pt>
                <c:pt idx="4">
                  <c:v> 571 </c:v>
                </c:pt>
                <c:pt idx="5">
                  <c:v> 583 </c:v>
                </c:pt>
                <c:pt idx="6">
                  <c:v> 556 </c:v>
                </c:pt>
                <c:pt idx="7">
                  <c:v> 581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종합!$M$63:$X$63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0"/>
                <c:pt idx="0">
                  <c:v> e음61 </c:v>
                </c:pt>
                <c:pt idx="1">
                  <c:v> e음55 </c:v>
                </c:pt>
                <c:pt idx="2">
                  <c:v> 590 </c:v>
                </c:pt>
                <c:pt idx="3">
                  <c:v> e음89 </c:v>
                </c:pt>
                <c:pt idx="4">
                  <c:v> 571 </c:v>
                </c:pt>
                <c:pt idx="5">
                  <c:v> 583 </c:v>
                </c:pt>
                <c:pt idx="6">
                  <c:v> 556 </c:v>
                </c:pt>
                <c:pt idx="7">
                  <c:v> 581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종합!$M$62:$X$62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0"/>
                <c:pt idx="0">
                  <c:v> e음61 </c:v>
                </c:pt>
                <c:pt idx="1">
                  <c:v> e음55 </c:v>
                </c:pt>
                <c:pt idx="2">
                  <c:v> 590 </c:v>
                </c:pt>
                <c:pt idx="3">
                  <c:v> e음89 </c:v>
                </c:pt>
                <c:pt idx="4">
                  <c:v> 571 </c:v>
                </c:pt>
                <c:pt idx="5">
                  <c:v> 583 </c:v>
                </c:pt>
                <c:pt idx="6">
                  <c:v> 556 </c:v>
                </c:pt>
                <c:pt idx="7">
                  <c:v> 581 </c:v>
                </c:pt>
                <c:pt idx="8">
                  <c:v> 558 </c:v>
                </c:pt>
                <c:pt idx="9">
                  <c:v> e음71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168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19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773206</xdr:colOff>
      <xdr:row>8</xdr:row>
      <xdr:rowOff>795618</xdr:rowOff>
    </xdr:from>
    <xdr:to>
      <xdr:col>2</xdr:col>
      <xdr:colOff>336175</xdr:colOff>
      <xdr:row>16</xdr:row>
      <xdr:rowOff>123265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74059" y="2980765"/>
          <a:ext cx="493057" cy="22411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246527</xdr:colOff>
      <xdr:row>11</xdr:row>
      <xdr:rowOff>156884</xdr:rowOff>
    </xdr:from>
    <xdr:to>
      <xdr:col>2</xdr:col>
      <xdr:colOff>347384</xdr:colOff>
      <xdr:row>13</xdr:row>
      <xdr:rowOff>56032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47380" y="379879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89647</xdr:colOff>
      <xdr:row>8</xdr:row>
      <xdr:rowOff>168088</xdr:rowOff>
    </xdr:from>
    <xdr:to>
      <xdr:col>3</xdr:col>
      <xdr:colOff>246533</xdr:colOff>
      <xdr:row>8</xdr:row>
      <xdr:rowOff>649942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1120588" y="23532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537883</xdr:colOff>
      <xdr:row>8</xdr:row>
      <xdr:rowOff>324971</xdr:rowOff>
    </xdr:from>
    <xdr:to>
      <xdr:col>3</xdr:col>
      <xdr:colOff>123264</xdr:colOff>
      <xdr:row>8</xdr:row>
      <xdr:rowOff>717177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 flipV="1">
          <a:off x="1568824" y="2510118"/>
          <a:ext cx="459440" cy="392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437029</xdr:colOff>
      <xdr:row>8</xdr:row>
      <xdr:rowOff>347384</xdr:rowOff>
    </xdr:from>
    <xdr:to>
      <xdr:col>3</xdr:col>
      <xdr:colOff>802344</xdr:colOff>
      <xdr:row>8</xdr:row>
      <xdr:rowOff>549089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A14D68D-F977-4198-A6E0-358CF36E7252}"/>
            </a:ext>
          </a:extLst>
        </xdr:cNvPr>
        <xdr:cNvCxnSpPr>
          <a:endCxn id="11" idx="2"/>
        </xdr:cNvCxnSpPr>
      </xdr:nvCxnSpPr>
      <xdr:spPr>
        <a:xfrm>
          <a:off x="2342029" y="2532531"/>
          <a:ext cx="365315" cy="2017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286871</xdr:colOff>
      <xdr:row>8</xdr:row>
      <xdr:rowOff>85166</xdr:rowOff>
    </xdr:from>
    <xdr:to>
      <xdr:col>4</xdr:col>
      <xdr:colOff>443757</xdr:colOff>
      <xdr:row>8</xdr:row>
      <xdr:rowOff>549089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A7F84D5D-A12F-4A63-98F3-6D16E18F9525}"/>
            </a:ext>
          </a:extLst>
        </xdr:cNvPr>
        <xdr:cNvSpPr txBox="1"/>
      </xdr:nvSpPr>
      <xdr:spPr>
        <a:xfrm>
          <a:off x="2191871" y="2270313"/>
          <a:ext cx="1030945" cy="46392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58CF760-BE61-4A10-B60A-C7092E2400A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224117</xdr:colOff>
      <xdr:row>8</xdr:row>
      <xdr:rowOff>672353</xdr:rowOff>
    </xdr:from>
    <xdr:to>
      <xdr:col>4</xdr:col>
      <xdr:colOff>582706</xdr:colOff>
      <xdr:row>9</xdr:row>
      <xdr:rowOff>112059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67546C27-5444-4E3A-96E4-12B11AC92822}"/>
            </a:ext>
          </a:extLst>
        </xdr:cNvPr>
        <xdr:cNvCxnSpPr/>
      </xdr:nvCxnSpPr>
      <xdr:spPr>
        <a:xfrm>
          <a:off x="3003176" y="2857500"/>
          <a:ext cx="358589" cy="3137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58274</xdr:colOff>
      <xdr:row>8</xdr:row>
      <xdr:rowOff>450477</xdr:rowOff>
    </xdr:from>
    <xdr:to>
      <xdr:col>5</xdr:col>
      <xdr:colOff>215160</xdr:colOff>
      <xdr:row>9</xdr:row>
      <xdr:rowOff>58272</xdr:rowOff>
    </xdr:to>
    <xdr:sp macro="" textlink="$K$15">
      <xdr:nvSpPr>
        <xdr:cNvPr id="8" name="TextBox 7">
          <a:extLst>
            <a:ext uri="{FF2B5EF4-FFF2-40B4-BE49-F238E27FC236}">
              <a16:creationId xmlns:a16="http://schemas.microsoft.com/office/drawing/2014/main" id="{6CA5B253-EBB5-4C50-9E64-A202157E4D5D}"/>
            </a:ext>
          </a:extLst>
        </xdr:cNvPr>
        <xdr:cNvSpPr txBox="1"/>
      </xdr:nvSpPr>
      <xdr:spPr>
        <a:xfrm>
          <a:off x="2837333" y="263562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88B13D3-08E6-4058-B4AB-D204E45C9A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860610</xdr:colOff>
      <xdr:row>9</xdr:row>
      <xdr:rowOff>255497</xdr:rowOff>
    </xdr:from>
    <xdr:to>
      <xdr:col>5</xdr:col>
      <xdr:colOff>358588</xdr:colOff>
      <xdr:row>16</xdr:row>
      <xdr:rowOff>11206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>
          <a:off x="3639669" y="3314703"/>
          <a:ext cx="372037" cy="179517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871817</xdr:colOff>
      <xdr:row>11</xdr:row>
      <xdr:rowOff>244288</xdr:rowOff>
    </xdr:from>
    <xdr:to>
      <xdr:col>6</xdr:col>
      <xdr:colOff>154645</xdr:colOff>
      <xdr:row>13</xdr:row>
      <xdr:rowOff>143436</xdr:rowOff>
    </xdr:to>
    <xdr:sp macro="" textlink="$K$16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650876" y="38862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D73F126-8257-48FB-B417-84BDDE062C0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-12.4%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710451</xdr:colOff>
      <xdr:row>16</xdr:row>
      <xdr:rowOff>22412</xdr:rowOff>
    </xdr:from>
    <xdr:to>
      <xdr:col>6</xdr:col>
      <xdr:colOff>145677</xdr:colOff>
      <xdr:row>16</xdr:row>
      <xdr:rowOff>127751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4CEC985F-511A-4038-A33B-F2968F97B9A5}"/>
            </a:ext>
          </a:extLst>
        </xdr:cNvPr>
        <xdr:cNvCxnSpPr/>
      </xdr:nvCxnSpPr>
      <xdr:spPr>
        <a:xfrm flipV="1">
          <a:off x="4363569" y="5121088"/>
          <a:ext cx="309284" cy="10533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340658</xdr:colOff>
      <xdr:row>14</xdr:row>
      <xdr:rowOff>251013</xdr:rowOff>
    </xdr:from>
    <xdr:to>
      <xdr:col>6</xdr:col>
      <xdr:colOff>497545</xdr:colOff>
      <xdr:row>16</xdr:row>
      <xdr:rowOff>150162</xdr:rowOff>
    </xdr:to>
    <xdr:sp macro="" textlink="$K$17">
      <xdr:nvSpPr>
        <xdr:cNvPr id="19" name="TextBox 18">
          <a:extLst>
            <a:ext uri="{FF2B5EF4-FFF2-40B4-BE49-F238E27FC236}">
              <a16:creationId xmlns:a16="http://schemas.microsoft.com/office/drawing/2014/main" id="{2D9B72A0-D295-4B82-BEEB-B3EEFF6483CA}"/>
            </a:ext>
          </a:extLst>
        </xdr:cNvPr>
        <xdr:cNvSpPr txBox="1"/>
      </xdr:nvSpPr>
      <xdr:spPr>
        <a:xfrm>
          <a:off x="3993776" y="476698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4991B2B-C956-4B5A-8DB0-18C6331F9A7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2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112</v>
      </c>
      <c r="C2" s="57"/>
      <c r="D2" s="57"/>
      <c r="E2" s="57"/>
      <c r="F2" s="57"/>
      <c r="G2" s="57"/>
      <c r="H2" s="57"/>
      <c r="I2" s="57"/>
      <c r="J2" s="57"/>
      <c r="K2" s="65" t="s">
        <v>422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114</v>
      </c>
      <c r="C4" s="282" t="s">
        <v>38</v>
      </c>
      <c r="D4" s="282"/>
      <c r="E4" s="62" t="s">
        <v>113</v>
      </c>
      <c r="F4" s="62" t="s">
        <v>64</v>
      </c>
      <c r="G4" s="94" t="s">
        <v>116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421</v>
      </c>
      <c r="C5" s="283" t="s">
        <v>119</v>
      </c>
      <c r="D5" s="283"/>
      <c r="E5" s="63">
        <v>10</v>
      </c>
      <c r="F5" s="64">
        <v>52</v>
      </c>
      <c r="G5" s="95" t="s">
        <v>67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48"/>
    </row>
    <row r="7" spans="1:28" ht="16.5" customHeight="1">
      <c r="B7" s="52" t="s">
        <v>134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1"/>
      <c r="P9" s="281"/>
    </row>
    <row r="10" spans="1:28" ht="23.25" customHeight="1" thickBot="1">
      <c r="G10" s="6"/>
      <c r="H10" s="205" t="s">
        <v>91</v>
      </c>
      <c r="I10" s="206" t="s">
        <v>92</v>
      </c>
      <c r="J10" s="207" t="str">
        <f>C5</f>
        <v>태양여객</v>
      </c>
      <c r="K10" s="208" t="s">
        <v>93</v>
      </c>
      <c r="X10" s="248"/>
      <c r="Z10" s="39"/>
      <c r="AA10" s="39"/>
      <c r="AB10" s="39"/>
    </row>
    <row r="11" spans="1:28" ht="23.25" customHeight="1" thickTop="1">
      <c r="G11" s="6"/>
      <c r="H11" s="245">
        <v>1</v>
      </c>
      <c r="I11" s="202">
        <v>2.0099999999999998</v>
      </c>
      <c r="J11" s="203">
        <v>2.0674464768237248</v>
      </c>
      <c r="K11" s="204"/>
      <c r="M11" s="2"/>
      <c r="Y11" s="249"/>
      <c r="Z11" s="244"/>
      <c r="AA11" s="242"/>
      <c r="AB11" s="39"/>
    </row>
    <row r="12" spans="1:28" ht="23.25" customHeight="1">
      <c r="G12" s="6"/>
      <c r="H12" s="246">
        <v>2</v>
      </c>
      <c r="I12" s="196">
        <v>2.3662575846193561</v>
      </c>
      <c r="J12" s="203">
        <v>2.4176372143502149</v>
      </c>
      <c r="K12" s="247">
        <v>0.16938321811575885</v>
      </c>
      <c r="M12" s="242"/>
      <c r="Y12" s="249"/>
      <c r="Z12" s="244"/>
      <c r="AA12" s="242"/>
      <c r="AB12" s="39"/>
    </row>
    <row r="13" spans="1:28" ht="23.25" customHeight="1">
      <c r="G13" s="6"/>
      <c r="H13" s="246">
        <v>3</v>
      </c>
      <c r="I13" s="196">
        <v>2.37</v>
      </c>
      <c r="J13" s="203">
        <v>2.4965755634090563</v>
      </c>
      <c r="K13" s="247">
        <v>3.2651031589972179E-2</v>
      </c>
      <c r="M13" s="242"/>
      <c r="Y13" s="249"/>
      <c r="Z13" s="244"/>
      <c r="AA13" s="242"/>
      <c r="AB13" s="39"/>
    </row>
    <row r="14" spans="1:28" ht="23.25" customHeight="1">
      <c r="G14" s="6"/>
      <c r="H14" s="246">
        <v>4</v>
      </c>
      <c r="I14" s="196">
        <v>2.33</v>
      </c>
      <c r="J14" s="203">
        <v>2.4498972576918336</v>
      </c>
      <c r="K14" s="247">
        <v>-1.8696932871314242E-2</v>
      </c>
      <c r="M14" s="242"/>
      <c r="Y14" s="249"/>
      <c r="Z14" s="244"/>
      <c r="AA14" s="242"/>
      <c r="AB14" s="39"/>
    </row>
    <row r="15" spans="1:28" ht="23.25" customHeight="1">
      <c r="G15" s="6"/>
      <c r="H15" s="246">
        <v>5</v>
      </c>
      <c r="I15" s="196">
        <v>2.29</v>
      </c>
      <c r="J15" s="203">
        <v>2.3865710748094537</v>
      </c>
      <c r="K15" s="247">
        <v>-2.5848505558164758E-2</v>
      </c>
      <c r="M15" s="242"/>
      <c r="Y15" s="249"/>
      <c r="Z15" s="244"/>
      <c r="AA15" s="242"/>
      <c r="AB15" s="39"/>
    </row>
    <row r="16" spans="1:28" ht="23.25" customHeight="1">
      <c r="G16" s="6"/>
      <c r="H16" s="246">
        <v>6</v>
      </c>
      <c r="I16" s="196">
        <v>2.0664933427553414</v>
      </c>
      <c r="J16" s="203">
        <v>2.09</v>
      </c>
      <c r="K16" s="247">
        <v>-0.12426660070584006</v>
      </c>
      <c r="M16" s="242"/>
      <c r="Y16" s="249"/>
      <c r="Z16" s="244"/>
      <c r="AA16" s="242"/>
      <c r="AB16" s="39"/>
    </row>
    <row r="17" spans="2:28" ht="23.25" customHeight="1">
      <c r="G17" s="6"/>
      <c r="H17" s="246">
        <v>7</v>
      </c>
      <c r="I17" s="196">
        <v>2.13</v>
      </c>
      <c r="J17" s="203">
        <v>2.104719774164534</v>
      </c>
      <c r="K17" s="247">
        <v>7.0429541457102118E-3</v>
      </c>
      <c r="M17" s="242"/>
      <c r="Y17" s="249"/>
      <c r="Z17" s="244"/>
      <c r="AA17" s="242"/>
      <c r="AB17" s="39"/>
    </row>
    <row r="18" spans="2:28" ht="23.25" customHeight="1">
      <c r="G18" s="6"/>
      <c r="H18" s="254" t="s">
        <v>423</v>
      </c>
      <c r="I18" s="197">
        <v>5.9701492537313383E-2</v>
      </c>
      <c r="J18" s="198">
        <v>1.8028663744694917E-2</v>
      </c>
      <c r="K18" s="199">
        <v>-4.1672828792618466E-2</v>
      </c>
      <c r="M18" s="242"/>
      <c r="Y18" s="249"/>
      <c r="Z18" s="244"/>
      <c r="AA18" s="242"/>
      <c r="AB18" s="39"/>
    </row>
    <row r="19" spans="2:28" ht="23.25" customHeight="1">
      <c r="H19" s="200" t="s">
        <v>109</v>
      </c>
      <c r="I19" s="201"/>
      <c r="J19" s="284" t="s">
        <v>424</v>
      </c>
      <c r="K19" s="285"/>
      <c r="M19" s="242"/>
      <c r="X19" s="2"/>
      <c r="Y19" s="2"/>
      <c r="AB19" s="39"/>
    </row>
    <row r="20" spans="2:28" ht="9" customHeight="1">
      <c r="M20" s="242"/>
      <c r="X20" s="2"/>
      <c r="Y20" s="2"/>
      <c r="AB20" s="242"/>
    </row>
    <row r="21" spans="2:28" ht="16.5" customHeight="1">
      <c r="B21" s="52" t="s">
        <v>135</v>
      </c>
      <c r="C21" s="52"/>
      <c r="D21" s="51"/>
      <c r="E21" s="51"/>
      <c r="F21" s="51"/>
      <c r="G21" s="51"/>
      <c r="H21" s="51"/>
      <c r="I21" s="51"/>
      <c r="J21" s="51"/>
      <c r="K21" s="51"/>
      <c r="M21" s="242"/>
      <c r="X21" s="2"/>
      <c r="Y21" s="2"/>
      <c r="AB21" s="242"/>
    </row>
    <row r="22" spans="2:28" ht="27.75" customHeight="1">
      <c r="B22" s="56" t="s">
        <v>62</v>
      </c>
      <c r="C22" s="56" t="s">
        <v>101</v>
      </c>
      <c r="D22" s="56" t="s">
        <v>103</v>
      </c>
      <c r="E22" s="56" t="s">
        <v>104</v>
      </c>
      <c r="F22" s="56" t="s">
        <v>105</v>
      </c>
      <c r="G22" s="56" t="s">
        <v>106</v>
      </c>
      <c r="H22" s="56" t="s">
        <v>6</v>
      </c>
      <c r="I22" s="56" t="s">
        <v>7</v>
      </c>
      <c r="J22" s="56" t="s">
        <v>107</v>
      </c>
      <c r="K22" s="56" t="s">
        <v>72</v>
      </c>
      <c r="M22" s="242"/>
      <c r="X22" s="2"/>
      <c r="Y22" s="2"/>
      <c r="AB22" s="242"/>
    </row>
    <row r="23" spans="2:28" ht="23.25" customHeight="1">
      <c r="B23" s="76" t="s">
        <v>100</v>
      </c>
      <c r="C23" s="77">
        <v>7</v>
      </c>
      <c r="D23" s="78">
        <v>2.0966943106046632E-2</v>
      </c>
      <c r="E23" s="78">
        <v>0.34918580012920813</v>
      </c>
      <c r="F23" s="78">
        <v>0.17214696080935904</v>
      </c>
      <c r="G23" s="79">
        <v>13.642531811268087</v>
      </c>
      <c r="H23" s="80">
        <v>0.23169009484557068</v>
      </c>
      <c r="I23" s="80">
        <v>13.887296246282647</v>
      </c>
      <c r="J23" s="81">
        <v>2.1318458931757065</v>
      </c>
      <c r="K23" s="82" t="s">
        <v>69</v>
      </c>
      <c r="M23" s="242"/>
      <c r="N23" s="255" t="str">
        <f>C5</f>
        <v>태양여객</v>
      </c>
      <c r="Y23" s="2"/>
    </row>
    <row r="24" spans="2:28" ht="22.5" customHeight="1">
      <c r="B24" s="238" t="str">
        <f>C5</f>
        <v>태양여객</v>
      </c>
      <c r="C24" s="69">
        <v>7</v>
      </c>
      <c r="D24" s="70">
        <v>3.1551348487086177E-2</v>
      </c>
      <c r="E24" s="70">
        <v>0.35190838756933179</v>
      </c>
      <c r="F24" s="70">
        <v>0.17362968900203019</v>
      </c>
      <c r="G24" s="71">
        <v>8.9358536585365815</v>
      </c>
      <c r="H24" s="72">
        <v>0.18328813378788789</v>
      </c>
      <c r="I24" s="72">
        <v>8.0399759818439023</v>
      </c>
      <c r="J24" s="73">
        <v>2.104719774164534</v>
      </c>
      <c r="K24" s="74" t="s">
        <v>67</v>
      </c>
      <c r="M24" s="242"/>
      <c r="N24" s="39" t="s">
        <v>67</v>
      </c>
      <c r="O24" s="39">
        <v>94</v>
      </c>
      <c r="Y24" s="2"/>
    </row>
    <row r="25" spans="2:28" ht="22.5" customHeight="1">
      <c r="B25" s="53" t="s">
        <v>108</v>
      </c>
      <c r="C25" s="53"/>
      <c r="D25" s="67">
        <f>D24/D23-1</f>
        <v>0.50481395058429479</v>
      </c>
      <c r="E25" s="67">
        <f t="shared" ref="E25:J25" si="0">E24/E23-1</f>
        <v>7.7969592094415674E-3</v>
      </c>
      <c r="F25" s="67">
        <f t="shared" si="0"/>
        <v>8.6131534689894984E-3</v>
      </c>
      <c r="G25" s="67">
        <f t="shared" si="0"/>
        <v>-0.34500034288679549</v>
      </c>
      <c r="H25" s="67">
        <f t="shared" si="0"/>
        <v>-0.20890820166457413</v>
      </c>
      <c r="I25" s="67">
        <f t="shared" si="0"/>
        <v>-0.42105534156830249</v>
      </c>
      <c r="J25" s="67">
        <f t="shared" si="0"/>
        <v>-1.2724240104787343E-2</v>
      </c>
      <c r="K25" s="68" t="str">
        <f>J19</f>
        <v>23위/(32개사)</v>
      </c>
      <c r="M25" s="2" t="s">
        <v>191</v>
      </c>
      <c r="N25" s="256">
        <v>5.1546391752577317E-2</v>
      </c>
      <c r="O25" s="39">
        <v>5</v>
      </c>
      <c r="X25" s="2"/>
      <c r="Y25" s="2"/>
    </row>
    <row r="26" spans="2:28" ht="22.5" customHeight="1">
      <c r="M26" s="2" t="s">
        <v>192</v>
      </c>
      <c r="N26" s="256">
        <v>7.2164948453608241E-2</v>
      </c>
      <c r="O26" s="39">
        <v>7</v>
      </c>
      <c r="X26" s="2"/>
      <c r="Y26" s="2"/>
    </row>
    <row r="27" spans="2:28" ht="17.25" customHeight="1">
      <c r="B27" s="52" t="s">
        <v>136</v>
      </c>
      <c r="C27" s="52"/>
      <c r="D27" s="51"/>
      <c r="E27" s="51"/>
      <c r="F27" s="51"/>
      <c r="G27" s="51"/>
      <c r="H27" s="51"/>
      <c r="I27" s="51"/>
      <c r="J27" s="51"/>
      <c r="K27" s="51"/>
      <c r="M27" s="2" t="s">
        <v>118</v>
      </c>
      <c r="N27" s="256">
        <v>8.247422680412371E-2</v>
      </c>
      <c r="O27" s="39">
        <v>8</v>
      </c>
      <c r="X27" s="2"/>
      <c r="Y27" s="2"/>
    </row>
    <row r="28" spans="2:28" ht="22.5" customHeight="1">
      <c r="B28" s="60"/>
      <c r="C28" s="60"/>
      <c r="M28" s="2" t="s">
        <v>193</v>
      </c>
      <c r="N28" s="256">
        <v>0.17525773195876287</v>
      </c>
      <c r="O28" s="39">
        <v>16</v>
      </c>
      <c r="X28" s="2"/>
      <c r="Y28" s="2"/>
    </row>
    <row r="29" spans="2:28" ht="22.5" customHeight="1" thickBot="1">
      <c r="H29" s="209" t="s">
        <v>91</v>
      </c>
      <c r="I29" s="210" t="s">
        <v>92</v>
      </c>
      <c r="J29" s="211" t="str">
        <f>J10</f>
        <v>태양여객</v>
      </c>
      <c r="K29" s="212" t="s">
        <v>117</v>
      </c>
      <c r="M29" s="2" t="s">
        <v>194</v>
      </c>
      <c r="N29" s="256">
        <v>0.18556701030927836</v>
      </c>
      <c r="O29" s="39">
        <v>18</v>
      </c>
      <c r="X29" s="2"/>
      <c r="Y29" s="2"/>
    </row>
    <row r="30" spans="2:28" ht="22.5" customHeight="1" thickTop="1">
      <c r="H30" s="217" t="s">
        <v>111</v>
      </c>
      <c r="I30" s="218" t="s">
        <v>69</v>
      </c>
      <c r="J30" s="219" t="s">
        <v>67</v>
      </c>
      <c r="K30" s="220"/>
      <c r="M30" s="2" t="s">
        <v>76</v>
      </c>
      <c r="N30" s="256">
        <v>0.4329896907216495</v>
      </c>
      <c r="O30" s="39">
        <v>40</v>
      </c>
      <c r="X30" s="2"/>
      <c r="Z30" s="39"/>
      <c r="AA30" s="39"/>
      <c r="AB30" s="39"/>
    </row>
    <row r="31" spans="2:28" ht="21" customHeight="1">
      <c r="H31" s="213" t="s">
        <v>94</v>
      </c>
      <c r="I31" s="214">
        <v>4.5564191905655319E-2</v>
      </c>
      <c r="J31" s="215" t="s">
        <v>425</v>
      </c>
      <c r="K31" s="216">
        <v>5.9821998469219984E-3</v>
      </c>
      <c r="M31" s="2"/>
      <c r="X31" s="2"/>
      <c r="Z31" s="39"/>
      <c r="AA31" s="39"/>
      <c r="AB31" s="39"/>
    </row>
    <row r="32" spans="2:28" ht="21" customHeight="1">
      <c r="H32" s="188" t="s">
        <v>95</v>
      </c>
      <c r="I32" s="180">
        <v>6.968641114982578E-2</v>
      </c>
      <c r="J32" s="189" t="s">
        <v>426</v>
      </c>
      <c r="K32" s="190">
        <v>2.4785373037824604E-3</v>
      </c>
      <c r="L32" s="4"/>
      <c r="M32" s="2"/>
      <c r="X32" s="2"/>
      <c r="Z32" s="39"/>
      <c r="AA32" s="39"/>
      <c r="AB32" s="39"/>
    </row>
    <row r="33" spans="2:28" ht="21" customHeight="1">
      <c r="H33" s="187" t="s">
        <v>96</v>
      </c>
      <c r="I33" s="180">
        <v>0.13669257571696597</v>
      </c>
      <c r="J33" s="189" t="s">
        <v>427</v>
      </c>
      <c r="K33" s="190">
        <v>-5.421834891284226E-2</v>
      </c>
      <c r="L33" s="4"/>
      <c r="M33" s="2"/>
      <c r="X33" s="2"/>
      <c r="Z33" s="39"/>
      <c r="AA33" s="39"/>
      <c r="AB33" s="39"/>
    </row>
    <row r="34" spans="2:28" ht="21" customHeight="1">
      <c r="H34" s="187" t="s">
        <v>99</v>
      </c>
      <c r="I34" s="180">
        <v>0.22728491021173949</v>
      </c>
      <c r="J34" s="189" t="s">
        <v>428</v>
      </c>
      <c r="K34" s="190">
        <v>-5.2027178252976619E-2</v>
      </c>
      <c r="L34" s="4"/>
      <c r="M34" s="2"/>
      <c r="X34" s="2"/>
      <c r="Z34" s="39"/>
      <c r="AA34" s="39"/>
      <c r="AB34" s="39"/>
    </row>
    <row r="35" spans="2:28" ht="21" customHeight="1">
      <c r="H35" s="191" t="s">
        <v>97</v>
      </c>
      <c r="I35" s="180">
        <v>0.24658268560707586</v>
      </c>
      <c r="J35" s="189" t="s">
        <v>429</v>
      </c>
      <c r="K35" s="190">
        <v>-6.10156752977975E-2</v>
      </c>
      <c r="L35" s="4"/>
      <c r="M35" s="2"/>
      <c r="X35" s="2"/>
      <c r="Z35" s="39"/>
      <c r="AA35" s="39"/>
      <c r="AB35" s="39"/>
    </row>
    <row r="36" spans="2:28" ht="21" customHeight="1">
      <c r="H36" s="192" t="s">
        <v>98</v>
      </c>
      <c r="I36" s="193">
        <v>0.27418922540873758</v>
      </c>
      <c r="J36" s="194" t="s">
        <v>430</v>
      </c>
      <c r="K36" s="195">
        <v>0.15880046531291192</v>
      </c>
      <c r="L36" s="4"/>
      <c r="M36" s="2"/>
      <c r="X36" s="2"/>
      <c r="Z36" s="39"/>
      <c r="AA36" s="39"/>
      <c r="AB36" s="39"/>
    </row>
    <row r="37" spans="2:28" ht="22.5" customHeight="1">
      <c r="L37" s="4"/>
      <c r="M37" s="2"/>
      <c r="X37" s="2"/>
      <c r="Z37" s="39"/>
      <c r="AA37" s="39"/>
      <c r="AB37" s="39"/>
    </row>
    <row r="38" spans="2:28" ht="18" customHeight="1">
      <c r="B38" s="52" t="s">
        <v>137</v>
      </c>
      <c r="C38" s="52"/>
      <c r="D38" s="51"/>
      <c r="E38" s="51"/>
      <c r="F38" s="51"/>
      <c r="G38" s="51"/>
      <c r="H38" s="51"/>
      <c r="I38" s="51"/>
      <c r="J38" s="51"/>
      <c r="K38" s="51"/>
      <c r="L38" s="4"/>
      <c r="M38" s="2"/>
      <c r="X38" s="2"/>
      <c r="Z38" s="39"/>
      <c r="AA38" s="39"/>
      <c r="AB38" s="39"/>
    </row>
    <row r="39" spans="2:28" ht="30.75" customHeight="1">
      <c r="B39" s="56" t="s">
        <v>62</v>
      </c>
      <c r="C39" s="56" t="s">
        <v>102</v>
      </c>
      <c r="D39" s="56" t="s">
        <v>103</v>
      </c>
      <c r="E39" s="56" t="s">
        <v>104</v>
      </c>
      <c r="F39" s="56" t="s">
        <v>105</v>
      </c>
      <c r="G39" s="56" t="s">
        <v>106</v>
      </c>
      <c r="H39" s="56" t="s">
        <v>6</v>
      </c>
      <c r="I39" s="56" t="s">
        <v>7</v>
      </c>
      <c r="J39" s="56" t="s">
        <v>107</v>
      </c>
      <c r="K39" s="56" t="s">
        <v>72</v>
      </c>
      <c r="L39" s="4"/>
      <c r="M39" s="2"/>
      <c r="N39" s="39" t="s">
        <v>130</v>
      </c>
      <c r="X39" s="2"/>
      <c r="Z39" s="39"/>
      <c r="AA39" s="39"/>
      <c r="AB39" s="39"/>
    </row>
    <row r="40" spans="2:28" ht="22.5" customHeight="1">
      <c r="B40" s="240" t="s">
        <v>119</v>
      </c>
      <c r="C40" s="77">
        <v>1</v>
      </c>
      <c r="D40" s="78">
        <v>3.7069991527489764E-2</v>
      </c>
      <c r="E40" s="78">
        <v>0.44472642247593563</v>
      </c>
      <c r="F40" s="78">
        <v>0.22673185535591067</v>
      </c>
      <c r="G40" s="79">
        <v>10.115083333333335</v>
      </c>
      <c r="H40" s="80">
        <v>1.3866857363881013</v>
      </c>
      <c r="I40" s="80">
        <v>27.505512923849381</v>
      </c>
      <c r="J40" s="81">
        <v>2.0674464768237248</v>
      </c>
      <c r="K40" s="83" t="s">
        <v>76</v>
      </c>
      <c r="L40" s="4"/>
      <c r="M40" s="2"/>
      <c r="N40" s="39">
        <v>1</v>
      </c>
      <c r="X40" s="2"/>
      <c r="Z40" s="39"/>
      <c r="AA40" s="39"/>
      <c r="AB40" s="39"/>
    </row>
    <row r="41" spans="2:28" ht="22.5" customHeight="1">
      <c r="B41" s="238" t="s">
        <v>119</v>
      </c>
      <c r="C41" s="69">
        <v>2</v>
      </c>
      <c r="D41" s="70">
        <v>6.3847669278384575E-2</v>
      </c>
      <c r="E41" s="70">
        <v>0.36176037241896875</v>
      </c>
      <c r="F41" s="70">
        <v>0.186011937839585</v>
      </c>
      <c r="G41" s="71">
        <v>7.8972954545454535</v>
      </c>
      <c r="H41" s="72">
        <v>9.4628627601140922E-2</v>
      </c>
      <c r="I41" s="72">
        <v>7.701754140396214</v>
      </c>
      <c r="J41" s="73">
        <v>2.4176372143502149</v>
      </c>
      <c r="K41" s="74" t="s">
        <v>68</v>
      </c>
      <c r="M41" s="2"/>
      <c r="N41" s="39">
        <v>5</v>
      </c>
      <c r="X41" s="2"/>
      <c r="Z41" s="39"/>
      <c r="AA41" s="39"/>
      <c r="AB41" s="39"/>
    </row>
    <row r="42" spans="2:28" ht="22.5" customHeight="1">
      <c r="B42" s="238" t="s">
        <v>119</v>
      </c>
      <c r="C42" s="69">
        <v>3</v>
      </c>
      <c r="D42" s="70">
        <v>2.7237044209412746E-2</v>
      </c>
      <c r="E42" s="70">
        <v>0.34681384801625248</v>
      </c>
      <c r="F42" s="70">
        <v>0.18059698196530244</v>
      </c>
      <c r="G42" s="71">
        <v>6.1890851063829802</v>
      </c>
      <c r="H42" s="72">
        <v>0.28601132575764099</v>
      </c>
      <c r="I42" s="72">
        <v>5.8674187844949648</v>
      </c>
      <c r="J42" s="73">
        <v>2.4965755634090563</v>
      </c>
      <c r="K42" s="74" t="s">
        <v>68</v>
      </c>
      <c r="M42" s="2"/>
      <c r="N42" s="39">
        <v>5</v>
      </c>
      <c r="X42" s="2"/>
      <c r="Z42" s="39"/>
      <c r="AA42" s="39"/>
      <c r="AB42" s="39"/>
    </row>
    <row r="43" spans="2:28" ht="22.5" customHeight="1">
      <c r="B43" s="238" t="s">
        <v>119</v>
      </c>
      <c r="C43" s="69">
        <v>4</v>
      </c>
      <c r="D43" s="70">
        <v>2.5262751651879915E-2</v>
      </c>
      <c r="E43" s="70">
        <v>0.34192456417811634</v>
      </c>
      <c r="F43" s="70">
        <v>0.18084831650257183</v>
      </c>
      <c r="G43" s="71">
        <v>6.4218510638297888</v>
      </c>
      <c r="H43" s="72">
        <v>0.55227152259217471</v>
      </c>
      <c r="I43" s="72">
        <v>6.1297775141442248</v>
      </c>
      <c r="J43" s="73">
        <v>2.4498972576918336</v>
      </c>
      <c r="K43" s="74" t="s">
        <v>68</v>
      </c>
      <c r="M43" s="2"/>
      <c r="N43" s="39">
        <v>5</v>
      </c>
      <c r="X43" s="2"/>
      <c r="Z43" s="39"/>
      <c r="AA43" s="39"/>
      <c r="AB43" s="39"/>
    </row>
    <row r="44" spans="2:28" ht="22.5" customHeight="1">
      <c r="B44" s="238" t="s">
        <v>119</v>
      </c>
      <c r="C44" s="69">
        <v>5</v>
      </c>
      <c r="D44" s="70">
        <v>2.5624435446616134E-2</v>
      </c>
      <c r="E44" s="70">
        <v>0.3421699702101253</v>
      </c>
      <c r="F44" s="70">
        <v>0.18447467484227573</v>
      </c>
      <c r="G44" s="71">
        <v>7.0197906976744182</v>
      </c>
      <c r="H44" s="72">
        <v>0.14689779100463118</v>
      </c>
      <c r="I44" s="72">
        <v>6.6693741609401895</v>
      </c>
      <c r="J44" s="73">
        <v>2.3865710748094537</v>
      </c>
      <c r="K44" s="74" t="s">
        <v>68</v>
      </c>
      <c r="M44" s="2"/>
      <c r="N44" s="39">
        <v>5</v>
      </c>
      <c r="X44" s="2"/>
      <c r="Z44" s="39"/>
      <c r="AA44" s="39"/>
      <c r="AB44" s="39"/>
    </row>
    <row r="45" spans="2:28" ht="22.5" customHeight="1">
      <c r="B45" s="238" t="s">
        <v>119</v>
      </c>
      <c r="C45" s="69">
        <v>6</v>
      </c>
      <c r="D45" s="70">
        <v>2.8074571446913606E-2</v>
      </c>
      <c r="E45" s="70">
        <v>0.34849506020006854</v>
      </c>
      <c r="F45" s="70">
        <v>0.17339814833670633</v>
      </c>
      <c r="G45" s="71">
        <v>8.292799999999998</v>
      </c>
      <c r="H45" s="72">
        <v>0.21216787657274108</v>
      </c>
      <c r="I45" s="72">
        <v>7.5810503798418027</v>
      </c>
      <c r="J45" s="73">
        <v>2.09</v>
      </c>
      <c r="K45" s="74" t="s">
        <v>67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38" t="s">
        <v>119</v>
      </c>
      <c r="C46" s="69">
        <v>7</v>
      </c>
      <c r="D46" s="70">
        <v>3.1551348487086177E-2</v>
      </c>
      <c r="E46" s="70">
        <v>0.35190838756933179</v>
      </c>
      <c r="F46" s="70">
        <v>0.17362968900203019</v>
      </c>
      <c r="G46" s="71">
        <v>8.9358536585365815</v>
      </c>
      <c r="H46" s="72">
        <v>0.18328813378788789</v>
      </c>
      <c r="I46" s="72">
        <v>8.0399759818439023</v>
      </c>
      <c r="J46" s="73">
        <v>2.104719774164534</v>
      </c>
      <c r="K46" s="74" t="s">
        <v>67</v>
      </c>
      <c r="M46" s="2"/>
      <c r="N46" s="39">
        <v>4</v>
      </c>
      <c r="X46" s="2"/>
      <c r="Z46" s="39"/>
      <c r="AA46" s="39"/>
      <c r="AB46" s="39"/>
    </row>
    <row r="47" spans="2:28" ht="25.5" customHeight="1">
      <c r="B47" s="53" t="s">
        <v>108</v>
      </c>
      <c r="C47" s="53"/>
      <c r="D47" s="67" cm="1">
        <f t="array" aca="1" ref="D47" ca="1">(INDIRECT(ADDRESS(ROW()-1,COLUMN()))/INDIRECT(ADDRESS(ROW()-2,COLUMN())))-1</f>
        <v>0.12384078762330653</v>
      </c>
      <c r="E47" s="67" cm="1">
        <f t="array" aca="1" ref="E47" ca="1">(INDIRECT(ADDRESS(ROW()-1,COLUMN()))/INDIRECT(ADDRESS(ROW()-2,COLUMN())))-1</f>
        <v>9.7944784850141353E-3</v>
      </c>
      <c r="F47" s="67" cm="1">
        <f t="array" aca="1" ref="F47" ca="1">(INDIRECT(ADDRESS(ROW()-1,COLUMN()))/INDIRECT(ADDRESS(ROW()-2,COLUMN())))-1</f>
        <v>1.3353122137973461E-3</v>
      </c>
      <c r="G47" s="67" cm="1">
        <f t="array" aca="1" ref="G47" ca="1">(INDIRECT(ADDRESS(ROW()-1,COLUMN()))/INDIRECT(ADDRESS(ROW()-2,COLUMN())))-1</f>
        <v>7.7543611149018865E-2</v>
      </c>
      <c r="H47" s="67" cm="1">
        <f t="array" aca="1" ref="H47" ca="1">(INDIRECT(ADDRESS(ROW()-1,COLUMN()))/INDIRECT(ADDRESS(ROW()-2,COLUMN())))-1</f>
        <v>-0.13611741443314995</v>
      </c>
      <c r="I47" s="67" cm="1">
        <f t="array" aca="1" ref="I47" ca="1">(INDIRECT(ADDRESS(ROW()-1,COLUMN()))/INDIRECT(ADDRESS(ROW()-2,COLUMN())))-1</f>
        <v>6.0535886059060351E-2</v>
      </c>
      <c r="J47" s="67" cm="1">
        <f t="array" aca="1" ref="J47" ca="1">(INDIRECT(ADDRESS(ROW()-1,COLUMN()))/INDIRECT(ADDRESS(ROW()-2,COLUMN())))-1</f>
        <v>7.0429541457102118E-3</v>
      </c>
      <c r="K47" s="75" t="str" cm="1">
        <f t="array" ref="K47">_xlfn.IFS(N47=0,"등급유지",N47&gt;0,N47&amp;"등급 상승",N47&lt;0,N47&amp;"등급 하락")</f>
        <v>등급유지</v>
      </c>
      <c r="M47" s="257"/>
      <c r="N47" s="39">
        <v>0</v>
      </c>
      <c r="O47" s="39" t="s">
        <v>131</v>
      </c>
      <c r="X47" s="250"/>
      <c r="Z47" s="243"/>
      <c r="AA47" s="39"/>
      <c r="AB47" s="39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57"/>
      <c r="N48" s="2"/>
      <c r="O48" s="2"/>
      <c r="X48" s="250"/>
      <c r="Z48" s="243"/>
      <c r="AA48" s="39"/>
      <c r="AB48" s="39"/>
    </row>
    <row r="49" spans="2:28" ht="18" customHeight="1">
      <c r="B49" s="52" t="s">
        <v>138</v>
      </c>
      <c r="C49" s="52"/>
      <c r="D49" s="51"/>
      <c r="E49" s="51"/>
      <c r="F49" s="51"/>
      <c r="G49" s="51"/>
      <c r="H49" s="51"/>
      <c r="I49" s="51"/>
      <c r="J49" s="51"/>
      <c r="K49" s="51"/>
      <c r="M49" s="257"/>
      <c r="X49" s="250"/>
      <c r="Z49" s="243"/>
      <c r="AA49" s="39"/>
      <c r="AB49" s="39"/>
    </row>
    <row r="50" spans="2:28" ht="21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57"/>
      <c r="X50" s="250"/>
      <c r="Z50" s="243"/>
      <c r="AA50" s="39"/>
      <c r="AB50" s="39"/>
    </row>
    <row r="51" spans="2:28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57"/>
      <c r="N51" s="250"/>
      <c r="P51" s="243"/>
      <c r="AA51" s="40"/>
    </row>
    <row r="52" spans="2:28" ht="25.5" customHeight="1">
      <c r="B52" s="48"/>
      <c r="C52" s="48"/>
      <c r="D52" s="49"/>
      <c r="M52" s="257"/>
      <c r="N52" s="250"/>
      <c r="P52" s="243"/>
      <c r="AA52" s="40"/>
    </row>
    <row r="53" spans="2:28" ht="25.5" customHeight="1">
      <c r="B53" s="48"/>
      <c r="C53" s="48"/>
      <c r="D53" s="49"/>
      <c r="M53" s="257"/>
      <c r="N53" s="250"/>
      <c r="P53" s="243"/>
      <c r="AA53" s="40"/>
    </row>
    <row r="54" spans="2:28" ht="25.5" customHeight="1">
      <c r="B54" s="48"/>
      <c r="C54" s="48"/>
      <c r="D54" s="49"/>
      <c r="M54" s="257"/>
      <c r="N54" s="250"/>
      <c r="P54" s="243"/>
      <c r="AA54" s="40"/>
    </row>
    <row r="55" spans="2:28" ht="25.5" customHeight="1">
      <c r="B55" s="48"/>
      <c r="C55" s="48"/>
      <c r="D55" s="49"/>
      <c r="M55" s="257"/>
      <c r="N55" s="250"/>
      <c r="P55" s="243"/>
      <c r="AA55" s="40"/>
    </row>
    <row r="56" spans="2:28" ht="25.5" customHeight="1">
      <c r="B56" s="48"/>
      <c r="C56" s="48"/>
      <c r="D56" s="49"/>
      <c r="M56" s="257"/>
      <c r="N56" s="250"/>
      <c r="P56" s="243"/>
      <c r="AA56" s="40"/>
    </row>
    <row r="57" spans="2:28" ht="25.5" customHeight="1">
      <c r="B57" s="48"/>
      <c r="C57" s="48"/>
      <c r="D57" s="49"/>
      <c r="M57" s="257"/>
      <c r="N57" s="250"/>
      <c r="P57" s="243"/>
      <c r="AA57" s="40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57"/>
      <c r="N58" s="250"/>
      <c r="P58" s="243"/>
      <c r="AA58" s="40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57"/>
      <c r="N59" s="250"/>
      <c r="P59" s="243"/>
      <c r="AA59" s="40"/>
    </row>
    <row r="60" spans="2:28" ht="25.5" customHeight="1" thickBot="1">
      <c r="B60" s="221" t="s">
        <v>91</v>
      </c>
      <c r="C60" s="222" t="s">
        <v>127</v>
      </c>
      <c r="D60" s="222" t="s">
        <v>126</v>
      </c>
      <c r="E60" s="222" t="s">
        <v>125</v>
      </c>
      <c r="F60" s="222" t="s">
        <v>129</v>
      </c>
      <c r="G60" s="222" t="s">
        <v>122</v>
      </c>
      <c r="H60" s="222" t="s">
        <v>124</v>
      </c>
      <c r="I60" s="222" t="s">
        <v>120</v>
      </c>
      <c r="J60" s="222" t="s">
        <v>123</v>
      </c>
      <c r="K60" s="223" t="s">
        <v>121</v>
      </c>
      <c r="M60" s="251">
        <v>1</v>
      </c>
      <c r="N60" s="252">
        <v>2</v>
      </c>
      <c r="O60" s="252">
        <v>3</v>
      </c>
      <c r="P60" s="251">
        <v>4</v>
      </c>
      <c r="Q60" s="252">
        <v>5</v>
      </c>
      <c r="R60" s="252">
        <v>6</v>
      </c>
      <c r="S60" s="251">
        <v>7</v>
      </c>
      <c r="T60" s="252">
        <v>8</v>
      </c>
      <c r="U60" s="252">
        <v>9</v>
      </c>
      <c r="V60" s="252">
        <v>10</v>
      </c>
      <c r="W60" s="252">
        <v>11</v>
      </c>
      <c r="X60" s="252">
        <v>12</v>
      </c>
      <c r="AA60" s="40"/>
    </row>
    <row r="61" spans="2:28" ht="25.5" customHeight="1" thickTop="1">
      <c r="B61" s="226" t="s">
        <v>111</v>
      </c>
      <c r="C61" s="227" t="s">
        <v>68</v>
      </c>
      <c r="D61" s="228" t="s">
        <v>69</v>
      </c>
      <c r="E61" s="228" t="s">
        <v>69</v>
      </c>
      <c r="F61" s="228" t="s">
        <v>69</v>
      </c>
      <c r="G61" s="228" t="s">
        <v>67</v>
      </c>
      <c r="H61" s="228" t="s">
        <v>67</v>
      </c>
      <c r="I61" s="228" t="s">
        <v>67</v>
      </c>
      <c r="J61" s="228" t="s">
        <v>70</v>
      </c>
      <c r="K61" s="228" t="s">
        <v>70</v>
      </c>
      <c r="M61" s="251" t="s">
        <v>127</v>
      </c>
      <c r="N61" s="251" t="s">
        <v>126</v>
      </c>
      <c r="O61" s="251" t="s">
        <v>125</v>
      </c>
      <c r="P61" s="251" t="s">
        <v>129</v>
      </c>
      <c r="Q61" s="251" t="s">
        <v>122</v>
      </c>
      <c r="R61" s="251" t="s">
        <v>124</v>
      </c>
      <c r="S61" s="251" t="s">
        <v>120</v>
      </c>
      <c r="T61" s="251" t="s">
        <v>123</v>
      </c>
      <c r="U61" s="251" t="s">
        <v>121</v>
      </c>
      <c r="V61" s="251" t="s">
        <v>128</v>
      </c>
      <c r="W61" s="251"/>
      <c r="X61" s="251"/>
      <c r="AA61" s="40"/>
    </row>
    <row r="62" spans="2:28" ht="25.5" customHeight="1">
      <c r="B62" s="224" t="s">
        <v>94</v>
      </c>
      <c r="C62" s="214" t="s">
        <v>431</v>
      </c>
      <c r="D62" s="214" t="s">
        <v>431</v>
      </c>
      <c r="E62" s="214" t="s">
        <v>431</v>
      </c>
      <c r="F62" s="214" t="s">
        <v>431</v>
      </c>
      <c r="G62" s="214" t="s">
        <v>431</v>
      </c>
      <c r="H62" s="214" t="s">
        <v>431</v>
      </c>
      <c r="I62" s="214" t="s">
        <v>431</v>
      </c>
      <c r="J62" s="214" t="s">
        <v>431</v>
      </c>
      <c r="K62" s="225" t="s">
        <v>431</v>
      </c>
      <c r="M62" s="253"/>
      <c r="N62" s="253"/>
      <c r="O62" s="253"/>
      <c r="P62" s="253"/>
      <c r="Q62" s="253"/>
      <c r="R62" s="253"/>
      <c r="S62" s="253"/>
      <c r="T62" s="253"/>
      <c r="U62" s="253"/>
      <c r="V62" s="253"/>
      <c r="W62" s="253"/>
      <c r="X62" s="253"/>
      <c r="AA62" s="40"/>
    </row>
    <row r="63" spans="2:28" ht="25.5" customHeight="1">
      <c r="B63" s="179" t="s">
        <v>95</v>
      </c>
      <c r="C63" s="181" t="s">
        <v>431</v>
      </c>
      <c r="D63" s="181" t="s">
        <v>431</v>
      </c>
      <c r="E63" s="181" t="s">
        <v>432</v>
      </c>
      <c r="F63" s="181" t="s">
        <v>431</v>
      </c>
      <c r="G63" s="181" t="s">
        <v>431</v>
      </c>
      <c r="H63" s="181" t="s">
        <v>431</v>
      </c>
      <c r="I63" s="181" t="s">
        <v>431</v>
      </c>
      <c r="J63" s="181" t="s">
        <v>431</v>
      </c>
      <c r="K63" s="182" t="s">
        <v>431</v>
      </c>
      <c r="M63" s="253">
        <v>0</v>
      </c>
      <c r="N63" s="253">
        <v>0</v>
      </c>
      <c r="O63" s="253">
        <v>0</v>
      </c>
      <c r="P63" s="253">
        <v>0</v>
      </c>
      <c r="Q63" s="253">
        <v>0</v>
      </c>
      <c r="R63" s="253">
        <v>0</v>
      </c>
      <c r="S63" s="253">
        <v>0</v>
      </c>
      <c r="T63" s="253">
        <v>0</v>
      </c>
      <c r="U63" s="253">
        <v>0</v>
      </c>
      <c r="V63" s="253">
        <v>0</v>
      </c>
      <c r="W63" s="253"/>
      <c r="X63" s="253"/>
      <c r="AA63" s="40"/>
    </row>
    <row r="64" spans="2:28" ht="25.5" customHeight="1">
      <c r="B64" s="178" t="s">
        <v>96</v>
      </c>
      <c r="C64" s="181" t="s">
        <v>433</v>
      </c>
      <c r="D64" s="181" t="s">
        <v>434</v>
      </c>
      <c r="E64" s="181" t="s">
        <v>432</v>
      </c>
      <c r="F64" s="181" t="s">
        <v>435</v>
      </c>
      <c r="G64" s="181" t="s">
        <v>431</v>
      </c>
      <c r="H64" s="181" t="s">
        <v>431</v>
      </c>
      <c r="I64" s="181" t="s">
        <v>431</v>
      </c>
      <c r="J64" s="181" t="s">
        <v>431</v>
      </c>
      <c r="K64" s="182" t="s">
        <v>431</v>
      </c>
      <c r="M64" s="253">
        <v>0</v>
      </c>
      <c r="N64" s="253">
        <v>0</v>
      </c>
      <c r="O64" s="253">
        <v>0.2</v>
      </c>
      <c r="P64" s="253">
        <v>0</v>
      </c>
      <c r="Q64" s="253">
        <v>0</v>
      </c>
      <c r="R64" s="253">
        <v>0</v>
      </c>
      <c r="S64" s="253">
        <v>0</v>
      </c>
      <c r="T64" s="253">
        <v>0</v>
      </c>
      <c r="U64" s="253">
        <v>0</v>
      </c>
      <c r="V64" s="253">
        <v>0</v>
      </c>
      <c r="W64" s="253"/>
      <c r="X64" s="253"/>
      <c r="AA64" s="40"/>
    </row>
    <row r="65" spans="2:27" ht="25.5" customHeight="1">
      <c r="B65" s="178" t="s">
        <v>99</v>
      </c>
      <c r="C65" s="181" t="s">
        <v>431</v>
      </c>
      <c r="D65" s="181" t="s">
        <v>434</v>
      </c>
      <c r="E65" s="181" t="s">
        <v>432</v>
      </c>
      <c r="F65" s="181" t="s">
        <v>431</v>
      </c>
      <c r="G65" s="181" t="s">
        <v>436</v>
      </c>
      <c r="H65" s="181" t="s">
        <v>437</v>
      </c>
      <c r="I65" s="181" t="s">
        <v>438</v>
      </c>
      <c r="J65" s="181" t="s">
        <v>431</v>
      </c>
      <c r="K65" s="182" t="s">
        <v>431</v>
      </c>
      <c r="M65" s="253">
        <v>1</v>
      </c>
      <c r="N65" s="253">
        <v>0.5</v>
      </c>
      <c r="O65" s="253">
        <v>0.2</v>
      </c>
      <c r="P65" s="253">
        <v>0.33333333333333331</v>
      </c>
      <c r="Q65" s="253">
        <v>0</v>
      </c>
      <c r="R65" s="253">
        <v>0</v>
      </c>
      <c r="S65" s="253">
        <v>0</v>
      </c>
      <c r="T65" s="253">
        <v>0</v>
      </c>
      <c r="U65" s="253">
        <v>0</v>
      </c>
      <c r="V65" s="253">
        <v>0</v>
      </c>
      <c r="W65" s="253"/>
      <c r="X65" s="253"/>
      <c r="AA65" s="40"/>
    </row>
    <row r="66" spans="2:27" ht="25.5" customHeight="1">
      <c r="B66" s="183" t="s">
        <v>97</v>
      </c>
      <c r="C66" s="181" t="s">
        <v>431</v>
      </c>
      <c r="D66" s="181" t="s">
        <v>431</v>
      </c>
      <c r="E66" s="181" t="s">
        <v>432</v>
      </c>
      <c r="F66" s="181" t="s">
        <v>435</v>
      </c>
      <c r="G66" s="181" t="s">
        <v>439</v>
      </c>
      <c r="H66" s="181" t="s">
        <v>440</v>
      </c>
      <c r="I66" s="181" t="s">
        <v>431</v>
      </c>
      <c r="J66" s="181" t="s">
        <v>441</v>
      </c>
      <c r="K66" s="182" t="s">
        <v>431</v>
      </c>
      <c r="M66" s="253">
        <v>0</v>
      </c>
      <c r="N66" s="253">
        <v>0.5</v>
      </c>
      <c r="O66" s="253">
        <v>0.2</v>
      </c>
      <c r="P66" s="253">
        <v>0</v>
      </c>
      <c r="Q66" s="253">
        <v>0.5</v>
      </c>
      <c r="R66" s="253">
        <v>0.42857142857142855</v>
      </c>
      <c r="S66" s="253">
        <v>0.5</v>
      </c>
      <c r="T66" s="253">
        <v>0</v>
      </c>
      <c r="U66" s="253">
        <v>0</v>
      </c>
      <c r="V66" s="253">
        <v>0</v>
      </c>
      <c r="W66" s="253"/>
      <c r="X66" s="253"/>
      <c r="AA66" s="40"/>
    </row>
    <row r="67" spans="2:27" ht="25.5" customHeight="1">
      <c r="B67" s="184" t="s">
        <v>98</v>
      </c>
      <c r="C67" s="185" t="s">
        <v>431</v>
      </c>
      <c r="D67" s="185" t="s">
        <v>431</v>
      </c>
      <c r="E67" s="185" t="s">
        <v>432</v>
      </c>
      <c r="F67" s="185" t="s">
        <v>435</v>
      </c>
      <c r="G67" s="185" t="s">
        <v>442</v>
      </c>
      <c r="H67" s="185" t="s">
        <v>440</v>
      </c>
      <c r="I67" s="185" t="s">
        <v>438</v>
      </c>
      <c r="J67" s="185" t="s">
        <v>437</v>
      </c>
      <c r="K67" s="186" t="s">
        <v>443</v>
      </c>
      <c r="M67" s="253">
        <v>0</v>
      </c>
      <c r="N67" s="253">
        <v>0</v>
      </c>
      <c r="O67" s="253">
        <v>0.2</v>
      </c>
      <c r="P67" s="253">
        <v>0.33333333333333331</v>
      </c>
      <c r="Q67" s="253">
        <v>0.33333333333333331</v>
      </c>
      <c r="R67" s="253">
        <v>0.2857142857142857</v>
      </c>
      <c r="S67" s="253">
        <v>0</v>
      </c>
      <c r="T67" s="253">
        <v>0.5714285714285714</v>
      </c>
      <c r="U67" s="253">
        <v>0</v>
      </c>
      <c r="V67" s="253">
        <v>0</v>
      </c>
      <c r="W67" s="253"/>
      <c r="X67" s="253"/>
      <c r="AA67" s="40"/>
    </row>
    <row r="68" spans="2:27" ht="15.7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39">
        <v>0</v>
      </c>
      <c r="N68" s="39">
        <v>0</v>
      </c>
      <c r="O68" s="39">
        <v>0.2</v>
      </c>
      <c r="P68" s="39">
        <v>0.33333333333333331</v>
      </c>
      <c r="Q68" s="39">
        <v>0.16666666666666666</v>
      </c>
      <c r="R68" s="39">
        <v>0.2857142857142857</v>
      </c>
      <c r="S68" s="39">
        <v>0.5</v>
      </c>
      <c r="T68" s="39">
        <v>0.42857142857142855</v>
      </c>
      <c r="U68" s="39">
        <v>1</v>
      </c>
      <c r="V68" s="39">
        <v>1</v>
      </c>
      <c r="AA68" s="40"/>
    </row>
    <row r="69" spans="2:27" ht="25.5" customHeight="1" thickBot="1">
      <c r="B69" s="221" t="s">
        <v>91</v>
      </c>
      <c r="C69" s="222" t="s">
        <v>128</v>
      </c>
      <c r="D69" s="222"/>
      <c r="E69" s="222" t="str">
        <f>IFERROR(INDEX(#REF!,MATCH(종합!$C$5&amp;12,#REF!,0),2),"")</f>
        <v/>
      </c>
      <c r="F69" s="222" t="str">
        <f>IFERROR(INDEX(#REF!,MATCH(종합!$C$5&amp;13,#REF!,0),2),"")</f>
        <v/>
      </c>
      <c r="G69" s="222" t="str">
        <f>IFERROR(INDEX(#REF!,MATCH(종합!$C$5&amp;14,#REF!,0),2),"")</f>
        <v/>
      </c>
      <c r="H69" s="222" t="str">
        <f>IFERROR(INDEX(#REF!,MATCH(종합!$C$5&amp;15,#REF!,0),2),"")</f>
        <v/>
      </c>
      <c r="I69" s="222" t="str">
        <f>IFERROR(INDEX(#REF!,MATCH(종합!$C$5&amp;16,#REF!,0),2),"")</f>
        <v/>
      </c>
      <c r="J69" s="222" t="str">
        <f>IFERROR(INDEX(#REF!,MATCH(종합!$C$5&amp;17,#REF!,0),2),"")</f>
        <v/>
      </c>
      <c r="K69" s="222" t="str">
        <f>IFERROR(INDEX(#REF!,MATCH(종합!$C$5&amp;18,#REF!,0),2),"")</f>
        <v/>
      </c>
      <c r="M69" s="253"/>
      <c r="N69" s="253"/>
      <c r="O69" s="253"/>
      <c r="P69" s="253"/>
      <c r="Q69" s="253"/>
      <c r="R69" s="253"/>
      <c r="S69" s="253"/>
      <c r="T69" s="253"/>
      <c r="U69" s="253"/>
      <c r="AA69" s="40"/>
    </row>
    <row r="70" spans="2:27" ht="25.5" customHeight="1" thickTop="1">
      <c r="B70" s="226" t="s">
        <v>111</v>
      </c>
      <c r="C70" s="227" t="s">
        <v>70</v>
      </c>
      <c r="D70" s="228"/>
      <c r="E70" s="228" t="str">
        <f>IFERROR(INDEX(#REF!,MATCH(종합!$C$5&amp;종합!E$69,#REF!,0),15),"")</f>
        <v/>
      </c>
      <c r="F70" s="228" t="str">
        <f>IFERROR(INDEX(#REF!,MATCH(종합!$C$5&amp;종합!F$69,#REF!,0),15),"")</f>
        <v/>
      </c>
      <c r="G70" s="228" t="str">
        <f>IFERROR(INDEX(#REF!,MATCH(종합!$C$5&amp;종합!G$69,#REF!,0),15),"")</f>
        <v/>
      </c>
      <c r="H70" s="228" t="str">
        <f>IFERROR(INDEX(#REF!,MATCH(종합!$C$5&amp;종합!H$69,#REF!,0),15),"")</f>
        <v/>
      </c>
      <c r="I70" s="228" t="str">
        <f>IFERROR(INDEX(#REF!,MATCH(종합!$C$5&amp;종합!I$69,#REF!,0),15),"")</f>
        <v/>
      </c>
      <c r="J70" s="228" t="str">
        <f>IFERROR(INDEX(#REF!,MATCH(종합!$C$5&amp;종합!J$69,#REF!,0),15),"")</f>
        <v/>
      </c>
      <c r="K70" s="228" t="str">
        <f>IFERROR(INDEX(#REF!,MATCH(종합!$C$5&amp;종합!K$69,#REF!,0),15),"")</f>
        <v/>
      </c>
      <c r="M70" s="253"/>
      <c r="N70" s="253"/>
      <c r="O70" s="253"/>
      <c r="P70" s="253"/>
      <c r="Q70" s="253"/>
      <c r="R70" s="253"/>
      <c r="S70" s="253"/>
      <c r="T70" s="253"/>
      <c r="U70" s="253"/>
      <c r="AA70" s="40"/>
    </row>
    <row r="71" spans="2:27" ht="25.5" customHeight="1">
      <c r="B71" s="224" t="s">
        <v>94</v>
      </c>
      <c r="C71" s="214" t="s">
        <v>431</v>
      </c>
      <c r="D71" s="214" t="str">
        <f>IFERROR(ROUND(SUMIFS(#REF!,#REF!,종합!$C$5,#REF!,종합!D$69)/SUMIFS(#REF!,#REF!,종합!$C$5,#REF!,종합!D$69)*100,0)&amp;"%("&amp;SUMIFS(#REF!,#REF!,종합!$C$5,#REF!,종합!D$69)&amp;"명)","")</f>
        <v/>
      </c>
      <c r="E71" s="214" t="str">
        <f>IFERROR(ROUND(SUMIFS(#REF!,#REF!,종합!$C$5,#REF!,종합!E$69)/SUMIFS(#REF!,#REF!,종합!$C$5,#REF!,종합!E$69)*100,0)&amp;"%("&amp;SUMIFS(#REF!,#REF!,종합!$C$5,#REF!,종합!E$69)&amp;"명)","")</f>
        <v/>
      </c>
      <c r="F71" s="214"/>
      <c r="G71" s="214"/>
      <c r="H71" s="214"/>
      <c r="I71" s="214"/>
      <c r="J71" s="214"/>
      <c r="K71" s="225"/>
      <c r="M71" s="253"/>
      <c r="N71" s="253"/>
      <c r="O71" s="253"/>
      <c r="P71" s="253"/>
      <c r="Q71" s="253"/>
      <c r="R71" s="253"/>
      <c r="S71" s="253"/>
      <c r="T71" s="253"/>
      <c r="U71" s="253"/>
      <c r="AA71" s="40"/>
    </row>
    <row r="72" spans="2:27" ht="25.5" customHeight="1">
      <c r="B72" s="179" t="s">
        <v>95</v>
      </c>
      <c r="C72" s="181" t="s">
        <v>431</v>
      </c>
      <c r="D72" s="181" t="str">
        <f>IFERROR(ROUND(SUMIFS(#REF!,#REF!,종합!$C$5,#REF!,종합!D$69)/SUMIFS(#REF!,#REF!,종합!$C$5,#REF!,종합!D$69)*100,0)&amp;"%("&amp;SUMIFS(#REF!,#REF!,종합!$C$5,#REF!,종합!D$69)&amp;"명)","")</f>
        <v/>
      </c>
      <c r="E72" s="181" t="str">
        <f>IFERROR(ROUND(SUMIFS(#REF!,#REF!,종합!$C$5,#REF!,종합!E$69)/SUMIFS(#REF!,#REF!,종합!$C$5,#REF!,종합!E$69)*100,0)&amp;"%("&amp;SUMIFS(#REF!,#REF!,종합!$C$5,#REF!,종합!E$69)&amp;"명)","")</f>
        <v/>
      </c>
      <c r="F72" s="181"/>
      <c r="G72" s="181"/>
      <c r="H72" s="181"/>
      <c r="I72" s="181"/>
      <c r="J72" s="181"/>
      <c r="K72" s="182"/>
      <c r="M72" s="253"/>
      <c r="N72" s="253"/>
      <c r="O72" s="253"/>
      <c r="P72" s="253"/>
      <c r="Q72" s="253"/>
      <c r="R72" s="253"/>
      <c r="S72" s="253"/>
      <c r="T72" s="253"/>
      <c r="U72" s="253"/>
      <c r="AA72" s="40"/>
    </row>
    <row r="73" spans="2:27" ht="25.5" customHeight="1">
      <c r="B73" s="178" t="s">
        <v>96</v>
      </c>
      <c r="C73" s="181" t="s">
        <v>431</v>
      </c>
      <c r="D73" s="181" t="str">
        <f>IFERROR(ROUND(SUMIFS(#REF!,#REF!,종합!$C$5,#REF!,종합!D$69)/SUMIFS(#REF!,#REF!,종합!$C$5,#REF!,종합!D$69)*100,0)&amp;"%("&amp;SUMIFS(#REF!,#REF!,종합!$C$5,#REF!,종합!D$69)&amp;"명)","")</f>
        <v/>
      </c>
      <c r="E73" s="181" t="str">
        <f>IFERROR(ROUND(SUMIFS(#REF!,#REF!,종합!$C$5,#REF!,종합!E$69)/SUMIFS(#REF!,#REF!,종합!$C$5,#REF!,종합!E$69)*100,0)&amp;"%("&amp;SUMIFS(#REF!,#REF!,종합!$C$5,#REF!,종합!E$69)&amp;"명)","")</f>
        <v/>
      </c>
      <c r="F73" s="181"/>
      <c r="G73" s="181"/>
      <c r="H73" s="181"/>
      <c r="I73" s="181"/>
      <c r="J73" s="181"/>
      <c r="K73" s="182"/>
      <c r="M73" s="253"/>
      <c r="N73" s="253"/>
      <c r="O73" s="253"/>
      <c r="P73" s="253"/>
      <c r="Q73" s="253"/>
      <c r="R73" s="253"/>
      <c r="S73" s="253"/>
      <c r="T73" s="253"/>
      <c r="U73" s="253"/>
      <c r="AA73" s="40"/>
    </row>
    <row r="74" spans="2:27" ht="25.5" customHeight="1">
      <c r="B74" s="178" t="s">
        <v>99</v>
      </c>
      <c r="C74" s="181" t="s">
        <v>431</v>
      </c>
      <c r="D74" s="181" t="str">
        <f>IFERROR(ROUND(SUMIFS(#REF!,#REF!,종합!$C$5,#REF!,종합!D$69)/SUMIFS(#REF!,#REF!,종합!$C$5,#REF!,종합!D$69)*100,0)&amp;"%("&amp;SUMIFS(#REF!,#REF!,종합!$C$5,#REF!,종합!D$69)&amp;"명)","")</f>
        <v/>
      </c>
      <c r="E74" s="181" t="str">
        <f>IFERROR(ROUND(SUMIFS(#REF!,#REF!,종합!$C$5,#REF!,종합!E$69)/SUMIFS(#REF!,#REF!,종합!$C$5,#REF!,종합!E$69)*100,0)&amp;"%("&amp;SUMIFS(#REF!,#REF!,종합!$C$5,#REF!,종합!E$69)&amp;"명)","")</f>
        <v/>
      </c>
      <c r="F74" s="181"/>
      <c r="G74" s="181"/>
      <c r="H74" s="181"/>
      <c r="I74" s="181"/>
      <c r="J74" s="181"/>
      <c r="K74" s="182"/>
      <c r="M74" s="253"/>
      <c r="N74" s="253"/>
      <c r="O74" s="253"/>
      <c r="P74" s="253"/>
      <c r="Q74" s="253"/>
      <c r="R74" s="253"/>
      <c r="S74" s="253"/>
      <c r="T74" s="253"/>
      <c r="U74" s="253"/>
      <c r="AA74" s="40"/>
    </row>
    <row r="75" spans="2:27" ht="25.5" customHeight="1">
      <c r="B75" s="183" t="s">
        <v>97</v>
      </c>
      <c r="C75" s="181" t="s">
        <v>431</v>
      </c>
      <c r="D75" s="181" t="str">
        <f>IFERROR(ROUND(SUMIFS(#REF!,#REF!,종합!$C$5,#REF!,종합!D$69)/SUMIFS(#REF!,#REF!,종합!$C$5,#REF!,종합!D$69)*100,0)&amp;"%("&amp;SUMIFS(#REF!,#REF!,종합!$C$5,#REF!,종합!D$69)&amp;"명)","")</f>
        <v/>
      </c>
      <c r="E75" s="181" t="str">
        <f>IFERROR(ROUND(SUMIFS(#REF!,#REF!,종합!$C$5,#REF!,종합!E$69)/SUMIFS(#REF!,#REF!,종합!$C$5,#REF!,종합!E$69)*100,0)&amp;"%("&amp;SUMIFS(#REF!,#REF!,종합!$C$5,#REF!,종합!E$69)&amp;"명)","")</f>
        <v/>
      </c>
      <c r="F75" s="181"/>
      <c r="G75" s="181"/>
      <c r="H75" s="181"/>
      <c r="I75" s="181"/>
      <c r="J75" s="181"/>
      <c r="K75" s="182"/>
      <c r="M75" s="253"/>
      <c r="N75" s="253"/>
      <c r="O75" s="253"/>
      <c r="P75" s="253"/>
      <c r="Q75" s="253"/>
      <c r="R75" s="253"/>
      <c r="S75" s="253"/>
      <c r="T75" s="253"/>
      <c r="U75" s="253"/>
      <c r="AA75" s="40"/>
    </row>
    <row r="76" spans="2:27" ht="25.5" customHeight="1">
      <c r="B76" s="184" t="s">
        <v>98</v>
      </c>
      <c r="C76" s="185" t="s">
        <v>433</v>
      </c>
      <c r="D76" s="185" t="str">
        <f>IFERROR(ROUND(SUMIFS(#REF!,#REF!,종합!$C$5,#REF!,종합!D$69)/SUMIFS(#REF!,#REF!,종합!$C$5,#REF!,종합!D$69)*100,0)&amp;"%("&amp;SUMIFS(#REF!,#REF!,종합!$C$5,#REF!,종합!D$69)&amp;"명)","")</f>
        <v/>
      </c>
      <c r="E76" s="185" t="str">
        <f>IFERROR(ROUND(SUMIFS(#REF!,#REF!,종합!$C$5,#REF!,종합!E$69)/SUMIFS(#REF!,#REF!,종합!$C$5,#REF!,종합!E$69)*100,0)&amp;"%("&amp;SUMIFS(#REF!,#REF!,종합!$C$5,#REF!,종합!E$69)&amp;"명)","")</f>
        <v/>
      </c>
      <c r="F76" s="185"/>
      <c r="G76" s="185"/>
      <c r="H76" s="185"/>
      <c r="I76" s="185"/>
      <c r="J76" s="185"/>
      <c r="K76" s="186"/>
      <c r="M76" s="253"/>
      <c r="N76" s="253"/>
      <c r="O76" s="253"/>
      <c r="P76" s="253"/>
      <c r="Q76" s="253"/>
      <c r="R76" s="253"/>
      <c r="S76" s="253"/>
      <c r="T76" s="253"/>
      <c r="U76" s="253"/>
      <c r="AA76" s="40"/>
    </row>
    <row r="77" spans="2:27" ht="15.75" customHeight="1">
      <c r="B77" s="48"/>
      <c r="C77" s="48"/>
      <c r="D77" s="49"/>
      <c r="E77" s="49"/>
      <c r="F77" s="49"/>
      <c r="G77" s="49"/>
      <c r="H77" s="49"/>
      <c r="I77" s="49"/>
      <c r="J77" s="49"/>
      <c r="K77" s="49"/>
      <c r="M77" s="253"/>
      <c r="N77" s="253"/>
      <c r="O77" s="253"/>
      <c r="P77" s="253"/>
      <c r="Q77" s="253"/>
      <c r="R77" s="253"/>
      <c r="S77" s="253"/>
      <c r="T77" s="253"/>
      <c r="U77" s="253"/>
      <c r="AA77" s="40"/>
    </row>
    <row r="78" spans="2:27" ht="17.25" customHeight="1">
      <c r="B78" s="52" t="s">
        <v>139</v>
      </c>
      <c r="C78" s="52"/>
      <c r="D78" s="51"/>
      <c r="E78" s="51"/>
      <c r="F78" s="51"/>
      <c r="G78" s="51"/>
      <c r="H78" s="51"/>
      <c r="I78" s="51"/>
      <c r="J78" s="51"/>
      <c r="K78" s="51"/>
      <c r="M78" s="257"/>
      <c r="N78" s="250"/>
      <c r="P78" s="243"/>
      <c r="AA78" s="40"/>
    </row>
    <row r="79" spans="2:27" ht="30.75" customHeight="1">
      <c r="B79" s="56" t="s">
        <v>75</v>
      </c>
      <c r="C79" s="56" t="s">
        <v>102</v>
      </c>
      <c r="D79" s="56" t="s">
        <v>103</v>
      </c>
      <c r="E79" s="56" t="s">
        <v>104</v>
      </c>
      <c r="F79" s="56" t="s">
        <v>105</v>
      </c>
      <c r="G79" s="56" t="s">
        <v>106</v>
      </c>
      <c r="H79" s="56" t="s">
        <v>6</v>
      </c>
      <c r="I79" s="56" t="s">
        <v>7</v>
      </c>
      <c r="J79" s="56" t="s">
        <v>107</v>
      </c>
      <c r="K79" s="56" t="s">
        <v>110</v>
      </c>
      <c r="M79" s="257"/>
      <c r="N79" s="250"/>
      <c r="P79" s="243"/>
      <c r="AA79" s="40"/>
    </row>
    <row r="80" spans="2:27" ht="27" customHeight="1">
      <c r="B80" s="87" t="s">
        <v>127</v>
      </c>
      <c r="C80" s="66">
        <v>1</v>
      </c>
      <c r="D80" s="88">
        <v>5.3138064727586559E-2</v>
      </c>
      <c r="E80" s="88">
        <v>0.45893539777047937</v>
      </c>
      <c r="F80" s="88">
        <v>0.31371062826343271</v>
      </c>
      <c r="G80" s="89">
        <v>12.6805</v>
      </c>
      <c r="H80" s="90">
        <v>3.7597151038282921</v>
      </c>
      <c r="I80" s="90">
        <v>10.737746336533602</v>
      </c>
      <c r="J80" s="91">
        <v>2.7850520995197576</v>
      </c>
      <c r="K80" s="74"/>
      <c r="M80" s="257"/>
      <c r="N80" s="258"/>
      <c r="P80" s="243"/>
      <c r="AA80" s="40"/>
    </row>
    <row r="81" spans="2:27" ht="20.25" customHeight="1">
      <c r="B81" s="87" t="s">
        <v>127</v>
      </c>
      <c r="C81" s="66">
        <v>2</v>
      </c>
      <c r="D81" s="88">
        <v>6.3462722824147749E-2</v>
      </c>
      <c r="E81" s="88">
        <v>0.354543273433721</v>
      </c>
      <c r="F81" s="88">
        <v>0.30201691050150703</v>
      </c>
      <c r="G81" s="89">
        <v>7.2249999999999996</v>
      </c>
      <c r="H81" s="90">
        <v>0.25983236227356371</v>
      </c>
      <c r="I81" s="90">
        <v>4.5394242114852013</v>
      </c>
      <c r="J81" s="91">
        <v>3.7118850808167339</v>
      </c>
      <c r="K81" s="74"/>
      <c r="M81" s="257"/>
      <c r="N81" s="258"/>
      <c r="P81" s="243"/>
      <c r="AA81" s="40"/>
    </row>
    <row r="82" spans="2:27" ht="20.25" customHeight="1">
      <c r="B82" s="87" t="s">
        <v>127</v>
      </c>
      <c r="C82" s="66">
        <v>3</v>
      </c>
      <c r="D82" s="88">
        <v>2.7870082801077431E-2</v>
      </c>
      <c r="E82" s="88">
        <v>0.34115194892995848</v>
      </c>
      <c r="F82" s="88">
        <v>0.41651933072430597</v>
      </c>
      <c r="G82" s="89">
        <v>1.966</v>
      </c>
      <c r="H82" s="90">
        <v>2.4866825714883939E-2</v>
      </c>
      <c r="I82" s="90">
        <v>1.1687408085995452</v>
      </c>
      <c r="J82" s="91">
        <v>5.7096518627896407</v>
      </c>
      <c r="K82" s="74"/>
      <c r="M82" s="257"/>
      <c r="N82" s="250"/>
      <c r="P82" s="243"/>
      <c r="AA82" s="40"/>
    </row>
    <row r="83" spans="2:27" ht="20.25" customHeight="1">
      <c r="B83" s="87" t="s">
        <v>127</v>
      </c>
      <c r="C83" s="66">
        <v>4</v>
      </c>
      <c r="D83" s="88">
        <v>5.0052195063858447E-2</v>
      </c>
      <c r="E83" s="88">
        <v>0.41031147407893465</v>
      </c>
      <c r="F83" s="88">
        <v>0.41962310215915161</v>
      </c>
      <c r="G83" s="89">
        <v>3.758</v>
      </c>
      <c r="H83" s="90">
        <v>0</v>
      </c>
      <c r="I83" s="90">
        <v>0</v>
      </c>
      <c r="J83" s="91">
        <v>4.7679156056747907</v>
      </c>
      <c r="K83" s="74"/>
      <c r="M83" s="257"/>
      <c r="N83" s="250"/>
      <c r="P83" s="243"/>
      <c r="AA83" s="40"/>
    </row>
    <row r="84" spans="2:27" ht="20.25" customHeight="1">
      <c r="B84" s="87" t="s">
        <v>127</v>
      </c>
      <c r="C84" s="66">
        <v>5</v>
      </c>
      <c r="D84" s="88">
        <v>0</v>
      </c>
      <c r="E84" s="88">
        <v>0</v>
      </c>
      <c r="F84" s="88">
        <v>0</v>
      </c>
      <c r="G84" s="89">
        <v>0</v>
      </c>
      <c r="H84" s="90">
        <v>0</v>
      </c>
      <c r="I84" s="90">
        <v>0</v>
      </c>
      <c r="J84" s="91">
        <v>0</v>
      </c>
      <c r="K84" s="74"/>
      <c r="M84" s="257"/>
      <c r="N84" s="250"/>
      <c r="P84" s="243"/>
      <c r="AA84" s="40"/>
    </row>
    <row r="85" spans="2:27" ht="20.25" customHeight="1">
      <c r="B85" s="87" t="s">
        <v>127</v>
      </c>
      <c r="C85" s="66">
        <v>6</v>
      </c>
      <c r="D85" s="88">
        <v>4.2235170454685021E-2</v>
      </c>
      <c r="E85" s="88">
        <v>0.31419883609438154</v>
      </c>
      <c r="F85" s="88">
        <v>0.18416063388201009</v>
      </c>
      <c r="G85" s="89">
        <v>8.5399999999999991</v>
      </c>
      <c r="H85" s="90">
        <v>3.6942955643332012E-2</v>
      </c>
      <c r="I85" s="90">
        <v>2.3089347277082508</v>
      </c>
      <c r="J85" s="91">
        <v>2.4030574469785075</v>
      </c>
      <c r="K85" s="74"/>
      <c r="M85" s="257"/>
      <c r="N85" s="250"/>
      <c r="P85" s="243"/>
      <c r="AA85" s="40"/>
    </row>
    <row r="86" spans="2:27" ht="20.25" customHeight="1">
      <c r="B86" s="87" t="s">
        <v>127</v>
      </c>
      <c r="C86" s="66">
        <v>7</v>
      </c>
      <c r="D86" s="88">
        <v>4.3113282102492129E-2</v>
      </c>
      <c r="E86" s="88">
        <v>0.31515882349141516</v>
      </c>
      <c r="F86" s="88">
        <v>0.18498431679251121</v>
      </c>
      <c r="G86" s="89">
        <v>9.1519999999999992</v>
      </c>
      <c r="H86" s="90">
        <v>1.8818343519075402E-2</v>
      </c>
      <c r="I86" s="90">
        <v>2.4463846574798023</v>
      </c>
      <c r="J86" s="91">
        <v>2.3193273643201757</v>
      </c>
      <c r="K86" s="74" t="s">
        <v>68</v>
      </c>
      <c r="M86" s="257"/>
      <c r="N86" s="250"/>
      <c r="P86" s="243"/>
      <c r="AA86" s="40"/>
    </row>
    <row r="87" spans="2:27" ht="20.25" customHeight="1">
      <c r="B87" s="87" t="s">
        <v>126</v>
      </c>
      <c r="C87" s="66">
        <v>1</v>
      </c>
      <c r="D87" s="88">
        <v>4.04205905557527E-2</v>
      </c>
      <c r="E87" s="88">
        <v>0.45355554072730936</v>
      </c>
      <c r="F87" s="88">
        <v>0.23171063531623454</v>
      </c>
      <c r="G87" s="89">
        <v>10.725</v>
      </c>
      <c r="H87" s="90">
        <v>0.58053862878795137</v>
      </c>
      <c r="I87" s="90">
        <v>44.474307127146538</v>
      </c>
      <c r="J87" s="91">
        <v>2.8480303073870665</v>
      </c>
      <c r="K87" s="74"/>
    </row>
    <row r="88" spans="2:27" ht="20.25" customHeight="1">
      <c r="B88" s="87" t="s">
        <v>126</v>
      </c>
      <c r="C88" s="66">
        <v>2</v>
      </c>
      <c r="D88" s="88">
        <v>6.2040817040679791E-2</v>
      </c>
      <c r="E88" s="88">
        <v>0.36024230060473406</v>
      </c>
      <c r="F88" s="88">
        <v>0.20648418505636146</v>
      </c>
      <c r="G88" s="89">
        <v>6.8334999999999999</v>
      </c>
      <c r="H88" s="90">
        <v>0</v>
      </c>
      <c r="I88" s="90">
        <v>4.985533643211947</v>
      </c>
      <c r="J88" s="91">
        <v>3.4638082745530046</v>
      </c>
      <c r="K88" s="74"/>
    </row>
    <row r="89" spans="2:27" ht="20.25" customHeight="1">
      <c r="B89" s="87" t="s">
        <v>126</v>
      </c>
      <c r="C89" s="66">
        <v>3</v>
      </c>
      <c r="D89" s="88">
        <v>3.6248454722727058E-2</v>
      </c>
      <c r="E89" s="88">
        <v>0.29562160758208267</v>
      </c>
      <c r="F89" s="88">
        <v>0.18642751340598082</v>
      </c>
      <c r="G89" s="89">
        <v>5.2089999999999996</v>
      </c>
      <c r="H89" s="90">
        <v>0</v>
      </c>
      <c r="I89" s="90">
        <v>2.55795890487276</v>
      </c>
      <c r="J89" s="91">
        <v>3.731949138316355</v>
      </c>
      <c r="K89" s="74"/>
      <c r="N89" s="259"/>
    </row>
    <row r="90" spans="2:27" ht="20.25" customHeight="1">
      <c r="B90" s="87" t="s">
        <v>126</v>
      </c>
      <c r="C90" s="66">
        <v>4</v>
      </c>
      <c r="D90" s="88">
        <v>3.2265812159104949E-2</v>
      </c>
      <c r="E90" s="88">
        <v>0.28531957246868322</v>
      </c>
      <c r="F90" s="88">
        <v>0.19201882563698072</v>
      </c>
      <c r="G90" s="89">
        <v>5.4744999999999999</v>
      </c>
      <c r="H90" s="90">
        <v>9.2762717699024499E-3</v>
      </c>
      <c r="I90" s="90">
        <v>2.281962855396003</v>
      </c>
      <c r="J90" s="91">
        <v>3.6545987963092594</v>
      </c>
      <c r="K90" s="74"/>
      <c r="N90" s="259"/>
    </row>
    <row r="91" spans="2:27" ht="20.25" customHeight="1">
      <c r="B91" s="87" t="s">
        <v>126</v>
      </c>
      <c r="C91" s="66">
        <v>5</v>
      </c>
      <c r="D91" s="88">
        <v>3.7171601641298201E-2</v>
      </c>
      <c r="E91" s="88">
        <v>0.27971980354860942</v>
      </c>
      <c r="F91" s="88">
        <v>0.20005617584230972</v>
      </c>
      <c r="G91" s="89">
        <v>6.6385000000000005</v>
      </c>
      <c r="H91" s="90">
        <v>0</v>
      </c>
      <c r="I91" s="90">
        <v>2.6742290001909432</v>
      </c>
      <c r="J91" s="91">
        <v>3.4630925889058481</v>
      </c>
      <c r="K91" s="74"/>
      <c r="N91" s="259"/>
    </row>
    <row r="92" spans="2:27" ht="20.25" customHeight="1">
      <c r="B92" s="87" t="s">
        <v>126</v>
      </c>
      <c r="C92" s="66">
        <v>6</v>
      </c>
      <c r="D92" s="88">
        <v>3.5079028329811822E-2</v>
      </c>
      <c r="E92" s="88">
        <v>0.29862712841141231</v>
      </c>
      <c r="F92" s="88">
        <v>0.19057020270185868</v>
      </c>
      <c r="G92" s="89">
        <v>8.0519999999999996</v>
      </c>
      <c r="H92" s="90">
        <v>0</v>
      </c>
      <c r="I92" s="90">
        <v>4.788420231759539</v>
      </c>
      <c r="J92" s="91">
        <v>3.1992224305752632</v>
      </c>
      <c r="K92" s="74"/>
      <c r="N92" s="259"/>
    </row>
    <row r="93" spans="2:27" ht="20.25" customHeight="1">
      <c r="B93" s="87" t="s">
        <v>126</v>
      </c>
      <c r="C93" s="66">
        <v>7</v>
      </c>
      <c r="D93" s="88">
        <v>4.0565722887553765E-2</v>
      </c>
      <c r="E93" s="88">
        <v>0.27838627421293555</v>
      </c>
      <c r="F93" s="88">
        <v>0.18317774846341839</v>
      </c>
      <c r="G93" s="89">
        <v>8.1675000000000004</v>
      </c>
      <c r="H93" s="90">
        <v>0</v>
      </c>
      <c r="I93" s="90">
        <v>3.7450369446327625</v>
      </c>
      <c r="J93" s="91">
        <v>3.1262797088275875</v>
      </c>
      <c r="K93" s="74" t="s">
        <v>69</v>
      </c>
      <c r="N93" s="259"/>
    </row>
    <row r="94" spans="2:27" ht="20.25" customHeight="1">
      <c r="B94" s="87" t="s">
        <v>125</v>
      </c>
      <c r="C94" s="66">
        <v>1</v>
      </c>
      <c r="D94" s="88">
        <v>4.1390091157972188E-2</v>
      </c>
      <c r="E94" s="88">
        <v>0.45214028186580285</v>
      </c>
      <c r="F94" s="88">
        <v>0.15286427772370115</v>
      </c>
      <c r="G94" s="89">
        <v>8.15</v>
      </c>
      <c r="H94" s="90">
        <v>0.99339540324810638</v>
      </c>
      <c r="I94" s="90">
        <v>16.428091146252267</v>
      </c>
      <c r="J94" s="91">
        <v>2.0371979072684696</v>
      </c>
      <c r="K94" s="74"/>
    </row>
    <row r="95" spans="2:27" ht="20.25" customHeight="1">
      <c r="B95" s="87" t="s">
        <v>125</v>
      </c>
      <c r="C95" s="66">
        <v>2</v>
      </c>
      <c r="D95" s="88">
        <v>6.7235381806579175E-2</v>
      </c>
      <c r="E95" s="88">
        <v>0.3653889397836097</v>
      </c>
      <c r="F95" s="88">
        <v>0.1224580514367966</v>
      </c>
      <c r="G95" s="89">
        <v>6.0885999999999996</v>
      </c>
      <c r="H95" s="90">
        <v>0.17427616428386611</v>
      </c>
      <c r="I95" s="90">
        <v>4.1768187373366583</v>
      </c>
      <c r="J95" s="91">
        <v>2.4135823630453661</v>
      </c>
      <c r="K95" s="74"/>
    </row>
    <row r="96" spans="2:27" ht="20.25" customHeight="1">
      <c r="B96" s="87" t="s">
        <v>125</v>
      </c>
      <c r="C96" s="66">
        <v>3</v>
      </c>
      <c r="D96" s="88">
        <v>2.6693799668662938E-2</v>
      </c>
      <c r="E96" s="88">
        <v>0.32855986022067024</v>
      </c>
      <c r="F96" s="88">
        <v>0.13045469081824612</v>
      </c>
      <c r="G96" s="89">
        <v>4.8037999999999998</v>
      </c>
      <c r="H96" s="90">
        <v>0.24067743477566306</v>
      </c>
      <c r="I96" s="90">
        <v>1.9630253273890017</v>
      </c>
      <c r="J96" s="91">
        <v>2.5872774360823501</v>
      </c>
      <c r="K96" s="74"/>
    </row>
    <row r="97" spans="2:14" ht="20.25" customHeight="1">
      <c r="B97" s="87" t="s">
        <v>125</v>
      </c>
      <c r="C97" s="66">
        <v>4</v>
      </c>
      <c r="D97" s="88">
        <v>1.9886882299665471E-2</v>
      </c>
      <c r="E97" s="88">
        <v>0.31401086050234672</v>
      </c>
      <c r="F97" s="88">
        <v>0.15325200636485958</v>
      </c>
      <c r="G97" s="89">
        <v>5.0355999999999996</v>
      </c>
      <c r="H97" s="90">
        <v>0.16942838292508824</v>
      </c>
      <c r="I97" s="90">
        <v>3.1263570658796045</v>
      </c>
      <c r="J97" s="91">
        <v>2.6018808431949481</v>
      </c>
      <c r="K97" s="74"/>
    </row>
    <row r="98" spans="2:14" ht="20.25" customHeight="1">
      <c r="B98" s="87" t="s">
        <v>125</v>
      </c>
      <c r="C98" s="66">
        <v>5</v>
      </c>
      <c r="D98" s="88">
        <v>2.0401570365868888E-2</v>
      </c>
      <c r="E98" s="88">
        <v>0.31333466310410407</v>
      </c>
      <c r="F98" s="88">
        <v>0.15163980447164771</v>
      </c>
      <c r="G98" s="89">
        <v>5.37</v>
      </c>
      <c r="H98" s="90">
        <v>0.27660099668261717</v>
      </c>
      <c r="I98" s="90">
        <v>2.1681949094798703</v>
      </c>
      <c r="J98" s="91">
        <v>2.5533186653460538</v>
      </c>
      <c r="K98" s="74"/>
    </row>
    <row r="99" spans="2:14" ht="20.25" customHeight="1">
      <c r="B99" s="87" t="s">
        <v>125</v>
      </c>
      <c r="C99" s="66">
        <v>6</v>
      </c>
      <c r="D99" s="88">
        <v>2.5311551393137722E-2</v>
      </c>
      <c r="E99" s="88">
        <v>0.32273593186535976</v>
      </c>
      <c r="F99" s="88">
        <v>0.16499633766023844</v>
      </c>
      <c r="G99" s="89">
        <v>6.6397999999999993</v>
      </c>
      <c r="H99" s="90">
        <v>0.2122759899722366</v>
      </c>
      <c r="I99" s="90">
        <v>4.8205947540967911</v>
      </c>
      <c r="J99" s="91">
        <v>2.2719482588900437</v>
      </c>
      <c r="K99" s="74"/>
    </row>
    <row r="100" spans="2:14" ht="20.25" customHeight="1">
      <c r="B100" s="87" t="s">
        <v>125</v>
      </c>
      <c r="C100" s="66">
        <v>7</v>
      </c>
      <c r="D100" s="88">
        <v>2.9052198564889341E-2</v>
      </c>
      <c r="E100" s="88">
        <v>0.34302137224342644</v>
      </c>
      <c r="F100" s="88">
        <v>0.15695847802059126</v>
      </c>
      <c r="G100" s="89">
        <v>7.7379999999999995</v>
      </c>
      <c r="H100" s="90">
        <v>0.45690713036213149</v>
      </c>
      <c r="I100" s="90">
        <v>5.0303299304630862</v>
      </c>
      <c r="J100" s="91">
        <v>2.1584775184656313</v>
      </c>
      <c r="K100" s="74" t="s">
        <v>69</v>
      </c>
    </row>
    <row r="101" spans="2:14" ht="20.25" customHeight="1">
      <c r="B101" s="87" t="s">
        <v>129</v>
      </c>
      <c r="C101" s="66">
        <v>1</v>
      </c>
      <c r="D101" s="88">
        <v>2.7596611329717784E-2</v>
      </c>
      <c r="E101" s="88">
        <v>0.44185621626164939</v>
      </c>
      <c r="F101" s="88">
        <v>0.25067597794114738</v>
      </c>
      <c r="G101" s="89">
        <v>11.846333333333334</v>
      </c>
      <c r="H101" s="90">
        <v>0.94221229864170986</v>
      </c>
      <c r="I101" s="90">
        <v>64.236709066220101</v>
      </c>
      <c r="J101" s="91">
        <v>2.0629829814133314</v>
      </c>
      <c r="K101" s="74"/>
    </row>
    <row r="102" spans="2:14" ht="20.25" customHeight="1">
      <c r="B102" s="87" t="s">
        <v>129</v>
      </c>
      <c r="C102" s="66">
        <v>2</v>
      </c>
      <c r="D102" s="88">
        <v>5.1186118093672177E-2</v>
      </c>
      <c r="E102" s="88">
        <v>0.3565718305898668</v>
      </c>
      <c r="F102" s="88">
        <v>0.20743514629831594</v>
      </c>
      <c r="G102" s="89">
        <v>9.5202500000000008</v>
      </c>
      <c r="H102" s="90">
        <v>3.8991568853066906E-2</v>
      </c>
      <c r="I102" s="90">
        <v>25.656452305318023</v>
      </c>
      <c r="J102" s="91">
        <v>2.30482871952883</v>
      </c>
      <c r="K102" s="74"/>
    </row>
    <row r="103" spans="2:14" ht="20.25" customHeight="1">
      <c r="B103" s="87" t="s">
        <v>129</v>
      </c>
      <c r="C103" s="66">
        <v>3</v>
      </c>
      <c r="D103" s="88">
        <v>2.8619979056228314E-2</v>
      </c>
      <c r="E103" s="88">
        <v>0.31972203058563303</v>
      </c>
      <c r="F103" s="88">
        <v>0.18251679836819051</v>
      </c>
      <c r="G103" s="89">
        <v>7.5977500000000004</v>
      </c>
      <c r="H103" s="90">
        <v>2.036638999831027E-2</v>
      </c>
      <c r="I103" s="90">
        <v>16.235407226986336</v>
      </c>
      <c r="J103" s="91">
        <v>2.5216142753745752</v>
      </c>
      <c r="K103" s="74"/>
    </row>
    <row r="104" spans="2:14" ht="20.25" customHeight="1">
      <c r="B104" s="87" t="s">
        <v>129</v>
      </c>
      <c r="C104" s="66">
        <v>4</v>
      </c>
      <c r="D104" s="88">
        <v>1.9487227587062637E-2</v>
      </c>
      <c r="E104" s="88">
        <v>0.31832673508420417</v>
      </c>
      <c r="F104" s="88">
        <v>0.19016024753094429</v>
      </c>
      <c r="G104" s="89">
        <v>7.5342500000000001</v>
      </c>
      <c r="H104" s="90">
        <v>6.5459637704283757E-2</v>
      </c>
      <c r="I104" s="90">
        <v>15.654204788138715</v>
      </c>
      <c r="J104" s="91">
        <v>2.5184619915482211</v>
      </c>
      <c r="K104" s="74"/>
    </row>
    <row r="105" spans="2:14" ht="20.25" customHeight="1">
      <c r="B105" s="87" t="s">
        <v>129</v>
      </c>
      <c r="C105" s="66">
        <v>5</v>
      </c>
      <c r="D105" s="88">
        <v>1.9228028196429704E-2</v>
      </c>
      <c r="E105" s="88">
        <v>0.32862803273792524</v>
      </c>
      <c r="F105" s="88">
        <v>0.20043651280177782</v>
      </c>
      <c r="G105" s="89">
        <v>8.2279999999999998</v>
      </c>
      <c r="H105" s="90">
        <v>4.9637571273347652E-3</v>
      </c>
      <c r="I105" s="90">
        <v>15.486922237284467</v>
      </c>
      <c r="J105" s="91">
        <v>2.4245672588349865</v>
      </c>
      <c r="K105" s="74"/>
    </row>
    <row r="106" spans="2:14" ht="20.25" customHeight="1">
      <c r="B106" s="87" t="s">
        <v>129</v>
      </c>
      <c r="C106" s="66">
        <v>6</v>
      </c>
      <c r="D106" s="88">
        <v>1.999000501736756E-2</v>
      </c>
      <c r="E106" s="88">
        <v>0.33845221336083559</v>
      </c>
      <c r="F106" s="88">
        <v>0.20701092537859353</v>
      </c>
      <c r="G106" s="89">
        <v>9.4856666666666669</v>
      </c>
      <c r="H106" s="90">
        <v>0.21934932490446996</v>
      </c>
      <c r="I106" s="90">
        <v>18.644692616879947</v>
      </c>
      <c r="J106" s="91">
        <v>2.2683600056597819</v>
      </c>
      <c r="K106" s="74"/>
    </row>
    <row r="107" spans="2:14" ht="20.25" customHeight="1">
      <c r="B107" s="87" t="s">
        <v>129</v>
      </c>
      <c r="C107" s="66">
        <v>7</v>
      </c>
      <c r="D107" s="88">
        <v>2.6316839750686761E-2</v>
      </c>
      <c r="E107" s="88">
        <v>0.34205686564369203</v>
      </c>
      <c r="F107" s="88">
        <v>0.2114583762642655</v>
      </c>
      <c r="G107" s="89">
        <v>10.511333333333333</v>
      </c>
      <c r="H107" s="90">
        <v>0.10344256305409487</v>
      </c>
      <c r="I107" s="90">
        <v>24.896991623493467</v>
      </c>
      <c r="J107" s="91">
        <v>2.1157344587343982</v>
      </c>
      <c r="K107" s="74" t="s">
        <v>69</v>
      </c>
    </row>
    <row r="108" spans="2:14" ht="20.25" customHeight="1">
      <c r="B108" s="87" t="s">
        <v>122</v>
      </c>
      <c r="C108" s="66">
        <v>1</v>
      </c>
      <c r="D108" s="88">
        <v>6.8825751608082492E-2</v>
      </c>
      <c r="E108" s="88">
        <v>0.443361271996772</v>
      </c>
      <c r="F108" s="88">
        <v>0.15846508122812408</v>
      </c>
      <c r="G108" s="89">
        <v>9.7106666666666666</v>
      </c>
      <c r="H108" s="90">
        <v>0.76147263556182243</v>
      </c>
      <c r="I108" s="90">
        <v>11.592764434501538</v>
      </c>
      <c r="J108" s="91">
        <v>1.982633005099212</v>
      </c>
      <c r="K108" s="74"/>
    </row>
    <row r="109" spans="2:14" ht="20.25" customHeight="1">
      <c r="B109" s="87" t="s">
        <v>122</v>
      </c>
      <c r="C109" s="66">
        <v>2</v>
      </c>
      <c r="D109" s="88">
        <v>7.0915876281339982E-2</v>
      </c>
      <c r="E109" s="88">
        <v>0.37360376871445894</v>
      </c>
      <c r="F109" s="88">
        <v>0.11919769502789951</v>
      </c>
      <c r="G109" s="89">
        <v>7.1143333333333336</v>
      </c>
      <c r="H109" s="90">
        <v>0.19191042133293301</v>
      </c>
      <c r="I109" s="90">
        <v>4.3819546204353035</v>
      </c>
      <c r="J109" s="91">
        <v>2.2468692656704405</v>
      </c>
      <c r="K109" s="74"/>
      <c r="N109" s="260"/>
    </row>
    <row r="110" spans="2:14" ht="20.25" customHeight="1">
      <c r="B110" s="87" t="s">
        <v>122</v>
      </c>
      <c r="C110" s="66">
        <v>3</v>
      </c>
      <c r="D110" s="88">
        <v>3.7276844625639308E-2</v>
      </c>
      <c r="E110" s="88">
        <v>0.36604004238822685</v>
      </c>
      <c r="F110" s="88">
        <v>0.10278706010413684</v>
      </c>
      <c r="G110" s="89">
        <v>5.5154999999999994</v>
      </c>
      <c r="H110" s="90">
        <v>0.42771663205838806</v>
      </c>
      <c r="I110" s="90">
        <v>2.3997154198644299</v>
      </c>
      <c r="J110" s="91">
        <v>2.4342802537941775</v>
      </c>
      <c r="K110" s="74"/>
      <c r="N110" s="260"/>
    </row>
    <row r="111" spans="2:14" ht="20.25" customHeight="1">
      <c r="B111" s="87" t="s">
        <v>122</v>
      </c>
      <c r="C111" s="66">
        <v>4</v>
      </c>
      <c r="D111" s="88">
        <v>3.7906320639659818E-2</v>
      </c>
      <c r="E111" s="88">
        <v>0.36150804036773015</v>
      </c>
      <c r="F111" s="88">
        <v>0.1114812264704042</v>
      </c>
      <c r="G111" s="89">
        <v>5.8368333333333338</v>
      </c>
      <c r="H111" s="90">
        <v>0.53767686045624741</v>
      </c>
      <c r="I111" s="90">
        <v>2.5106040500336069</v>
      </c>
      <c r="J111" s="91">
        <v>2.3872354181749373</v>
      </c>
      <c r="K111" s="74"/>
      <c r="N111" s="260"/>
    </row>
    <row r="112" spans="2:14" ht="20.25" customHeight="1">
      <c r="B112" s="87" t="s">
        <v>122</v>
      </c>
      <c r="C112" s="66">
        <v>5</v>
      </c>
      <c r="D112" s="88">
        <v>3.4965998359628804E-2</v>
      </c>
      <c r="E112" s="88">
        <v>0.36170020562977501</v>
      </c>
      <c r="F112" s="88">
        <v>0.11072016184097812</v>
      </c>
      <c r="G112" s="89">
        <v>6.3940000000000001</v>
      </c>
      <c r="H112" s="90">
        <v>0.27737827601080112</v>
      </c>
      <c r="I112" s="90">
        <v>1.6873845123990401</v>
      </c>
      <c r="J112" s="91">
        <v>2.3000049974427976</v>
      </c>
      <c r="K112" s="74"/>
      <c r="N112" s="260"/>
    </row>
    <row r="113" spans="2:14" ht="20.25" customHeight="1">
      <c r="B113" s="87" t="s">
        <v>122</v>
      </c>
      <c r="C113" s="66">
        <v>6</v>
      </c>
      <c r="D113" s="88">
        <v>3.9988836921444476E-2</v>
      </c>
      <c r="E113" s="88">
        <v>0.36495081615714609</v>
      </c>
      <c r="F113" s="88">
        <v>0.1095543424086424</v>
      </c>
      <c r="G113" s="89">
        <v>7.418499999999999</v>
      </c>
      <c r="H113" s="90">
        <v>0.38676463603209726</v>
      </c>
      <c r="I113" s="90">
        <v>2.7638461631057738</v>
      </c>
      <c r="J113" s="91">
        <v>2.1255443544625288</v>
      </c>
      <c r="K113" s="74"/>
      <c r="N113" s="260"/>
    </row>
    <row r="114" spans="2:14" ht="20.25" customHeight="1">
      <c r="B114" s="87" t="s">
        <v>122</v>
      </c>
      <c r="C114" s="66">
        <v>7</v>
      </c>
      <c r="D114" s="88">
        <v>4.1487982280237104E-2</v>
      </c>
      <c r="E114" s="88">
        <v>0.3656206519399523</v>
      </c>
      <c r="F114" s="88">
        <v>0.11156550029370216</v>
      </c>
      <c r="G114" s="89">
        <v>7.9899999999999993</v>
      </c>
      <c r="H114" s="90">
        <v>0.30084264211752043</v>
      </c>
      <c r="I114" s="90">
        <v>2.6822115080357247</v>
      </c>
      <c r="J114" s="91">
        <v>2.04577436694772</v>
      </c>
      <c r="K114" s="74" t="s">
        <v>67</v>
      </c>
      <c r="N114" s="260"/>
    </row>
    <row r="115" spans="2:14" ht="20.25" customHeight="1">
      <c r="B115" s="87" t="s">
        <v>124</v>
      </c>
      <c r="C115" s="66">
        <v>1</v>
      </c>
      <c r="D115" s="88">
        <v>2.545072921165286E-2</v>
      </c>
      <c r="E115" s="88">
        <v>0.44106314934176422</v>
      </c>
      <c r="F115" s="88">
        <v>0.27743017263178749</v>
      </c>
      <c r="G115" s="89">
        <v>13.244999999999999</v>
      </c>
      <c r="H115" s="90">
        <v>1.1730405251000231</v>
      </c>
      <c r="I115" s="90">
        <v>26.988050004809875</v>
      </c>
      <c r="J115" s="91">
        <v>2.102175997979467</v>
      </c>
      <c r="K115" s="74"/>
    </row>
    <row r="116" spans="2:14" ht="20.25" customHeight="1">
      <c r="B116" s="87" t="s">
        <v>124</v>
      </c>
      <c r="C116" s="66">
        <v>2</v>
      </c>
      <c r="D116" s="88">
        <v>4.5366411782236847E-2</v>
      </c>
      <c r="E116" s="88">
        <v>0.35072164844207493</v>
      </c>
      <c r="F116" s="88">
        <v>0.23433611020652387</v>
      </c>
      <c r="G116" s="89">
        <v>9.4984999999999999</v>
      </c>
      <c r="H116" s="90">
        <v>2.9146282363995506E-2</v>
      </c>
      <c r="I116" s="90">
        <v>7.7674842500048022</v>
      </c>
      <c r="J116" s="91">
        <v>2.4429831747373769</v>
      </c>
      <c r="K116" s="74"/>
    </row>
    <row r="117" spans="2:14" ht="20.25" customHeight="1">
      <c r="B117" s="87" t="s">
        <v>124</v>
      </c>
      <c r="C117" s="66">
        <v>3</v>
      </c>
      <c r="D117" s="88">
        <v>2.621013063322971E-2</v>
      </c>
      <c r="E117" s="88">
        <v>0.33344620455296237</v>
      </c>
      <c r="F117" s="88">
        <v>0.24174758470530411</v>
      </c>
      <c r="G117" s="89">
        <v>8.932500000000001</v>
      </c>
      <c r="H117" s="90">
        <v>0.12406547679603389</v>
      </c>
      <c r="I117" s="90">
        <v>6.9556709248873192</v>
      </c>
      <c r="J117" s="91">
        <v>2.5169721920110009</v>
      </c>
      <c r="K117" s="74"/>
    </row>
    <row r="118" spans="2:14" ht="20.25" customHeight="1">
      <c r="B118" s="87" t="s">
        <v>124</v>
      </c>
      <c r="C118" s="66">
        <v>4</v>
      </c>
      <c r="D118" s="88">
        <v>2.7433462846986625E-2</v>
      </c>
      <c r="E118" s="88">
        <v>0.33013884073622135</v>
      </c>
      <c r="F118" s="88">
        <v>0.25230719309775018</v>
      </c>
      <c r="G118" s="89">
        <v>9.3618749999999995</v>
      </c>
      <c r="H118" s="90">
        <v>7.1440232374875567E-2</v>
      </c>
      <c r="I118" s="90">
        <v>8.1614306847573364</v>
      </c>
      <c r="J118" s="91">
        <v>2.4543468651392537</v>
      </c>
      <c r="K118" s="74"/>
    </row>
    <row r="119" spans="2:14" ht="20.25" customHeight="1">
      <c r="B119" s="87" t="s">
        <v>124</v>
      </c>
      <c r="C119" s="66">
        <v>5</v>
      </c>
      <c r="D119" s="88">
        <v>2.9069338343621146E-2</v>
      </c>
      <c r="E119" s="88">
        <v>0.33354711235897383</v>
      </c>
      <c r="F119" s="88">
        <v>0.25038419092911207</v>
      </c>
      <c r="G119" s="89">
        <v>10.59842857142857</v>
      </c>
      <c r="H119" s="90">
        <v>7.8706228975752315E-2</v>
      </c>
      <c r="I119" s="90">
        <v>10.568770809650241</v>
      </c>
      <c r="J119" s="91">
        <v>2.3445616200906008</v>
      </c>
      <c r="K119" s="74"/>
    </row>
    <row r="120" spans="2:14" ht="20.25" customHeight="1">
      <c r="B120" s="87" t="s">
        <v>124</v>
      </c>
      <c r="C120" s="66">
        <v>6</v>
      </c>
      <c r="D120" s="88">
        <v>2.9922532971274646E-2</v>
      </c>
      <c r="E120" s="88">
        <v>0.33743623648382215</v>
      </c>
      <c r="F120" s="88">
        <v>0.23289482476093804</v>
      </c>
      <c r="G120" s="89">
        <v>11.744857142857143</v>
      </c>
      <c r="H120" s="90">
        <v>3.9261586726109035E-2</v>
      </c>
      <c r="I120" s="90">
        <v>10.659520796138603</v>
      </c>
      <c r="J120" s="91">
        <v>2.1878321525522773</v>
      </c>
      <c r="K120" s="74"/>
    </row>
    <row r="121" spans="2:14" ht="20.25" customHeight="1">
      <c r="B121" s="87" t="s">
        <v>124</v>
      </c>
      <c r="C121" s="66">
        <v>7</v>
      </c>
      <c r="D121" s="88">
        <v>3.1048015278347333E-2</v>
      </c>
      <c r="E121" s="88">
        <v>0.33698387962596321</v>
      </c>
      <c r="F121" s="88">
        <v>0.21746185459309891</v>
      </c>
      <c r="G121" s="89">
        <v>12.175857142857142</v>
      </c>
      <c r="H121" s="90">
        <v>4.7475818135513846E-2</v>
      </c>
      <c r="I121" s="90">
        <v>10.66397305453423</v>
      </c>
      <c r="J121" s="91">
        <v>2.1288891303891644</v>
      </c>
      <c r="K121" s="74" t="s">
        <v>67</v>
      </c>
    </row>
    <row r="122" spans="2:14" ht="20.25" customHeight="1">
      <c r="B122" s="87" t="s">
        <v>120</v>
      </c>
      <c r="C122" s="66">
        <v>1</v>
      </c>
      <c r="D122" s="88">
        <v>4.3701189956198462E-2</v>
      </c>
      <c r="E122" s="88">
        <v>0.43609735950307205</v>
      </c>
      <c r="F122" s="88">
        <v>0.22298547102033256</v>
      </c>
      <c r="G122" s="89">
        <v>10.656333333333333</v>
      </c>
      <c r="H122" s="90">
        <v>1.9874542239318667</v>
      </c>
      <c r="I122" s="90">
        <v>35.153814596713943</v>
      </c>
      <c r="J122" s="91">
        <v>1.9762855353140079</v>
      </c>
      <c r="K122" s="74"/>
    </row>
    <row r="123" spans="2:14" ht="20.25" customHeight="1">
      <c r="B123" s="87" t="s">
        <v>120</v>
      </c>
      <c r="C123" s="66">
        <v>2</v>
      </c>
      <c r="D123" s="88">
        <v>4.3413376156489519E-2</v>
      </c>
      <c r="E123" s="88">
        <v>0.36392162423319774</v>
      </c>
      <c r="F123" s="88">
        <v>0.15508084720871268</v>
      </c>
      <c r="G123" s="89">
        <v>7.5084999999999997</v>
      </c>
      <c r="H123" s="90">
        <v>7.3013581548358131E-2</v>
      </c>
      <c r="I123" s="90">
        <v>4.9138140382045021</v>
      </c>
      <c r="J123" s="91">
        <v>2.1447231607417794</v>
      </c>
      <c r="K123" s="74"/>
    </row>
    <row r="124" spans="2:14" ht="20.25" customHeight="1">
      <c r="B124" s="87" t="s">
        <v>120</v>
      </c>
      <c r="C124" s="66">
        <v>3</v>
      </c>
      <c r="D124" s="88">
        <v>2.260571535844411E-2</v>
      </c>
      <c r="E124" s="88">
        <v>0.36243807448003895</v>
      </c>
      <c r="F124" s="88">
        <v>0.1502917058394283</v>
      </c>
      <c r="G124" s="89">
        <v>6.9094000000000007</v>
      </c>
      <c r="H124" s="90">
        <v>0.13557241506133996</v>
      </c>
      <c r="I124" s="90">
        <v>5.0016537413701494</v>
      </c>
      <c r="J124" s="91">
        <v>2.2102720678925643</v>
      </c>
      <c r="K124" s="74"/>
    </row>
    <row r="125" spans="2:14" ht="20.25" customHeight="1">
      <c r="B125" s="87" t="s">
        <v>120</v>
      </c>
      <c r="C125" s="66">
        <v>4</v>
      </c>
      <c r="D125" s="88">
        <v>2.2111507885537757E-2</v>
      </c>
      <c r="E125" s="88">
        <v>0.35384669617092196</v>
      </c>
      <c r="F125" s="88">
        <v>0.17212287187365155</v>
      </c>
      <c r="G125" s="89">
        <v>6.8938000000000006</v>
      </c>
      <c r="H125" s="90">
        <v>4.4179381897754506E-2</v>
      </c>
      <c r="I125" s="90">
        <v>4.744865615818834</v>
      </c>
      <c r="J125" s="91">
        <v>2.200151867388588</v>
      </c>
      <c r="K125" s="74"/>
    </row>
    <row r="126" spans="2:14" ht="20.25" customHeight="1">
      <c r="B126" s="87" t="s">
        <v>120</v>
      </c>
      <c r="C126" s="66">
        <v>5</v>
      </c>
      <c r="D126" s="88">
        <v>2.4588991010127945E-2</v>
      </c>
      <c r="E126" s="88">
        <v>0.36643915503511709</v>
      </c>
      <c r="F126" s="88">
        <v>0.1727101566713711</v>
      </c>
      <c r="G126" s="89">
        <v>7.5890000000000004</v>
      </c>
      <c r="H126" s="90">
        <v>3.8490006262324024E-2</v>
      </c>
      <c r="I126" s="90">
        <v>5.1026751159195278</v>
      </c>
      <c r="J126" s="91">
        <v>2.1603415058248259</v>
      </c>
      <c r="K126" s="74"/>
    </row>
    <row r="127" spans="2:14" ht="20.25" customHeight="1">
      <c r="B127" s="87" t="s">
        <v>120</v>
      </c>
      <c r="C127" s="66">
        <v>6</v>
      </c>
      <c r="D127" s="88">
        <v>2.3061910225331942E-2</v>
      </c>
      <c r="E127" s="88">
        <v>0.36869446572572628</v>
      </c>
      <c r="F127" s="88">
        <v>0.16915154965455106</v>
      </c>
      <c r="G127" s="89">
        <v>8.8138000000000005</v>
      </c>
      <c r="H127" s="90">
        <v>2.3677428563067059E-2</v>
      </c>
      <c r="I127" s="90">
        <v>5.3084794838396343</v>
      </c>
      <c r="J127" s="91">
        <v>2.026446186774431</v>
      </c>
      <c r="K127" s="74"/>
    </row>
    <row r="128" spans="2:14" ht="20.25" customHeight="1">
      <c r="B128" s="87" t="s">
        <v>120</v>
      </c>
      <c r="C128" s="66">
        <v>7</v>
      </c>
      <c r="D128" s="88">
        <v>2.5170373454396728E-2</v>
      </c>
      <c r="E128" s="88">
        <v>0.3710878230452051</v>
      </c>
      <c r="F128" s="88">
        <v>0.18212154830132166</v>
      </c>
      <c r="G128" s="89">
        <v>9.2737499999999997</v>
      </c>
      <c r="H128" s="90">
        <v>0.141137414480905</v>
      </c>
      <c r="I128" s="90">
        <v>8.0122624528390691</v>
      </c>
      <c r="J128" s="91">
        <v>1.9936638508769606</v>
      </c>
      <c r="K128" s="74" t="s">
        <v>67</v>
      </c>
    </row>
    <row r="129" spans="2:11" ht="20.25" customHeight="1">
      <c r="B129" s="87" t="s">
        <v>123</v>
      </c>
      <c r="C129" s="66">
        <v>1</v>
      </c>
      <c r="D129" s="88">
        <v>3.9966372028345139E-2</v>
      </c>
      <c r="E129" s="88">
        <v>0.43787637324013429</v>
      </c>
      <c r="F129" s="88">
        <v>0.16954429515688219</v>
      </c>
      <c r="G129" s="89">
        <v>7.9639999999999995</v>
      </c>
      <c r="H129" s="90">
        <v>0.76858343559401066</v>
      </c>
      <c r="I129" s="90">
        <v>7.4643781117859005</v>
      </c>
      <c r="J129" s="91">
        <v>1.8646970789701447</v>
      </c>
      <c r="K129" s="74"/>
    </row>
    <row r="130" spans="2:11" ht="20.25" customHeight="1">
      <c r="B130" s="87" t="s">
        <v>123</v>
      </c>
      <c r="C130" s="66">
        <v>2</v>
      </c>
      <c r="D130" s="88">
        <v>0.11811511517476531</v>
      </c>
      <c r="E130" s="88">
        <v>0.34327123579694752</v>
      </c>
      <c r="F130" s="88">
        <v>0.1221889205196319</v>
      </c>
      <c r="G130" s="89">
        <v>9.215888888888891</v>
      </c>
      <c r="H130" s="90">
        <v>0.12154070343464711</v>
      </c>
      <c r="I130" s="90">
        <v>2.8886173849634464</v>
      </c>
      <c r="J130" s="91">
        <v>2.1120122262332308</v>
      </c>
      <c r="K130" s="74"/>
    </row>
    <row r="131" spans="2:11" ht="20.25" customHeight="1">
      <c r="B131" s="87" t="s">
        <v>123</v>
      </c>
      <c r="C131" s="66">
        <v>3</v>
      </c>
      <c r="D131" s="88">
        <v>2.3720613186741329E-2</v>
      </c>
      <c r="E131" s="88">
        <v>0.35878316399670568</v>
      </c>
      <c r="F131" s="88">
        <v>0.13254830260249567</v>
      </c>
      <c r="G131" s="89">
        <v>5.4548888888888891</v>
      </c>
      <c r="H131" s="90">
        <v>1.1190579327756611</v>
      </c>
      <c r="I131" s="90">
        <v>3.4330421327524516</v>
      </c>
      <c r="J131" s="91">
        <v>2.1666599544473182</v>
      </c>
      <c r="K131" s="74"/>
    </row>
    <row r="132" spans="2:11" ht="20.25" customHeight="1">
      <c r="B132" s="87" t="s">
        <v>123</v>
      </c>
      <c r="C132" s="66">
        <v>4</v>
      </c>
      <c r="D132" s="88">
        <v>2.2633073842395404E-2</v>
      </c>
      <c r="E132" s="88">
        <v>0.35681888893407893</v>
      </c>
      <c r="F132" s="88">
        <v>0.12918505546687697</v>
      </c>
      <c r="G132" s="89">
        <v>5.7781111111111114</v>
      </c>
      <c r="H132" s="90">
        <v>2.9191012278411881</v>
      </c>
      <c r="I132" s="90">
        <v>4.9090980016742325</v>
      </c>
      <c r="J132" s="91">
        <v>2.139894213034331</v>
      </c>
      <c r="K132" s="74"/>
    </row>
    <row r="133" spans="2:11" ht="20.25" customHeight="1">
      <c r="B133" s="87" t="s">
        <v>123</v>
      </c>
      <c r="C133" s="66">
        <v>5</v>
      </c>
      <c r="D133" s="88">
        <v>2.5552214696707862E-2</v>
      </c>
      <c r="E133" s="88">
        <v>0.35879565607295466</v>
      </c>
      <c r="F133" s="88">
        <v>0.12367419969230775</v>
      </c>
      <c r="G133" s="89">
        <v>6.1962222222222216</v>
      </c>
      <c r="H133" s="90">
        <v>0.33956197732257837</v>
      </c>
      <c r="I133" s="90">
        <v>3.6451773710170761</v>
      </c>
      <c r="J133" s="91">
        <v>2.1151047867169726</v>
      </c>
      <c r="K133" s="74"/>
    </row>
    <row r="134" spans="2:11" ht="20.25" customHeight="1">
      <c r="B134" s="87" t="s">
        <v>123</v>
      </c>
      <c r="C134" s="66">
        <v>6</v>
      </c>
      <c r="D134" s="88">
        <v>2.594792196245075E-2</v>
      </c>
      <c r="E134" s="88">
        <v>0.36330591080124225</v>
      </c>
      <c r="F134" s="88">
        <v>0.12194816145460269</v>
      </c>
      <c r="G134" s="89">
        <v>7.126444444444445</v>
      </c>
      <c r="H134" s="90">
        <v>0.64791527481624056</v>
      </c>
      <c r="I134" s="90">
        <v>3.5372671760237999</v>
      </c>
      <c r="J134" s="91">
        <v>1.9420357101052306</v>
      </c>
      <c r="K134" s="74"/>
    </row>
    <row r="135" spans="2:11" ht="20.25" customHeight="1">
      <c r="B135" s="87" t="s">
        <v>123</v>
      </c>
      <c r="C135" s="66">
        <v>7</v>
      </c>
      <c r="D135" s="88">
        <v>2.9831694519850242E-2</v>
      </c>
      <c r="E135" s="88">
        <v>0.35611987874682227</v>
      </c>
      <c r="F135" s="88">
        <v>0.12173474545638062</v>
      </c>
      <c r="G135" s="89">
        <v>7.4048571428571437</v>
      </c>
      <c r="H135" s="90">
        <v>8.0000928010764916E-2</v>
      </c>
      <c r="I135" s="90">
        <v>2.9555898403977041</v>
      </c>
      <c r="J135" s="91">
        <v>1.8536923013041249</v>
      </c>
      <c r="K135" s="74" t="s">
        <v>70</v>
      </c>
    </row>
    <row r="136" spans="2:11" ht="20.25" customHeight="1">
      <c r="B136" s="87" t="s">
        <v>121</v>
      </c>
      <c r="C136" s="66">
        <v>1</v>
      </c>
      <c r="D136" s="88">
        <v>2.941103669653361E-2</v>
      </c>
      <c r="E136" s="88">
        <v>0.44767263429549786</v>
      </c>
      <c r="F136" s="88">
        <v>0.19209043016462748</v>
      </c>
      <c r="G136" s="89">
        <v>7.8809999999999993</v>
      </c>
      <c r="H136" s="90">
        <v>1.6317185405069281</v>
      </c>
      <c r="I136" s="90">
        <v>28.450062869630699</v>
      </c>
      <c r="J136" s="91">
        <v>1.9216380105879896</v>
      </c>
      <c r="K136" s="74"/>
    </row>
    <row r="137" spans="2:11" ht="20.25" customHeight="1">
      <c r="B137" s="87" t="s">
        <v>121</v>
      </c>
      <c r="C137" s="66">
        <v>2</v>
      </c>
      <c r="D137" s="88">
        <v>3.5674395068654802E-2</v>
      </c>
      <c r="E137" s="88">
        <v>0.38335700571435077</v>
      </c>
      <c r="F137" s="88">
        <v>0.1636429813663452</v>
      </c>
      <c r="G137" s="89">
        <v>6.1243333333333325</v>
      </c>
      <c r="H137" s="90">
        <v>6.1404495822268368E-2</v>
      </c>
      <c r="I137" s="90">
        <v>7.3583054160351589</v>
      </c>
      <c r="J137" s="91">
        <v>2.1115367610258877</v>
      </c>
      <c r="K137" s="74"/>
    </row>
    <row r="138" spans="2:11" ht="20.25" customHeight="1">
      <c r="B138" s="87" t="s">
        <v>121</v>
      </c>
      <c r="C138" s="66">
        <v>3</v>
      </c>
      <c r="D138" s="88">
        <v>1.6189115895487251E-2</v>
      </c>
      <c r="E138" s="88">
        <v>0.3692249852182603</v>
      </c>
      <c r="F138" s="88">
        <v>0.1528310162098509</v>
      </c>
      <c r="G138" s="89">
        <v>5.3334999999999999</v>
      </c>
      <c r="H138" s="90">
        <v>9.7631607406784351E-2</v>
      </c>
      <c r="I138" s="90">
        <v>5.3472080364331127</v>
      </c>
      <c r="J138" s="91">
        <v>2.2301450853135143</v>
      </c>
      <c r="K138" s="74"/>
    </row>
    <row r="139" spans="2:11" ht="20.25" customHeight="1">
      <c r="B139" s="87" t="s">
        <v>121</v>
      </c>
      <c r="C139" s="66">
        <v>4</v>
      </c>
      <c r="D139" s="88">
        <v>1.1152652870651441E-2</v>
      </c>
      <c r="E139" s="88">
        <v>0.36130730209300294</v>
      </c>
      <c r="F139" s="88">
        <v>0.14768285152935559</v>
      </c>
      <c r="G139" s="89">
        <v>5.1783333333333337</v>
      </c>
      <c r="H139" s="90">
        <v>8.3052728365179518E-2</v>
      </c>
      <c r="I139" s="90">
        <v>6.2742561155876535</v>
      </c>
      <c r="J139" s="91">
        <v>2.2495599467324725</v>
      </c>
      <c r="K139" s="74"/>
    </row>
    <row r="140" spans="2:11" ht="20.25" customHeight="1">
      <c r="B140" s="87" t="s">
        <v>121</v>
      </c>
      <c r="C140" s="66">
        <v>5</v>
      </c>
      <c r="D140" s="88">
        <v>1.2553524291822596E-2</v>
      </c>
      <c r="E140" s="88">
        <v>0.35949914253722187</v>
      </c>
      <c r="F140" s="88">
        <v>0.14307556288953704</v>
      </c>
      <c r="G140" s="89">
        <v>5.5309999999999997</v>
      </c>
      <c r="H140" s="90">
        <v>9.2084030821906387E-2</v>
      </c>
      <c r="I140" s="90">
        <v>7.5317063543084259</v>
      </c>
      <c r="J140" s="91">
        <v>2.1533440959981229</v>
      </c>
      <c r="K140" s="74"/>
    </row>
    <row r="141" spans="2:11" ht="20.25" customHeight="1">
      <c r="B141" s="87" t="s">
        <v>121</v>
      </c>
      <c r="C141" s="66">
        <v>6</v>
      </c>
      <c r="D141" s="88">
        <v>1.7361576088113156E-2</v>
      </c>
      <c r="E141" s="88">
        <v>0.36922619459547357</v>
      </c>
      <c r="F141" s="88">
        <v>0.14382195646120619</v>
      </c>
      <c r="G141" s="89">
        <v>7.4268333333333345</v>
      </c>
      <c r="H141" s="90">
        <v>0.14554552185155353</v>
      </c>
      <c r="I141" s="90">
        <v>9.766870545301618</v>
      </c>
      <c r="J141" s="91">
        <v>1.955259057313427</v>
      </c>
      <c r="K141" s="74"/>
    </row>
    <row r="142" spans="2:11" ht="20.25" customHeight="1">
      <c r="B142" s="87" t="s">
        <v>121</v>
      </c>
      <c r="C142" s="66">
        <v>7</v>
      </c>
      <c r="D142" s="88">
        <v>1.9047697052312698E-2</v>
      </c>
      <c r="E142" s="88">
        <v>0.37464345688767126</v>
      </c>
      <c r="F142" s="88">
        <v>0.1435608775982454</v>
      </c>
      <c r="G142" s="89">
        <v>8.0136000000000003</v>
      </c>
      <c r="H142" s="90">
        <v>0.16435131951716703</v>
      </c>
      <c r="I142" s="90">
        <v>8.8667536879511601</v>
      </c>
      <c r="J142" s="91">
        <v>1.8729040350600434</v>
      </c>
      <c r="K142" s="74" t="s">
        <v>70</v>
      </c>
    </row>
    <row r="143" spans="2:11" ht="20.25" customHeight="1">
      <c r="B143" s="87" t="s">
        <v>128</v>
      </c>
      <c r="C143" s="66">
        <v>1</v>
      </c>
      <c r="D143" s="88">
        <v>1.3313209509692212E-2</v>
      </c>
      <c r="E143" s="88">
        <v>0.51260796932665209</v>
      </c>
      <c r="F143" s="88">
        <v>0.48430439385808793</v>
      </c>
      <c r="G143" s="89">
        <v>5.585</v>
      </c>
      <c r="H143" s="90">
        <v>9.0645207406594004</v>
      </c>
      <c r="I143" s="90">
        <v>8.1839672972810575</v>
      </c>
      <c r="J143" s="91">
        <v>4.084793242945886</v>
      </c>
      <c r="K143" s="74"/>
    </row>
    <row r="144" spans="2:11" ht="20.25" customHeight="1">
      <c r="B144" s="87" t="s">
        <v>128</v>
      </c>
      <c r="C144" s="66">
        <v>2</v>
      </c>
      <c r="D144" s="88">
        <v>3.2104455233347824E-2</v>
      </c>
      <c r="E144" s="88">
        <v>0.43709127149820254</v>
      </c>
      <c r="F144" s="88">
        <v>0.44282717544116407</v>
      </c>
      <c r="G144" s="89">
        <v>3.786</v>
      </c>
      <c r="H144" s="90">
        <v>0.33261931054669314</v>
      </c>
      <c r="I144" s="90">
        <v>2.7718275878891094</v>
      </c>
      <c r="J144" s="91">
        <v>4.6201887760904103</v>
      </c>
      <c r="K144" s="74"/>
    </row>
    <row r="145" spans="2:11" ht="20.25" customHeight="1">
      <c r="B145" s="87" t="s">
        <v>128</v>
      </c>
      <c r="C145" s="66">
        <v>3</v>
      </c>
      <c r="D145" s="88">
        <v>6.0823930976838414E-2</v>
      </c>
      <c r="E145" s="88">
        <v>0.37396964184683301</v>
      </c>
      <c r="F145" s="88">
        <v>0.46188567899498095</v>
      </c>
      <c r="G145" s="89">
        <v>3.8980000000000001</v>
      </c>
      <c r="H145" s="90">
        <v>0.19961814584224577</v>
      </c>
      <c r="I145" s="90">
        <v>2.6718121058885203</v>
      </c>
      <c r="J145" s="91">
        <v>4.5885024526278553</v>
      </c>
      <c r="K145" s="74"/>
    </row>
    <row r="146" spans="2:11" ht="20.25" customHeight="1">
      <c r="B146" s="87" t="s">
        <v>128</v>
      </c>
      <c r="C146" s="66">
        <v>4</v>
      </c>
      <c r="D146" s="88">
        <v>7.2129140870487163E-2</v>
      </c>
      <c r="E146" s="88">
        <v>0.35157388018347491</v>
      </c>
      <c r="F146" s="88">
        <v>0.46001651731486276</v>
      </c>
      <c r="G146" s="89">
        <v>4.3470000000000004</v>
      </c>
      <c r="H146" s="90">
        <v>0.18596772107546825</v>
      </c>
      <c r="I146" s="90">
        <v>2.6204542515179616</v>
      </c>
      <c r="J146" s="91">
        <v>4.4700687022150811</v>
      </c>
      <c r="K146" s="74"/>
    </row>
    <row r="147" spans="2:11" ht="20.25" customHeight="1">
      <c r="B147" s="87" t="s">
        <v>128</v>
      </c>
      <c r="C147" s="66">
        <v>5</v>
      </c>
      <c r="D147" s="88">
        <v>5.6914271105455598E-2</v>
      </c>
      <c r="E147" s="88">
        <v>0.3236374556646564</v>
      </c>
      <c r="F147" s="88">
        <v>0.47321289819544915</v>
      </c>
      <c r="G147" s="89">
        <v>3.984</v>
      </c>
      <c r="H147" s="90">
        <v>0.30541455084748048</v>
      </c>
      <c r="I147" s="90">
        <v>2.6768687103690936</v>
      </c>
      <c r="J147" s="91">
        <v>4.6263176748581438</v>
      </c>
      <c r="K147" s="74"/>
    </row>
    <row r="148" spans="2:11" ht="20.25" customHeight="1">
      <c r="B148" s="87" t="s">
        <v>128</v>
      </c>
      <c r="C148" s="66">
        <v>6</v>
      </c>
      <c r="D148" s="88">
        <v>7.942055501426154E-2</v>
      </c>
      <c r="E148" s="88">
        <v>0.33593937545640912</v>
      </c>
      <c r="F148" s="88">
        <v>0.39209876733228544</v>
      </c>
      <c r="G148" s="89">
        <v>7.383</v>
      </c>
      <c r="H148" s="90">
        <v>0.19239389957423231</v>
      </c>
      <c r="I148" s="90">
        <v>2.693514594039252</v>
      </c>
      <c r="J148" s="91">
        <v>3.6809338466288781</v>
      </c>
      <c r="K148" s="74"/>
    </row>
    <row r="149" spans="2:11" ht="20.25" customHeight="1">
      <c r="B149" s="87" t="s">
        <v>128</v>
      </c>
      <c r="C149" s="66">
        <v>7</v>
      </c>
      <c r="D149" s="88">
        <v>5.6991824035594295E-2</v>
      </c>
      <c r="E149" s="88">
        <v>0.40209632458238448</v>
      </c>
      <c r="F149" s="88">
        <v>0.34677140246681798</v>
      </c>
      <c r="G149" s="89">
        <v>8.4909999999999997</v>
      </c>
      <c r="H149" s="90">
        <v>0.98206744839235549</v>
      </c>
      <c r="I149" s="90">
        <v>3.0647277268795921</v>
      </c>
      <c r="J149" s="91">
        <v>3.2219462364124878</v>
      </c>
      <c r="K149" s="74" t="s">
        <v>70</v>
      </c>
    </row>
    <row r="150" spans="2:11" ht="20.25" customHeight="1">
      <c r="B150" s="85" t="s">
        <v>133</v>
      </c>
      <c r="C150" s="84"/>
      <c r="D150" s="85"/>
      <c r="E150" s="85"/>
      <c r="F150" s="85"/>
      <c r="G150" s="85"/>
      <c r="H150" s="85"/>
      <c r="I150" s="85"/>
      <c r="J150" s="85"/>
      <c r="K150" s="84"/>
    </row>
    <row r="151" spans="2:11" ht="20.25" customHeight="1">
      <c r="B151" s="239" t="str">
        <f>M61</f>
        <v>e음61</v>
      </c>
      <c r="C151" s="54"/>
      <c r="D151" s="67">
        <f t="shared" ref="D151:J152" si="1">IFERROR((SUMIFS(D$80:D$149,$B$80:$B$149,$B151,$C$80:$C$149,MAX($C$80:$C$149))/SUMIFS(D$80:D$149,$B$80:$B$149,$B151,$C$80:$C$149,MAX($C$80:$C$149)-1))-1, "-")</f>
        <v>2.0791005182499545E-2</v>
      </c>
      <c r="E151" s="67">
        <f t="shared" si="1"/>
        <v>3.0553499464436307E-3</v>
      </c>
      <c r="F151" s="67">
        <f t="shared" si="1"/>
        <v>4.4726329027995337E-3</v>
      </c>
      <c r="G151" s="67">
        <f t="shared" si="1"/>
        <v>7.1662763466042279E-2</v>
      </c>
      <c r="H151" s="67">
        <f t="shared" si="1"/>
        <v>-0.49061077568459244</v>
      </c>
      <c r="I151" s="67">
        <f t="shared" si="1"/>
        <v>5.9529586576047677E-2</v>
      </c>
      <c r="J151" s="67">
        <f t="shared" si="1"/>
        <v>-3.4843146493900967E-2</v>
      </c>
      <c r="K151" s="55"/>
    </row>
    <row r="152" spans="2:11" ht="20.25" customHeight="1">
      <c r="B152" s="239" t="str">
        <f>N61</f>
        <v>e음55</v>
      </c>
      <c r="C152" s="54"/>
      <c r="D152" s="67">
        <f t="shared" si="1"/>
        <v>0.15640953638043298</v>
      </c>
      <c r="E152" s="67">
        <f t="shared" si="1"/>
        <v>-6.7779690030677187E-2</v>
      </c>
      <c r="F152" s="67">
        <f t="shared" si="1"/>
        <v>-3.8791238785664484E-2</v>
      </c>
      <c r="G152" s="67">
        <f t="shared" si="1"/>
        <v>1.4344262295082011E-2</v>
      </c>
      <c r="H152" s="67" t="str">
        <f t="shared" si="1"/>
        <v>-</v>
      </c>
      <c r="I152" s="67">
        <f t="shared" si="1"/>
        <v>-0.21789718458844998</v>
      </c>
      <c r="J152" s="67">
        <f t="shared" si="1"/>
        <v>-2.2800140762503807E-2</v>
      </c>
      <c r="K152" s="55"/>
    </row>
    <row r="153" spans="2:11" ht="20.25" customHeight="1">
      <c r="B153" s="239" t="str">
        <f>O61</f>
        <v>590</v>
      </c>
      <c r="C153" s="54"/>
      <c r="D153" s="67">
        <f t="shared" ref="D153:G160" si="2">IFERROR((SUMIFS(D$80:D$149,$B$80:$B$149,$B153,$C$80:$C$149,MAX($C$80:$C$149))/SUMIFS(D$80:D$149,$B$80:$B$149,$B153,$C$80:$C$149,MAX($C$80:$C$149)-1))-1, "-")</f>
        <v>0.14778419203359294</v>
      </c>
      <c r="E153" s="67">
        <f t="shared" si="2"/>
        <v>6.2854607668939133E-2</v>
      </c>
      <c r="F153" s="67">
        <f t="shared" si="2"/>
        <v>-4.8715382132897944E-2</v>
      </c>
      <c r="G153" s="67">
        <f t="shared" si="2"/>
        <v>0.165396548088798</v>
      </c>
      <c r="H153" s="67">
        <v>1</v>
      </c>
      <c r="I153" s="67">
        <f t="shared" ref="I153:J160" si="3">IFERROR((SUMIFS(I$80:I$149,$B$80:$B$149,$B153,$C$80:$C$149,MAX($C$80:$C$149))/SUMIFS(I$80:I$149,$B$80:$B$149,$B153,$C$80:$C$149,MAX($C$80:$C$149)-1))-1, "-")</f>
        <v>4.3508153467588517E-2</v>
      </c>
      <c r="J153" s="67">
        <f t="shared" si="3"/>
        <v>-4.9944244980230423E-2</v>
      </c>
      <c r="K153" s="55"/>
    </row>
    <row r="154" spans="2:11" ht="20.25" customHeight="1">
      <c r="B154" s="239" t="str">
        <f>P61</f>
        <v>e음89</v>
      </c>
      <c r="C154" s="54"/>
      <c r="D154" s="67">
        <f t="shared" si="2"/>
        <v>0.31649990721975163</v>
      </c>
      <c r="E154" s="67">
        <f t="shared" si="2"/>
        <v>1.0650402451389596E-2</v>
      </c>
      <c r="F154" s="67">
        <f t="shared" si="2"/>
        <v>2.1484136054839675E-2</v>
      </c>
      <c r="G154" s="67">
        <f t="shared" si="2"/>
        <v>0.10812805285167082</v>
      </c>
      <c r="H154" s="67">
        <f t="shared" ref="H154:H160" si="4">IFERROR((SUMIFS(H$80:H$149,$B$80:$B$149,$B154,$C$80:$C$149,MAX($C$80:$C$149))/SUMIFS(H$80:H$149,$B$80:$B$149,$B154,$C$80:$C$149,MAX($C$80:$C$149)-1))-1, "-")</f>
        <v>-0.52841175554497055</v>
      </c>
      <c r="I154" s="67">
        <f t="shared" si="3"/>
        <v>0.33533934482529415</v>
      </c>
      <c r="J154" s="67">
        <f t="shared" si="3"/>
        <v>-6.7284534440991695E-2</v>
      </c>
      <c r="K154" s="55"/>
    </row>
    <row r="155" spans="2:11" ht="20.25" customHeight="1">
      <c r="B155" s="42" t="str">
        <f>Q61</f>
        <v>571</v>
      </c>
      <c r="C155" s="54"/>
      <c r="D155" s="67">
        <f t="shared" si="2"/>
        <v>3.7489096312993686E-2</v>
      </c>
      <c r="E155" s="67">
        <f t="shared" si="2"/>
        <v>1.8354138507195028E-3</v>
      </c>
      <c r="F155" s="67">
        <f t="shared" si="2"/>
        <v>1.8357628194764386E-2</v>
      </c>
      <c r="G155" s="67">
        <f t="shared" si="2"/>
        <v>7.7037136887510904E-2</v>
      </c>
      <c r="H155" s="67">
        <f t="shared" si="4"/>
        <v>-0.22215576583234009</v>
      </c>
      <c r="I155" s="67">
        <f t="shared" si="3"/>
        <v>-2.9536613202203355E-2</v>
      </c>
      <c r="J155" s="67">
        <f t="shared" si="3"/>
        <v>-3.752920391773229E-2</v>
      </c>
      <c r="K155" s="55"/>
    </row>
    <row r="156" spans="2:11" ht="20.25" customHeight="1">
      <c r="B156" s="239" t="str">
        <f>R61</f>
        <v>583</v>
      </c>
      <c r="C156" s="54"/>
      <c r="D156" s="67">
        <f t="shared" si="2"/>
        <v>3.761320300501092E-2</v>
      </c>
      <c r="E156" s="67">
        <f t="shared" si="2"/>
        <v>-1.3405698883220962E-3</v>
      </c>
      <c r="F156" s="67">
        <f t="shared" si="2"/>
        <v>-6.6265835592013489E-2</v>
      </c>
      <c r="G156" s="67">
        <f t="shared" si="2"/>
        <v>3.6696912934536696E-2</v>
      </c>
      <c r="H156" s="67">
        <f t="shared" si="4"/>
        <v>0.20921801929982453</v>
      </c>
      <c r="I156" s="67">
        <f t="shared" si="3"/>
        <v>4.176790383709772E-4</v>
      </c>
      <c r="J156" s="67">
        <f t="shared" si="3"/>
        <v>-2.6941290763256798E-2</v>
      </c>
      <c r="K156" s="55"/>
    </row>
    <row r="157" spans="2:11" ht="20.25" customHeight="1">
      <c r="B157" s="239" t="str">
        <f>S61</f>
        <v>556</v>
      </c>
      <c r="C157" s="54"/>
      <c r="D157" s="67">
        <f t="shared" si="2"/>
        <v>9.1426217883234351E-2</v>
      </c>
      <c r="E157" s="67">
        <f t="shared" si="2"/>
        <v>6.4914381472143123E-3</v>
      </c>
      <c r="F157" s="67">
        <f t="shared" si="2"/>
        <v>7.6676794704266804E-2</v>
      </c>
      <c r="G157" s="67">
        <f t="shared" si="2"/>
        <v>5.2185209557738865E-2</v>
      </c>
      <c r="H157" s="67">
        <f t="shared" si="4"/>
        <v>4.9608421626095174</v>
      </c>
      <c r="I157" s="67">
        <f t="shared" si="3"/>
        <v>0.50933284704790505</v>
      </c>
      <c r="J157" s="67">
        <f t="shared" si="3"/>
        <v>-1.6177254600405311E-2</v>
      </c>
      <c r="K157" s="55"/>
    </row>
    <row r="158" spans="2:11" ht="20.25" customHeight="1">
      <c r="B158" s="239" t="str">
        <f>T61</f>
        <v>581</v>
      </c>
      <c r="C158" s="54"/>
      <c r="D158" s="67">
        <f t="shared" si="2"/>
        <v>0.14967566817179812</v>
      </c>
      <c r="E158" s="67">
        <f t="shared" si="2"/>
        <v>-1.9779562734258183E-2</v>
      </c>
      <c r="F158" s="67">
        <f t="shared" si="2"/>
        <v>-1.7500550699283135E-3</v>
      </c>
      <c r="G158" s="67">
        <f t="shared" si="2"/>
        <v>3.9067546317538504E-2</v>
      </c>
      <c r="H158" s="67">
        <f t="shared" si="4"/>
        <v>-0.87652563364329616</v>
      </c>
      <c r="I158" s="67">
        <f t="shared" si="3"/>
        <v>-0.1644425786010183</v>
      </c>
      <c r="J158" s="67">
        <f t="shared" si="3"/>
        <v>-4.5490105223821464E-2</v>
      </c>
      <c r="K158" s="55"/>
    </row>
    <row r="159" spans="2:11" ht="20.25" customHeight="1">
      <c r="B159" s="239" t="str">
        <f>U61</f>
        <v>558</v>
      </c>
      <c r="C159" s="54"/>
      <c r="D159" s="67">
        <f t="shared" si="2"/>
        <v>9.711796645893056E-2</v>
      </c>
      <c r="E159" s="67">
        <f t="shared" si="2"/>
        <v>1.4671933821306604E-2</v>
      </c>
      <c r="F159" s="67">
        <f t="shared" si="2"/>
        <v>-1.8152921110567988E-3</v>
      </c>
      <c r="G159" s="67">
        <f t="shared" si="2"/>
        <v>7.9006305962612933E-2</v>
      </c>
      <c r="H159" s="67">
        <f t="shared" si="4"/>
        <v>0.1292090435100719</v>
      </c>
      <c r="I159" s="67">
        <f t="shared" si="3"/>
        <v>-9.2160211725490937E-2</v>
      </c>
      <c r="J159" s="67">
        <f t="shared" si="3"/>
        <v>-4.2119749782180471E-2</v>
      </c>
      <c r="K159" s="55"/>
    </row>
    <row r="160" spans="2:11" ht="20.25" customHeight="1">
      <c r="B160" s="239" t="str">
        <f>V61</f>
        <v>e음71</v>
      </c>
      <c r="C160" s="54"/>
      <c r="D160" s="67">
        <f t="shared" si="2"/>
        <v>-0.2824046114339005</v>
      </c>
      <c r="E160" s="67">
        <f t="shared" si="2"/>
        <v>0.19693121425880533</v>
      </c>
      <c r="F160" s="67">
        <f t="shared" si="2"/>
        <v>-0.11560190605510023</v>
      </c>
      <c r="G160" s="67">
        <f t="shared" si="2"/>
        <v>0.15007449546254903</v>
      </c>
      <c r="H160" s="67">
        <f t="shared" si="4"/>
        <v>4.104462514485494</v>
      </c>
      <c r="I160" s="67">
        <f t="shared" si="3"/>
        <v>0.13781738315501779</v>
      </c>
      <c r="J160" s="67">
        <f t="shared" si="3"/>
        <v>-0.12469325158797584</v>
      </c>
      <c r="K160" s="55"/>
    </row>
    <row r="161" spans="2:11" ht="20.25" hidden="1" customHeight="1">
      <c r="B161" s="42">
        <f>D69</f>
        <v>0</v>
      </c>
      <c r="C161" s="54"/>
      <c r="D161" s="67" t="str">
        <f t="shared" ref="D161:J162" si="5">IFERROR((SUMIFS(D$80:D$148,$B$80:$B$148,$B161,$C$80:$C$148,MAX($C$80:$C$148))/SUMIFS(D$80:D$148,$B$80:$B$148,$B161,$C$80:$C$148,MAX($C$80:$C$148)-1))-1, "-")</f>
        <v>-</v>
      </c>
      <c r="E161" s="67" t="str">
        <f t="shared" si="5"/>
        <v>-</v>
      </c>
      <c r="F161" s="67" t="str">
        <f t="shared" si="5"/>
        <v>-</v>
      </c>
      <c r="G161" s="67" t="str">
        <f t="shared" si="5"/>
        <v>-</v>
      </c>
      <c r="H161" s="67" t="str">
        <f t="shared" si="5"/>
        <v>-</v>
      </c>
      <c r="I161" s="67" t="str">
        <f t="shared" si="5"/>
        <v>-</v>
      </c>
      <c r="J161" s="86" t="str">
        <f t="shared" si="5"/>
        <v>-</v>
      </c>
      <c r="K161" s="55"/>
    </row>
    <row r="162" spans="2:11" ht="20.25" hidden="1" customHeight="1">
      <c r="B162" s="42" t="str">
        <f>E69</f>
        <v/>
      </c>
      <c r="C162" s="54"/>
      <c r="D162" s="67" t="str">
        <f t="shared" si="5"/>
        <v>-</v>
      </c>
      <c r="E162" s="67" t="str">
        <f t="shared" si="5"/>
        <v>-</v>
      </c>
      <c r="F162" s="67" t="str">
        <f t="shared" si="5"/>
        <v>-</v>
      </c>
      <c r="G162" s="67" t="str">
        <f t="shared" si="5"/>
        <v>-</v>
      </c>
      <c r="H162" s="67" t="str">
        <f t="shared" si="5"/>
        <v>-</v>
      </c>
      <c r="I162" s="67" t="str">
        <f t="shared" si="5"/>
        <v>-</v>
      </c>
      <c r="J162" s="86" t="str">
        <f t="shared" si="5"/>
        <v>-</v>
      </c>
      <c r="K162" s="55"/>
    </row>
    <row r="163" spans="2:11" ht="20.25" customHeight="1" thickBot="1"/>
    <row r="164" spans="2:11" ht="17.25" thickTop="1">
      <c r="B164" s="25" t="s">
        <v>51</v>
      </c>
      <c r="C164" s="25"/>
      <c r="D164" s="25"/>
      <c r="E164" s="25"/>
      <c r="F164" s="175" t="s">
        <v>77</v>
      </c>
      <c r="G164" s="43"/>
      <c r="H164" s="25"/>
      <c r="I164" s="25"/>
    </row>
    <row r="165" spans="2:11">
      <c r="B165" s="26" t="s">
        <v>33</v>
      </c>
      <c r="C165" s="26" t="s">
        <v>52</v>
      </c>
      <c r="D165" s="26"/>
      <c r="E165" s="26"/>
      <c r="F165" s="92" t="s">
        <v>78</v>
      </c>
      <c r="G165" s="44"/>
      <c r="H165" s="46" t="s">
        <v>81</v>
      </c>
      <c r="I165" s="46"/>
    </row>
    <row r="166" spans="2:11">
      <c r="B166" s="26" t="s">
        <v>34</v>
      </c>
      <c r="C166" s="26" t="s">
        <v>53</v>
      </c>
      <c r="D166" s="26"/>
      <c r="E166" s="26"/>
      <c r="F166" s="92" t="s">
        <v>79</v>
      </c>
      <c r="G166" s="44"/>
      <c r="H166" s="46" t="s">
        <v>82</v>
      </c>
      <c r="I166" s="46"/>
    </row>
    <row r="167" spans="2:11">
      <c r="B167" s="26" t="s">
        <v>4</v>
      </c>
      <c r="C167" s="26" t="s">
        <v>54</v>
      </c>
      <c r="D167" s="26"/>
      <c r="E167" s="26"/>
      <c r="F167" s="92" t="s">
        <v>80</v>
      </c>
      <c r="G167" s="44"/>
      <c r="H167" s="46" t="s">
        <v>83</v>
      </c>
      <c r="I167" s="46"/>
    </row>
    <row r="168" spans="2:11">
      <c r="B168" s="26" t="s">
        <v>5</v>
      </c>
      <c r="C168" s="26" t="s">
        <v>55</v>
      </c>
      <c r="D168" s="26"/>
      <c r="E168" s="26"/>
      <c r="F168" s="92" t="s">
        <v>87</v>
      </c>
      <c r="G168" s="44"/>
      <c r="H168" s="46" t="s">
        <v>84</v>
      </c>
      <c r="I168" s="46"/>
    </row>
    <row r="169" spans="2:11">
      <c r="B169" s="26" t="s">
        <v>56</v>
      </c>
      <c r="C169" s="26" t="s">
        <v>57</v>
      </c>
      <c r="D169" s="26"/>
      <c r="E169" s="26"/>
      <c r="F169" s="92" t="s">
        <v>88</v>
      </c>
      <c r="G169" s="44"/>
      <c r="H169" s="46" t="s">
        <v>85</v>
      </c>
      <c r="I169" s="46"/>
    </row>
    <row r="170" spans="2:11" ht="17.25" thickBot="1">
      <c r="B170" s="27" t="s">
        <v>58</v>
      </c>
      <c r="C170" s="27" t="s">
        <v>59</v>
      </c>
      <c r="D170" s="27"/>
      <c r="E170" s="27"/>
      <c r="F170" s="93" t="s">
        <v>89</v>
      </c>
      <c r="G170" s="45"/>
      <c r="H170" s="47" t="s">
        <v>86</v>
      </c>
      <c r="I170" s="47"/>
    </row>
    <row r="171" spans="2:11" ht="17.25" thickTop="1"/>
    <row r="172" spans="2:11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80:K149">
    <cfRule type="expression" dxfId="36" priority="13">
      <formula>$B80&lt;&gt;$B81</formula>
    </cfRule>
  </conditionalFormatting>
  <conditionalFormatting sqref="C61:K61">
    <cfRule type="containsText" dxfId="35" priority="19" operator="containsText" text="F">
      <formula>NOT(ISERROR(SEARCH("F",C61)))</formula>
    </cfRule>
    <cfRule type="containsText" dxfId="34" priority="20" operator="containsText" text="D">
      <formula>NOT(ISERROR(SEARCH("D",C61)))</formula>
    </cfRule>
    <cfRule type="containsText" dxfId="33" priority="21" operator="containsText" text="S">
      <formula>NOT(ISERROR(SEARCH("S",C61)))</formula>
    </cfRule>
    <cfRule type="containsText" dxfId="32" priority="22" operator="containsText" text="A">
      <formula>NOT(ISERROR(SEARCH("A",C61)))</formula>
    </cfRule>
  </conditionalFormatting>
  <conditionalFormatting sqref="C70:K70">
    <cfRule type="containsText" dxfId="31" priority="15" operator="containsText" text="F">
      <formula>NOT(ISERROR(SEARCH("F",C70)))</formula>
    </cfRule>
    <cfRule type="containsText" dxfId="30" priority="16" operator="containsText" text="D">
      <formula>NOT(ISERROR(SEARCH("D",C70)))</formula>
    </cfRule>
    <cfRule type="containsText" dxfId="29" priority="17" operator="containsText" text="S">
      <formula>NOT(ISERROR(SEARCH("S",C70)))</formula>
    </cfRule>
    <cfRule type="containsText" dxfId="28" priority="18" operator="containsText" text="A">
      <formula>NOT(ISERROR(SEARCH("A",C70)))</formula>
    </cfRule>
  </conditionalFormatting>
  <conditionalFormatting sqref="D48:K48 D50:K51 D52:D57 D58:K59 D68:K68 D77:K77 D150:K150 K151:K162">
    <cfRule type="containsText" dxfId="27" priority="77" operator="containsText" text="악화">
      <formula>NOT(ISERROR(SEARCH("악화",D48)))</formula>
    </cfRule>
  </conditionalFormatting>
  <conditionalFormatting sqref="D48:K48 D50:K51 D58:K59 D68:K68 D77:K77 D150:K150 K151:K162 D52:D57">
    <cfRule type="containsText" dxfId="26" priority="76" operator="containsText" text="개선">
      <formula>NOT(ISERROR(SEARCH("개선",D48)))</formula>
    </cfRule>
  </conditionalFormatting>
  <conditionalFormatting sqref="G4:G5">
    <cfRule type="containsText" dxfId="25" priority="27" operator="containsText" text="S">
      <formula>NOT(ISERROR(SEARCH("S",G4)))</formula>
    </cfRule>
    <cfRule type="containsText" dxfId="24" priority="28" operator="containsText" text="A">
      <formula>NOT(ISERROR(SEARCH("A",G4)))</formula>
    </cfRule>
  </conditionalFormatting>
  <conditionalFormatting sqref="G5">
    <cfRule type="containsText" dxfId="23" priority="23" operator="containsText" text="F">
      <formula>NOT(ISERROR(SEARCH("F",G5)))</formula>
    </cfRule>
    <cfRule type="containsText" dxfId="22" priority="24" operator="containsText" text="D">
      <formula>NOT(ISERROR(SEARCH("D",G5)))</formula>
    </cfRule>
  </conditionalFormatting>
  <conditionalFormatting sqref="K1:K18 J19 K21:K25 K27:K60 K62:K68 K71:K1048576">
    <cfRule type="containsText" dxfId="21" priority="29" operator="containsText" text="D">
      <formula>NOT(ISERROR(SEARCH("D",J1)))</formula>
    </cfRule>
    <cfRule type="containsText" dxfId="20" priority="30" operator="containsText" text="F">
      <formula>NOT(ISERROR(SEARCH("F",J1)))</formula>
    </cfRule>
    <cfRule type="containsText" dxfId="19" priority="31" operator="containsText" text="S">
      <formula>NOT(ISERROR(SEARCH("S",J1)))</formula>
    </cfRule>
    <cfRule type="containsText" dxfId="18" priority="3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1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D151:J160</xm:sqref>
        </x14:conditionalFormatting>
        <x14:conditionalFormatting xmlns:xm="http://schemas.microsoft.com/office/excel/2006/main">
          <x14:cfRule type="iconSet" priority="3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D161:J162</xm:sqref>
        </x14:conditionalFormatting>
        <x14:conditionalFormatting xmlns:xm="http://schemas.microsoft.com/office/excel/2006/main">
          <x14:cfRule type="iconSet" priority="3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203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162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148</v>
      </c>
      <c r="C4" s="139" t="s">
        <v>1</v>
      </c>
      <c r="D4" s="139" t="s">
        <v>10</v>
      </c>
      <c r="E4" s="140" t="s">
        <v>147</v>
      </c>
      <c r="F4" s="126" t="s">
        <v>45</v>
      </c>
      <c r="G4" s="150" t="s">
        <v>152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41" t="s">
        <v>6</v>
      </c>
      <c r="O4" s="241" t="s">
        <v>7</v>
      </c>
      <c r="P4" s="241" t="s">
        <v>26</v>
      </c>
      <c r="Q4" s="241" t="s">
        <v>14</v>
      </c>
      <c r="R4" s="241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132</v>
      </c>
      <c r="BB4" t="s">
        <v>140</v>
      </c>
      <c r="BC4" t="s">
        <v>141</v>
      </c>
      <c r="BD4" t="s">
        <v>115</v>
      </c>
      <c r="BE4" t="s">
        <v>142</v>
      </c>
      <c r="BF4" t="s">
        <v>143</v>
      </c>
      <c r="BG4" t="s">
        <v>90</v>
      </c>
      <c r="BH4" t="s">
        <v>142</v>
      </c>
      <c r="BI4" t="s">
        <v>143</v>
      </c>
      <c r="BJ4" t="s">
        <v>90</v>
      </c>
      <c r="BL4" t="s">
        <v>144</v>
      </c>
      <c r="BM4" t="s">
        <v>145</v>
      </c>
      <c r="BN4" t="s">
        <v>146</v>
      </c>
    </row>
    <row r="5" spans="1:66">
      <c r="A5" s="144" t="str">
        <f>W5</f>
        <v>태양여객</v>
      </c>
      <c r="B5" s="144" t="str">
        <f>X5</f>
        <v>556</v>
      </c>
      <c r="C5" s="145" t="str">
        <f>Y5</f>
        <v>71바5253</v>
      </c>
      <c r="D5" s="133" t="str">
        <f>Z5</f>
        <v>중형</v>
      </c>
      <c r="E5" s="129" t="str">
        <f>AZ5</f>
        <v>D</v>
      </c>
      <c r="F5" s="152">
        <f>G5/H5</f>
        <v>0.85041666666666671</v>
      </c>
      <c r="G5" s="153">
        <f>AE5</f>
        <v>2.0409999999999999</v>
      </c>
      <c r="H5" s="154">
        <f>AF5</f>
        <v>2.4</v>
      </c>
      <c r="I5" s="155">
        <f>AC5</f>
        <v>5034.4579999999996</v>
      </c>
      <c r="J5" s="156">
        <f>AI5/AH5</f>
        <v>1.8730929465149412E-2</v>
      </c>
      <c r="K5" s="156">
        <f>AJ5/AH5</f>
        <v>0.38126064046010838</v>
      </c>
      <c r="L5" s="156">
        <f>AK5/AC5</f>
        <v>0.18869955812522421</v>
      </c>
      <c r="M5" s="157">
        <f>AG5</f>
        <v>7.431</v>
      </c>
      <c r="N5" s="158">
        <f>IF(AW5=0,AT5,"속도계이상")</f>
        <v>0</v>
      </c>
      <c r="O5" s="158">
        <f>IF(AW5=0,AU5,"속도계이상")</f>
        <v>3.734</v>
      </c>
      <c r="P5" s="159">
        <f>AQ5/60</f>
        <v>0</v>
      </c>
      <c r="Q5" s="160">
        <f>AN5</f>
        <v>78</v>
      </c>
      <c r="R5" s="161">
        <f>AC5/(AH5-AI5-AJ5)</f>
        <v>21.347790253541692</v>
      </c>
      <c r="S5" s="146">
        <f>IF(AW5=0,AL5,"속도계이상")</f>
        <v>0</v>
      </c>
      <c r="T5" s="146">
        <f>IF(AW5=0,AM5,"속도계이상")</f>
        <v>188</v>
      </c>
      <c r="U5" t="s">
        <v>119</v>
      </c>
      <c r="V5" s="5" t="s">
        <v>120</v>
      </c>
      <c r="W5" t="s">
        <v>119</v>
      </c>
      <c r="X5" s="5" t="s">
        <v>120</v>
      </c>
      <c r="Y5" t="s">
        <v>204</v>
      </c>
      <c r="Z5" t="s">
        <v>198</v>
      </c>
      <c r="AA5" t="s">
        <v>205</v>
      </c>
      <c r="AB5">
        <v>533</v>
      </c>
      <c r="AC5" s="1">
        <v>5034.4579999999996</v>
      </c>
      <c r="AD5" s="1">
        <v>2466.0700000000002</v>
      </c>
      <c r="AE5" s="28">
        <v>2.0409999999999999</v>
      </c>
      <c r="AF5">
        <v>2.4</v>
      </c>
      <c r="AG5">
        <v>7.431</v>
      </c>
      <c r="AH5">
        <v>393.04515099999998</v>
      </c>
      <c r="AI5">
        <v>7.362101</v>
      </c>
      <c r="AJ5">
        <v>149.85264599999999</v>
      </c>
      <c r="AK5">
        <v>950</v>
      </c>
      <c r="AL5">
        <v>0</v>
      </c>
      <c r="AM5">
        <v>188</v>
      </c>
      <c r="AN5">
        <v>78</v>
      </c>
      <c r="AO5">
        <v>12.808854</v>
      </c>
      <c r="AP5">
        <v>235.6</v>
      </c>
      <c r="AQ5">
        <v>0</v>
      </c>
      <c r="AR5">
        <v>59</v>
      </c>
      <c r="AS5">
        <v>14777</v>
      </c>
      <c r="AT5">
        <v>0</v>
      </c>
      <c r="AU5">
        <v>3.734</v>
      </c>
      <c r="AV5">
        <v>39197</v>
      </c>
      <c r="AW5">
        <v>0</v>
      </c>
      <c r="AX5" s="29">
        <v>0.46</v>
      </c>
      <c r="AY5">
        <v>0.84370370370370362</v>
      </c>
      <c r="AZ5" t="s">
        <v>67</v>
      </c>
      <c r="BA5" t="s">
        <v>444</v>
      </c>
      <c r="BB5">
        <v>2</v>
      </c>
      <c r="BC5" t="s">
        <v>445</v>
      </c>
      <c r="BD5">
        <v>16</v>
      </c>
      <c r="BE5">
        <v>107131.181</v>
      </c>
      <c r="BF5">
        <v>9.886075091433931E-2</v>
      </c>
      <c r="BG5">
        <v>8.3409181697357379E-2</v>
      </c>
      <c r="BH5">
        <v>456010.97399999993</v>
      </c>
      <c r="BI5">
        <v>2.3225469569510843E-2</v>
      </c>
      <c r="BJ5">
        <v>1.9595414696053963E-2</v>
      </c>
      <c r="BK5">
        <v>1</v>
      </c>
      <c r="BL5" t="s">
        <v>69</v>
      </c>
      <c r="BM5">
        <v>-1</v>
      </c>
      <c r="BN5" t="s">
        <v>446</v>
      </c>
    </row>
    <row r="6" spans="1:66">
      <c r="A6" s="141" t="str">
        <f t="shared" ref="A6:A7" si="0">W6</f>
        <v>태양여객</v>
      </c>
      <c r="B6" s="141" t="str">
        <f t="shared" ref="B6:B45" si="1">X6</f>
        <v>556</v>
      </c>
      <c r="C6" s="142" t="str">
        <f t="shared" ref="C6:C7" si="2">Y6</f>
        <v>71바7152</v>
      </c>
      <c r="D6" s="116" t="str">
        <f t="shared" ref="D6:D7" si="3">Z6</f>
        <v>중형</v>
      </c>
      <c r="E6" s="112" t="str">
        <f>AZ6</f>
        <v>C</v>
      </c>
      <c r="F6" s="162">
        <f>G6/H6</f>
        <v>0.89375000000000004</v>
      </c>
      <c r="G6" s="163">
        <f>AE6</f>
        <v>2.145</v>
      </c>
      <c r="H6" s="164">
        <f>AF6</f>
        <v>2.4</v>
      </c>
      <c r="I6" s="165">
        <f t="shared" ref="I6:I7" si="4">AC6</f>
        <v>5467.8310000000001</v>
      </c>
      <c r="J6" s="166">
        <f t="shared" ref="J6:J7" si="5">AI6/AH6</f>
        <v>2.0417857253041752E-2</v>
      </c>
      <c r="K6" s="166">
        <f t="shared" ref="K6:K7" si="6">AJ6/AH6</f>
        <v>0.36981914868038207</v>
      </c>
      <c r="L6" s="166">
        <f t="shared" ref="L6:L7" si="7">AK6/AC6</f>
        <v>0.18617985815582083</v>
      </c>
      <c r="M6" s="167">
        <f t="shared" ref="M6:M7" si="8">AG6</f>
        <v>7.53</v>
      </c>
      <c r="N6" s="168">
        <f t="shared" ref="N6:N7" si="9">IF(AW6=0,AT6,"속도계이상")</f>
        <v>1.7999999999999999E-2</v>
      </c>
      <c r="O6" s="168">
        <f t="shared" ref="O6:O7" si="10">IF(AW6=0,AU6,"속도계이상")</f>
        <v>3.548</v>
      </c>
      <c r="P6" s="169">
        <f t="shared" ref="P6:P7" si="11">AQ6/60</f>
        <v>0</v>
      </c>
      <c r="Q6" s="170">
        <f t="shared" ref="Q6:Q7" si="12">AN6</f>
        <v>74</v>
      </c>
      <c r="R6" s="171">
        <f t="shared" ref="R6:R7" si="13">AC6/(AH6-AI6-AJ6)</f>
        <v>21.196097555332926</v>
      </c>
      <c r="S6" s="143">
        <f t="shared" ref="S6:S7" si="14">IF(AW6=0,AL6,"속도계이상")</f>
        <v>1</v>
      </c>
      <c r="T6" s="143">
        <f t="shared" ref="T6:T7" si="15">IF(AW6=0,AM6,"속도계이상")</f>
        <v>194</v>
      </c>
      <c r="U6" t="s">
        <v>119</v>
      </c>
      <c r="V6" s="5" t="s">
        <v>120</v>
      </c>
      <c r="W6" t="s">
        <v>119</v>
      </c>
      <c r="X6" s="5" t="s">
        <v>120</v>
      </c>
      <c r="Y6" t="s">
        <v>206</v>
      </c>
      <c r="Z6" t="s">
        <v>198</v>
      </c>
      <c r="AA6" t="s">
        <v>205</v>
      </c>
      <c r="AB6">
        <v>533</v>
      </c>
      <c r="AC6" s="1">
        <v>5467.8310000000001</v>
      </c>
      <c r="AD6" s="1">
        <v>2549.4940000000001</v>
      </c>
      <c r="AE6" s="28">
        <v>2.145</v>
      </c>
      <c r="AF6">
        <v>2.4</v>
      </c>
      <c r="AG6">
        <v>7.53</v>
      </c>
      <c r="AH6">
        <v>423.05624399999999</v>
      </c>
      <c r="AI6">
        <v>8.6379020000000004</v>
      </c>
      <c r="AJ6">
        <v>156.45429999999999</v>
      </c>
      <c r="AK6">
        <v>1018</v>
      </c>
      <c r="AL6">
        <v>1</v>
      </c>
      <c r="AM6">
        <v>194</v>
      </c>
      <c r="AN6">
        <v>74</v>
      </c>
      <c r="AO6">
        <v>12.924595</v>
      </c>
      <c r="AP6">
        <v>143.30000000000001</v>
      </c>
      <c r="AQ6">
        <v>0</v>
      </c>
      <c r="AR6">
        <v>39</v>
      </c>
      <c r="AS6">
        <v>12837</v>
      </c>
      <c r="AT6">
        <v>1.7999999999999999E-2</v>
      </c>
      <c r="AU6">
        <v>3.548</v>
      </c>
      <c r="AV6">
        <v>43017</v>
      </c>
      <c r="AW6">
        <v>0</v>
      </c>
      <c r="AX6" s="29">
        <v>0.49</v>
      </c>
      <c r="AY6">
        <v>0.86370370370370364</v>
      </c>
      <c r="AZ6" t="s">
        <v>69</v>
      </c>
      <c r="BA6" t="s">
        <v>444</v>
      </c>
      <c r="BB6">
        <v>3</v>
      </c>
      <c r="BC6" t="s">
        <v>447</v>
      </c>
      <c r="BD6">
        <v>9</v>
      </c>
      <c r="BE6">
        <v>107131.181</v>
      </c>
      <c r="BF6">
        <v>9.6283508720024294E-2</v>
      </c>
      <c r="BG6">
        <v>8.3160423087072832E-2</v>
      </c>
      <c r="BH6">
        <v>456010.97399999993</v>
      </c>
      <c r="BI6">
        <v>2.2619995105644105E-2</v>
      </c>
      <c r="BJ6">
        <v>1.9536973550504464E-2</v>
      </c>
      <c r="BK6">
        <v>1</v>
      </c>
      <c r="BL6" t="s">
        <v>69</v>
      </c>
      <c r="BM6">
        <v>0</v>
      </c>
      <c r="BN6" t="s">
        <v>448</v>
      </c>
    </row>
    <row r="7" spans="1:66">
      <c r="A7" s="144" t="str">
        <f t="shared" si="0"/>
        <v>태양여객</v>
      </c>
      <c r="B7" s="144" t="str">
        <f t="shared" si="1"/>
        <v>556</v>
      </c>
      <c r="C7" s="145" t="str">
        <f t="shared" si="2"/>
        <v>71바7197</v>
      </c>
      <c r="D7" s="133" t="str">
        <f t="shared" si="3"/>
        <v>중형</v>
      </c>
      <c r="E7" s="129" t="str">
        <f t="shared" ref="E7:E45" si="16">AZ7</f>
        <v>D</v>
      </c>
      <c r="F7" s="152">
        <f t="shared" ref="F7:F45" si="17">G7/H7</f>
        <v>0.79120000000000001</v>
      </c>
      <c r="G7" s="153">
        <f t="shared" ref="G7:G45" si="18">AE7</f>
        <v>1.978</v>
      </c>
      <c r="H7" s="154">
        <f t="shared" ref="H7:H45" si="19">AF7</f>
        <v>2.5</v>
      </c>
      <c r="I7" s="155">
        <f t="shared" si="4"/>
        <v>5201.4960000000001</v>
      </c>
      <c r="J7" s="156">
        <f t="shared" si="5"/>
        <v>3.6662573942601757E-2</v>
      </c>
      <c r="K7" s="156">
        <f t="shared" si="6"/>
        <v>0.38543648299506372</v>
      </c>
      <c r="L7" s="156">
        <f t="shared" si="7"/>
        <v>0.18956084941716767</v>
      </c>
      <c r="M7" s="157">
        <f t="shared" si="8"/>
        <v>12.342000000000001</v>
      </c>
      <c r="N7" s="158">
        <f t="shared" si="9"/>
        <v>0.442</v>
      </c>
      <c r="O7" s="158">
        <f t="shared" si="10"/>
        <v>19.225000000000001</v>
      </c>
      <c r="P7" s="159">
        <f t="shared" si="11"/>
        <v>2.3333333333333331E-2</v>
      </c>
      <c r="Q7" s="160">
        <f t="shared" si="12"/>
        <v>84</v>
      </c>
      <c r="R7" s="161">
        <f t="shared" si="13"/>
        <v>21.619041293140452</v>
      </c>
      <c r="S7" s="146">
        <f t="shared" si="14"/>
        <v>23</v>
      </c>
      <c r="T7" s="146">
        <f t="shared" si="15"/>
        <v>1000</v>
      </c>
      <c r="U7" t="s">
        <v>119</v>
      </c>
      <c r="V7" t="s">
        <v>120</v>
      </c>
      <c r="W7" s="4" t="s">
        <v>119</v>
      </c>
      <c r="X7" t="s">
        <v>120</v>
      </c>
      <c r="Y7" s="4" t="s">
        <v>207</v>
      </c>
      <c r="Z7" s="4" t="s">
        <v>198</v>
      </c>
      <c r="AA7" s="4" t="s">
        <v>48</v>
      </c>
      <c r="AB7" s="4">
        <v>533</v>
      </c>
      <c r="AC7" s="4">
        <v>5201.4960000000001</v>
      </c>
      <c r="AD7" s="4">
        <v>2629.0859999999998</v>
      </c>
      <c r="AE7" s="4">
        <v>1.978</v>
      </c>
      <c r="AF7" s="4">
        <v>2.5</v>
      </c>
      <c r="AG7" s="4">
        <v>12.342000000000001</v>
      </c>
      <c r="AH7" s="4">
        <v>416.33069799999998</v>
      </c>
      <c r="AI7" s="4">
        <v>15.263755</v>
      </c>
      <c r="AJ7" s="4">
        <v>160.46904000000001</v>
      </c>
      <c r="AK7" s="4">
        <v>986</v>
      </c>
      <c r="AL7" s="4">
        <v>23</v>
      </c>
      <c r="AM7" s="4">
        <v>1000</v>
      </c>
      <c r="AN7" s="4">
        <v>84</v>
      </c>
      <c r="AO7" s="4">
        <v>12.493664000000001</v>
      </c>
      <c r="AP7" s="4">
        <v>749.4</v>
      </c>
      <c r="AQ7" s="4">
        <v>1.4</v>
      </c>
      <c r="AR7" s="4">
        <v>66</v>
      </c>
      <c r="AS7" s="4">
        <v>28149</v>
      </c>
      <c r="AT7" s="4">
        <v>0.442</v>
      </c>
      <c r="AU7" s="4">
        <v>19.225000000000001</v>
      </c>
      <c r="AV7" s="4">
        <v>3381</v>
      </c>
      <c r="AW7" s="4">
        <v>0</v>
      </c>
      <c r="AX7" s="30">
        <v>0.59</v>
      </c>
      <c r="AY7">
        <v>0.84642857142857153</v>
      </c>
      <c r="AZ7" t="s">
        <v>67</v>
      </c>
      <c r="BA7" t="s">
        <v>444</v>
      </c>
      <c r="BB7">
        <v>1</v>
      </c>
      <c r="BC7" t="s">
        <v>449</v>
      </c>
      <c r="BD7">
        <v>13</v>
      </c>
      <c r="BE7">
        <v>107131.181</v>
      </c>
      <c r="BF7">
        <v>9.7368384280203168E-2</v>
      </c>
      <c r="BG7">
        <v>8.2415382408600552E-2</v>
      </c>
      <c r="BH7">
        <v>456010.97399999993</v>
      </c>
      <c r="BI7">
        <v>2.2874866164953309E-2</v>
      </c>
      <c r="BJ7">
        <v>1.9361940289621196E-2</v>
      </c>
      <c r="BK7">
        <v>1</v>
      </c>
      <c r="BL7" t="s">
        <v>69</v>
      </c>
      <c r="BM7">
        <v>-1</v>
      </c>
      <c r="BN7" t="s">
        <v>446</v>
      </c>
    </row>
    <row r="8" spans="1:66">
      <c r="A8" s="141" t="str">
        <f t="shared" ref="A8:A45" si="20">W8</f>
        <v>태양여객</v>
      </c>
      <c r="B8" s="141" t="str">
        <f t="shared" si="1"/>
        <v>556</v>
      </c>
      <c r="C8" s="142" t="str">
        <f t="shared" ref="C8:C45" si="21">Y8</f>
        <v>71바7354</v>
      </c>
      <c r="D8" s="116" t="str">
        <f t="shared" ref="D8:D45" si="22">Z8</f>
        <v>중형</v>
      </c>
      <c r="E8" s="112" t="str">
        <f t="shared" si="16"/>
        <v>C</v>
      </c>
      <c r="F8" s="162">
        <f t="shared" si="17"/>
        <v>0.71</v>
      </c>
      <c r="G8" s="163">
        <f t="shared" si="18"/>
        <v>1.704</v>
      </c>
      <c r="H8" s="164">
        <f t="shared" si="19"/>
        <v>2.4</v>
      </c>
      <c r="I8" s="165">
        <f t="shared" ref="I8:I45" si="23">AC8</f>
        <v>2717.9780000000001</v>
      </c>
      <c r="J8" s="166">
        <f t="shared" ref="J8:J45" si="24">AI8/AH8</f>
        <v>2.3902921902919014E-2</v>
      </c>
      <c r="K8" s="166">
        <f t="shared" ref="K8:K45" si="25">AJ8/AH8</f>
        <v>0.32187031127107896</v>
      </c>
      <c r="L8" s="166">
        <f t="shared" ref="L8:L45" si="26">AK8/AC8</f>
        <v>0.14753614635585718</v>
      </c>
      <c r="M8" s="167">
        <f t="shared" ref="M8:M45" si="27">AG8</f>
        <v>9.7919999999999998</v>
      </c>
      <c r="N8" s="168">
        <f t="shared" ref="N8:N45" si="28">IF(AW8=0,AT8,"속도계이상")</f>
        <v>7.3999999999999996E-2</v>
      </c>
      <c r="O8" s="168">
        <f t="shared" ref="O8:O45" si="29">IF(AW8=0,AU8,"속도계이상")</f>
        <v>3.4580000000000002</v>
      </c>
      <c r="P8" s="169">
        <f t="shared" ref="P8:P45" si="30">AQ8/60</f>
        <v>0</v>
      </c>
      <c r="Q8" s="170">
        <f t="shared" ref="Q8:Q45" si="31">AN8</f>
        <v>73</v>
      </c>
      <c r="R8" s="171">
        <f t="shared" ref="R8:R45" si="32">AC8/(AH8-AI8-AJ8)</f>
        <v>21.670800855871207</v>
      </c>
      <c r="S8" s="143">
        <f t="shared" ref="S8:S45" si="33">IF(AW8=0,AL8,"속도계이상")</f>
        <v>2</v>
      </c>
      <c r="T8" s="143">
        <f t="shared" ref="T8:T45" si="34">IF(AW8=0,AM8,"속도계이상")</f>
        <v>94</v>
      </c>
      <c r="U8" t="s">
        <v>119</v>
      </c>
      <c r="V8" s="5" t="s">
        <v>120</v>
      </c>
      <c r="W8" t="s">
        <v>119</v>
      </c>
      <c r="X8" s="5" t="s">
        <v>120</v>
      </c>
      <c r="Y8" t="s">
        <v>208</v>
      </c>
      <c r="Z8" t="s">
        <v>198</v>
      </c>
      <c r="AA8" t="s">
        <v>205</v>
      </c>
      <c r="AB8">
        <v>533</v>
      </c>
      <c r="AC8" s="1">
        <v>2717.9780000000001</v>
      </c>
      <c r="AD8" s="1">
        <v>1595.5050000000001</v>
      </c>
      <c r="AE8" s="28">
        <v>1.704</v>
      </c>
      <c r="AF8">
        <v>2.4</v>
      </c>
      <c r="AG8">
        <v>9.7919999999999998</v>
      </c>
      <c r="AH8">
        <v>191.70907299999999</v>
      </c>
      <c r="AI8">
        <v>4.5824069999999999</v>
      </c>
      <c r="AJ8">
        <v>61.705458999999998</v>
      </c>
      <c r="AK8">
        <v>401</v>
      </c>
      <c r="AL8">
        <v>2</v>
      </c>
      <c r="AM8">
        <v>94</v>
      </c>
      <c r="AN8">
        <v>73</v>
      </c>
      <c r="AO8">
        <v>14.177617</v>
      </c>
      <c r="AP8">
        <v>147.4</v>
      </c>
      <c r="AQ8">
        <v>0</v>
      </c>
      <c r="AR8">
        <v>4</v>
      </c>
      <c r="AS8">
        <v>666</v>
      </c>
      <c r="AT8">
        <v>7.3999999999999996E-2</v>
      </c>
      <c r="AU8">
        <v>3.4580000000000002</v>
      </c>
      <c r="AV8">
        <v>8382</v>
      </c>
      <c r="AW8">
        <v>0</v>
      </c>
      <c r="AX8" s="29">
        <v>0.44</v>
      </c>
      <c r="AY8">
        <v>0.85714285714285721</v>
      </c>
      <c r="AZ8" t="s">
        <v>69</v>
      </c>
      <c r="BA8" t="s">
        <v>444</v>
      </c>
      <c r="BB8">
        <v>5</v>
      </c>
      <c r="BC8" t="s">
        <v>450</v>
      </c>
      <c r="BD8">
        <v>10</v>
      </c>
      <c r="BE8">
        <v>107131.181</v>
      </c>
      <c r="BF8">
        <v>9.2635915215011022E-2</v>
      </c>
      <c r="BG8">
        <v>7.9402213041438019E-2</v>
      </c>
      <c r="BH8">
        <v>456010.97399999993</v>
      </c>
      <c r="BI8">
        <v>2.1763061781052667E-2</v>
      </c>
      <c r="BJ8">
        <v>1.8654052955188002E-2</v>
      </c>
      <c r="BK8">
        <v>1</v>
      </c>
      <c r="BL8" t="s">
        <v>67</v>
      </c>
      <c r="BM8">
        <v>1</v>
      </c>
      <c r="BN8" t="s">
        <v>451</v>
      </c>
    </row>
    <row r="9" spans="1:66">
      <c r="A9" s="144" t="str">
        <f t="shared" si="20"/>
        <v>태양여객</v>
      </c>
      <c r="B9" s="144" t="str">
        <f t="shared" si="1"/>
        <v>558</v>
      </c>
      <c r="C9" s="145" t="str">
        <f t="shared" si="21"/>
        <v>71바5254</v>
      </c>
      <c r="D9" s="133" t="str">
        <f t="shared" si="22"/>
        <v>중형</v>
      </c>
      <c r="E9" s="129" t="str">
        <f t="shared" si="16"/>
        <v>C</v>
      </c>
      <c r="F9" s="152">
        <f t="shared" si="17"/>
        <v>0.74760000000000004</v>
      </c>
      <c r="G9" s="153">
        <f t="shared" si="18"/>
        <v>1.869</v>
      </c>
      <c r="H9" s="154">
        <f t="shared" si="19"/>
        <v>2.5</v>
      </c>
      <c r="I9" s="155">
        <f t="shared" si="23"/>
        <v>4705.3630000000003</v>
      </c>
      <c r="J9" s="156">
        <f t="shared" si="24"/>
        <v>1.0139473417233962E-2</v>
      </c>
      <c r="K9" s="156">
        <f t="shared" si="25"/>
        <v>0.37242063306895984</v>
      </c>
      <c r="L9" s="156">
        <f t="shared" si="26"/>
        <v>0.13197706531887124</v>
      </c>
      <c r="M9" s="157">
        <f t="shared" si="27"/>
        <v>7.351</v>
      </c>
      <c r="N9" s="158">
        <f t="shared" si="28"/>
        <v>0</v>
      </c>
      <c r="O9" s="158">
        <f t="shared" si="29"/>
        <v>2.6139999999999999</v>
      </c>
      <c r="P9" s="159">
        <f t="shared" si="30"/>
        <v>0</v>
      </c>
      <c r="Q9" s="160">
        <f t="shared" si="31"/>
        <v>81</v>
      </c>
      <c r="R9" s="161">
        <f t="shared" si="32"/>
        <v>20.789339070282878</v>
      </c>
      <c r="S9" s="146">
        <f t="shared" si="33"/>
        <v>0</v>
      </c>
      <c r="T9" s="146">
        <f t="shared" si="34"/>
        <v>123</v>
      </c>
      <c r="U9" t="s">
        <v>119</v>
      </c>
      <c r="V9" s="5" t="s">
        <v>121</v>
      </c>
      <c r="W9" t="s">
        <v>119</v>
      </c>
      <c r="X9" s="5" t="s">
        <v>121</v>
      </c>
      <c r="Y9" t="s">
        <v>209</v>
      </c>
      <c r="Z9" t="s">
        <v>198</v>
      </c>
      <c r="AA9" t="s">
        <v>205</v>
      </c>
      <c r="AB9">
        <v>533</v>
      </c>
      <c r="AC9" s="1">
        <v>4705.3630000000003</v>
      </c>
      <c r="AD9" s="1">
        <v>2517.8530000000001</v>
      </c>
      <c r="AE9" s="28">
        <v>1.869</v>
      </c>
      <c r="AF9">
        <v>2.5</v>
      </c>
      <c r="AG9">
        <v>7.351</v>
      </c>
      <c r="AH9">
        <v>366.57071300000001</v>
      </c>
      <c r="AI9">
        <v>3.716834</v>
      </c>
      <c r="AJ9">
        <v>136.518497</v>
      </c>
      <c r="AK9">
        <v>621</v>
      </c>
      <c r="AL9">
        <v>0</v>
      </c>
      <c r="AM9">
        <v>123</v>
      </c>
      <c r="AN9">
        <v>81</v>
      </c>
      <c r="AO9">
        <v>12.836167</v>
      </c>
      <c r="AP9">
        <v>111.6</v>
      </c>
      <c r="AQ9">
        <v>0</v>
      </c>
      <c r="AR9">
        <v>27</v>
      </c>
      <c r="AS9">
        <v>6716</v>
      </c>
      <c r="AT9">
        <v>0</v>
      </c>
      <c r="AU9">
        <v>2.6139999999999999</v>
      </c>
      <c r="AV9">
        <v>31545</v>
      </c>
      <c r="AW9">
        <v>0</v>
      </c>
      <c r="AX9" s="29">
        <v>0.43</v>
      </c>
      <c r="AY9">
        <v>0.85500000000000009</v>
      </c>
      <c r="AZ9" t="s">
        <v>69</v>
      </c>
      <c r="BA9" t="s">
        <v>444</v>
      </c>
      <c r="BB9">
        <v>6</v>
      </c>
      <c r="BC9" t="s">
        <v>452</v>
      </c>
      <c r="BD9">
        <v>7</v>
      </c>
      <c r="BE9">
        <v>107131.181</v>
      </c>
      <c r="BF9">
        <v>0.10268309279629803</v>
      </c>
      <c r="BG9">
        <v>8.779404434083482E-2</v>
      </c>
      <c r="BH9">
        <v>456010.97399999993</v>
      </c>
      <c r="BI9">
        <v>2.4123456730670699E-2</v>
      </c>
      <c r="BJ9">
        <v>2.0625555504723451E-2</v>
      </c>
      <c r="BK9">
        <v>1</v>
      </c>
      <c r="BL9" t="s">
        <v>69</v>
      </c>
      <c r="BM9">
        <v>0</v>
      </c>
      <c r="BN9" t="s">
        <v>448</v>
      </c>
    </row>
    <row r="10" spans="1:66">
      <c r="A10" s="141" t="str">
        <f t="shared" si="20"/>
        <v>태양여객</v>
      </c>
      <c r="B10" s="141" t="str">
        <f t="shared" si="1"/>
        <v>558</v>
      </c>
      <c r="C10" s="142" t="str">
        <f t="shared" si="21"/>
        <v>71바6552</v>
      </c>
      <c r="D10" s="116" t="str">
        <f t="shared" si="22"/>
        <v>중형</v>
      </c>
      <c r="E10" s="112" t="str">
        <f t="shared" si="16"/>
        <v>C</v>
      </c>
      <c r="F10" s="162">
        <f t="shared" si="17"/>
        <v>0.74960000000000004</v>
      </c>
      <c r="G10" s="163">
        <f t="shared" si="18"/>
        <v>1.8740000000000001</v>
      </c>
      <c r="H10" s="164">
        <f t="shared" si="19"/>
        <v>2.5</v>
      </c>
      <c r="I10" s="165">
        <f t="shared" si="23"/>
        <v>5417.2330000000002</v>
      </c>
      <c r="J10" s="166">
        <f t="shared" si="24"/>
        <v>2.6669858755606294E-2</v>
      </c>
      <c r="K10" s="166">
        <f t="shared" si="25"/>
        <v>0.36902881911715973</v>
      </c>
      <c r="L10" s="166">
        <f t="shared" si="26"/>
        <v>0.16724405245260818</v>
      </c>
      <c r="M10" s="167">
        <f t="shared" si="27"/>
        <v>5.9870000000000001</v>
      </c>
      <c r="N10" s="168">
        <f t="shared" si="28"/>
        <v>0</v>
      </c>
      <c r="O10" s="168">
        <f t="shared" si="29"/>
        <v>4.08</v>
      </c>
      <c r="P10" s="169">
        <f t="shared" si="30"/>
        <v>0</v>
      </c>
      <c r="Q10" s="170">
        <f t="shared" si="31"/>
        <v>66</v>
      </c>
      <c r="R10" s="171">
        <f t="shared" si="32"/>
        <v>20.277503726331695</v>
      </c>
      <c r="S10" s="143">
        <f t="shared" si="33"/>
        <v>0</v>
      </c>
      <c r="T10" s="143">
        <f t="shared" si="34"/>
        <v>221</v>
      </c>
      <c r="U10" t="s">
        <v>119</v>
      </c>
      <c r="V10" t="s">
        <v>121</v>
      </c>
      <c r="W10" s="4" t="s">
        <v>119</v>
      </c>
      <c r="X10" t="s">
        <v>121</v>
      </c>
      <c r="Y10" s="4" t="s">
        <v>210</v>
      </c>
      <c r="Z10" s="4" t="s">
        <v>198</v>
      </c>
      <c r="AA10" s="4" t="s">
        <v>205</v>
      </c>
      <c r="AB10" s="4">
        <v>533</v>
      </c>
      <c r="AC10" s="4">
        <v>5417.2330000000002</v>
      </c>
      <c r="AD10" s="4">
        <v>2891.17</v>
      </c>
      <c r="AE10" s="4">
        <v>1.8740000000000001</v>
      </c>
      <c r="AF10" s="4">
        <v>2.5</v>
      </c>
      <c r="AG10" s="4">
        <v>5.9870000000000001</v>
      </c>
      <c r="AH10" s="4">
        <v>442.08876800000002</v>
      </c>
      <c r="AI10" s="4">
        <v>11.790445</v>
      </c>
      <c r="AJ10" s="4">
        <v>163.143496</v>
      </c>
      <c r="AK10" s="4">
        <v>906</v>
      </c>
      <c r="AL10" s="4">
        <v>0</v>
      </c>
      <c r="AM10" s="4">
        <v>221</v>
      </c>
      <c r="AN10" s="4">
        <v>66</v>
      </c>
      <c r="AO10" s="4">
        <v>12.253722</v>
      </c>
      <c r="AP10" s="4">
        <v>37.5</v>
      </c>
      <c r="AQ10" s="4">
        <v>0</v>
      </c>
      <c r="AR10" s="4">
        <v>37</v>
      </c>
      <c r="AS10" s="4">
        <v>6784</v>
      </c>
      <c r="AT10" s="4">
        <v>0</v>
      </c>
      <c r="AU10" s="4">
        <v>4.08</v>
      </c>
      <c r="AV10" s="4">
        <v>39500</v>
      </c>
      <c r="AW10" s="4">
        <v>0</v>
      </c>
      <c r="AX10" s="30">
        <v>0.4</v>
      </c>
      <c r="AY10">
        <v>0.86321428571428571</v>
      </c>
      <c r="AZ10" t="s">
        <v>69</v>
      </c>
      <c r="BA10" t="s">
        <v>444</v>
      </c>
      <c r="BB10">
        <v>4</v>
      </c>
      <c r="BC10" t="s">
        <v>453</v>
      </c>
      <c r="BD10">
        <v>7</v>
      </c>
      <c r="BE10">
        <v>107131.181</v>
      </c>
      <c r="BF10">
        <v>0.1104625739167386</v>
      </c>
      <c r="BG10">
        <v>9.5352871841698994E-2</v>
      </c>
      <c r="BH10">
        <v>456010.97399999993</v>
      </c>
      <c r="BI10">
        <v>2.5951099150521763E-2</v>
      </c>
      <c r="BJ10">
        <v>2.2401359516718251E-2</v>
      </c>
      <c r="BK10">
        <v>1</v>
      </c>
      <c r="BL10" t="s">
        <v>67</v>
      </c>
      <c r="BM10">
        <v>1</v>
      </c>
      <c r="BN10" t="s">
        <v>451</v>
      </c>
    </row>
    <row r="11" spans="1:66">
      <c r="A11" s="144" t="str">
        <f t="shared" si="20"/>
        <v>태양여객</v>
      </c>
      <c r="B11" s="144" t="str">
        <f t="shared" si="1"/>
        <v>558</v>
      </c>
      <c r="C11" s="145" t="str">
        <f t="shared" si="21"/>
        <v>71바6555</v>
      </c>
      <c r="D11" s="133" t="str">
        <f t="shared" si="22"/>
        <v>중형</v>
      </c>
      <c r="E11" s="129" t="str">
        <f t="shared" si="16"/>
        <v>D</v>
      </c>
      <c r="F11" s="152">
        <f t="shared" si="17"/>
        <v>0.69520000000000004</v>
      </c>
      <c r="G11" s="153">
        <f t="shared" si="18"/>
        <v>1.738</v>
      </c>
      <c r="H11" s="154">
        <f t="shared" si="19"/>
        <v>2.5</v>
      </c>
      <c r="I11" s="155">
        <f t="shared" si="23"/>
        <v>3758.9180000000001</v>
      </c>
      <c r="J11" s="156">
        <f t="shared" si="24"/>
        <v>2.6293767683605265E-2</v>
      </c>
      <c r="K11" s="156">
        <f t="shared" si="25"/>
        <v>0.36923567990281131</v>
      </c>
      <c r="L11" s="156">
        <f t="shared" si="26"/>
        <v>0.17425227153132897</v>
      </c>
      <c r="M11" s="157">
        <f t="shared" si="27"/>
        <v>11.625999999999999</v>
      </c>
      <c r="N11" s="158">
        <f t="shared" si="28"/>
        <v>0.39900000000000002</v>
      </c>
      <c r="O11" s="158">
        <f t="shared" si="29"/>
        <v>18.622</v>
      </c>
      <c r="P11" s="159">
        <f t="shared" si="30"/>
        <v>0</v>
      </c>
      <c r="Q11" s="160">
        <f t="shared" si="31"/>
        <v>88</v>
      </c>
      <c r="R11" s="161">
        <f t="shared" si="32"/>
        <v>22.014255557536298</v>
      </c>
      <c r="S11" s="146">
        <f t="shared" si="33"/>
        <v>15</v>
      </c>
      <c r="T11" s="146">
        <f t="shared" si="34"/>
        <v>700</v>
      </c>
      <c r="U11" t="s">
        <v>119</v>
      </c>
      <c r="V11" s="5" t="s">
        <v>121</v>
      </c>
      <c r="W11" t="s">
        <v>119</v>
      </c>
      <c r="X11" s="5" t="s">
        <v>121</v>
      </c>
      <c r="Y11" t="s">
        <v>211</v>
      </c>
      <c r="Z11" t="s">
        <v>198</v>
      </c>
      <c r="AA11" t="s">
        <v>205</v>
      </c>
      <c r="AB11">
        <v>533</v>
      </c>
      <c r="AC11" s="1">
        <v>3758.9180000000001</v>
      </c>
      <c r="AD11" s="1">
        <v>2163.1509999999998</v>
      </c>
      <c r="AE11" s="28">
        <v>1.738</v>
      </c>
      <c r="AF11">
        <v>2.5</v>
      </c>
      <c r="AG11">
        <v>11.625999999999999</v>
      </c>
      <c r="AH11">
        <v>282.477395</v>
      </c>
      <c r="AI11">
        <v>7.4273949999999997</v>
      </c>
      <c r="AJ11">
        <v>104.30073299999999</v>
      </c>
      <c r="AK11">
        <v>655</v>
      </c>
      <c r="AL11">
        <v>15</v>
      </c>
      <c r="AM11">
        <v>700</v>
      </c>
      <c r="AN11">
        <v>88</v>
      </c>
      <c r="AO11">
        <v>13.306969</v>
      </c>
      <c r="AP11">
        <v>1006</v>
      </c>
      <c r="AQ11">
        <v>0</v>
      </c>
      <c r="AR11">
        <v>35</v>
      </c>
      <c r="AS11">
        <v>5288</v>
      </c>
      <c r="AT11">
        <v>0.39900000000000002</v>
      </c>
      <c r="AU11">
        <v>18.622</v>
      </c>
      <c r="AV11">
        <v>20922</v>
      </c>
      <c r="AW11">
        <v>0</v>
      </c>
      <c r="AX11" s="29">
        <v>0.49</v>
      </c>
      <c r="AY11">
        <v>0.80172413793103459</v>
      </c>
      <c r="AZ11" t="s">
        <v>67</v>
      </c>
      <c r="BA11" t="s">
        <v>454</v>
      </c>
      <c r="BB11">
        <v>4</v>
      </c>
      <c r="BC11" t="s">
        <v>455</v>
      </c>
      <c r="BD11">
        <v>7</v>
      </c>
      <c r="BE11">
        <v>88086.134000000005</v>
      </c>
      <c r="BF11">
        <v>0.16828329643800691</v>
      </c>
      <c r="BG11">
        <v>0.13491678076495384</v>
      </c>
      <c r="BH11">
        <v>456010.97399999993</v>
      </c>
      <c r="BI11">
        <v>3.2506728664823757E-2</v>
      </c>
      <c r="BJ11">
        <v>2.6061429015763877E-2</v>
      </c>
      <c r="BK11">
        <v>1</v>
      </c>
      <c r="BL11" t="s">
        <v>67</v>
      </c>
      <c r="BM11">
        <v>0</v>
      </c>
      <c r="BN11" t="s">
        <v>448</v>
      </c>
    </row>
    <row r="12" spans="1:66" s="2" customFormat="1">
      <c r="A12" s="141" t="str">
        <f t="shared" si="20"/>
        <v>태양여객</v>
      </c>
      <c r="B12" s="141" t="str">
        <f t="shared" si="1"/>
        <v>558</v>
      </c>
      <c r="C12" s="142" t="str">
        <f t="shared" si="21"/>
        <v>71바6556</v>
      </c>
      <c r="D12" s="116" t="str">
        <f t="shared" si="22"/>
        <v>중형</v>
      </c>
      <c r="E12" s="112" t="str">
        <f t="shared" si="16"/>
        <v>D</v>
      </c>
      <c r="F12" s="162">
        <f t="shared" si="17"/>
        <v>0.77439999999999998</v>
      </c>
      <c r="G12" s="163">
        <f t="shared" si="18"/>
        <v>1.9359999999999999</v>
      </c>
      <c r="H12" s="164">
        <f t="shared" si="19"/>
        <v>2.5</v>
      </c>
      <c r="I12" s="165">
        <f t="shared" si="23"/>
        <v>5078.9449999999997</v>
      </c>
      <c r="J12" s="166">
        <f t="shared" si="24"/>
        <v>1.606343124033709E-2</v>
      </c>
      <c r="K12" s="166">
        <f t="shared" si="25"/>
        <v>0.38027681971855715</v>
      </c>
      <c r="L12" s="166">
        <f t="shared" si="26"/>
        <v>0.17503635105322071</v>
      </c>
      <c r="M12" s="167">
        <f t="shared" si="27"/>
        <v>7.7889999999999997</v>
      </c>
      <c r="N12" s="168">
        <f t="shared" si="28"/>
        <v>0.315</v>
      </c>
      <c r="O12" s="168">
        <f t="shared" si="29"/>
        <v>13.605</v>
      </c>
      <c r="P12" s="169">
        <f t="shared" si="30"/>
        <v>5.0000000000000001E-3</v>
      </c>
      <c r="Q12" s="170">
        <f t="shared" si="31"/>
        <v>86</v>
      </c>
      <c r="R12" s="171">
        <f t="shared" si="32"/>
        <v>21.208923483726885</v>
      </c>
      <c r="S12" s="143">
        <f t="shared" si="33"/>
        <v>16</v>
      </c>
      <c r="T12" s="143">
        <f t="shared" si="34"/>
        <v>691</v>
      </c>
      <c r="U12" t="s">
        <v>119</v>
      </c>
      <c r="V12" s="5" t="s">
        <v>121</v>
      </c>
      <c r="W12" t="s">
        <v>119</v>
      </c>
      <c r="X12" s="5" t="s">
        <v>121</v>
      </c>
      <c r="Y12" t="s">
        <v>212</v>
      </c>
      <c r="Z12" t="s">
        <v>198</v>
      </c>
      <c r="AA12" t="s">
        <v>205</v>
      </c>
      <c r="AB12">
        <v>533</v>
      </c>
      <c r="AC12" s="1">
        <v>5078.9449999999997</v>
      </c>
      <c r="AD12" s="1">
        <v>2623.145</v>
      </c>
      <c r="AE12" s="28">
        <v>1.9359999999999999</v>
      </c>
      <c r="AF12">
        <v>2.5</v>
      </c>
      <c r="AG12">
        <v>7.7889999999999997</v>
      </c>
      <c r="AH12">
        <v>396.700425</v>
      </c>
      <c r="AI12">
        <v>6.3723700000000001</v>
      </c>
      <c r="AJ12">
        <v>150.855976</v>
      </c>
      <c r="AK12">
        <v>889</v>
      </c>
      <c r="AL12">
        <v>16</v>
      </c>
      <c r="AM12">
        <v>691</v>
      </c>
      <c r="AN12">
        <v>86</v>
      </c>
      <c r="AO12">
        <v>12.802973</v>
      </c>
      <c r="AP12">
        <v>601.6</v>
      </c>
      <c r="AQ12">
        <v>0.3</v>
      </c>
      <c r="AR12">
        <v>29</v>
      </c>
      <c r="AS12">
        <v>8222</v>
      </c>
      <c r="AT12">
        <v>0.315</v>
      </c>
      <c r="AU12">
        <v>13.605</v>
      </c>
      <c r="AV12">
        <v>37091</v>
      </c>
      <c r="AW12">
        <v>0</v>
      </c>
      <c r="AX12" s="29">
        <v>0.45</v>
      </c>
      <c r="AY12" s="2">
        <v>0.80806451612903218</v>
      </c>
      <c r="AZ12" s="2" t="s">
        <v>67</v>
      </c>
      <c r="BA12" s="2" t="s">
        <v>454</v>
      </c>
      <c r="BB12" s="2">
        <v>3</v>
      </c>
      <c r="BC12" s="2" t="s">
        <v>456</v>
      </c>
      <c r="BD12" s="2">
        <v>8</v>
      </c>
      <c r="BE12" s="2">
        <v>88086.134000000005</v>
      </c>
      <c r="BF12" s="2">
        <v>0.1798887893070662</v>
      </c>
      <c r="BG12" s="2">
        <v>0.14536174748845188</v>
      </c>
      <c r="BH12" s="2">
        <v>456010.97399999993</v>
      </c>
      <c r="BI12" s="2">
        <v>3.4748523398474188E-2</v>
      </c>
      <c r="BJ12" s="2">
        <v>2.8079048746186396E-2</v>
      </c>
      <c r="BK12" s="2">
        <v>1</v>
      </c>
      <c r="BL12" s="2" t="s">
        <v>67</v>
      </c>
      <c r="BM12" s="2">
        <v>0</v>
      </c>
      <c r="BN12" s="2" t="s">
        <v>448</v>
      </c>
    </row>
    <row r="13" spans="1:66">
      <c r="A13" s="144" t="str">
        <f t="shared" si="20"/>
        <v>태양여객</v>
      </c>
      <c r="B13" s="144" t="str">
        <f t="shared" si="1"/>
        <v>558</v>
      </c>
      <c r="C13" s="145" t="str">
        <f t="shared" si="21"/>
        <v>71바6558</v>
      </c>
      <c r="D13" s="133" t="str">
        <f t="shared" si="22"/>
        <v>중형</v>
      </c>
      <c r="E13" s="129" t="str">
        <f t="shared" si="16"/>
        <v>D</v>
      </c>
      <c r="F13" s="152">
        <f t="shared" si="17"/>
        <v>0.76839999999999997</v>
      </c>
      <c r="G13" s="153">
        <f t="shared" si="18"/>
        <v>1.921</v>
      </c>
      <c r="H13" s="154">
        <f t="shared" si="19"/>
        <v>2.5</v>
      </c>
      <c r="I13" s="155">
        <f t="shared" si="23"/>
        <v>5377.6480000000001</v>
      </c>
      <c r="J13" s="156">
        <f t="shared" si="24"/>
        <v>1.673811208883938E-2</v>
      </c>
      <c r="K13" s="156">
        <f t="shared" si="25"/>
        <v>0.38082787334585977</v>
      </c>
      <c r="L13" s="156">
        <f t="shared" si="26"/>
        <v>7.8658923008720544E-2</v>
      </c>
      <c r="M13" s="157">
        <f t="shared" si="27"/>
        <v>7.3150000000000004</v>
      </c>
      <c r="N13" s="158">
        <f t="shared" si="28"/>
        <v>0.16700000000000001</v>
      </c>
      <c r="O13" s="158">
        <f t="shared" si="29"/>
        <v>7.8659999999999997</v>
      </c>
      <c r="P13" s="159">
        <f t="shared" si="30"/>
        <v>0</v>
      </c>
      <c r="Q13" s="160">
        <f t="shared" si="31"/>
        <v>73</v>
      </c>
      <c r="R13" s="161">
        <f t="shared" si="32"/>
        <v>21.31641126007969</v>
      </c>
      <c r="S13" s="146">
        <f t="shared" si="33"/>
        <v>9</v>
      </c>
      <c r="T13" s="146">
        <f t="shared" si="34"/>
        <v>423</v>
      </c>
      <c r="U13" t="s">
        <v>119</v>
      </c>
      <c r="V13" t="s">
        <v>121</v>
      </c>
      <c r="W13" s="4" t="s">
        <v>119</v>
      </c>
      <c r="X13" t="s">
        <v>121</v>
      </c>
      <c r="Y13" s="4" t="s">
        <v>213</v>
      </c>
      <c r="Z13" s="4" t="s">
        <v>198</v>
      </c>
      <c r="AA13" s="4" t="s">
        <v>205</v>
      </c>
      <c r="AB13" s="4">
        <v>533</v>
      </c>
      <c r="AC13" s="4">
        <v>5377.6480000000001</v>
      </c>
      <c r="AD13" s="4">
        <v>2799.5309999999999</v>
      </c>
      <c r="AE13" s="4">
        <v>1.921</v>
      </c>
      <c r="AF13" s="4">
        <v>2.5</v>
      </c>
      <c r="AG13" s="4">
        <v>7.3150000000000004</v>
      </c>
      <c r="AH13" s="4">
        <v>418.76347600000003</v>
      </c>
      <c r="AI13" s="4">
        <v>7.0093100000000002</v>
      </c>
      <c r="AJ13" s="4">
        <v>159.47680399999999</v>
      </c>
      <c r="AK13" s="4">
        <v>423</v>
      </c>
      <c r="AL13" s="4">
        <v>9</v>
      </c>
      <c r="AM13" s="4">
        <v>423</v>
      </c>
      <c r="AN13" s="4">
        <v>73</v>
      </c>
      <c r="AO13" s="4">
        <v>12.841730999999999</v>
      </c>
      <c r="AP13" s="4">
        <v>171.2</v>
      </c>
      <c r="AQ13" s="4">
        <v>0</v>
      </c>
      <c r="AR13" s="4">
        <v>21</v>
      </c>
      <c r="AS13" s="4">
        <v>4910</v>
      </c>
      <c r="AT13" s="4">
        <v>0.16700000000000001</v>
      </c>
      <c r="AU13" s="4">
        <v>7.8659999999999997</v>
      </c>
      <c r="AV13" s="4">
        <v>39552</v>
      </c>
      <c r="AW13" s="4">
        <v>0</v>
      </c>
      <c r="AX13" s="30">
        <v>0.43</v>
      </c>
      <c r="AY13">
        <v>0.83586206896551729</v>
      </c>
      <c r="AZ13" t="s">
        <v>67</v>
      </c>
      <c r="BA13" t="s">
        <v>454</v>
      </c>
      <c r="BB13">
        <v>1</v>
      </c>
      <c r="BC13" t="s">
        <v>457</v>
      </c>
      <c r="BD13">
        <v>7</v>
      </c>
      <c r="BE13">
        <v>88086.134000000005</v>
      </c>
      <c r="BF13">
        <v>0.14770795821281019</v>
      </c>
      <c r="BG13">
        <v>0.1234634795544317</v>
      </c>
      <c r="BH13">
        <v>456010.97399999993</v>
      </c>
      <c r="BI13">
        <v>2.8532258524111748E-2</v>
      </c>
      <c r="BJ13">
        <v>2.3849032642223062E-2</v>
      </c>
      <c r="BK13">
        <v>1</v>
      </c>
      <c r="BL13" t="s">
        <v>67</v>
      </c>
      <c r="BM13">
        <v>0</v>
      </c>
      <c r="BN13" t="s">
        <v>448</v>
      </c>
    </row>
    <row r="14" spans="1:66">
      <c r="A14" s="141" t="str">
        <f t="shared" si="20"/>
        <v>태양여객</v>
      </c>
      <c r="B14" s="141" t="str">
        <f t="shared" si="1"/>
        <v>571</v>
      </c>
      <c r="C14" s="142" t="str">
        <f t="shared" si="21"/>
        <v>71바5651</v>
      </c>
      <c r="D14" s="116" t="str">
        <f t="shared" si="22"/>
        <v>중형</v>
      </c>
      <c r="E14" s="112" t="str">
        <f t="shared" si="16"/>
        <v>B</v>
      </c>
      <c r="F14" s="162">
        <f t="shared" si="17"/>
        <v>0.87249999999999994</v>
      </c>
      <c r="G14" s="163">
        <f t="shared" si="18"/>
        <v>2.0939999999999999</v>
      </c>
      <c r="H14" s="164">
        <f t="shared" si="19"/>
        <v>2.4</v>
      </c>
      <c r="I14" s="165">
        <f t="shared" si="23"/>
        <v>4659.5379999999996</v>
      </c>
      <c r="J14" s="166">
        <f t="shared" si="24"/>
        <v>4.8111013353039106E-2</v>
      </c>
      <c r="K14" s="166">
        <f t="shared" si="25"/>
        <v>0.35714465535273793</v>
      </c>
      <c r="L14" s="166">
        <f t="shared" si="26"/>
        <v>0.12254433808673737</v>
      </c>
      <c r="M14" s="167">
        <f t="shared" si="27"/>
        <v>6.835</v>
      </c>
      <c r="N14" s="168">
        <f t="shared" si="28"/>
        <v>4.2999999999999997E-2</v>
      </c>
      <c r="O14" s="168">
        <f t="shared" si="29"/>
        <v>2.1030000000000002</v>
      </c>
      <c r="P14" s="169">
        <f t="shared" si="30"/>
        <v>0</v>
      </c>
      <c r="Q14" s="170">
        <f t="shared" si="31"/>
        <v>76</v>
      </c>
      <c r="R14" s="171">
        <f t="shared" si="32"/>
        <v>18.933822342494526</v>
      </c>
      <c r="S14" s="143">
        <f t="shared" si="33"/>
        <v>2</v>
      </c>
      <c r="T14" s="143">
        <f t="shared" si="34"/>
        <v>98</v>
      </c>
      <c r="U14" t="s">
        <v>119</v>
      </c>
      <c r="V14" s="5" t="s">
        <v>122</v>
      </c>
      <c r="W14" t="s">
        <v>119</v>
      </c>
      <c r="X14" s="5" t="s">
        <v>122</v>
      </c>
      <c r="Y14" t="s">
        <v>214</v>
      </c>
      <c r="Z14" t="s">
        <v>198</v>
      </c>
      <c r="AA14" t="s">
        <v>205</v>
      </c>
      <c r="AB14">
        <v>533</v>
      </c>
      <c r="AC14" s="1">
        <v>4659.5379999999996</v>
      </c>
      <c r="AD14" s="1">
        <v>2225.402</v>
      </c>
      <c r="AE14" s="28">
        <v>2.0939999999999999</v>
      </c>
      <c r="AF14">
        <v>2.4</v>
      </c>
      <c r="AG14">
        <v>6.835</v>
      </c>
      <c r="AH14">
        <v>413.78452900000002</v>
      </c>
      <c r="AI14">
        <v>19.907592999999999</v>
      </c>
      <c r="AJ14">
        <v>147.780933</v>
      </c>
      <c r="AK14">
        <v>571</v>
      </c>
      <c r="AL14">
        <v>2</v>
      </c>
      <c r="AM14">
        <v>98</v>
      </c>
      <c r="AN14">
        <v>76</v>
      </c>
      <c r="AO14">
        <v>11.260783</v>
      </c>
      <c r="AP14">
        <v>178.5</v>
      </c>
      <c r="AQ14">
        <v>0</v>
      </c>
      <c r="AR14">
        <v>19</v>
      </c>
      <c r="AS14">
        <v>4832</v>
      </c>
      <c r="AT14">
        <v>4.2999999999999997E-2</v>
      </c>
      <c r="AU14">
        <v>2.1030000000000002</v>
      </c>
      <c r="AV14">
        <v>32304</v>
      </c>
      <c r="AW14">
        <v>0</v>
      </c>
      <c r="AX14" s="29">
        <v>0.51</v>
      </c>
      <c r="AY14">
        <v>0.92896551724137932</v>
      </c>
      <c r="AZ14" t="s">
        <v>68</v>
      </c>
      <c r="BA14" t="s">
        <v>454</v>
      </c>
      <c r="BB14">
        <v>2</v>
      </c>
      <c r="BC14" t="s">
        <v>458</v>
      </c>
      <c r="BD14">
        <v>8</v>
      </c>
      <c r="BE14">
        <v>88086.134000000005</v>
      </c>
      <c r="BF14">
        <v>0.15534049888033455</v>
      </c>
      <c r="BG14">
        <v>0.14430596689090389</v>
      </c>
      <c r="BH14">
        <v>456010.97399999993</v>
      </c>
      <c r="BI14">
        <v>3.0006611200545364E-2</v>
      </c>
      <c r="BJ14">
        <v>2.787510709457559E-2</v>
      </c>
      <c r="BK14">
        <v>1</v>
      </c>
      <c r="BL14" t="s">
        <v>68</v>
      </c>
      <c r="BM14">
        <v>0</v>
      </c>
      <c r="BN14" t="s">
        <v>448</v>
      </c>
    </row>
    <row r="15" spans="1:66">
      <c r="A15" s="144" t="str">
        <f t="shared" si="20"/>
        <v>태양여객</v>
      </c>
      <c r="B15" s="144" t="str">
        <f t="shared" si="1"/>
        <v>571</v>
      </c>
      <c r="C15" s="145" t="str">
        <f t="shared" si="21"/>
        <v>71바6551</v>
      </c>
      <c r="D15" s="133" t="str">
        <f t="shared" si="22"/>
        <v>중형</v>
      </c>
      <c r="E15" s="129" t="str">
        <f t="shared" si="16"/>
        <v>D</v>
      </c>
      <c r="F15" s="152">
        <f t="shared" si="17"/>
        <v>0.89749999999999996</v>
      </c>
      <c r="G15" s="153">
        <f t="shared" si="18"/>
        <v>2.1539999999999999</v>
      </c>
      <c r="H15" s="154">
        <f t="shared" si="19"/>
        <v>2.4</v>
      </c>
      <c r="I15" s="155">
        <f t="shared" si="23"/>
        <v>4620.6400000000003</v>
      </c>
      <c r="J15" s="156">
        <f t="shared" si="24"/>
        <v>2.2081948658166359E-2</v>
      </c>
      <c r="K15" s="156">
        <f t="shared" si="25"/>
        <v>0.33891568473541922</v>
      </c>
      <c r="L15" s="156">
        <f t="shared" si="26"/>
        <v>7.4015720765954501E-2</v>
      </c>
      <c r="M15" s="157">
        <f t="shared" si="27"/>
        <v>6.35</v>
      </c>
      <c r="N15" s="158">
        <f t="shared" si="28"/>
        <v>0.82199999999999995</v>
      </c>
      <c r="O15" s="158">
        <f t="shared" si="29"/>
        <v>1.407</v>
      </c>
      <c r="P15" s="159">
        <f t="shared" si="30"/>
        <v>0</v>
      </c>
      <c r="Q15" s="160">
        <f t="shared" si="31"/>
        <v>80</v>
      </c>
      <c r="R15" s="161">
        <f t="shared" si="32"/>
        <v>18.790669785686433</v>
      </c>
      <c r="S15" s="146">
        <f t="shared" si="33"/>
        <v>38</v>
      </c>
      <c r="T15" s="146">
        <f t="shared" si="34"/>
        <v>65</v>
      </c>
      <c r="U15" t="s">
        <v>119</v>
      </c>
      <c r="V15" s="5" t="s">
        <v>122</v>
      </c>
      <c r="W15" t="s">
        <v>119</v>
      </c>
      <c r="X15" s="5" t="s">
        <v>122</v>
      </c>
      <c r="Y15" t="s">
        <v>215</v>
      </c>
      <c r="Z15" t="s">
        <v>198</v>
      </c>
      <c r="AA15" t="s">
        <v>205</v>
      </c>
      <c r="AB15">
        <v>533</v>
      </c>
      <c r="AC15" s="1">
        <v>4620.6400000000003</v>
      </c>
      <c r="AD15" s="1">
        <v>2145.4050000000002</v>
      </c>
      <c r="AE15" s="28">
        <v>2.1539999999999999</v>
      </c>
      <c r="AF15">
        <v>2.4</v>
      </c>
      <c r="AG15">
        <v>6.35</v>
      </c>
      <c r="AH15">
        <v>384.81979699999999</v>
      </c>
      <c r="AI15">
        <v>8.4975710000000007</v>
      </c>
      <c r="AJ15">
        <v>130.42146500000001</v>
      </c>
      <c r="AK15">
        <v>342</v>
      </c>
      <c r="AL15">
        <v>38</v>
      </c>
      <c r="AM15">
        <v>65</v>
      </c>
      <c r="AN15">
        <v>80</v>
      </c>
      <c r="AO15">
        <v>12.007282</v>
      </c>
      <c r="AP15">
        <v>42.7</v>
      </c>
      <c r="AQ15">
        <v>0</v>
      </c>
      <c r="AR15">
        <v>3</v>
      </c>
      <c r="AS15">
        <v>728</v>
      </c>
      <c r="AT15">
        <v>0.82199999999999995</v>
      </c>
      <c r="AU15">
        <v>1.407</v>
      </c>
      <c r="AV15">
        <v>30653</v>
      </c>
      <c r="AW15">
        <v>0</v>
      </c>
      <c r="AX15" s="29">
        <v>0.51</v>
      </c>
      <c r="AY15">
        <v>0.83413793103448275</v>
      </c>
      <c r="AZ15" t="s">
        <v>67</v>
      </c>
      <c r="BA15" t="s">
        <v>454</v>
      </c>
      <c r="BB15">
        <v>2</v>
      </c>
      <c r="BC15" t="s">
        <v>459</v>
      </c>
      <c r="BD15">
        <v>8</v>
      </c>
      <c r="BE15">
        <v>88086.134000000005</v>
      </c>
      <c r="BF15">
        <v>0.17999571873593634</v>
      </c>
      <c r="BG15">
        <v>0.15014125642145862</v>
      </c>
      <c r="BH15">
        <v>456010.97399999993</v>
      </c>
      <c r="BI15">
        <v>3.4769178603144761E-2</v>
      </c>
      <c r="BJ15">
        <v>2.9002290703795577E-2</v>
      </c>
      <c r="BK15">
        <v>1</v>
      </c>
      <c r="BL15" t="s">
        <v>67</v>
      </c>
      <c r="BM15">
        <v>0</v>
      </c>
      <c r="BN15" t="s">
        <v>448</v>
      </c>
    </row>
    <row r="16" spans="1:66">
      <c r="A16" s="141" t="str">
        <f t="shared" si="20"/>
        <v>태양여객</v>
      </c>
      <c r="B16" s="141" t="str">
        <f t="shared" si="1"/>
        <v>571</v>
      </c>
      <c r="C16" s="142" t="str">
        <f t="shared" si="21"/>
        <v>71바7160</v>
      </c>
      <c r="D16" s="116" t="str">
        <f t="shared" si="22"/>
        <v>중형</v>
      </c>
      <c r="E16" s="112" t="str">
        <f t="shared" si="16"/>
        <v>B</v>
      </c>
      <c r="F16" s="162">
        <f t="shared" si="17"/>
        <v>0.82708333333333339</v>
      </c>
      <c r="G16" s="163">
        <f t="shared" si="18"/>
        <v>1.9850000000000001</v>
      </c>
      <c r="H16" s="164">
        <f t="shared" si="19"/>
        <v>2.4</v>
      </c>
      <c r="I16" s="165">
        <f t="shared" si="23"/>
        <v>4896.62</v>
      </c>
      <c r="J16" s="166">
        <f t="shared" si="24"/>
        <v>3.0020196192080247E-2</v>
      </c>
      <c r="K16" s="166">
        <f t="shared" si="25"/>
        <v>0.38040404775106601</v>
      </c>
      <c r="L16" s="166">
        <f t="shared" si="26"/>
        <v>9.2308572035404018E-2</v>
      </c>
      <c r="M16" s="167">
        <f t="shared" si="27"/>
        <v>8.2289999999999992</v>
      </c>
      <c r="N16" s="168">
        <f t="shared" si="28"/>
        <v>0.51100000000000001</v>
      </c>
      <c r="O16" s="168">
        <f t="shared" si="29"/>
        <v>3.0219999999999998</v>
      </c>
      <c r="P16" s="169">
        <f t="shared" si="30"/>
        <v>0</v>
      </c>
      <c r="Q16" s="170">
        <f t="shared" si="31"/>
        <v>76</v>
      </c>
      <c r="R16" s="171">
        <f t="shared" si="32"/>
        <v>19.380578332602717</v>
      </c>
      <c r="S16" s="143">
        <f t="shared" si="33"/>
        <v>25</v>
      </c>
      <c r="T16" s="143">
        <f t="shared" si="34"/>
        <v>148</v>
      </c>
      <c r="U16" t="s">
        <v>119</v>
      </c>
      <c r="V16" t="s">
        <v>122</v>
      </c>
      <c r="W16" s="4" t="s">
        <v>119</v>
      </c>
      <c r="X16" t="s">
        <v>122</v>
      </c>
      <c r="Y16" s="4" t="s">
        <v>216</v>
      </c>
      <c r="Z16" s="4" t="s">
        <v>198</v>
      </c>
      <c r="AA16" s="4" t="s">
        <v>205</v>
      </c>
      <c r="AB16" s="4">
        <v>533</v>
      </c>
      <c r="AC16" s="4">
        <v>4896.62</v>
      </c>
      <c r="AD16" s="4">
        <v>2466.3490000000002</v>
      </c>
      <c r="AE16" s="4">
        <v>1.9850000000000001</v>
      </c>
      <c r="AF16" s="4">
        <v>2.4</v>
      </c>
      <c r="AG16" s="4">
        <v>8.2289999999999992</v>
      </c>
      <c r="AH16" s="4">
        <v>428.53870499999999</v>
      </c>
      <c r="AI16" s="4">
        <v>12.864815999999999</v>
      </c>
      <c r="AJ16" s="4">
        <v>163.01785799999999</v>
      </c>
      <c r="AK16" s="4">
        <v>452</v>
      </c>
      <c r="AL16" s="4">
        <v>25</v>
      </c>
      <c r="AM16" s="4">
        <v>148</v>
      </c>
      <c r="AN16" s="4">
        <v>76</v>
      </c>
      <c r="AO16" s="4">
        <v>11.426318999999999</v>
      </c>
      <c r="AP16" s="4">
        <v>255.6</v>
      </c>
      <c r="AQ16" s="4">
        <v>0</v>
      </c>
      <c r="AR16" s="4">
        <v>18</v>
      </c>
      <c r="AS16" s="4">
        <v>9975</v>
      </c>
      <c r="AT16" s="4">
        <v>0.51100000000000001</v>
      </c>
      <c r="AU16" s="4">
        <v>3.0219999999999998</v>
      </c>
      <c r="AV16" s="4">
        <v>30184</v>
      </c>
      <c r="AW16" s="4">
        <v>0</v>
      </c>
      <c r="AX16" s="30">
        <v>0.52</v>
      </c>
      <c r="AY16">
        <v>0.94172413793103449</v>
      </c>
      <c r="AZ16" t="s">
        <v>68</v>
      </c>
      <c r="BA16" t="s">
        <v>454</v>
      </c>
      <c r="BB16">
        <v>1</v>
      </c>
      <c r="BC16" t="s">
        <v>460</v>
      </c>
      <c r="BD16">
        <v>6</v>
      </c>
      <c r="BE16">
        <v>88086.134000000005</v>
      </c>
      <c r="BF16">
        <v>0.16878373842584576</v>
      </c>
      <c r="BG16">
        <v>0.15894772056585682</v>
      </c>
      <c r="BH16">
        <v>456010.97399999993</v>
      </c>
      <c r="BI16">
        <v>3.2603397391046125E-2</v>
      </c>
      <c r="BJ16">
        <v>3.070340630170585E-2</v>
      </c>
      <c r="BK16">
        <v>1</v>
      </c>
      <c r="BL16" t="s">
        <v>68</v>
      </c>
      <c r="BM16">
        <v>0</v>
      </c>
      <c r="BN16" t="s">
        <v>448</v>
      </c>
    </row>
    <row r="17" spans="1:66">
      <c r="A17" s="144" t="str">
        <f t="shared" si="20"/>
        <v>태양여객</v>
      </c>
      <c r="B17" s="144" t="str">
        <f t="shared" si="1"/>
        <v>571</v>
      </c>
      <c r="C17" s="145" t="str">
        <f t="shared" si="21"/>
        <v>71바7209</v>
      </c>
      <c r="D17" s="133" t="str">
        <f t="shared" si="22"/>
        <v>중형</v>
      </c>
      <c r="E17" s="129" t="str">
        <f t="shared" si="16"/>
        <v>D</v>
      </c>
      <c r="F17" s="152">
        <f t="shared" si="17"/>
        <v>0.76583333333333337</v>
      </c>
      <c r="G17" s="153">
        <f t="shared" si="18"/>
        <v>1.8380000000000001</v>
      </c>
      <c r="H17" s="154">
        <f t="shared" si="19"/>
        <v>2.4</v>
      </c>
      <c r="I17" s="155">
        <f t="shared" si="23"/>
        <v>4030.6559999999999</v>
      </c>
      <c r="J17" s="156">
        <f t="shared" si="24"/>
        <v>5.4902785732025262E-2</v>
      </c>
      <c r="K17" s="156">
        <f t="shared" si="25"/>
        <v>0.37047095959359899</v>
      </c>
      <c r="L17" s="156">
        <f t="shared" si="26"/>
        <v>0.14116808777529019</v>
      </c>
      <c r="M17" s="157">
        <f t="shared" si="27"/>
        <v>9.7490000000000006</v>
      </c>
      <c r="N17" s="158">
        <f t="shared" si="28"/>
        <v>0.17399999999999999</v>
      </c>
      <c r="O17" s="158">
        <f t="shared" si="29"/>
        <v>5.359</v>
      </c>
      <c r="P17" s="159">
        <f t="shared" si="30"/>
        <v>0</v>
      </c>
      <c r="Q17" s="160">
        <f t="shared" si="31"/>
        <v>80</v>
      </c>
      <c r="R17" s="161">
        <f t="shared" si="32"/>
        <v>20.522963005839003</v>
      </c>
      <c r="S17" s="146">
        <f t="shared" si="33"/>
        <v>7</v>
      </c>
      <c r="T17" s="146">
        <f t="shared" si="34"/>
        <v>216</v>
      </c>
      <c r="U17" t="s">
        <v>119</v>
      </c>
      <c r="V17" s="5" t="s">
        <v>122</v>
      </c>
      <c r="W17" t="s">
        <v>119</v>
      </c>
      <c r="X17" s="5" t="s">
        <v>122</v>
      </c>
      <c r="Y17" t="s">
        <v>217</v>
      </c>
      <c r="Z17" t="s">
        <v>198</v>
      </c>
      <c r="AA17" t="s">
        <v>205</v>
      </c>
      <c r="AB17">
        <v>533</v>
      </c>
      <c r="AC17" s="1">
        <v>4030.6559999999999</v>
      </c>
      <c r="AD17" s="1">
        <v>2192.886</v>
      </c>
      <c r="AE17" s="28">
        <v>1.8380000000000001</v>
      </c>
      <c r="AF17">
        <v>2.4</v>
      </c>
      <c r="AG17">
        <v>9.7490000000000006</v>
      </c>
      <c r="AH17">
        <v>341.782803</v>
      </c>
      <c r="AI17">
        <v>18.764828000000001</v>
      </c>
      <c r="AJ17">
        <v>126.620603</v>
      </c>
      <c r="AK17">
        <v>569</v>
      </c>
      <c r="AL17">
        <v>7</v>
      </c>
      <c r="AM17">
        <v>216</v>
      </c>
      <c r="AN17">
        <v>80</v>
      </c>
      <c r="AO17">
        <v>11.793032999999999</v>
      </c>
      <c r="AP17">
        <v>53.9</v>
      </c>
      <c r="AQ17">
        <v>0</v>
      </c>
      <c r="AR17">
        <v>45</v>
      </c>
      <c r="AS17">
        <v>3976</v>
      </c>
      <c r="AT17">
        <v>0.17399999999999999</v>
      </c>
      <c r="AU17">
        <v>5.359</v>
      </c>
      <c r="AV17">
        <v>27076</v>
      </c>
      <c r="AW17">
        <v>0</v>
      </c>
      <c r="AX17" s="29">
        <v>0.5</v>
      </c>
      <c r="AY17">
        <v>0.84523809523809512</v>
      </c>
      <c r="AZ17" t="s">
        <v>67</v>
      </c>
      <c r="BA17" t="s">
        <v>461</v>
      </c>
      <c r="BB17">
        <v>1</v>
      </c>
      <c r="BC17" t="s">
        <v>462</v>
      </c>
      <c r="BD17">
        <v>19</v>
      </c>
      <c r="BE17">
        <v>10811.513999999999</v>
      </c>
      <c r="BF17">
        <v>0.14721971409369677</v>
      </c>
      <c r="BG17">
        <v>0.12443571072205321</v>
      </c>
      <c r="BH17">
        <v>456010.97399999993</v>
      </c>
      <c r="BI17">
        <v>3.4904160003833597E-3</v>
      </c>
      <c r="BJ17">
        <v>2.9502325717526011E-3</v>
      </c>
      <c r="BK17">
        <v>1</v>
      </c>
      <c r="BL17" t="s">
        <v>68</v>
      </c>
      <c r="BM17">
        <v>-2</v>
      </c>
      <c r="BN17" t="s">
        <v>446</v>
      </c>
    </row>
    <row r="18" spans="1:66">
      <c r="A18" s="141" t="str">
        <f t="shared" si="20"/>
        <v>태양여객</v>
      </c>
      <c r="B18" s="141" t="str">
        <f t="shared" si="1"/>
        <v>571</v>
      </c>
      <c r="C18" s="142" t="str">
        <f t="shared" si="21"/>
        <v>71바7367</v>
      </c>
      <c r="D18" s="116" t="str">
        <f t="shared" si="22"/>
        <v>중형</v>
      </c>
      <c r="E18" s="112" t="str">
        <f t="shared" si="16"/>
        <v>F</v>
      </c>
      <c r="F18" s="162">
        <f t="shared" si="17"/>
        <v>0.83079999999999998</v>
      </c>
      <c r="G18" s="163">
        <f t="shared" si="18"/>
        <v>2.077</v>
      </c>
      <c r="H18" s="164">
        <f t="shared" si="19"/>
        <v>2.5</v>
      </c>
      <c r="I18" s="165">
        <f t="shared" si="23"/>
        <v>4980.6279999999997</v>
      </c>
      <c r="J18" s="166">
        <f t="shared" si="24"/>
        <v>4.2277681748677624E-2</v>
      </c>
      <c r="K18" s="166">
        <f t="shared" si="25"/>
        <v>0.37866196644318806</v>
      </c>
      <c r="L18" s="166">
        <f t="shared" si="26"/>
        <v>0.11986440264159461</v>
      </c>
      <c r="M18" s="167">
        <f t="shared" si="27"/>
        <v>10.436999999999999</v>
      </c>
      <c r="N18" s="168">
        <f t="shared" si="28"/>
        <v>0</v>
      </c>
      <c r="O18" s="168">
        <f t="shared" si="29"/>
        <v>3.5739999999999998</v>
      </c>
      <c r="P18" s="169">
        <f t="shared" si="30"/>
        <v>0</v>
      </c>
      <c r="Q18" s="170">
        <f t="shared" si="31"/>
        <v>78</v>
      </c>
      <c r="R18" s="171">
        <f t="shared" si="32"/>
        <v>19.790428699814566</v>
      </c>
      <c r="S18" s="143">
        <f t="shared" si="33"/>
        <v>0</v>
      </c>
      <c r="T18" s="143">
        <f t="shared" si="34"/>
        <v>178</v>
      </c>
      <c r="U18" t="s">
        <v>119</v>
      </c>
      <c r="V18" s="5" t="s">
        <v>122</v>
      </c>
      <c r="W18" t="s">
        <v>119</v>
      </c>
      <c r="X18" s="5" t="s">
        <v>122</v>
      </c>
      <c r="Y18" t="s">
        <v>218</v>
      </c>
      <c r="Z18" t="s">
        <v>198</v>
      </c>
      <c r="AA18" t="s">
        <v>48</v>
      </c>
      <c r="AB18">
        <v>533</v>
      </c>
      <c r="AC18" s="1">
        <v>4980.6279999999997</v>
      </c>
      <c r="AD18" s="1">
        <v>2397.9580000000001</v>
      </c>
      <c r="AE18" s="28">
        <v>2.077</v>
      </c>
      <c r="AF18">
        <v>2.5</v>
      </c>
      <c r="AG18">
        <v>10.436999999999999</v>
      </c>
      <c r="AH18">
        <v>434.615363</v>
      </c>
      <c r="AI18">
        <v>18.37453</v>
      </c>
      <c r="AJ18">
        <v>164.57230799999999</v>
      </c>
      <c r="AK18">
        <v>597</v>
      </c>
      <c r="AL18">
        <v>0</v>
      </c>
      <c r="AM18">
        <v>178</v>
      </c>
      <c r="AN18">
        <v>78</v>
      </c>
      <c r="AO18">
        <v>11.459852</v>
      </c>
      <c r="AP18">
        <v>109.3</v>
      </c>
      <c r="AQ18">
        <v>0</v>
      </c>
      <c r="AR18">
        <v>20</v>
      </c>
      <c r="AS18">
        <v>4533</v>
      </c>
      <c r="AT18">
        <v>0</v>
      </c>
      <c r="AU18">
        <v>3.5739999999999998</v>
      </c>
      <c r="AV18">
        <v>34219</v>
      </c>
      <c r="AW18">
        <v>0</v>
      </c>
      <c r="AX18" s="29">
        <v>0.61</v>
      </c>
      <c r="AY18">
        <v>0.70399999999999996</v>
      </c>
      <c r="AZ18" t="s">
        <v>70</v>
      </c>
      <c r="BA18" t="s">
        <v>461</v>
      </c>
      <c r="BB18">
        <v>12</v>
      </c>
      <c r="BC18" t="s">
        <v>463</v>
      </c>
      <c r="BD18">
        <v>10</v>
      </c>
      <c r="BE18">
        <v>10811.513999999999</v>
      </c>
      <c r="BF18">
        <v>0.24947810269681009</v>
      </c>
      <c r="BG18">
        <v>0.1756325842985543</v>
      </c>
      <c r="BH18">
        <v>456010.97399999993</v>
      </c>
      <c r="BI18">
        <v>5.9148488825621999E-3</v>
      </c>
      <c r="BJ18">
        <v>4.1640536133237885E-3</v>
      </c>
      <c r="BK18">
        <v>1</v>
      </c>
      <c r="BL18" t="s">
        <v>70</v>
      </c>
      <c r="BM18">
        <v>0</v>
      </c>
      <c r="BN18" t="s">
        <v>448</v>
      </c>
    </row>
    <row r="19" spans="1:66">
      <c r="A19" s="144" t="str">
        <f t="shared" si="20"/>
        <v>태양여객</v>
      </c>
      <c r="B19" s="144" t="str">
        <f t="shared" si="1"/>
        <v>571</v>
      </c>
      <c r="C19" s="145" t="str">
        <f t="shared" si="21"/>
        <v>71바7401</v>
      </c>
      <c r="D19" s="133" t="str">
        <f t="shared" si="22"/>
        <v>중형</v>
      </c>
      <c r="E19" s="129" t="str">
        <f t="shared" si="16"/>
        <v>C</v>
      </c>
      <c r="F19" s="152">
        <f t="shared" si="17"/>
        <v>0.89124999999999999</v>
      </c>
      <c r="G19" s="153">
        <f t="shared" si="18"/>
        <v>2.1389999999999998</v>
      </c>
      <c r="H19" s="154">
        <f t="shared" si="19"/>
        <v>2.4</v>
      </c>
      <c r="I19" s="155">
        <f t="shared" si="23"/>
        <v>4401.0919999999996</v>
      </c>
      <c r="J19" s="156">
        <f t="shared" si="24"/>
        <v>5.3089881895577812E-2</v>
      </c>
      <c r="K19" s="156">
        <f t="shared" si="25"/>
        <v>0.36592308774621574</v>
      </c>
      <c r="L19" s="156">
        <f t="shared" si="26"/>
        <v>0.12428733596116601</v>
      </c>
      <c r="M19" s="157">
        <f t="shared" si="27"/>
        <v>6.34</v>
      </c>
      <c r="N19" s="158">
        <f t="shared" si="28"/>
        <v>0.25</v>
      </c>
      <c r="O19" s="158">
        <f t="shared" si="29"/>
        <v>0.79500000000000004</v>
      </c>
      <c r="P19" s="159">
        <f t="shared" si="30"/>
        <v>0</v>
      </c>
      <c r="Q19" s="160">
        <f t="shared" si="31"/>
        <v>69</v>
      </c>
      <c r="R19" s="161">
        <f t="shared" si="32"/>
        <v>18.645566252442386</v>
      </c>
      <c r="S19" s="146">
        <f t="shared" si="33"/>
        <v>11</v>
      </c>
      <c r="T19" s="146">
        <f t="shared" si="34"/>
        <v>35</v>
      </c>
      <c r="U19" t="s">
        <v>119</v>
      </c>
      <c r="V19" t="s">
        <v>122</v>
      </c>
      <c r="W19" s="4" t="s">
        <v>119</v>
      </c>
      <c r="X19" t="s">
        <v>122</v>
      </c>
      <c r="Y19" s="4" t="s">
        <v>219</v>
      </c>
      <c r="Z19" s="4" t="s">
        <v>198</v>
      </c>
      <c r="AA19" s="4" t="s">
        <v>205</v>
      </c>
      <c r="AB19" s="4">
        <v>533</v>
      </c>
      <c r="AC19" s="4">
        <v>4401.0919999999996</v>
      </c>
      <c r="AD19" s="4">
        <v>2057.9319999999998</v>
      </c>
      <c r="AE19" s="4">
        <v>2.1389999999999998</v>
      </c>
      <c r="AF19" s="4">
        <v>2.4</v>
      </c>
      <c r="AG19" s="4">
        <v>6.34</v>
      </c>
      <c r="AH19" s="4">
        <v>406.27344099999999</v>
      </c>
      <c r="AI19" s="4">
        <v>21.569009000000001</v>
      </c>
      <c r="AJ19" s="4">
        <v>148.66483199999999</v>
      </c>
      <c r="AK19" s="4">
        <v>547</v>
      </c>
      <c r="AL19" s="4">
        <v>11</v>
      </c>
      <c r="AM19" s="4">
        <v>35</v>
      </c>
      <c r="AN19" s="4">
        <v>69</v>
      </c>
      <c r="AO19" s="4">
        <v>10.832832</v>
      </c>
      <c r="AP19" s="4">
        <v>5.4</v>
      </c>
      <c r="AQ19" s="4">
        <v>0</v>
      </c>
      <c r="AR19" s="4">
        <v>46</v>
      </c>
      <c r="AS19" s="4">
        <v>14857</v>
      </c>
      <c r="AT19" s="4">
        <v>0.25</v>
      </c>
      <c r="AU19" s="4">
        <v>0.79500000000000004</v>
      </c>
      <c r="AV19" s="4">
        <v>26323</v>
      </c>
      <c r="AW19" s="4">
        <v>0</v>
      </c>
      <c r="AX19" s="30">
        <v>0.51</v>
      </c>
      <c r="AY19">
        <v>0.88375000000000004</v>
      </c>
      <c r="AZ19" t="s">
        <v>69</v>
      </c>
      <c r="BA19" t="s">
        <v>461</v>
      </c>
      <c r="BB19">
        <v>3</v>
      </c>
      <c r="BC19" t="s">
        <v>464</v>
      </c>
      <c r="BD19">
        <v>9</v>
      </c>
      <c r="BE19">
        <v>10811.513999999999</v>
      </c>
      <c r="BF19">
        <v>0.18590495281234434</v>
      </c>
      <c r="BG19">
        <v>0.16429350204790932</v>
      </c>
      <c r="BH19">
        <v>456010.97399999993</v>
      </c>
      <c r="BI19">
        <v>4.4076000679755577E-3</v>
      </c>
      <c r="BJ19">
        <v>3.8952165600733991E-3</v>
      </c>
      <c r="BK19">
        <v>1</v>
      </c>
      <c r="BL19" t="s">
        <v>67</v>
      </c>
      <c r="BM19">
        <v>1</v>
      </c>
      <c r="BN19" t="s">
        <v>451</v>
      </c>
    </row>
    <row r="20" spans="1:66">
      <c r="A20" s="141" t="str">
        <f t="shared" si="20"/>
        <v>태양여객</v>
      </c>
      <c r="B20" s="141" t="str">
        <f t="shared" si="1"/>
        <v>581</v>
      </c>
      <c r="C20" s="142" t="str">
        <f t="shared" si="21"/>
        <v>71바5260</v>
      </c>
      <c r="D20" s="116" t="str">
        <f t="shared" si="22"/>
        <v>중형</v>
      </c>
      <c r="E20" s="112" t="str">
        <f t="shared" si="16"/>
        <v>F</v>
      </c>
      <c r="F20" s="162">
        <f t="shared" si="17"/>
        <v>0.83875</v>
      </c>
      <c r="G20" s="163">
        <f t="shared" si="18"/>
        <v>2.0129999999999999</v>
      </c>
      <c r="H20" s="164">
        <f t="shared" si="19"/>
        <v>2.4</v>
      </c>
      <c r="I20" s="165">
        <f t="shared" si="23"/>
        <v>2243.1840000000002</v>
      </c>
      <c r="J20" s="166">
        <f t="shared" si="24"/>
        <v>4.7109538912302892E-2</v>
      </c>
      <c r="K20" s="166">
        <f t="shared" si="25"/>
        <v>0.3748299395841394</v>
      </c>
      <c r="L20" s="166">
        <f t="shared" si="26"/>
        <v>0.12303939400423683</v>
      </c>
      <c r="M20" s="167">
        <f t="shared" si="27"/>
        <v>8.7539999999999996</v>
      </c>
      <c r="N20" s="168">
        <f t="shared" si="28"/>
        <v>0.223</v>
      </c>
      <c r="O20" s="168">
        <f t="shared" si="29"/>
        <v>4.1900000000000004</v>
      </c>
      <c r="P20" s="169">
        <f t="shared" si="30"/>
        <v>0</v>
      </c>
      <c r="Q20" s="170">
        <f t="shared" si="31"/>
        <v>81</v>
      </c>
      <c r="R20" s="171">
        <f t="shared" si="32"/>
        <v>20.326817357250416</v>
      </c>
      <c r="S20" s="143">
        <f t="shared" si="33"/>
        <v>5</v>
      </c>
      <c r="T20" s="143">
        <f t="shared" si="34"/>
        <v>94</v>
      </c>
      <c r="U20" t="s">
        <v>119</v>
      </c>
      <c r="V20" s="5" t="s">
        <v>123</v>
      </c>
      <c r="W20" t="s">
        <v>119</v>
      </c>
      <c r="X20" s="5" t="s">
        <v>123</v>
      </c>
      <c r="Y20" t="s">
        <v>220</v>
      </c>
      <c r="Z20" t="s">
        <v>198</v>
      </c>
      <c r="AA20" t="s">
        <v>205</v>
      </c>
      <c r="AB20">
        <v>533</v>
      </c>
      <c r="AC20" s="1">
        <v>2243.1840000000002</v>
      </c>
      <c r="AD20" s="1">
        <v>1114.415</v>
      </c>
      <c r="AE20" s="28">
        <v>2.0129999999999999</v>
      </c>
      <c r="AF20">
        <v>2.4</v>
      </c>
      <c r="AG20">
        <v>8.7539999999999996</v>
      </c>
      <c r="AH20">
        <v>190.90715399999999</v>
      </c>
      <c r="AI20">
        <v>8.9935480000000005</v>
      </c>
      <c r="AJ20">
        <v>71.557716999999997</v>
      </c>
      <c r="AK20">
        <v>276</v>
      </c>
      <c r="AL20">
        <v>5</v>
      </c>
      <c r="AM20">
        <v>94</v>
      </c>
      <c r="AN20">
        <v>81</v>
      </c>
      <c r="AO20">
        <v>11.75013</v>
      </c>
      <c r="AP20">
        <v>158.9</v>
      </c>
      <c r="AQ20">
        <v>0</v>
      </c>
      <c r="AR20">
        <v>86</v>
      </c>
      <c r="AS20">
        <v>40866</v>
      </c>
      <c r="AT20">
        <v>0.223</v>
      </c>
      <c r="AU20">
        <v>4.1900000000000004</v>
      </c>
      <c r="AV20">
        <v>20283</v>
      </c>
      <c r="AW20">
        <v>0</v>
      </c>
      <c r="AX20" s="29">
        <v>0.52</v>
      </c>
      <c r="AY20">
        <v>0.74068965517241381</v>
      </c>
      <c r="AZ20" t="s">
        <v>70</v>
      </c>
      <c r="BA20" t="s">
        <v>461</v>
      </c>
      <c r="BB20">
        <v>6</v>
      </c>
      <c r="BC20" t="s">
        <v>465</v>
      </c>
      <c r="BD20">
        <v>8</v>
      </c>
      <c r="BE20">
        <v>10811.513999999999</v>
      </c>
      <c r="BF20">
        <v>9.5257888950613226E-2</v>
      </c>
      <c r="BG20">
        <v>7.0556532919281795E-2</v>
      </c>
      <c r="BH20">
        <v>456010.97399999993</v>
      </c>
      <c r="BI20">
        <v>2.2584588063005698E-3</v>
      </c>
      <c r="BJ20">
        <v>1.6728170744598704E-3</v>
      </c>
      <c r="BK20">
        <v>1</v>
      </c>
      <c r="BL20" t="s">
        <v>69</v>
      </c>
      <c r="BM20">
        <v>-2</v>
      </c>
      <c r="BN20" t="s">
        <v>446</v>
      </c>
    </row>
    <row r="21" spans="1:66">
      <c r="A21" s="144" t="str">
        <f t="shared" si="20"/>
        <v>태양여객</v>
      </c>
      <c r="B21" s="144" t="str">
        <f t="shared" si="1"/>
        <v>581</v>
      </c>
      <c r="C21" s="145" t="str">
        <f t="shared" si="21"/>
        <v>71바7194</v>
      </c>
      <c r="D21" s="133" t="str">
        <f t="shared" si="22"/>
        <v>중형</v>
      </c>
      <c r="E21" s="129" t="str">
        <f t="shared" si="16"/>
        <v>S</v>
      </c>
      <c r="F21" s="152">
        <f t="shared" si="17"/>
        <v>0.82458333333333345</v>
      </c>
      <c r="G21" s="153">
        <f t="shared" si="18"/>
        <v>1.9790000000000001</v>
      </c>
      <c r="H21" s="154">
        <f t="shared" si="19"/>
        <v>2.4</v>
      </c>
      <c r="I21" s="155">
        <f t="shared" si="23"/>
        <v>2878.52</v>
      </c>
      <c r="J21" s="156">
        <f t="shared" si="24"/>
        <v>1.8372710209155308E-2</v>
      </c>
      <c r="K21" s="156">
        <f t="shared" si="25"/>
        <v>0.37569268848518439</v>
      </c>
      <c r="L21" s="156">
        <f t="shared" si="26"/>
        <v>0.11047343773883801</v>
      </c>
      <c r="M21" s="157">
        <f t="shared" si="27"/>
        <v>10.063000000000001</v>
      </c>
      <c r="N21" s="158">
        <f t="shared" si="28"/>
        <v>0.13900000000000001</v>
      </c>
      <c r="O21" s="158">
        <f t="shared" si="29"/>
        <v>6.1840000000000002</v>
      </c>
      <c r="P21" s="159">
        <f t="shared" si="30"/>
        <v>0</v>
      </c>
      <c r="Q21" s="160">
        <f t="shared" si="31"/>
        <v>87</v>
      </c>
      <c r="R21" s="161">
        <f t="shared" si="32"/>
        <v>19.404466794304049</v>
      </c>
      <c r="S21" s="146">
        <f t="shared" si="33"/>
        <v>4</v>
      </c>
      <c r="T21" s="146">
        <f t="shared" si="34"/>
        <v>178</v>
      </c>
      <c r="U21" t="s">
        <v>119</v>
      </c>
      <c r="V21" s="5" t="s">
        <v>123</v>
      </c>
      <c r="W21" t="s">
        <v>119</v>
      </c>
      <c r="X21" s="5" t="s">
        <v>123</v>
      </c>
      <c r="Y21" t="s">
        <v>221</v>
      </c>
      <c r="Z21" t="s">
        <v>198</v>
      </c>
      <c r="AA21" t="s">
        <v>48</v>
      </c>
      <c r="AB21">
        <v>533</v>
      </c>
      <c r="AC21" s="1">
        <v>2878.52</v>
      </c>
      <c r="AD21" s="1">
        <v>1454.5340000000001</v>
      </c>
      <c r="AE21" s="28">
        <v>1.9790000000000001</v>
      </c>
      <c r="AF21">
        <v>2.4</v>
      </c>
      <c r="AG21">
        <v>10.063000000000001</v>
      </c>
      <c r="AH21">
        <v>244.81711999999999</v>
      </c>
      <c r="AI21">
        <v>4.497954</v>
      </c>
      <c r="AJ21">
        <v>91.976001999999994</v>
      </c>
      <c r="AK21">
        <v>318</v>
      </c>
      <c r="AL21">
        <v>4</v>
      </c>
      <c r="AM21">
        <v>178</v>
      </c>
      <c r="AN21">
        <v>87</v>
      </c>
      <c r="AO21">
        <v>11.757837</v>
      </c>
      <c r="AP21">
        <v>70.400000000000006</v>
      </c>
      <c r="AQ21">
        <v>0</v>
      </c>
      <c r="AR21">
        <v>22</v>
      </c>
      <c r="AS21">
        <v>3952</v>
      </c>
      <c r="AT21">
        <v>0.13900000000000001</v>
      </c>
      <c r="AU21">
        <v>6.1840000000000002</v>
      </c>
      <c r="AV21">
        <v>19152</v>
      </c>
      <c r="AW21">
        <v>0</v>
      </c>
      <c r="AX21" s="29">
        <v>0.57999999999999996</v>
      </c>
      <c r="AY21">
        <v>1.0024</v>
      </c>
      <c r="AZ21" t="s">
        <v>71</v>
      </c>
      <c r="BA21" t="s">
        <v>461</v>
      </c>
      <c r="BB21">
        <v>7</v>
      </c>
      <c r="BC21" t="s">
        <v>466</v>
      </c>
      <c r="BD21">
        <v>17</v>
      </c>
      <c r="BE21">
        <v>10811.513999999999</v>
      </c>
      <c r="BF21">
        <v>0.32213934144653561</v>
      </c>
      <c r="BG21">
        <v>0.3229124758660073</v>
      </c>
      <c r="BH21">
        <v>456010.97399999993</v>
      </c>
      <c r="BI21">
        <v>7.6375661959398383E-3</v>
      </c>
      <c r="BJ21">
        <v>7.6558963548100933E-3</v>
      </c>
      <c r="BK21">
        <v>1</v>
      </c>
      <c r="BL21" t="s">
        <v>71</v>
      </c>
      <c r="BM21">
        <v>0</v>
      </c>
      <c r="BN21" t="s">
        <v>448</v>
      </c>
    </row>
    <row r="22" spans="1:66">
      <c r="A22" s="141" t="str">
        <f t="shared" si="20"/>
        <v>태양여객</v>
      </c>
      <c r="B22" s="141" t="str">
        <f t="shared" si="1"/>
        <v>581</v>
      </c>
      <c r="C22" s="142" t="str">
        <f t="shared" si="21"/>
        <v>71바7351</v>
      </c>
      <c r="D22" s="116" t="str">
        <f t="shared" si="22"/>
        <v>중형</v>
      </c>
      <c r="E22" s="112" t="str">
        <f t="shared" si="16"/>
        <v>F</v>
      </c>
      <c r="F22" s="162">
        <f t="shared" si="17"/>
        <v>0.81739130434782614</v>
      </c>
      <c r="G22" s="163">
        <f t="shared" si="18"/>
        <v>1.88</v>
      </c>
      <c r="H22" s="164">
        <f t="shared" si="19"/>
        <v>2.2999999999999998</v>
      </c>
      <c r="I22" s="165">
        <f t="shared" si="23"/>
        <v>4260.3549999999996</v>
      </c>
      <c r="J22" s="166">
        <f t="shared" si="24"/>
        <v>2.6945164176475606E-2</v>
      </c>
      <c r="K22" s="166">
        <f t="shared" si="25"/>
        <v>0.34825067934712534</v>
      </c>
      <c r="L22" s="166">
        <f t="shared" si="26"/>
        <v>0.11407500079218752</v>
      </c>
      <c r="M22" s="167">
        <f t="shared" si="27"/>
        <v>4.9749999999999996</v>
      </c>
      <c r="N22" s="168">
        <f t="shared" si="28"/>
        <v>2.3E-2</v>
      </c>
      <c r="O22" s="168">
        <f t="shared" si="29"/>
        <v>2.2999999999999998</v>
      </c>
      <c r="P22" s="169">
        <f t="shared" si="30"/>
        <v>0</v>
      </c>
      <c r="Q22" s="170">
        <f t="shared" si="31"/>
        <v>67</v>
      </c>
      <c r="R22" s="171">
        <f t="shared" si="32"/>
        <v>18.755770578368093</v>
      </c>
      <c r="S22" s="143">
        <f t="shared" si="33"/>
        <v>1</v>
      </c>
      <c r="T22" s="143">
        <f t="shared" si="34"/>
        <v>98</v>
      </c>
      <c r="U22" t="s">
        <v>119</v>
      </c>
      <c r="V22" t="s">
        <v>123</v>
      </c>
      <c r="W22" s="4" t="s">
        <v>119</v>
      </c>
      <c r="X22" t="s">
        <v>123</v>
      </c>
      <c r="Y22" s="4" t="s">
        <v>222</v>
      </c>
      <c r="Z22" s="4" t="s">
        <v>198</v>
      </c>
      <c r="AA22" s="4" t="s">
        <v>205</v>
      </c>
      <c r="AB22" s="4">
        <v>533</v>
      </c>
      <c r="AC22" s="4">
        <v>4260.3549999999996</v>
      </c>
      <c r="AD22" s="4">
        <v>2266.6610000000001</v>
      </c>
      <c r="AE22" s="4">
        <v>1.88</v>
      </c>
      <c r="AF22" s="4">
        <v>2.2999999999999998</v>
      </c>
      <c r="AG22" s="4">
        <v>4.9749999999999996</v>
      </c>
      <c r="AH22" s="4">
        <v>363.55235900000002</v>
      </c>
      <c r="AI22" s="4">
        <v>9.7959779999999999</v>
      </c>
      <c r="AJ22" s="4">
        <v>126.607356</v>
      </c>
      <c r="AK22" s="4">
        <v>486</v>
      </c>
      <c r="AL22" s="4">
        <v>1</v>
      </c>
      <c r="AM22" s="4">
        <v>98</v>
      </c>
      <c r="AN22" s="4">
        <v>67</v>
      </c>
      <c r="AO22" s="4">
        <v>11.718683</v>
      </c>
      <c r="AP22" s="4">
        <v>80</v>
      </c>
      <c r="AQ22" s="4">
        <v>0</v>
      </c>
      <c r="AR22" s="4">
        <v>43</v>
      </c>
      <c r="AS22" s="4">
        <v>8877</v>
      </c>
      <c r="AT22" s="4">
        <v>2.3E-2</v>
      </c>
      <c r="AU22" s="4">
        <v>2.2999999999999998</v>
      </c>
      <c r="AV22" s="4">
        <v>24046</v>
      </c>
      <c r="AW22" s="4">
        <v>0</v>
      </c>
      <c r="AX22" s="30">
        <v>0.4</v>
      </c>
      <c r="AY22">
        <v>0.79617647058823526</v>
      </c>
      <c r="AZ22" t="s">
        <v>70</v>
      </c>
      <c r="BA22" t="s">
        <v>467</v>
      </c>
      <c r="BB22">
        <v>1</v>
      </c>
      <c r="BC22" t="s">
        <v>468</v>
      </c>
      <c r="BD22">
        <v>11</v>
      </c>
      <c r="BE22">
        <v>110285.68799999999</v>
      </c>
      <c r="BF22">
        <v>9.8196531176375321E-2</v>
      </c>
      <c r="BG22">
        <v>7.8181767616014114E-2</v>
      </c>
      <c r="BH22">
        <v>261097.72200000001</v>
      </c>
      <c r="BI22">
        <v>4.147746643304686E-2</v>
      </c>
      <c r="BJ22">
        <v>3.3023382833605251E-2</v>
      </c>
      <c r="BK22">
        <v>1</v>
      </c>
      <c r="BL22" t="s">
        <v>67</v>
      </c>
      <c r="BM22">
        <v>-1</v>
      </c>
      <c r="BN22" t="s">
        <v>446</v>
      </c>
    </row>
    <row r="23" spans="1:66">
      <c r="A23" s="144" t="str">
        <f t="shared" si="20"/>
        <v>태양여객</v>
      </c>
      <c r="B23" s="144" t="str">
        <f t="shared" si="1"/>
        <v>581</v>
      </c>
      <c r="C23" s="145" t="str">
        <f t="shared" si="21"/>
        <v>71바7352</v>
      </c>
      <c r="D23" s="133" t="str">
        <f t="shared" si="22"/>
        <v>중형</v>
      </c>
      <c r="E23" s="129" t="str">
        <f t="shared" si="16"/>
        <v>D</v>
      </c>
      <c r="F23" s="152">
        <f t="shared" si="17"/>
        <v>0.75041666666666662</v>
      </c>
      <c r="G23" s="153">
        <f t="shared" si="18"/>
        <v>1.8009999999999999</v>
      </c>
      <c r="H23" s="154">
        <f t="shared" si="19"/>
        <v>2.4</v>
      </c>
      <c r="I23" s="155">
        <f t="shared" si="23"/>
        <v>4053.8789999999999</v>
      </c>
      <c r="J23" s="156">
        <f t="shared" si="24"/>
        <v>3.7310813333995226E-2</v>
      </c>
      <c r="K23" s="156">
        <f t="shared" si="25"/>
        <v>0.34738485586801104</v>
      </c>
      <c r="L23" s="156">
        <f t="shared" si="26"/>
        <v>7.498990473075294E-2</v>
      </c>
      <c r="M23" s="157">
        <f t="shared" si="27"/>
        <v>6.7489999999999997</v>
      </c>
      <c r="N23" s="158">
        <f t="shared" si="28"/>
        <v>2.5000000000000001E-2</v>
      </c>
      <c r="O23" s="158">
        <f t="shared" si="29"/>
        <v>1.4059999999999999</v>
      </c>
      <c r="P23" s="159">
        <f t="shared" si="30"/>
        <v>0</v>
      </c>
      <c r="Q23" s="160">
        <f t="shared" si="31"/>
        <v>77</v>
      </c>
      <c r="R23" s="161">
        <f t="shared" si="32"/>
        <v>19.653940310374939</v>
      </c>
      <c r="S23" s="146">
        <f t="shared" si="33"/>
        <v>1</v>
      </c>
      <c r="T23" s="146">
        <f t="shared" si="34"/>
        <v>57</v>
      </c>
      <c r="U23" t="s">
        <v>119</v>
      </c>
      <c r="V23" s="5" t="s">
        <v>123</v>
      </c>
      <c r="W23" t="s">
        <v>119</v>
      </c>
      <c r="X23" s="5" t="s">
        <v>123</v>
      </c>
      <c r="Y23" t="s">
        <v>223</v>
      </c>
      <c r="Z23" t="s">
        <v>198</v>
      </c>
      <c r="AA23" t="s">
        <v>205</v>
      </c>
      <c r="AB23">
        <v>533</v>
      </c>
      <c r="AC23" s="1">
        <v>4053.8789999999999</v>
      </c>
      <c r="AD23" s="1">
        <v>2250.567</v>
      </c>
      <c r="AE23" s="28">
        <v>1.8009999999999999</v>
      </c>
      <c r="AF23">
        <v>2.4</v>
      </c>
      <c r="AG23">
        <v>6.7489999999999997</v>
      </c>
      <c r="AH23">
        <v>335.22096900000003</v>
      </c>
      <c r="AI23">
        <v>12.507367</v>
      </c>
      <c r="AJ23">
        <v>116.450688</v>
      </c>
      <c r="AK23">
        <v>304</v>
      </c>
      <c r="AL23">
        <v>1</v>
      </c>
      <c r="AM23">
        <v>57</v>
      </c>
      <c r="AN23">
        <v>77</v>
      </c>
      <c r="AO23">
        <v>12.093154</v>
      </c>
      <c r="AP23">
        <v>54.2</v>
      </c>
      <c r="AQ23">
        <v>0</v>
      </c>
      <c r="AR23">
        <v>13</v>
      </c>
      <c r="AS23">
        <v>2540</v>
      </c>
      <c r="AT23">
        <v>2.5000000000000001E-2</v>
      </c>
      <c r="AU23">
        <v>1.4059999999999999</v>
      </c>
      <c r="AV23">
        <v>26914</v>
      </c>
      <c r="AW23">
        <v>0</v>
      </c>
      <c r="AX23" s="29">
        <v>0.42</v>
      </c>
      <c r="AY23">
        <v>0.82</v>
      </c>
      <c r="AZ23" t="s">
        <v>67</v>
      </c>
      <c r="BA23" t="s">
        <v>467</v>
      </c>
      <c r="BB23">
        <v>2</v>
      </c>
      <c r="BC23" t="s">
        <v>469</v>
      </c>
      <c r="BD23">
        <v>11</v>
      </c>
      <c r="BE23">
        <v>110285.68799999999</v>
      </c>
      <c r="BF23">
        <v>0.12378226266312997</v>
      </c>
      <c r="BG23">
        <v>0.10150145538376656</v>
      </c>
      <c r="BH23">
        <v>261097.72200000001</v>
      </c>
      <c r="BI23">
        <v>5.2284684429380043E-2</v>
      </c>
      <c r="BJ23">
        <v>4.2873441232091636E-2</v>
      </c>
      <c r="BK23">
        <v>1</v>
      </c>
      <c r="BL23" t="s">
        <v>67</v>
      </c>
      <c r="BM23">
        <v>0</v>
      </c>
      <c r="BN23" t="s">
        <v>448</v>
      </c>
    </row>
    <row r="24" spans="1:66">
      <c r="A24" s="141" t="str">
        <f t="shared" si="20"/>
        <v>태양여객</v>
      </c>
      <c r="B24" s="141" t="str">
        <f t="shared" si="1"/>
        <v>581</v>
      </c>
      <c r="C24" s="142" t="str">
        <f t="shared" si="21"/>
        <v>71바7357</v>
      </c>
      <c r="D24" s="116" t="str">
        <f t="shared" si="22"/>
        <v>중형</v>
      </c>
      <c r="E24" s="112" t="str">
        <f t="shared" si="16"/>
        <v>D</v>
      </c>
      <c r="F24" s="162">
        <f t="shared" si="17"/>
        <v>0.75250000000000006</v>
      </c>
      <c r="G24" s="163">
        <f t="shared" si="18"/>
        <v>1.806</v>
      </c>
      <c r="H24" s="164">
        <f t="shared" si="19"/>
        <v>2.4</v>
      </c>
      <c r="I24" s="165">
        <f t="shared" si="23"/>
        <v>4287.9009999999998</v>
      </c>
      <c r="J24" s="166">
        <f t="shared" si="24"/>
        <v>2.5664481108913929E-2</v>
      </c>
      <c r="K24" s="166">
        <f t="shared" si="25"/>
        <v>0.35246724757246439</v>
      </c>
      <c r="L24" s="166">
        <f t="shared" si="26"/>
        <v>0.16931361055210931</v>
      </c>
      <c r="M24" s="167">
        <f t="shared" si="27"/>
        <v>7.194</v>
      </c>
      <c r="N24" s="168">
        <f t="shared" si="28"/>
        <v>4.7E-2</v>
      </c>
      <c r="O24" s="168">
        <f t="shared" si="29"/>
        <v>2.052</v>
      </c>
      <c r="P24" s="169">
        <f t="shared" si="30"/>
        <v>0</v>
      </c>
      <c r="Q24" s="170">
        <f t="shared" si="31"/>
        <v>79</v>
      </c>
      <c r="R24" s="171">
        <f t="shared" si="32"/>
        <v>20.346080393224408</v>
      </c>
      <c r="S24" s="143">
        <f t="shared" si="33"/>
        <v>2</v>
      </c>
      <c r="T24" s="143">
        <f t="shared" si="34"/>
        <v>88</v>
      </c>
      <c r="U24" t="s">
        <v>119</v>
      </c>
      <c r="V24" s="5" t="s">
        <v>123</v>
      </c>
      <c r="W24" t="s">
        <v>119</v>
      </c>
      <c r="X24" s="5" t="s">
        <v>123</v>
      </c>
      <c r="Y24" t="s">
        <v>224</v>
      </c>
      <c r="Z24" t="s">
        <v>198</v>
      </c>
      <c r="AA24" t="s">
        <v>205</v>
      </c>
      <c r="AB24">
        <v>533</v>
      </c>
      <c r="AC24" s="1">
        <v>4287.9009999999998</v>
      </c>
      <c r="AD24" s="1">
        <v>2374.2869999999998</v>
      </c>
      <c r="AE24" s="28">
        <v>1.806</v>
      </c>
      <c r="AF24">
        <v>2.4</v>
      </c>
      <c r="AG24">
        <v>7.194</v>
      </c>
      <c r="AH24">
        <v>338.89533799999998</v>
      </c>
      <c r="AI24">
        <v>8.6975730000000002</v>
      </c>
      <c r="AJ24">
        <v>119.449507</v>
      </c>
      <c r="AK24">
        <v>726</v>
      </c>
      <c r="AL24">
        <v>2</v>
      </c>
      <c r="AM24">
        <v>88</v>
      </c>
      <c r="AN24">
        <v>79</v>
      </c>
      <c r="AO24">
        <v>12.652581</v>
      </c>
      <c r="AP24">
        <v>63.8</v>
      </c>
      <c r="AQ24">
        <v>0</v>
      </c>
      <c r="AR24">
        <v>7</v>
      </c>
      <c r="AS24">
        <v>1212</v>
      </c>
      <c r="AT24">
        <v>4.7E-2</v>
      </c>
      <c r="AU24">
        <v>2.052</v>
      </c>
      <c r="AV24">
        <v>28526</v>
      </c>
      <c r="AW24">
        <v>0</v>
      </c>
      <c r="AX24" s="29">
        <v>0.42</v>
      </c>
      <c r="AY24">
        <v>0.80705882352941183</v>
      </c>
      <c r="AZ24" t="s">
        <v>67</v>
      </c>
      <c r="BA24" t="s">
        <v>467</v>
      </c>
      <c r="BB24">
        <v>3</v>
      </c>
      <c r="BC24" t="s">
        <v>470</v>
      </c>
      <c r="BD24">
        <v>12</v>
      </c>
      <c r="BE24">
        <v>110285.68799999999</v>
      </c>
      <c r="BF24">
        <v>0.13553924603526071</v>
      </c>
      <c r="BG24">
        <v>0.10938814444728101</v>
      </c>
      <c r="BH24">
        <v>261097.72200000001</v>
      </c>
      <c r="BI24">
        <v>5.7250744608181608E-2</v>
      </c>
      <c r="BJ24">
        <v>4.6204718589661867E-2</v>
      </c>
      <c r="BK24">
        <v>1</v>
      </c>
      <c r="BL24" t="s">
        <v>67</v>
      </c>
      <c r="BM24">
        <v>0</v>
      </c>
      <c r="BN24" t="s">
        <v>448</v>
      </c>
    </row>
    <row r="25" spans="1:66">
      <c r="A25" s="144" t="str">
        <f t="shared" si="20"/>
        <v>태양여객</v>
      </c>
      <c r="B25" s="144" t="str">
        <f t="shared" si="1"/>
        <v>581</v>
      </c>
      <c r="C25" s="145" t="str">
        <f t="shared" si="21"/>
        <v>71바7368</v>
      </c>
      <c r="D25" s="133" t="str">
        <f t="shared" si="22"/>
        <v>중형</v>
      </c>
      <c r="E25" s="129" t="str">
        <f t="shared" si="16"/>
        <v>F</v>
      </c>
      <c r="F25" s="152">
        <f t="shared" si="17"/>
        <v>0.82</v>
      </c>
      <c r="G25" s="153">
        <f t="shared" si="18"/>
        <v>1.804</v>
      </c>
      <c r="H25" s="154">
        <f t="shared" si="19"/>
        <v>2.2000000000000002</v>
      </c>
      <c r="I25" s="155">
        <f t="shared" si="23"/>
        <v>3375.0369999999998</v>
      </c>
      <c r="J25" s="156">
        <f t="shared" si="24"/>
        <v>2.8403573025039801E-2</v>
      </c>
      <c r="K25" s="156">
        <f t="shared" si="25"/>
        <v>0.3547208976334762</v>
      </c>
      <c r="L25" s="156">
        <f t="shared" si="26"/>
        <v>0.1327392855248698</v>
      </c>
      <c r="M25" s="157">
        <f t="shared" si="27"/>
        <v>7.9560000000000004</v>
      </c>
      <c r="N25" s="158">
        <f t="shared" si="28"/>
        <v>0.03</v>
      </c>
      <c r="O25" s="158">
        <f t="shared" si="29"/>
        <v>1.956</v>
      </c>
      <c r="P25" s="159">
        <f t="shared" si="30"/>
        <v>0</v>
      </c>
      <c r="Q25" s="160">
        <f t="shared" si="31"/>
        <v>78</v>
      </c>
      <c r="R25" s="161">
        <f t="shared" si="32"/>
        <v>19.986094449717523</v>
      </c>
      <c r="S25" s="146">
        <f t="shared" si="33"/>
        <v>1</v>
      </c>
      <c r="T25" s="146">
        <f t="shared" si="34"/>
        <v>66</v>
      </c>
      <c r="U25" t="s">
        <v>119</v>
      </c>
      <c r="V25" t="s">
        <v>123</v>
      </c>
      <c r="W25" s="4" t="s">
        <v>119</v>
      </c>
      <c r="X25" s="4" t="s">
        <v>123</v>
      </c>
      <c r="Y25" s="4" t="s">
        <v>225</v>
      </c>
      <c r="Z25" s="4" t="s">
        <v>198</v>
      </c>
      <c r="AA25" s="4" t="s">
        <v>205</v>
      </c>
      <c r="AB25" s="4">
        <v>533</v>
      </c>
      <c r="AC25" s="4">
        <v>3375.0369999999998</v>
      </c>
      <c r="AD25" s="4">
        <v>1870.539</v>
      </c>
      <c r="AE25" s="4">
        <v>1.804</v>
      </c>
      <c r="AF25" s="4">
        <v>2.2000000000000002</v>
      </c>
      <c r="AG25" s="4">
        <v>7.9560000000000004</v>
      </c>
      <c r="AH25" s="4">
        <v>273.74932699999999</v>
      </c>
      <c r="AI25" s="4">
        <v>7.7754589999999997</v>
      </c>
      <c r="AJ25" s="4">
        <v>97.104607000000001</v>
      </c>
      <c r="AK25" s="4">
        <v>448</v>
      </c>
      <c r="AL25" s="4">
        <v>1</v>
      </c>
      <c r="AM25" s="4">
        <v>66</v>
      </c>
      <c r="AN25" s="4">
        <v>78</v>
      </c>
      <c r="AO25" s="4">
        <v>12.328932</v>
      </c>
      <c r="AP25" s="4">
        <v>152.69999999999999</v>
      </c>
      <c r="AQ25" s="4">
        <v>0</v>
      </c>
      <c r="AR25" s="4">
        <v>9</v>
      </c>
      <c r="AS25" s="4">
        <v>2752</v>
      </c>
      <c r="AT25" s="4">
        <v>0.03</v>
      </c>
      <c r="AU25" s="4">
        <v>1.956</v>
      </c>
      <c r="AV25" s="4">
        <v>24874</v>
      </c>
      <c r="AW25" s="4">
        <v>0</v>
      </c>
      <c r="AX25" s="30">
        <v>0.45</v>
      </c>
      <c r="AY25">
        <v>0.78</v>
      </c>
      <c r="AZ25" t="s">
        <v>70</v>
      </c>
      <c r="BA25" t="s">
        <v>467</v>
      </c>
      <c r="BB25">
        <v>2</v>
      </c>
      <c r="BC25" t="s">
        <v>471</v>
      </c>
      <c r="BD25">
        <v>17</v>
      </c>
      <c r="BE25">
        <v>110285.68799999999</v>
      </c>
      <c r="BF25">
        <v>0.13076053893774503</v>
      </c>
      <c r="BG25">
        <v>0.10199322037144112</v>
      </c>
      <c r="BH25">
        <v>261097.72200000001</v>
      </c>
      <c r="BI25">
        <v>5.5232255147748856E-2</v>
      </c>
      <c r="BJ25">
        <v>4.3081159015244112E-2</v>
      </c>
      <c r="BK25">
        <v>1</v>
      </c>
      <c r="BL25" t="s">
        <v>70</v>
      </c>
      <c r="BM25">
        <v>0</v>
      </c>
      <c r="BN25" t="s">
        <v>448</v>
      </c>
    </row>
    <row r="26" spans="1:66">
      <c r="A26" s="141" t="str">
        <f t="shared" si="20"/>
        <v>태양여객</v>
      </c>
      <c r="B26" s="141" t="str">
        <f t="shared" si="1"/>
        <v>581</v>
      </c>
      <c r="C26" s="142" t="str">
        <f t="shared" si="21"/>
        <v>72바1916</v>
      </c>
      <c r="D26" s="116" t="str">
        <f t="shared" si="22"/>
        <v>중형</v>
      </c>
      <c r="E26" s="112" t="str">
        <f t="shared" si="16"/>
        <v>D</v>
      </c>
      <c r="F26" s="162">
        <f t="shared" si="17"/>
        <v>0.72333333333333338</v>
      </c>
      <c r="G26" s="163">
        <f t="shared" si="18"/>
        <v>1.736</v>
      </c>
      <c r="H26" s="164">
        <f t="shared" si="19"/>
        <v>2.4</v>
      </c>
      <c r="I26" s="165">
        <f t="shared" si="23"/>
        <v>1400.8630000000001</v>
      </c>
      <c r="J26" s="166">
        <f t="shared" si="24"/>
        <v>2.8400758169099361E-2</v>
      </c>
      <c r="K26" s="166">
        <f t="shared" si="25"/>
        <v>0.34687727655900835</v>
      </c>
      <c r="L26" s="166">
        <f t="shared" si="26"/>
        <v>0.12920606797381329</v>
      </c>
      <c r="M26" s="167">
        <f t="shared" si="27"/>
        <v>6.1429999999999998</v>
      </c>
      <c r="N26" s="168">
        <f t="shared" si="28"/>
        <v>0.28599999999999998</v>
      </c>
      <c r="O26" s="168">
        <f t="shared" si="29"/>
        <v>5.9960000000000004</v>
      </c>
      <c r="P26" s="169">
        <f t="shared" si="30"/>
        <v>0</v>
      </c>
      <c r="Q26" s="170">
        <f t="shared" si="31"/>
        <v>74</v>
      </c>
      <c r="R26" s="171">
        <f t="shared" si="32"/>
        <v>21.729652835700744</v>
      </c>
      <c r="S26" s="143">
        <f t="shared" si="33"/>
        <v>4</v>
      </c>
      <c r="T26" s="143">
        <f t="shared" si="34"/>
        <v>84</v>
      </c>
      <c r="U26" t="s">
        <v>119</v>
      </c>
      <c r="V26" s="5" t="s">
        <v>123</v>
      </c>
      <c r="W26" t="s">
        <v>119</v>
      </c>
      <c r="X26" s="5" t="s">
        <v>123</v>
      </c>
      <c r="Y26" t="s">
        <v>226</v>
      </c>
      <c r="Z26" t="s">
        <v>198</v>
      </c>
      <c r="AA26" t="s">
        <v>205</v>
      </c>
      <c r="AB26">
        <v>533</v>
      </c>
      <c r="AC26" s="1">
        <v>1400.8630000000001</v>
      </c>
      <c r="AD26" s="1">
        <v>806.79300000000001</v>
      </c>
      <c r="AE26" s="28">
        <v>1.736</v>
      </c>
      <c r="AF26">
        <v>2.4</v>
      </c>
      <c r="AG26">
        <v>6.1429999999999998</v>
      </c>
      <c r="AH26">
        <v>103.19439300000001</v>
      </c>
      <c r="AI26">
        <v>2.9307989999999999</v>
      </c>
      <c r="AJ26">
        <v>35.795789999999997</v>
      </c>
      <c r="AK26">
        <v>181</v>
      </c>
      <c r="AL26">
        <v>4</v>
      </c>
      <c r="AM26">
        <v>84</v>
      </c>
      <c r="AN26">
        <v>74</v>
      </c>
      <c r="AO26">
        <v>13.574991000000001</v>
      </c>
      <c r="AP26">
        <v>95.6</v>
      </c>
      <c r="AQ26">
        <v>0</v>
      </c>
      <c r="AR26">
        <v>9</v>
      </c>
      <c r="AS26">
        <v>1348</v>
      </c>
      <c r="AT26">
        <v>0.28599999999999998</v>
      </c>
      <c r="AU26">
        <v>5.9960000000000004</v>
      </c>
      <c r="AV26">
        <v>10305</v>
      </c>
      <c r="AW26">
        <v>0</v>
      </c>
      <c r="AX26" s="29">
        <v>0.35</v>
      </c>
      <c r="AY26">
        <v>0.83117647058823529</v>
      </c>
      <c r="AZ26" t="s">
        <v>67</v>
      </c>
      <c r="BA26" t="s">
        <v>467</v>
      </c>
      <c r="BB26">
        <v>1</v>
      </c>
      <c r="BC26" t="s">
        <v>472</v>
      </c>
      <c r="BD26">
        <v>10</v>
      </c>
      <c r="BE26">
        <v>110285.68799999999</v>
      </c>
      <c r="BF26">
        <v>0.12954738968487009</v>
      </c>
      <c r="BG26">
        <v>0.10767674213218908</v>
      </c>
      <c r="BH26">
        <v>261097.72200000001</v>
      </c>
      <c r="BI26">
        <v>5.471983014849896E-2</v>
      </c>
      <c r="BJ26">
        <v>4.548183529401708E-2</v>
      </c>
      <c r="BK26">
        <v>1</v>
      </c>
      <c r="BL26" t="s">
        <v>67</v>
      </c>
      <c r="BM26">
        <v>0</v>
      </c>
      <c r="BN26" t="s">
        <v>448</v>
      </c>
    </row>
    <row r="27" spans="1:66">
      <c r="A27" s="144" t="str">
        <f t="shared" si="20"/>
        <v>태양여객</v>
      </c>
      <c r="B27" s="144" t="str">
        <f t="shared" si="1"/>
        <v>583</v>
      </c>
      <c r="C27" s="145" t="str">
        <f t="shared" si="21"/>
        <v>71바5259</v>
      </c>
      <c r="D27" s="133" t="str">
        <f t="shared" si="22"/>
        <v>중형</v>
      </c>
      <c r="E27" s="129" t="str">
        <f t="shared" si="16"/>
        <v>C</v>
      </c>
      <c r="F27" s="152">
        <f t="shared" si="17"/>
        <v>0.78923076923076918</v>
      </c>
      <c r="G27" s="153">
        <f t="shared" si="18"/>
        <v>2.052</v>
      </c>
      <c r="H27" s="154">
        <f t="shared" si="19"/>
        <v>2.6</v>
      </c>
      <c r="I27" s="155">
        <f t="shared" si="23"/>
        <v>6224.2269999999999</v>
      </c>
      <c r="J27" s="156">
        <f t="shared" si="24"/>
        <v>3.679369380806758E-2</v>
      </c>
      <c r="K27" s="156">
        <f t="shared" si="25"/>
        <v>0.36538412897754485</v>
      </c>
      <c r="L27" s="156">
        <f t="shared" si="26"/>
        <v>0.1633937836778768</v>
      </c>
      <c r="M27" s="157">
        <f t="shared" si="27"/>
        <v>12.711</v>
      </c>
      <c r="N27" s="158">
        <f t="shared" si="28"/>
        <v>0.17699999999999999</v>
      </c>
      <c r="O27" s="158">
        <f t="shared" si="29"/>
        <v>10.475</v>
      </c>
      <c r="P27" s="159">
        <f t="shared" si="30"/>
        <v>3.3333333333333335E-3</v>
      </c>
      <c r="Q27" s="160">
        <f t="shared" si="31"/>
        <v>88</v>
      </c>
      <c r="R27" s="161">
        <f t="shared" si="32"/>
        <v>24.965858408161363</v>
      </c>
      <c r="S27" s="146">
        <f t="shared" si="33"/>
        <v>11</v>
      </c>
      <c r="T27" s="146">
        <f t="shared" si="34"/>
        <v>652</v>
      </c>
      <c r="U27" t="s">
        <v>119</v>
      </c>
      <c r="V27" t="s">
        <v>124</v>
      </c>
      <c r="W27" t="s">
        <v>119</v>
      </c>
      <c r="X27" s="4" t="s">
        <v>124</v>
      </c>
      <c r="Y27" s="4" t="s">
        <v>473</v>
      </c>
      <c r="Z27" s="4" t="s">
        <v>198</v>
      </c>
      <c r="AA27" s="4" t="s">
        <v>48</v>
      </c>
      <c r="AB27" s="4">
        <v>533</v>
      </c>
      <c r="AC27" s="4">
        <v>6224.2269999999999</v>
      </c>
      <c r="AD27" s="4">
        <v>3033.569</v>
      </c>
      <c r="AE27" s="4">
        <v>2.052</v>
      </c>
      <c r="AF27" s="4">
        <v>2.6</v>
      </c>
      <c r="AG27" s="4">
        <v>12.711</v>
      </c>
      <c r="AH27" s="4">
        <v>417.02961599999998</v>
      </c>
      <c r="AI27" s="4">
        <v>15.344060000000001</v>
      </c>
      <c r="AJ27" s="4">
        <v>152.376003</v>
      </c>
      <c r="AK27" s="4">
        <v>1017</v>
      </c>
      <c r="AL27" s="4">
        <v>11</v>
      </c>
      <c r="AM27" s="4">
        <v>652</v>
      </c>
      <c r="AN27" s="4">
        <v>88</v>
      </c>
      <c r="AO27" s="4">
        <v>14.925143</v>
      </c>
      <c r="AP27" s="4">
        <v>815.4</v>
      </c>
      <c r="AQ27" s="4">
        <v>0.2</v>
      </c>
      <c r="AR27" s="4">
        <v>113</v>
      </c>
      <c r="AS27" s="4">
        <v>58406</v>
      </c>
      <c r="AT27" s="4">
        <v>0.17699999999999999</v>
      </c>
      <c r="AU27" s="4">
        <v>10.475</v>
      </c>
      <c r="AV27" s="4">
        <v>26634</v>
      </c>
      <c r="AW27" s="4">
        <v>0</v>
      </c>
      <c r="AX27" s="30">
        <v>0.54</v>
      </c>
      <c r="AY27">
        <v>0.89323529411764702</v>
      </c>
      <c r="AZ27" t="s">
        <v>69</v>
      </c>
      <c r="BA27" t="s">
        <v>467</v>
      </c>
      <c r="BB27">
        <v>1</v>
      </c>
      <c r="BC27" t="s">
        <v>474</v>
      </c>
      <c r="BD27">
        <v>10</v>
      </c>
      <c r="BE27">
        <v>110285.68799999999</v>
      </c>
      <c r="BF27">
        <v>0.13299329465125156</v>
      </c>
      <c r="BG27">
        <v>0.11879430466348559</v>
      </c>
      <c r="BH27">
        <v>261097.72200000001</v>
      </c>
      <c r="BI27">
        <v>5.6175354145755432E-2</v>
      </c>
      <c r="BJ27">
        <v>5.0177808982546833E-2</v>
      </c>
      <c r="BK27">
        <v>1</v>
      </c>
      <c r="BL27" t="s">
        <v>69</v>
      </c>
      <c r="BM27">
        <v>0</v>
      </c>
      <c r="BN27" t="s">
        <v>448</v>
      </c>
    </row>
    <row r="28" spans="1:66">
      <c r="A28" s="141" t="str">
        <f t="shared" si="20"/>
        <v>태양여객</v>
      </c>
      <c r="B28" s="141" t="str">
        <f t="shared" si="1"/>
        <v>583</v>
      </c>
      <c r="C28" s="142" t="str">
        <f t="shared" si="21"/>
        <v>71바6557</v>
      </c>
      <c r="D28" s="116" t="str">
        <f t="shared" si="22"/>
        <v>중형</v>
      </c>
      <c r="E28" s="112" t="str">
        <f t="shared" si="16"/>
        <v>S</v>
      </c>
      <c r="F28" s="162">
        <f t="shared" si="17"/>
        <v>0.84423076923076912</v>
      </c>
      <c r="G28" s="163">
        <f t="shared" si="18"/>
        <v>2.1949999999999998</v>
      </c>
      <c r="H28" s="164">
        <f t="shared" si="19"/>
        <v>2.6</v>
      </c>
      <c r="I28" s="165">
        <f t="shared" si="23"/>
        <v>6075.9049999999997</v>
      </c>
      <c r="J28" s="166">
        <f t="shared" si="24"/>
        <v>3.0816244855389068E-2</v>
      </c>
      <c r="K28" s="166">
        <f t="shared" si="25"/>
        <v>0.31009942102166793</v>
      </c>
      <c r="L28" s="166">
        <f t="shared" si="26"/>
        <v>0.21395989568632162</v>
      </c>
      <c r="M28" s="167">
        <f t="shared" si="27"/>
        <v>11.396000000000001</v>
      </c>
      <c r="N28" s="168">
        <f t="shared" si="28"/>
        <v>0</v>
      </c>
      <c r="O28" s="168">
        <f t="shared" si="29"/>
        <v>9.7929999999999993</v>
      </c>
      <c r="P28" s="169">
        <f t="shared" si="30"/>
        <v>0.13</v>
      </c>
      <c r="Q28" s="170">
        <f t="shared" si="31"/>
        <v>88</v>
      </c>
      <c r="R28" s="171">
        <f t="shared" si="32"/>
        <v>22.816360801670847</v>
      </c>
      <c r="S28" s="143">
        <f t="shared" si="33"/>
        <v>0</v>
      </c>
      <c r="T28" s="143">
        <f t="shared" si="34"/>
        <v>595</v>
      </c>
      <c r="U28" t="s">
        <v>119</v>
      </c>
      <c r="V28" t="s">
        <v>124</v>
      </c>
      <c r="W28" s="4" t="s">
        <v>119</v>
      </c>
      <c r="X28" s="4" t="s">
        <v>124</v>
      </c>
      <c r="Y28" s="4" t="s">
        <v>227</v>
      </c>
      <c r="Z28" s="4" t="s">
        <v>198</v>
      </c>
      <c r="AA28" s="4" t="s">
        <v>48</v>
      </c>
      <c r="AB28" s="4">
        <v>533</v>
      </c>
      <c r="AC28" s="4">
        <v>6075.9049999999997</v>
      </c>
      <c r="AD28" s="4">
        <v>2767.7020000000002</v>
      </c>
      <c r="AE28" s="4">
        <v>2.1949999999999998</v>
      </c>
      <c r="AF28" s="4">
        <v>2.6</v>
      </c>
      <c r="AG28" s="4">
        <v>11.396000000000001</v>
      </c>
      <c r="AH28" s="4">
        <v>404.03930000000003</v>
      </c>
      <c r="AI28" s="4">
        <v>12.450974</v>
      </c>
      <c r="AJ28" s="4">
        <v>125.29235300000001</v>
      </c>
      <c r="AK28" s="4">
        <v>1300</v>
      </c>
      <c r="AL28" s="4">
        <v>0</v>
      </c>
      <c r="AM28" s="4">
        <v>595</v>
      </c>
      <c r="AN28" s="4">
        <v>88</v>
      </c>
      <c r="AO28" s="4">
        <v>15.037905</v>
      </c>
      <c r="AP28" s="4">
        <v>413.7</v>
      </c>
      <c r="AQ28" s="4">
        <v>7.8</v>
      </c>
      <c r="AR28" s="4">
        <v>38</v>
      </c>
      <c r="AS28" s="4">
        <v>8555</v>
      </c>
      <c r="AT28" s="4">
        <v>0</v>
      </c>
      <c r="AU28" s="4">
        <v>9.7929999999999993</v>
      </c>
      <c r="AV28" s="4">
        <v>53265</v>
      </c>
      <c r="AW28" s="4">
        <v>0</v>
      </c>
      <c r="AX28" s="30">
        <v>0.59</v>
      </c>
      <c r="AY28">
        <v>1.02</v>
      </c>
      <c r="AZ28" t="s">
        <v>71</v>
      </c>
      <c r="BA28" t="s">
        <v>467</v>
      </c>
      <c r="BB28">
        <v>1</v>
      </c>
      <c r="BC28" t="s">
        <v>475</v>
      </c>
      <c r="BD28">
        <v>12</v>
      </c>
      <c r="BE28">
        <v>110285.68799999999</v>
      </c>
      <c r="BF28">
        <v>0.13016616444374904</v>
      </c>
      <c r="BG28">
        <v>0.13276948773262401</v>
      </c>
      <c r="BH28">
        <v>261097.72200000001</v>
      </c>
      <c r="BI28">
        <v>5.4981195891092453E-2</v>
      </c>
      <c r="BJ28">
        <v>5.6080819808914301E-2</v>
      </c>
      <c r="BK28">
        <v>1</v>
      </c>
      <c r="BL28" t="s">
        <v>66</v>
      </c>
      <c r="BM28">
        <v>1</v>
      </c>
      <c r="BN28" t="s">
        <v>451</v>
      </c>
    </row>
    <row r="29" spans="1:66">
      <c r="A29" s="144" t="str">
        <f t="shared" si="20"/>
        <v>태양여객</v>
      </c>
      <c r="B29" s="144" t="str">
        <f t="shared" si="1"/>
        <v>583</v>
      </c>
      <c r="C29" s="145" t="str">
        <f t="shared" si="21"/>
        <v>71바7013</v>
      </c>
      <c r="D29" s="133" t="str">
        <f t="shared" si="22"/>
        <v>중형</v>
      </c>
      <c r="E29" s="129" t="str">
        <f t="shared" si="16"/>
        <v>B</v>
      </c>
      <c r="F29" s="152">
        <f t="shared" si="17"/>
        <v>0.88000000000000012</v>
      </c>
      <c r="G29" s="153">
        <f t="shared" si="18"/>
        <v>2.2000000000000002</v>
      </c>
      <c r="H29" s="154">
        <f t="shared" si="19"/>
        <v>2.5</v>
      </c>
      <c r="I29" s="155">
        <f t="shared" si="23"/>
        <v>6193.3519999999999</v>
      </c>
      <c r="J29" s="156">
        <f t="shared" si="24"/>
        <v>2.7128469169470402E-2</v>
      </c>
      <c r="K29" s="156">
        <f t="shared" si="25"/>
        <v>0.32210636989890618</v>
      </c>
      <c r="L29" s="156">
        <f t="shared" si="26"/>
        <v>0.20861078136685918</v>
      </c>
      <c r="M29" s="157">
        <f t="shared" si="27"/>
        <v>11.006</v>
      </c>
      <c r="N29" s="158">
        <f t="shared" si="28"/>
        <v>0</v>
      </c>
      <c r="O29" s="158">
        <f t="shared" si="29"/>
        <v>6.5549999999999997</v>
      </c>
      <c r="P29" s="159">
        <f t="shared" si="30"/>
        <v>0.28666666666666668</v>
      </c>
      <c r="Q29" s="160">
        <f t="shared" si="31"/>
        <v>95</v>
      </c>
      <c r="R29" s="161">
        <f t="shared" si="32"/>
        <v>23.572056625471234</v>
      </c>
      <c r="S29" s="146">
        <f t="shared" si="33"/>
        <v>0</v>
      </c>
      <c r="T29" s="146">
        <f t="shared" si="34"/>
        <v>406</v>
      </c>
      <c r="U29" t="s">
        <v>119</v>
      </c>
      <c r="V29" s="5" t="s">
        <v>124</v>
      </c>
      <c r="W29" t="s">
        <v>119</v>
      </c>
      <c r="X29" s="5" t="s">
        <v>124</v>
      </c>
      <c r="Y29" t="s">
        <v>228</v>
      </c>
      <c r="Z29" t="s">
        <v>198</v>
      </c>
      <c r="AA29" t="s">
        <v>48</v>
      </c>
      <c r="AB29">
        <v>533</v>
      </c>
      <c r="AC29" s="1">
        <v>6193.3519999999999</v>
      </c>
      <c r="AD29" s="1">
        <v>2815.6950000000002</v>
      </c>
      <c r="AE29" s="28">
        <v>2.2000000000000002</v>
      </c>
      <c r="AF29">
        <v>2.5</v>
      </c>
      <c r="AG29">
        <v>11.006</v>
      </c>
      <c r="AH29">
        <v>403.74205899999998</v>
      </c>
      <c r="AI29">
        <v>10.952904</v>
      </c>
      <c r="AJ29">
        <v>130.047889</v>
      </c>
      <c r="AK29">
        <v>1292</v>
      </c>
      <c r="AL29">
        <v>0</v>
      </c>
      <c r="AM29">
        <v>406</v>
      </c>
      <c r="AN29">
        <v>95</v>
      </c>
      <c r="AO29">
        <v>15.339873000000001</v>
      </c>
      <c r="AP29">
        <v>306.3</v>
      </c>
      <c r="AQ29">
        <v>17.2</v>
      </c>
      <c r="AR29">
        <v>32</v>
      </c>
      <c r="AS29">
        <v>9453</v>
      </c>
      <c r="AT29">
        <v>0</v>
      </c>
      <c r="AU29">
        <v>6.5549999999999997</v>
      </c>
      <c r="AV29">
        <v>55233</v>
      </c>
      <c r="AW29">
        <v>0</v>
      </c>
      <c r="AX29" s="29">
        <v>0.56000000000000005</v>
      </c>
      <c r="AY29">
        <v>0.93294117647058827</v>
      </c>
      <c r="AZ29" t="s">
        <v>68</v>
      </c>
      <c r="BA29" t="s">
        <v>467</v>
      </c>
      <c r="BB29">
        <v>1</v>
      </c>
      <c r="BC29" t="s">
        <v>476</v>
      </c>
      <c r="BD29">
        <v>11</v>
      </c>
      <c r="BE29">
        <v>110285.68799999999</v>
      </c>
      <c r="BF29">
        <v>0.1190145724076183</v>
      </c>
      <c r="BG29">
        <v>0.11103359519910742</v>
      </c>
      <c r="BH29">
        <v>261097.72200000001</v>
      </c>
      <c r="BI29">
        <v>5.0270848399052673E-2</v>
      </c>
      <c r="BJ29">
        <v>4.6899744447586787E-2</v>
      </c>
      <c r="BK29">
        <v>1</v>
      </c>
      <c r="BL29" t="s">
        <v>68</v>
      </c>
      <c r="BM29">
        <v>0</v>
      </c>
      <c r="BN29" t="s">
        <v>448</v>
      </c>
    </row>
    <row r="30" spans="1:66">
      <c r="A30" s="141" t="str">
        <f t="shared" si="20"/>
        <v>태양여객</v>
      </c>
      <c r="B30" s="141" t="str">
        <f t="shared" si="1"/>
        <v>583</v>
      </c>
      <c r="C30" s="142" t="str">
        <f t="shared" si="21"/>
        <v>71바7158</v>
      </c>
      <c r="D30" s="116" t="str">
        <f t="shared" si="22"/>
        <v>중형</v>
      </c>
      <c r="E30" s="112" t="str">
        <f t="shared" si="16"/>
        <v>C</v>
      </c>
      <c r="F30" s="162">
        <f t="shared" si="17"/>
        <v>0.78760000000000008</v>
      </c>
      <c r="G30" s="163">
        <f t="shared" si="18"/>
        <v>1.9690000000000001</v>
      </c>
      <c r="H30" s="164">
        <f t="shared" si="19"/>
        <v>2.5</v>
      </c>
      <c r="I30" s="165">
        <f t="shared" si="23"/>
        <v>6607.4740000000002</v>
      </c>
      <c r="J30" s="166">
        <f t="shared" si="24"/>
        <v>4.7015757467283925E-2</v>
      </c>
      <c r="K30" s="166">
        <f t="shared" si="25"/>
        <v>0.3684842982524677</v>
      </c>
      <c r="L30" s="166">
        <f t="shared" si="26"/>
        <v>0.26515427832179134</v>
      </c>
      <c r="M30" s="167">
        <f t="shared" si="27"/>
        <v>13.973000000000001</v>
      </c>
      <c r="N30" s="168">
        <f t="shared" si="28"/>
        <v>0.151</v>
      </c>
      <c r="O30" s="168">
        <f t="shared" si="29"/>
        <v>11.714</v>
      </c>
      <c r="P30" s="169">
        <f t="shared" si="30"/>
        <v>2.02</v>
      </c>
      <c r="Q30" s="170">
        <f t="shared" si="31"/>
        <v>91</v>
      </c>
      <c r="R30" s="171">
        <f t="shared" si="32"/>
        <v>25.492579336556361</v>
      </c>
      <c r="S30" s="143">
        <f t="shared" si="33"/>
        <v>10</v>
      </c>
      <c r="T30" s="143">
        <f t="shared" si="34"/>
        <v>774</v>
      </c>
      <c r="U30" t="s">
        <v>119</v>
      </c>
      <c r="V30" t="s">
        <v>124</v>
      </c>
      <c r="W30" t="s">
        <v>119</v>
      </c>
      <c r="X30" s="4" t="s">
        <v>124</v>
      </c>
      <c r="Y30" s="4" t="s">
        <v>229</v>
      </c>
      <c r="Z30" s="4" t="s">
        <v>198</v>
      </c>
      <c r="AA30" s="4" t="s">
        <v>48</v>
      </c>
      <c r="AB30" s="4">
        <v>533</v>
      </c>
      <c r="AC30" s="4">
        <v>6607.4740000000002</v>
      </c>
      <c r="AD30" s="4">
        <v>3355.1480000000001</v>
      </c>
      <c r="AE30" s="4">
        <v>1.9690000000000001</v>
      </c>
      <c r="AF30" s="4">
        <v>2.5</v>
      </c>
      <c r="AG30" s="4">
        <v>13.973000000000001</v>
      </c>
      <c r="AH30" s="4">
        <v>443.44239299999998</v>
      </c>
      <c r="AI30" s="4">
        <v>20.848780000000001</v>
      </c>
      <c r="AJ30" s="4">
        <v>163.40155899999999</v>
      </c>
      <c r="AK30" s="4">
        <v>1752</v>
      </c>
      <c r="AL30" s="4">
        <v>10</v>
      </c>
      <c r="AM30" s="4">
        <v>774</v>
      </c>
      <c r="AN30" s="4">
        <v>91</v>
      </c>
      <c r="AO30" s="4">
        <v>14.900411</v>
      </c>
      <c r="AP30" s="4">
        <v>3692.4</v>
      </c>
      <c r="AQ30" s="4">
        <v>121.2</v>
      </c>
      <c r="AR30" s="4">
        <v>126</v>
      </c>
      <c r="AS30" s="4">
        <v>72146</v>
      </c>
      <c r="AT30" s="4">
        <v>0.151</v>
      </c>
      <c r="AU30" s="4">
        <v>11.714</v>
      </c>
      <c r="AV30" s="4">
        <v>35441</v>
      </c>
      <c r="AW30" s="4">
        <v>0</v>
      </c>
      <c r="AX30" s="30">
        <v>0.54</v>
      </c>
      <c r="AY30">
        <v>0.87849999999999995</v>
      </c>
      <c r="AZ30" t="s">
        <v>69</v>
      </c>
      <c r="BA30" t="s">
        <v>477</v>
      </c>
      <c r="BB30">
        <v>4</v>
      </c>
      <c r="BC30" t="s">
        <v>478</v>
      </c>
      <c r="BD30">
        <v>14</v>
      </c>
      <c r="BE30">
        <v>61099.310000000005</v>
      </c>
      <c r="BF30">
        <v>9.8806876869804258E-2</v>
      </c>
      <c r="BG30">
        <v>8.6801841330123031E-2</v>
      </c>
      <c r="BH30">
        <v>261097.72200000001</v>
      </c>
      <c r="BI30">
        <v>2.3121733708576744E-2</v>
      </c>
      <c r="BJ30">
        <v>2.0312443062984669E-2</v>
      </c>
      <c r="BK30">
        <v>1</v>
      </c>
      <c r="BL30" t="s">
        <v>68</v>
      </c>
      <c r="BM30">
        <v>-1</v>
      </c>
      <c r="BN30" t="s">
        <v>446</v>
      </c>
    </row>
    <row r="31" spans="1:66">
      <c r="A31" s="144" t="str">
        <f t="shared" si="20"/>
        <v>태양여객</v>
      </c>
      <c r="B31" s="144" t="str">
        <f t="shared" si="1"/>
        <v>583</v>
      </c>
      <c r="C31" s="145" t="str">
        <f t="shared" si="21"/>
        <v>71바7403</v>
      </c>
      <c r="D31" s="133" t="str">
        <f t="shared" si="22"/>
        <v>중형</v>
      </c>
      <c r="E31" s="129" t="str">
        <f t="shared" si="16"/>
        <v>C</v>
      </c>
      <c r="F31" s="152">
        <f t="shared" si="17"/>
        <v>0.85307692307692307</v>
      </c>
      <c r="G31" s="153">
        <f t="shared" si="18"/>
        <v>2.218</v>
      </c>
      <c r="H31" s="154">
        <f t="shared" si="19"/>
        <v>2.6</v>
      </c>
      <c r="I31" s="155">
        <f t="shared" si="23"/>
        <v>6012.6530000000002</v>
      </c>
      <c r="J31" s="156">
        <f t="shared" si="24"/>
        <v>2.7449441556821622E-2</v>
      </c>
      <c r="K31" s="156">
        <f t="shared" si="25"/>
        <v>0.32132304799106726</v>
      </c>
      <c r="L31" s="156">
        <f t="shared" si="26"/>
        <v>0.25745706595740681</v>
      </c>
      <c r="M31" s="157">
        <f t="shared" si="27"/>
        <v>10.864000000000001</v>
      </c>
      <c r="N31" s="158">
        <f t="shared" si="28"/>
        <v>0</v>
      </c>
      <c r="O31" s="158">
        <f t="shared" si="29"/>
        <v>5.5049999999999999</v>
      </c>
      <c r="P31" s="159">
        <f t="shared" si="30"/>
        <v>3.3333333333333333E-2</v>
      </c>
      <c r="Q31" s="160">
        <f t="shared" si="31"/>
        <v>91</v>
      </c>
      <c r="R31" s="161">
        <f t="shared" si="32"/>
        <v>23.583566908646151</v>
      </c>
      <c r="S31" s="146">
        <f t="shared" si="33"/>
        <v>0</v>
      </c>
      <c r="T31" s="146">
        <f t="shared" si="34"/>
        <v>331</v>
      </c>
      <c r="U31" t="s">
        <v>119</v>
      </c>
      <c r="V31" t="s">
        <v>124</v>
      </c>
      <c r="W31" s="4" t="s">
        <v>119</v>
      </c>
      <c r="X31" s="4" t="s">
        <v>124</v>
      </c>
      <c r="Y31" s="4" t="s">
        <v>230</v>
      </c>
      <c r="Z31" s="4" t="s">
        <v>198</v>
      </c>
      <c r="AA31" s="4" t="s">
        <v>48</v>
      </c>
      <c r="AB31" s="4">
        <v>533</v>
      </c>
      <c r="AC31" s="4">
        <v>6012.6530000000002</v>
      </c>
      <c r="AD31" s="4">
        <v>2711.3470000000002</v>
      </c>
      <c r="AE31" s="4">
        <v>2.218</v>
      </c>
      <c r="AF31" s="4">
        <v>2.6</v>
      </c>
      <c r="AG31" s="4">
        <v>10.864000000000001</v>
      </c>
      <c r="AH31" s="4">
        <v>391.49291899999997</v>
      </c>
      <c r="AI31" s="4">
        <v>10.746262</v>
      </c>
      <c r="AJ31" s="4">
        <v>125.795698</v>
      </c>
      <c r="AK31" s="4">
        <v>1548</v>
      </c>
      <c r="AL31" s="4">
        <v>0</v>
      </c>
      <c r="AM31" s="4">
        <v>331</v>
      </c>
      <c r="AN31" s="4">
        <v>91</v>
      </c>
      <c r="AO31" s="4">
        <v>15.358267</v>
      </c>
      <c r="AP31" s="4">
        <v>334</v>
      </c>
      <c r="AQ31" s="4">
        <v>2</v>
      </c>
      <c r="AR31" s="4">
        <v>31</v>
      </c>
      <c r="AS31" s="4">
        <v>8992</v>
      </c>
      <c r="AT31" s="4">
        <v>0</v>
      </c>
      <c r="AU31" s="4">
        <v>5.5049999999999999</v>
      </c>
      <c r="AV31" s="4">
        <v>51620</v>
      </c>
      <c r="AW31" s="4">
        <v>0</v>
      </c>
      <c r="AX31" s="4">
        <v>0.56000000000000005</v>
      </c>
      <c r="AY31">
        <v>0.871</v>
      </c>
      <c r="AZ31" t="s">
        <v>69</v>
      </c>
      <c r="BA31" t="s">
        <v>477</v>
      </c>
      <c r="BB31">
        <v>5</v>
      </c>
      <c r="BC31" t="s">
        <v>479</v>
      </c>
      <c r="BD31">
        <v>9</v>
      </c>
      <c r="BE31">
        <v>61099.310000000005</v>
      </c>
      <c r="BF31">
        <v>0.10916624099355622</v>
      </c>
      <c r="BG31">
        <v>9.5083795905387472E-2</v>
      </c>
      <c r="BH31">
        <v>261097.72200000001</v>
      </c>
      <c r="BI31">
        <v>2.5545921844542175E-2</v>
      </c>
      <c r="BJ31">
        <v>2.2250497926596235E-2</v>
      </c>
      <c r="BK31">
        <v>1</v>
      </c>
      <c r="BL31" t="s">
        <v>68</v>
      </c>
      <c r="BM31">
        <v>-1</v>
      </c>
      <c r="BN31" t="s">
        <v>446</v>
      </c>
    </row>
    <row r="32" spans="1:66">
      <c r="A32" s="141" t="str">
        <f t="shared" si="20"/>
        <v>태양여객</v>
      </c>
      <c r="B32" s="141" t="str">
        <f t="shared" si="1"/>
        <v>583</v>
      </c>
      <c r="C32" s="142" t="str">
        <f t="shared" si="21"/>
        <v>71바7407</v>
      </c>
      <c r="D32" s="116" t="str">
        <f t="shared" si="22"/>
        <v>중형</v>
      </c>
      <c r="E32" s="112" t="str">
        <f t="shared" si="16"/>
        <v>A</v>
      </c>
      <c r="F32" s="162">
        <f t="shared" si="17"/>
        <v>0.80499999999999994</v>
      </c>
      <c r="G32" s="163">
        <f t="shared" si="18"/>
        <v>2.093</v>
      </c>
      <c r="H32" s="164">
        <f t="shared" si="19"/>
        <v>2.6</v>
      </c>
      <c r="I32" s="165">
        <f t="shared" si="23"/>
        <v>6761.598</v>
      </c>
      <c r="J32" s="166">
        <f t="shared" si="24"/>
        <v>2.3531233230234268E-2</v>
      </c>
      <c r="K32" s="166">
        <f t="shared" si="25"/>
        <v>0.32647090233718479</v>
      </c>
      <c r="L32" s="166">
        <f t="shared" si="26"/>
        <v>0.21311530203363169</v>
      </c>
      <c r="M32" s="167">
        <f t="shared" si="27"/>
        <v>12.068</v>
      </c>
      <c r="N32" s="168">
        <f t="shared" si="28"/>
        <v>0</v>
      </c>
      <c r="O32" s="168">
        <f t="shared" si="29"/>
        <v>4.1559999999999997</v>
      </c>
      <c r="P32" s="169">
        <f t="shared" si="30"/>
        <v>0.86166666666666669</v>
      </c>
      <c r="Q32" s="170">
        <f t="shared" si="31"/>
        <v>89</v>
      </c>
      <c r="R32" s="171">
        <f t="shared" si="32"/>
        <v>24.181152015227607</v>
      </c>
      <c r="S32" s="143">
        <f t="shared" si="33"/>
        <v>0</v>
      </c>
      <c r="T32" s="143">
        <f t="shared" si="34"/>
        <v>281</v>
      </c>
      <c r="U32" t="s">
        <v>119</v>
      </c>
      <c r="V32" s="5" t="s">
        <v>124</v>
      </c>
      <c r="W32" t="s">
        <v>119</v>
      </c>
      <c r="X32" s="5" t="s">
        <v>124</v>
      </c>
      <c r="Y32" t="s">
        <v>231</v>
      </c>
      <c r="Z32" t="s">
        <v>198</v>
      </c>
      <c r="AA32" t="s">
        <v>48</v>
      </c>
      <c r="AB32">
        <v>533</v>
      </c>
      <c r="AC32" s="1">
        <v>6761.598</v>
      </c>
      <c r="AD32" s="1">
        <v>3231.0940000000001</v>
      </c>
      <c r="AE32" s="28">
        <v>2.093</v>
      </c>
      <c r="AF32">
        <v>2.6</v>
      </c>
      <c r="AG32">
        <v>12.068</v>
      </c>
      <c r="AH32">
        <v>430.19011799999998</v>
      </c>
      <c r="AI32">
        <v>10.122904</v>
      </c>
      <c r="AJ32">
        <v>140.44455600000001</v>
      </c>
      <c r="AK32">
        <v>1441</v>
      </c>
      <c r="AL32">
        <v>0</v>
      </c>
      <c r="AM32">
        <v>281</v>
      </c>
      <c r="AN32">
        <v>89</v>
      </c>
      <c r="AO32">
        <v>15.717696999999999</v>
      </c>
      <c r="AP32">
        <v>1067.5999999999999</v>
      </c>
      <c r="AQ32">
        <v>51.7</v>
      </c>
      <c r="AR32">
        <v>46</v>
      </c>
      <c r="AS32">
        <v>19208</v>
      </c>
      <c r="AT32">
        <v>0</v>
      </c>
      <c r="AU32">
        <v>4.1559999999999997</v>
      </c>
      <c r="AV32">
        <v>58982</v>
      </c>
      <c r="AW32">
        <v>0</v>
      </c>
      <c r="AX32">
        <v>0.55000000000000004</v>
      </c>
      <c r="AY32">
        <v>0.99095238095238092</v>
      </c>
      <c r="AZ32" t="s">
        <v>66</v>
      </c>
      <c r="BA32" t="s">
        <v>477</v>
      </c>
      <c r="BB32">
        <v>1</v>
      </c>
      <c r="BC32" t="s">
        <v>480</v>
      </c>
      <c r="BD32">
        <v>10</v>
      </c>
      <c r="BE32">
        <v>61099.310000000005</v>
      </c>
      <c r="BF32">
        <v>0.10354202035996804</v>
      </c>
      <c r="BG32">
        <v>0.10260521160433023</v>
      </c>
      <c r="BH32">
        <v>261097.72200000001</v>
      </c>
      <c r="BI32">
        <v>2.4229801591298446E-2</v>
      </c>
      <c r="BJ32">
        <v>2.4010579576900982E-2</v>
      </c>
      <c r="BK32">
        <v>1</v>
      </c>
      <c r="BL32" t="s">
        <v>71</v>
      </c>
      <c r="BM32">
        <v>-1</v>
      </c>
      <c r="BN32" t="s">
        <v>446</v>
      </c>
    </row>
    <row r="33" spans="1:66">
      <c r="A33" s="144" t="str">
        <f t="shared" si="20"/>
        <v>태양여객</v>
      </c>
      <c r="B33" s="144" t="str">
        <f t="shared" si="1"/>
        <v>583</v>
      </c>
      <c r="C33" s="145" t="str">
        <f t="shared" si="21"/>
        <v>72바1870</v>
      </c>
      <c r="D33" s="133" t="str">
        <f t="shared" si="22"/>
        <v>중형</v>
      </c>
      <c r="E33" s="129" t="str">
        <f t="shared" si="16"/>
        <v>C</v>
      </c>
      <c r="F33" s="152">
        <f t="shared" si="17"/>
        <v>0.88840000000000008</v>
      </c>
      <c r="G33" s="153">
        <f t="shared" si="18"/>
        <v>2.2210000000000001</v>
      </c>
      <c r="H33" s="154">
        <f t="shared" si="19"/>
        <v>2.5</v>
      </c>
      <c r="I33" s="155">
        <f t="shared" si="23"/>
        <v>6357.8360000000002</v>
      </c>
      <c r="J33" s="156">
        <f t="shared" si="24"/>
        <v>2.3304381001344816E-2</v>
      </c>
      <c r="K33" s="156">
        <f t="shared" si="25"/>
        <v>0.34117743046754745</v>
      </c>
      <c r="L33" s="156">
        <f t="shared" si="26"/>
        <v>0.199596214812713</v>
      </c>
      <c r="M33" s="157">
        <f t="shared" si="27"/>
        <v>13.212999999999999</v>
      </c>
      <c r="N33" s="158">
        <f t="shared" si="28"/>
        <v>0</v>
      </c>
      <c r="O33" s="158">
        <f t="shared" si="29"/>
        <v>26.393000000000001</v>
      </c>
      <c r="P33" s="159">
        <f t="shared" si="30"/>
        <v>1.37</v>
      </c>
      <c r="Q33" s="160">
        <f t="shared" si="31"/>
        <v>92</v>
      </c>
      <c r="R33" s="161">
        <f t="shared" si="32"/>
        <v>24.528598087368913</v>
      </c>
      <c r="S33" s="146">
        <f t="shared" si="33"/>
        <v>0</v>
      </c>
      <c r="T33" s="146">
        <f t="shared" si="34"/>
        <v>1678</v>
      </c>
      <c r="U33" t="s">
        <v>119</v>
      </c>
      <c r="V33" t="s">
        <v>124</v>
      </c>
      <c r="W33" t="s">
        <v>119</v>
      </c>
      <c r="X33" s="4" t="s">
        <v>124</v>
      </c>
      <c r="Y33" s="4" t="s">
        <v>232</v>
      </c>
      <c r="Z33" s="4" t="s">
        <v>198</v>
      </c>
      <c r="AA33" s="4" t="s">
        <v>48</v>
      </c>
      <c r="AB33" s="4">
        <v>533</v>
      </c>
      <c r="AC33" s="4">
        <v>6357.8360000000002</v>
      </c>
      <c r="AD33" s="4">
        <v>2862.9690000000001</v>
      </c>
      <c r="AE33" s="4">
        <v>2.2210000000000001</v>
      </c>
      <c r="AF33" s="4">
        <v>2.5</v>
      </c>
      <c r="AG33" s="4">
        <v>13.212999999999999</v>
      </c>
      <c r="AH33" s="4">
        <v>407.85764699999999</v>
      </c>
      <c r="AI33" s="4">
        <v>9.5048700000000004</v>
      </c>
      <c r="AJ33" s="4">
        <v>139.151824</v>
      </c>
      <c r="AK33" s="4">
        <v>1269</v>
      </c>
      <c r="AL33" s="4">
        <v>0</v>
      </c>
      <c r="AM33" s="4">
        <v>1678</v>
      </c>
      <c r="AN33" s="4">
        <v>92</v>
      </c>
      <c r="AO33" s="4">
        <v>15.588369999999999</v>
      </c>
      <c r="AP33" s="4">
        <v>2268.6999999999998</v>
      </c>
      <c r="AQ33" s="4">
        <v>82.2</v>
      </c>
      <c r="AR33" s="4">
        <v>79</v>
      </c>
      <c r="AS33" s="4">
        <v>29748</v>
      </c>
      <c r="AT33" s="4">
        <v>0</v>
      </c>
      <c r="AU33" s="4">
        <v>26.393000000000001</v>
      </c>
      <c r="AV33" s="4">
        <v>52990</v>
      </c>
      <c r="AW33" s="4">
        <v>0</v>
      </c>
      <c r="AX33" s="4">
        <v>0.61</v>
      </c>
      <c r="AY33">
        <v>0.87857142857142856</v>
      </c>
      <c r="AZ33" t="s">
        <v>69</v>
      </c>
      <c r="BA33" t="s">
        <v>477</v>
      </c>
      <c r="BB33">
        <v>3</v>
      </c>
      <c r="BC33" t="s">
        <v>481</v>
      </c>
      <c r="BD33">
        <v>14</v>
      </c>
      <c r="BE33">
        <v>61099.310000000005</v>
      </c>
      <c r="BF33">
        <v>9.2577641220498233E-2</v>
      </c>
      <c r="BG33">
        <v>8.1336070500866303E-2</v>
      </c>
      <c r="BH33">
        <v>261097.72200000001</v>
      </c>
      <c r="BI33">
        <v>2.1664034280620803E-2</v>
      </c>
      <c r="BJ33">
        <v>1.9033401546545418E-2</v>
      </c>
      <c r="BK33">
        <v>1</v>
      </c>
      <c r="BL33" t="s">
        <v>68</v>
      </c>
      <c r="BM33">
        <v>-1</v>
      </c>
      <c r="BN33" t="s">
        <v>446</v>
      </c>
    </row>
    <row r="34" spans="1:66">
      <c r="A34" s="141" t="str">
        <f t="shared" si="20"/>
        <v>태양여객</v>
      </c>
      <c r="B34" s="141" t="str">
        <f t="shared" si="1"/>
        <v>590</v>
      </c>
      <c r="C34" s="142" t="str">
        <f t="shared" si="21"/>
        <v>71바5257</v>
      </c>
      <c r="D34" s="116" t="str">
        <f t="shared" si="22"/>
        <v>중형</v>
      </c>
      <c r="E34" s="112" t="str">
        <f t="shared" si="16"/>
        <v>B</v>
      </c>
      <c r="F34" s="162">
        <f t="shared" si="17"/>
        <v>0.80120000000000002</v>
      </c>
      <c r="G34" s="163">
        <f t="shared" si="18"/>
        <v>2.0030000000000001</v>
      </c>
      <c r="H34" s="164">
        <f t="shared" si="19"/>
        <v>2.5</v>
      </c>
      <c r="I34" s="165">
        <f t="shared" si="23"/>
        <v>5680.09</v>
      </c>
      <c r="J34" s="166">
        <f t="shared" si="24"/>
        <v>2.4082575657349892E-2</v>
      </c>
      <c r="K34" s="166">
        <f t="shared" si="25"/>
        <v>0.35171109249698651</v>
      </c>
      <c r="L34" s="166">
        <f t="shared" si="26"/>
        <v>0.10756871810129769</v>
      </c>
      <c r="M34" s="167">
        <f t="shared" si="27"/>
        <v>7.9939999999999998</v>
      </c>
      <c r="N34" s="168">
        <f t="shared" si="28"/>
        <v>0.17599999999999999</v>
      </c>
      <c r="O34" s="168">
        <f t="shared" si="29"/>
        <v>1.1970000000000001</v>
      </c>
      <c r="P34" s="169">
        <f t="shared" si="30"/>
        <v>0</v>
      </c>
      <c r="Q34" s="170">
        <f t="shared" si="31"/>
        <v>65</v>
      </c>
      <c r="R34" s="171">
        <f t="shared" si="32"/>
        <v>22.249041118733629</v>
      </c>
      <c r="S34" s="143">
        <f t="shared" si="33"/>
        <v>10</v>
      </c>
      <c r="T34" s="143">
        <f t="shared" si="34"/>
        <v>68</v>
      </c>
      <c r="U34" t="s">
        <v>119</v>
      </c>
      <c r="V34" t="s">
        <v>125</v>
      </c>
      <c r="W34" s="4" t="s">
        <v>119</v>
      </c>
      <c r="X34" s="4" t="s">
        <v>125</v>
      </c>
      <c r="Y34" s="4" t="s">
        <v>233</v>
      </c>
      <c r="Z34" s="4" t="s">
        <v>198</v>
      </c>
      <c r="AA34" s="4" t="s">
        <v>205</v>
      </c>
      <c r="AB34" s="4">
        <v>533</v>
      </c>
      <c r="AC34" s="4">
        <v>5680.09</v>
      </c>
      <c r="AD34" s="4">
        <v>2835.0909999999999</v>
      </c>
      <c r="AE34" s="4">
        <v>2.0030000000000001</v>
      </c>
      <c r="AF34" s="4">
        <v>2.5</v>
      </c>
      <c r="AG34" s="4">
        <v>7.9939999999999998</v>
      </c>
      <c r="AH34" s="4">
        <v>408.99288100000001</v>
      </c>
      <c r="AI34" s="4">
        <v>9.8496020000000009</v>
      </c>
      <c r="AJ34" s="4">
        <v>143.84733299999999</v>
      </c>
      <c r="AK34" s="4">
        <v>611</v>
      </c>
      <c r="AL34" s="4">
        <v>10</v>
      </c>
      <c r="AM34" s="4">
        <v>68</v>
      </c>
      <c r="AN34" s="4">
        <v>65</v>
      </c>
      <c r="AO34" s="4">
        <v>13.887992000000001</v>
      </c>
      <c r="AP34" s="4">
        <v>0.8</v>
      </c>
      <c r="AQ34" s="4">
        <v>0</v>
      </c>
      <c r="AR34" s="4">
        <v>109</v>
      </c>
      <c r="AS34" s="4">
        <v>74100</v>
      </c>
      <c r="AT34" s="4">
        <v>0.17599999999999999</v>
      </c>
      <c r="AU34" s="4">
        <v>1.1970000000000001</v>
      </c>
      <c r="AV34" s="4">
        <v>43722</v>
      </c>
      <c r="AW34" s="4">
        <v>0</v>
      </c>
      <c r="AX34" s="4">
        <v>0.45</v>
      </c>
      <c r="AY34">
        <v>0.90571428571428558</v>
      </c>
      <c r="AZ34" t="s">
        <v>68</v>
      </c>
      <c r="BA34" t="s">
        <v>477</v>
      </c>
      <c r="BB34">
        <v>2</v>
      </c>
      <c r="BC34" t="s">
        <v>482</v>
      </c>
      <c r="BD34">
        <v>12</v>
      </c>
      <c r="BE34">
        <v>61099.310000000005</v>
      </c>
      <c r="BF34">
        <v>0.10040797514734617</v>
      </c>
      <c r="BG34">
        <v>9.0940937490596382E-2</v>
      </c>
      <c r="BH34">
        <v>261097.72200000001</v>
      </c>
      <c r="BI34">
        <v>2.3496405686756622E-2</v>
      </c>
      <c r="BJ34">
        <v>2.1281030293433853E-2</v>
      </c>
      <c r="BK34">
        <v>1</v>
      </c>
      <c r="BL34" t="s">
        <v>66</v>
      </c>
      <c r="BM34">
        <v>-1</v>
      </c>
      <c r="BN34" t="s">
        <v>446</v>
      </c>
    </row>
    <row r="35" spans="1:66">
      <c r="A35" s="144" t="str">
        <f t="shared" si="20"/>
        <v>태양여객</v>
      </c>
      <c r="B35" s="144" t="str">
        <f t="shared" si="1"/>
        <v>590</v>
      </c>
      <c r="C35" s="145" t="str">
        <f t="shared" si="21"/>
        <v>71바5261</v>
      </c>
      <c r="D35" s="133" t="str">
        <f t="shared" si="22"/>
        <v>중형</v>
      </c>
      <c r="E35" s="129" t="str">
        <f t="shared" si="16"/>
        <v>A</v>
      </c>
      <c r="F35" s="152">
        <f t="shared" si="17"/>
        <v>0.71769230769230774</v>
      </c>
      <c r="G35" s="153">
        <f t="shared" si="18"/>
        <v>1.8660000000000001</v>
      </c>
      <c r="H35" s="154">
        <f t="shared" si="19"/>
        <v>2.6</v>
      </c>
      <c r="I35" s="155">
        <f t="shared" si="23"/>
        <v>2540.3240000000001</v>
      </c>
      <c r="J35" s="156">
        <f t="shared" si="24"/>
        <v>3.371399608333734E-2</v>
      </c>
      <c r="K35" s="156">
        <f t="shared" si="25"/>
        <v>0.37873774733378029</v>
      </c>
      <c r="L35" s="156">
        <f t="shared" si="26"/>
        <v>0.20194274431135556</v>
      </c>
      <c r="M35" s="157">
        <f t="shared" si="27"/>
        <v>11.753</v>
      </c>
      <c r="N35" s="158">
        <f t="shared" si="28"/>
        <v>0.433</v>
      </c>
      <c r="O35" s="158">
        <f t="shared" si="29"/>
        <v>25.43</v>
      </c>
      <c r="P35" s="159">
        <f t="shared" si="30"/>
        <v>0</v>
      </c>
      <c r="Q35" s="160">
        <f t="shared" si="31"/>
        <v>85</v>
      </c>
      <c r="R35" s="161">
        <f t="shared" si="32"/>
        <v>24.300136982680794</v>
      </c>
      <c r="S35" s="146">
        <f t="shared" si="33"/>
        <v>11</v>
      </c>
      <c r="T35" s="146">
        <f t="shared" si="34"/>
        <v>646</v>
      </c>
      <c r="U35" t="s">
        <v>119</v>
      </c>
      <c r="V35" t="s">
        <v>125</v>
      </c>
      <c r="W35" t="s">
        <v>119</v>
      </c>
      <c r="X35" s="4" t="s">
        <v>125</v>
      </c>
      <c r="Y35" s="4" t="s">
        <v>234</v>
      </c>
      <c r="Z35" s="4" t="s">
        <v>198</v>
      </c>
      <c r="AA35" s="4" t="s">
        <v>48</v>
      </c>
      <c r="AB35" s="4">
        <v>533</v>
      </c>
      <c r="AC35" s="4">
        <v>2540.3240000000001</v>
      </c>
      <c r="AD35" s="4">
        <v>1361.423</v>
      </c>
      <c r="AE35" s="4">
        <v>1.8660000000000001</v>
      </c>
      <c r="AF35" s="4">
        <v>2.6</v>
      </c>
      <c r="AG35" s="4">
        <v>11.753</v>
      </c>
      <c r="AH35" s="4">
        <v>177.924948</v>
      </c>
      <c r="AI35" s="4">
        <v>5.9985609999999996</v>
      </c>
      <c r="AJ35" s="4">
        <v>67.386893999999998</v>
      </c>
      <c r="AK35" s="4">
        <v>513</v>
      </c>
      <c r="AL35" s="4">
        <v>11</v>
      </c>
      <c r="AM35" s="4">
        <v>646</v>
      </c>
      <c r="AN35" s="4">
        <v>85</v>
      </c>
      <c r="AO35" s="4">
        <v>14.277502999999999</v>
      </c>
      <c r="AP35" s="4">
        <v>2456.6999999999998</v>
      </c>
      <c r="AQ35" s="4">
        <v>0</v>
      </c>
      <c r="AR35" s="4">
        <v>61</v>
      </c>
      <c r="AS35" s="4">
        <v>26581</v>
      </c>
      <c r="AT35" s="4">
        <v>0.433</v>
      </c>
      <c r="AU35" s="4">
        <v>25.43</v>
      </c>
      <c r="AV35" s="4">
        <v>0</v>
      </c>
      <c r="AW35" s="4">
        <v>0</v>
      </c>
      <c r="AX35" s="4">
        <v>0.48</v>
      </c>
      <c r="AY35">
        <v>0.97</v>
      </c>
      <c r="AZ35" t="s">
        <v>66</v>
      </c>
      <c r="BA35" t="s">
        <v>477</v>
      </c>
      <c r="BB35">
        <v>2</v>
      </c>
      <c r="BC35" t="s">
        <v>483</v>
      </c>
      <c r="BD35">
        <v>12</v>
      </c>
      <c r="BE35">
        <v>61099.310000000005</v>
      </c>
      <c r="BF35">
        <v>0.10433562997683607</v>
      </c>
      <c r="BG35">
        <v>0.10120556107753098</v>
      </c>
      <c r="BH35">
        <v>261097.72200000001</v>
      </c>
      <c r="BI35">
        <v>2.4415513667331037E-2</v>
      </c>
      <c r="BJ35">
        <v>2.3683048257311105E-2</v>
      </c>
      <c r="BK35">
        <v>1</v>
      </c>
      <c r="BL35" t="s">
        <v>71</v>
      </c>
      <c r="BM35">
        <v>-1</v>
      </c>
      <c r="BN35" t="s">
        <v>446</v>
      </c>
    </row>
    <row r="36" spans="1:66">
      <c r="A36" s="141" t="str">
        <f t="shared" si="20"/>
        <v>태양여객</v>
      </c>
      <c r="B36" s="141" t="str">
        <f t="shared" si="1"/>
        <v>590</v>
      </c>
      <c r="C36" s="142" t="str">
        <f t="shared" si="21"/>
        <v>71바5653</v>
      </c>
      <c r="D36" s="116" t="str">
        <f t="shared" si="22"/>
        <v>중형</v>
      </c>
      <c r="E36" s="112" t="str">
        <f t="shared" si="16"/>
        <v>B</v>
      </c>
      <c r="F36" s="162">
        <f t="shared" si="17"/>
        <v>0.90399999999999991</v>
      </c>
      <c r="G36" s="163">
        <f t="shared" si="18"/>
        <v>2.2599999999999998</v>
      </c>
      <c r="H36" s="164">
        <f t="shared" si="19"/>
        <v>2.5</v>
      </c>
      <c r="I36" s="165">
        <f t="shared" si="23"/>
        <v>3825.864</v>
      </c>
      <c r="J36" s="166">
        <f t="shared" si="24"/>
        <v>3.3908170440047597E-2</v>
      </c>
      <c r="K36" s="166">
        <f t="shared" si="25"/>
        <v>0.34588953651462351</v>
      </c>
      <c r="L36" s="166">
        <f t="shared" si="26"/>
        <v>0.12703012966482866</v>
      </c>
      <c r="M36" s="167">
        <f t="shared" si="27"/>
        <v>6.2759999999999998</v>
      </c>
      <c r="N36" s="168">
        <f t="shared" si="28"/>
        <v>1.7769999999999999</v>
      </c>
      <c r="O36" s="168">
        <f t="shared" si="29"/>
        <v>4.4169999999999998</v>
      </c>
      <c r="P36" s="169">
        <f t="shared" si="30"/>
        <v>0</v>
      </c>
      <c r="Q36" s="170">
        <f t="shared" si="31"/>
        <v>66</v>
      </c>
      <c r="R36" s="171">
        <f t="shared" si="32"/>
        <v>22.726578258362263</v>
      </c>
      <c r="S36" s="143">
        <f t="shared" si="33"/>
        <v>68</v>
      </c>
      <c r="T36" s="143">
        <f t="shared" si="34"/>
        <v>169</v>
      </c>
      <c r="U36" t="s">
        <v>119</v>
      </c>
      <c r="V36" s="5" t="s">
        <v>125</v>
      </c>
      <c r="W36" t="s">
        <v>119</v>
      </c>
      <c r="X36" s="5" t="s">
        <v>125</v>
      </c>
      <c r="Y36" t="s">
        <v>235</v>
      </c>
      <c r="Z36" t="s">
        <v>198</v>
      </c>
      <c r="AA36" t="s">
        <v>205</v>
      </c>
      <c r="AB36">
        <v>533</v>
      </c>
      <c r="AC36" s="1">
        <v>3825.864</v>
      </c>
      <c r="AD36" s="1">
        <v>1693.222</v>
      </c>
      <c r="AE36" s="28">
        <v>2.2599999999999998</v>
      </c>
      <c r="AF36">
        <v>2.5</v>
      </c>
      <c r="AG36">
        <v>6.2759999999999998</v>
      </c>
      <c r="AH36">
        <v>271.43266299999999</v>
      </c>
      <c r="AI36">
        <v>9.2037849999999999</v>
      </c>
      <c r="AJ36">
        <v>93.885717999999997</v>
      </c>
      <c r="AK36">
        <v>486</v>
      </c>
      <c r="AL36">
        <v>68</v>
      </c>
      <c r="AM36">
        <v>169</v>
      </c>
      <c r="AN36">
        <v>66</v>
      </c>
      <c r="AO36">
        <v>14.095075</v>
      </c>
      <c r="AP36">
        <v>100</v>
      </c>
      <c r="AQ36">
        <v>0</v>
      </c>
      <c r="AR36">
        <v>53</v>
      </c>
      <c r="AS36">
        <v>25760</v>
      </c>
      <c r="AT36">
        <v>1.7769999999999999</v>
      </c>
      <c r="AU36">
        <v>4.4169999999999998</v>
      </c>
      <c r="AV36">
        <v>29213</v>
      </c>
      <c r="AW36">
        <v>0</v>
      </c>
      <c r="AX36">
        <v>0.44</v>
      </c>
      <c r="AY36">
        <v>0.91649999999999998</v>
      </c>
      <c r="AZ36" t="s">
        <v>68</v>
      </c>
      <c r="BA36" t="s">
        <v>477</v>
      </c>
      <c r="BB36">
        <v>1</v>
      </c>
      <c r="BC36" t="s">
        <v>484</v>
      </c>
      <c r="BD36">
        <v>7</v>
      </c>
      <c r="BE36">
        <v>61099.310000000005</v>
      </c>
      <c r="BF36">
        <v>8.3715593514885847E-2</v>
      </c>
      <c r="BG36">
        <v>7.672534145639287E-2</v>
      </c>
      <c r="BH36">
        <v>261097.72200000001</v>
      </c>
      <c r="BI36">
        <v>1.95902321966639E-2</v>
      </c>
      <c r="BJ36">
        <v>1.7954447808242464E-2</v>
      </c>
      <c r="BK36">
        <v>1</v>
      </c>
      <c r="BL36" t="s">
        <v>66</v>
      </c>
      <c r="BM36">
        <v>-1</v>
      </c>
      <c r="BN36" t="s">
        <v>446</v>
      </c>
    </row>
    <row r="37" spans="1:66">
      <c r="A37" s="144" t="str">
        <f t="shared" si="20"/>
        <v>태양여객</v>
      </c>
      <c r="B37" s="144" t="str">
        <f t="shared" si="1"/>
        <v>590</v>
      </c>
      <c r="C37" s="145" t="str">
        <f t="shared" si="21"/>
        <v>71바7206</v>
      </c>
      <c r="D37" s="133" t="str">
        <f t="shared" si="22"/>
        <v>중형</v>
      </c>
      <c r="E37" s="129" t="str">
        <f t="shared" si="16"/>
        <v>C</v>
      </c>
      <c r="F37" s="152">
        <f t="shared" si="17"/>
        <v>0.99280000000000013</v>
      </c>
      <c r="G37" s="153">
        <f t="shared" si="18"/>
        <v>2.4820000000000002</v>
      </c>
      <c r="H37" s="154">
        <f t="shared" si="19"/>
        <v>2.5</v>
      </c>
      <c r="I37" s="155">
        <f t="shared" si="23"/>
        <v>5705.3159999999998</v>
      </c>
      <c r="J37" s="156">
        <f t="shared" si="24"/>
        <v>1.9011227903402813E-2</v>
      </c>
      <c r="K37" s="156">
        <f t="shared" si="25"/>
        <v>0.31292591023575145</v>
      </c>
      <c r="L37" s="156">
        <f t="shared" si="26"/>
        <v>0.24801430805936078</v>
      </c>
      <c r="M37" s="157">
        <f t="shared" si="27"/>
        <v>4.9160000000000004</v>
      </c>
      <c r="N37" s="158">
        <f t="shared" si="28"/>
        <v>0.105</v>
      </c>
      <c r="O37" s="158">
        <f t="shared" si="29"/>
        <v>0.56100000000000005</v>
      </c>
      <c r="P37" s="159">
        <f t="shared" si="30"/>
        <v>0</v>
      </c>
      <c r="Q37" s="160">
        <f t="shared" si="31"/>
        <v>66</v>
      </c>
      <c r="R37" s="161">
        <f t="shared" si="32"/>
        <v>21.901180681957541</v>
      </c>
      <c r="S37" s="146">
        <f t="shared" si="33"/>
        <v>6</v>
      </c>
      <c r="T37" s="146">
        <f t="shared" si="34"/>
        <v>32</v>
      </c>
      <c r="U37" t="s">
        <v>119</v>
      </c>
      <c r="V37" t="s">
        <v>125</v>
      </c>
      <c r="W37" s="4" t="s">
        <v>119</v>
      </c>
      <c r="X37" s="4" t="s">
        <v>125</v>
      </c>
      <c r="Y37" s="4" t="s">
        <v>236</v>
      </c>
      <c r="Z37" s="4" t="s">
        <v>198</v>
      </c>
      <c r="AA37" s="4" t="s">
        <v>205</v>
      </c>
      <c r="AB37" s="4">
        <v>533</v>
      </c>
      <c r="AC37" s="4">
        <v>5705.3159999999998</v>
      </c>
      <c r="AD37" s="4">
        <v>2299.1260000000002</v>
      </c>
      <c r="AE37" s="4">
        <v>2.4820000000000002</v>
      </c>
      <c r="AF37" s="4">
        <v>2.5</v>
      </c>
      <c r="AG37" s="4">
        <v>4.9160000000000004</v>
      </c>
      <c r="AH37" s="4">
        <v>389.93735900000001</v>
      </c>
      <c r="AI37" s="4">
        <v>7.4131879999999999</v>
      </c>
      <c r="AJ37" s="4">
        <v>122.021503</v>
      </c>
      <c r="AK37" s="4">
        <v>1415</v>
      </c>
      <c r="AL37" s="4">
        <v>6</v>
      </c>
      <c r="AM37" s="4">
        <v>32</v>
      </c>
      <c r="AN37" s="4">
        <v>66</v>
      </c>
      <c r="AO37" s="4">
        <v>14.631365000000001</v>
      </c>
      <c r="AP37" s="4">
        <v>9.1999999999999993</v>
      </c>
      <c r="AQ37" s="4">
        <v>0</v>
      </c>
      <c r="AR37" s="4">
        <v>47</v>
      </c>
      <c r="AS37" s="4">
        <v>6130</v>
      </c>
      <c r="AT37" s="4">
        <v>0.105</v>
      </c>
      <c r="AU37" s="4">
        <v>0.56100000000000005</v>
      </c>
      <c r="AV37" s="4">
        <v>46555</v>
      </c>
      <c r="AW37" s="4">
        <v>0</v>
      </c>
      <c r="AX37" s="4">
        <v>0.45</v>
      </c>
      <c r="AY37">
        <v>0.89</v>
      </c>
      <c r="AZ37" t="s">
        <v>69</v>
      </c>
      <c r="BA37" t="s">
        <v>477</v>
      </c>
      <c r="BB37">
        <v>2</v>
      </c>
      <c r="BC37" t="s">
        <v>485</v>
      </c>
      <c r="BD37">
        <v>14</v>
      </c>
      <c r="BE37">
        <v>61099.310000000005</v>
      </c>
      <c r="BF37">
        <v>9.4911513730678784E-2</v>
      </c>
      <c r="BG37">
        <v>8.4471247220304121E-2</v>
      </c>
      <c r="BH37">
        <v>261097.72200000001</v>
      </c>
      <c r="BI37">
        <v>2.221018228569608E-2</v>
      </c>
      <c r="BJ37">
        <v>1.9767062234269512E-2</v>
      </c>
      <c r="BK37">
        <v>1</v>
      </c>
      <c r="BL37" t="s">
        <v>68</v>
      </c>
      <c r="BM37">
        <v>-1</v>
      </c>
      <c r="BN37" t="s">
        <v>446</v>
      </c>
    </row>
    <row r="38" spans="1:66">
      <c r="A38" s="141" t="str">
        <f t="shared" si="20"/>
        <v>태양여객</v>
      </c>
      <c r="B38" s="141" t="str">
        <f t="shared" si="1"/>
        <v>590</v>
      </c>
      <c r="C38" s="142" t="str">
        <f t="shared" si="21"/>
        <v>72바1410</v>
      </c>
      <c r="D38" s="116" t="str">
        <f t="shared" si="22"/>
        <v>중형</v>
      </c>
      <c r="E38" s="112" t="str">
        <f t="shared" si="16"/>
        <v>C</v>
      </c>
      <c r="F38" s="162">
        <f t="shared" si="17"/>
        <v>0.85120000000000007</v>
      </c>
      <c r="G38" s="163">
        <f t="shared" si="18"/>
        <v>2.1280000000000001</v>
      </c>
      <c r="H38" s="164">
        <f t="shared" si="19"/>
        <v>2.5</v>
      </c>
      <c r="I38" s="165">
        <f t="shared" si="23"/>
        <v>5229.0060000000003</v>
      </c>
      <c r="J38" s="166">
        <f t="shared" si="24"/>
        <v>3.9436556810166425E-2</v>
      </c>
      <c r="K38" s="166">
        <f t="shared" si="25"/>
        <v>0.34588489027728553</v>
      </c>
      <c r="L38" s="166">
        <f t="shared" si="26"/>
        <v>0.11130222455281175</v>
      </c>
      <c r="M38" s="167">
        <f t="shared" si="27"/>
        <v>7.7510000000000003</v>
      </c>
      <c r="N38" s="168">
        <f t="shared" si="28"/>
        <v>0.191</v>
      </c>
      <c r="O38" s="168">
        <f t="shared" si="29"/>
        <v>4.609</v>
      </c>
      <c r="P38" s="169">
        <f t="shared" si="30"/>
        <v>0</v>
      </c>
      <c r="Q38" s="170">
        <f t="shared" si="31"/>
        <v>76</v>
      </c>
      <c r="R38" s="171">
        <f t="shared" si="32"/>
        <v>23.2447458666275</v>
      </c>
      <c r="S38" s="143">
        <f t="shared" si="33"/>
        <v>10</v>
      </c>
      <c r="T38" s="143">
        <f t="shared" si="34"/>
        <v>241</v>
      </c>
      <c r="U38" t="s">
        <v>119</v>
      </c>
      <c r="V38" t="s">
        <v>125</v>
      </c>
      <c r="W38" t="s">
        <v>119</v>
      </c>
      <c r="X38" s="4" t="s">
        <v>125</v>
      </c>
      <c r="Y38" s="4" t="s">
        <v>237</v>
      </c>
      <c r="Z38" s="4" t="s">
        <v>198</v>
      </c>
      <c r="AA38" s="4" t="s">
        <v>205</v>
      </c>
      <c r="AB38" s="4">
        <v>533</v>
      </c>
      <c r="AC38" s="4">
        <v>5229.0060000000003</v>
      </c>
      <c r="AD38" s="4">
        <v>2457.8090000000002</v>
      </c>
      <c r="AE38" s="4">
        <v>2.1280000000000001</v>
      </c>
      <c r="AF38" s="4">
        <v>2.5</v>
      </c>
      <c r="AG38" s="4">
        <v>7.7510000000000003</v>
      </c>
      <c r="AH38" s="4">
        <v>365.97066699999999</v>
      </c>
      <c r="AI38" s="4">
        <v>14.432623</v>
      </c>
      <c r="AJ38" s="4">
        <v>126.583724</v>
      </c>
      <c r="AK38" s="4">
        <v>582</v>
      </c>
      <c r="AL38" s="4">
        <v>10</v>
      </c>
      <c r="AM38" s="4">
        <v>241</v>
      </c>
      <c r="AN38" s="4">
        <v>76</v>
      </c>
      <c r="AO38" s="4">
        <v>14.288046</v>
      </c>
      <c r="AP38" s="4">
        <v>358.5</v>
      </c>
      <c r="AQ38" s="4">
        <v>0</v>
      </c>
      <c r="AR38" s="4">
        <v>63</v>
      </c>
      <c r="AS38" s="4">
        <v>27769</v>
      </c>
      <c r="AT38" s="4">
        <v>0.191</v>
      </c>
      <c r="AU38" s="4">
        <v>4.609</v>
      </c>
      <c r="AV38" s="4">
        <v>43054</v>
      </c>
      <c r="AW38" s="4">
        <v>0</v>
      </c>
      <c r="AX38" s="4">
        <v>0.45</v>
      </c>
      <c r="AY38">
        <v>0.89142857142857146</v>
      </c>
      <c r="AZ38" t="s">
        <v>69</v>
      </c>
      <c r="BA38" t="s">
        <v>477</v>
      </c>
      <c r="BB38">
        <v>1</v>
      </c>
      <c r="BC38" t="s">
        <v>486</v>
      </c>
      <c r="BD38">
        <v>14</v>
      </c>
      <c r="BE38">
        <v>61099.310000000005</v>
      </c>
      <c r="BF38">
        <v>0.10869828153542159</v>
      </c>
      <c r="BG38">
        <v>9.6896753825861534E-2</v>
      </c>
      <c r="BH38">
        <v>261097.72200000001</v>
      </c>
      <c r="BI38">
        <v>2.5436414952712611E-2</v>
      </c>
      <c r="BJ38">
        <v>2.2674747043560955E-2</v>
      </c>
      <c r="BK38">
        <v>1</v>
      </c>
      <c r="BL38" t="s">
        <v>68</v>
      </c>
      <c r="BM38">
        <v>-1</v>
      </c>
      <c r="BN38" t="s">
        <v>446</v>
      </c>
    </row>
    <row r="39" spans="1:66">
      <c r="A39" s="144" t="str">
        <f t="shared" si="20"/>
        <v>태양여객</v>
      </c>
      <c r="B39" s="144" t="str">
        <f t="shared" si="1"/>
        <v>e음55</v>
      </c>
      <c r="C39" s="145" t="str">
        <f t="shared" si="21"/>
        <v>72바2021</v>
      </c>
      <c r="D39" s="133" t="str">
        <f t="shared" si="22"/>
        <v>중형</v>
      </c>
      <c r="E39" s="129" t="str">
        <f t="shared" si="16"/>
        <v>S</v>
      </c>
      <c r="F39" s="152">
        <f t="shared" si="17"/>
        <v>0.87228571428571422</v>
      </c>
      <c r="G39" s="153">
        <f t="shared" si="18"/>
        <v>3.0529999999999999</v>
      </c>
      <c r="H39" s="154">
        <f t="shared" si="19"/>
        <v>3.5</v>
      </c>
      <c r="I39" s="155">
        <f t="shared" si="23"/>
        <v>5998.9830000000002</v>
      </c>
      <c r="J39" s="156">
        <f t="shared" si="24"/>
        <v>4.072570648434564E-2</v>
      </c>
      <c r="K39" s="156">
        <f t="shared" si="25"/>
        <v>0.26663456379974509</v>
      </c>
      <c r="L39" s="156">
        <f t="shared" si="26"/>
        <v>0.18086398977960097</v>
      </c>
      <c r="M39" s="157">
        <f t="shared" si="27"/>
        <v>8.173</v>
      </c>
      <c r="N39" s="158">
        <f t="shared" si="28"/>
        <v>0</v>
      </c>
      <c r="O39" s="158">
        <f t="shared" si="29"/>
        <v>4.851</v>
      </c>
      <c r="P39" s="159">
        <f t="shared" si="30"/>
        <v>0</v>
      </c>
      <c r="Q39" s="160">
        <f t="shared" si="31"/>
        <v>69</v>
      </c>
      <c r="R39" s="161">
        <f t="shared" si="32"/>
        <v>26.169206968530144</v>
      </c>
      <c r="S39" s="146">
        <f t="shared" si="33"/>
        <v>0</v>
      </c>
      <c r="T39" s="146">
        <f t="shared" si="34"/>
        <v>291</v>
      </c>
      <c r="U39" t="s">
        <v>119</v>
      </c>
      <c r="V39" s="5" t="s">
        <v>126</v>
      </c>
      <c r="W39" t="s">
        <v>119</v>
      </c>
      <c r="X39" s="5" t="s">
        <v>126</v>
      </c>
      <c r="Y39" t="s">
        <v>238</v>
      </c>
      <c r="Z39" t="s">
        <v>198</v>
      </c>
      <c r="AA39" t="s">
        <v>48</v>
      </c>
      <c r="AB39">
        <v>533</v>
      </c>
      <c r="AC39" s="1">
        <v>5998.9830000000002</v>
      </c>
      <c r="AD39" s="1">
        <v>1964.9860000000001</v>
      </c>
      <c r="AE39" s="28">
        <v>3.0529999999999999</v>
      </c>
      <c r="AF39">
        <v>3.5</v>
      </c>
      <c r="AG39">
        <v>8.173</v>
      </c>
      <c r="AH39">
        <v>330.96317199999999</v>
      </c>
      <c r="AI39">
        <v>13.478709</v>
      </c>
      <c r="AJ39">
        <v>88.246221000000006</v>
      </c>
      <c r="AK39">
        <v>1085</v>
      </c>
      <c r="AL39">
        <v>0</v>
      </c>
      <c r="AM39">
        <v>291</v>
      </c>
      <c r="AN39">
        <v>69</v>
      </c>
      <c r="AO39">
        <v>18.125831999999999</v>
      </c>
      <c r="AP39">
        <v>120.9</v>
      </c>
      <c r="AQ39">
        <v>0</v>
      </c>
      <c r="AR39">
        <v>41</v>
      </c>
      <c r="AS39">
        <v>8129</v>
      </c>
      <c r="AT39">
        <v>0</v>
      </c>
      <c r="AU39">
        <v>4.851</v>
      </c>
      <c r="AV39">
        <v>53661</v>
      </c>
      <c r="AW39">
        <v>0</v>
      </c>
      <c r="AX39">
        <v>0.59</v>
      </c>
      <c r="AY39">
        <v>1.0466666666666666</v>
      </c>
      <c r="AZ39" t="s">
        <v>71</v>
      </c>
      <c r="BA39" t="s">
        <v>477</v>
      </c>
      <c r="BB39">
        <v>1</v>
      </c>
      <c r="BC39" t="s">
        <v>487</v>
      </c>
      <c r="BD39">
        <v>11</v>
      </c>
      <c r="BE39">
        <v>61099.310000000005</v>
      </c>
      <c r="BF39">
        <v>0.10383822665100473</v>
      </c>
      <c r="BG39">
        <v>0.10868401056138495</v>
      </c>
      <c r="BH39">
        <v>261097.72200000001</v>
      </c>
      <c r="BI39">
        <v>2.4299116634958616E-2</v>
      </c>
      <c r="BJ39">
        <v>2.5433075411256684E-2</v>
      </c>
      <c r="BK39">
        <v>1</v>
      </c>
      <c r="BL39" t="s">
        <v>71</v>
      </c>
      <c r="BM39">
        <v>0</v>
      </c>
      <c r="BN39" t="s">
        <v>448</v>
      </c>
    </row>
    <row r="40" spans="1:66">
      <c r="A40" s="141" t="str">
        <f t="shared" si="20"/>
        <v>태양여객</v>
      </c>
      <c r="B40" s="141" t="str">
        <f t="shared" si="1"/>
        <v>e음55</v>
      </c>
      <c r="C40" s="142" t="str">
        <f t="shared" si="21"/>
        <v>72바2022</v>
      </c>
      <c r="D40" s="116" t="str">
        <f t="shared" si="22"/>
        <v>중형</v>
      </c>
      <c r="E40" s="112" t="str">
        <f t="shared" si="16"/>
        <v>C</v>
      </c>
      <c r="F40" s="162">
        <f t="shared" si="17"/>
        <v>0.91257142857142859</v>
      </c>
      <c r="G40" s="163">
        <f t="shared" si="18"/>
        <v>3.194</v>
      </c>
      <c r="H40" s="164">
        <f t="shared" si="19"/>
        <v>3.5</v>
      </c>
      <c r="I40" s="165">
        <f t="shared" si="23"/>
        <v>6764.576</v>
      </c>
      <c r="J40" s="166">
        <f t="shared" si="24"/>
        <v>4.0428938010119569E-2</v>
      </c>
      <c r="K40" s="166">
        <f t="shared" si="25"/>
        <v>0.28843390597484436</v>
      </c>
      <c r="L40" s="166">
        <f t="shared" si="26"/>
        <v>0.18522964336567435</v>
      </c>
      <c r="M40" s="167">
        <f t="shared" si="27"/>
        <v>8.1620000000000008</v>
      </c>
      <c r="N40" s="168">
        <f t="shared" si="28"/>
        <v>0</v>
      </c>
      <c r="O40" s="168">
        <f t="shared" si="29"/>
        <v>2.7639999999999998</v>
      </c>
      <c r="P40" s="169">
        <f t="shared" si="30"/>
        <v>0</v>
      </c>
      <c r="Q40" s="170">
        <f t="shared" si="31"/>
        <v>70</v>
      </c>
      <c r="R40" s="171">
        <f t="shared" si="32"/>
        <v>26.038277797576828</v>
      </c>
      <c r="S40" s="143">
        <f t="shared" si="33"/>
        <v>0</v>
      </c>
      <c r="T40" s="143">
        <f t="shared" si="34"/>
        <v>187</v>
      </c>
      <c r="U40" t="s">
        <v>119</v>
      </c>
      <c r="V40" t="s">
        <v>126</v>
      </c>
      <c r="W40" s="4" t="s">
        <v>119</v>
      </c>
      <c r="X40" s="4" t="s">
        <v>126</v>
      </c>
      <c r="Y40" s="4" t="s">
        <v>239</v>
      </c>
      <c r="Z40" s="4" t="s">
        <v>198</v>
      </c>
      <c r="AA40" s="4" t="s">
        <v>48</v>
      </c>
      <c r="AB40" s="4">
        <v>533</v>
      </c>
      <c r="AC40" s="4">
        <v>6764.576</v>
      </c>
      <c r="AD40" s="4">
        <v>2117.681</v>
      </c>
      <c r="AE40" s="4">
        <v>3.194</v>
      </c>
      <c r="AF40" s="4">
        <v>3.5</v>
      </c>
      <c r="AG40" s="4">
        <v>8.1620000000000008</v>
      </c>
      <c r="AH40" s="4">
        <v>387.09453600000001</v>
      </c>
      <c r="AI40" s="4">
        <v>15.649820999999999</v>
      </c>
      <c r="AJ40" s="4">
        <v>111.651189</v>
      </c>
      <c r="AK40" s="4">
        <v>1253</v>
      </c>
      <c r="AL40" s="4">
        <v>0</v>
      </c>
      <c r="AM40" s="4">
        <v>187</v>
      </c>
      <c r="AN40" s="4">
        <v>70</v>
      </c>
      <c r="AO40" s="4">
        <v>17.475255000000001</v>
      </c>
      <c r="AP40" s="4">
        <v>47.9</v>
      </c>
      <c r="AQ40" s="4">
        <v>0</v>
      </c>
      <c r="AR40" s="4">
        <v>119</v>
      </c>
      <c r="AS40" s="4">
        <v>27468</v>
      </c>
      <c r="AT40" s="4">
        <v>0</v>
      </c>
      <c r="AU40" s="4">
        <v>2.7639999999999998</v>
      </c>
      <c r="AV40" s="4">
        <v>60742</v>
      </c>
      <c r="AW40" s="4">
        <v>0</v>
      </c>
      <c r="AX40" s="4">
        <v>0.62</v>
      </c>
      <c r="AY40">
        <v>0.85285714285714276</v>
      </c>
      <c r="AZ40" t="s">
        <v>69</v>
      </c>
      <c r="BA40" t="s">
        <v>488</v>
      </c>
      <c r="BB40">
        <v>4</v>
      </c>
      <c r="BC40" t="s">
        <v>489</v>
      </c>
      <c r="BD40">
        <v>8</v>
      </c>
      <c r="BE40">
        <v>43517.336000000003</v>
      </c>
      <c r="BF40">
        <v>0.10413454536831022</v>
      </c>
      <c r="BG40">
        <v>8.8811890835544569E-2</v>
      </c>
      <c r="BH40">
        <v>261097.72200000001</v>
      </c>
      <c r="BI40">
        <v>1.7356175937835262E-2</v>
      </c>
      <c r="BJ40">
        <v>1.4802338621268072E-2</v>
      </c>
      <c r="BK40">
        <v>1</v>
      </c>
      <c r="BL40" t="s">
        <v>68</v>
      </c>
      <c r="BM40">
        <v>-1</v>
      </c>
      <c r="BN40" t="s">
        <v>446</v>
      </c>
    </row>
    <row r="41" spans="1:66">
      <c r="A41" s="144" t="str">
        <f t="shared" si="20"/>
        <v>태양여객</v>
      </c>
      <c r="B41" s="144" t="str">
        <f t="shared" si="1"/>
        <v>e음61</v>
      </c>
      <c r="C41" s="145" t="str">
        <f t="shared" si="21"/>
        <v>72바2023</v>
      </c>
      <c r="D41" s="133" t="str">
        <f t="shared" si="22"/>
        <v>중형</v>
      </c>
      <c r="E41" s="129" t="str">
        <f t="shared" si="16"/>
        <v>D</v>
      </c>
      <c r="F41" s="152">
        <f t="shared" si="17"/>
        <v>0.92759999999999998</v>
      </c>
      <c r="G41" s="153">
        <f t="shared" si="18"/>
        <v>2.319</v>
      </c>
      <c r="H41" s="154">
        <f t="shared" si="19"/>
        <v>2.5</v>
      </c>
      <c r="I41" s="155">
        <f t="shared" si="23"/>
        <v>5313.9639999999999</v>
      </c>
      <c r="J41" s="156">
        <f t="shared" si="24"/>
        <v>4.3113282102492129E-2</v>
      </c>
      <c r="K41" s="156">
        <f t="shared" si="25"/>
        <v>0.31515882349141516</v>
      </c>
      <c r="L41" s="156">
        <f t="shared" si="26"/>
        <v>0.18498431679251121</v>
      </c>
      <c r="M41" s="157">
        <f t="shared" si="27"/>
        <v>9.1519999999999992</v>
      </c>
      <c r="N41" s="158">
        <f t="shared" si="28"/>
        <v>1.9E-2</v>
      </c>
      <c r="O41" s="158">
        <f t="shared" si="29"/>
        <v>2.4460000000000002</v>
      </c>
      <c r="P41" s="159">
        <f t="shared" si="30"/>
        <v>0</v>
      </c>
      <c r="Q41" s="160">
        <f t="shared" si="31"/>
        <v>65</v>
      </c>
      <c r="R41" s="161">
        <f t="shared" si="32"/>
        <v>20.812690792206212</v>
      </c>
      <c r="S41" s="146">
        <f t="shared" si="33"/>
        <v>1</v>
      </c>
      <c r="T41" s="146">
        <f t="shared" si="34"/>
        <v>130</v>
      </c>
      <c r="U41" t="s">
        <v>119</v>
      </c>
      <c r="V41" t="s">
        <v>127</v>
      </c>
      <c r="W41" t="s">
        <v>119</v>
      </c>
      <c r="X41" s="4" t="s">
        <v>127</v>
      </c>
      <c r="Y41" s="4" t="s">
        <v>240</v>
      </c>
      <c r="Z41" s="4" t="s">
        <v>198</v>
      </c>
      <c r="AA41" s="4" t="s">
        <v>48</v>
      </c>
      <c r="AB41" s="4">
        <v>533</v>
      </c>
      <c r="AC41" s="4">
        <v>5313.9639999999999</v>
      </c>
      <c r="AD41" s="4">
        <v>2291.1660000000002</v>
      </c>
      <c r="AE41" s="4">
        <v>2.319</v>
      </c>
      <c r="AF41" s="4">
        <v>2.5</v>
      </c>
      <c r="AG41" s="4">
        <v>9.1519999999999992</v>
      </c>
      <c r="AH41" s="4">
        <v>397.86840999999998</v>
      </c>
      <c r="AI41" s="4">
        <v>17.153413</v>
      </c>
      <c r="AJ41" s="4">
        <v>125.39174</v>
      </c>
      <c r="AK41" s="4">
        <v>983</v>
      </c>
      <c r="AL41" s="4">
        <v>1</v>
      </c>
      <c r="AM41" s="4">
        <v>130</v>
      </c>
      <c r="AN41" s="4">
        <v>65</v>
      </c>
      <c r="AO41" s="4">
        <v>13.356083999999999</v>
      </c>
      <c r="AP41" s="4">
        <v>1</v>
      </c>
      <c r="AQ41" s="4">
        <v>0</v>
      </c>
      <c r="AR41" s="4">
        <v>23</v>
      </c>
      <c r="AS41" s="4">
        <v>6340</v>
      </c>
      <c r="AT41" s="4">
        <v>1.9E-2</v>
      </c>
      <c r="AU41" s="4">
        <v>2.4460000000000002</v>
      </c>
      <c r="AV41" s="4">
        <v>44155</v>
      </c>
      <c r="AW41" s="4">
        <v>0</v>
      </c>
      <c r="AX41" s="4">
        <v>0.6</v>
      </c>
      <c r="AY41">
        <v>0.80545454545454542</v>
      </c>
      <c r="AZ41" t="s">
        <v>67</v>
      </c>
      <c r="BA41" t="s">
        <v>488</v>
      </c>
      <c r="BB41">
        <v>1</v>
      </c>
      <c r="BC41" t="s">
        <v>490</v>
      </c>
      <c r="BD41">
        <v>9</v>
      </c>
      <c r="BE41">
        <v>43517.336000000003</v>
      </c>
      <c r="BF41">
        <v>0.10631939877937381</v>
      </c>
      <c r="BG41">
        <v>8.563544301684109E-2</v>
      </c>
      <c r="BH41">
        <v>261097.72200000001</v>
      </c>
      <c r="BI41">
        <v>1.7720326950995E-2</v>
      </c>
      <c r="BJ41">
        <v>1.4272917889619608E-2</v>
      </c>
      <c r="BK41">
        <v>1</v>
      </c>
      <c r="BL41" t="s">
        <v>69</v>
      </c>
      <c r="BM41">
        <v>-1</v>
      </c>
      <c r="BN41" t="s">
        <v>446</v>
      </c>
    </row>
    <row r="42" spans="1:66">
      <c r="A42" s="141" t="str">
        <f t="shared" si="20"/>
        <v>태양여객</v>
      </c>
      <c r="B42" s="141" t="str">
        <f t="shared" si="1"/>
        <v>e음71</v>
      </c>
      <c r="C42" s="142" t="str">
        <f t="shared" si="21"/>
        <v>72바2026</v>
      </c>
      <c r="D42" s="116" t="str">
        <f t="shared" si="22"/>
        <v>소형</v>
      </c>
      <c r="E42" s="112" t="str">
        <f t="shared" si="16"/>
        <v>B</v>
      </c>
      <c r="F42" s="162">
        <f t="shared" si="17"/>
        <v>0.65755102040816327</v>
      </c>
      <c r="G42" s="163">
        <f t="shared" si="18"/>
        <v>3.222</v>
      </c>
      <c r="H42" s="164">
        <f t="shared" si="19"/>
        <v>4.9000000000000004</v>
      </c>
      <c r="I42" s="165">
        <f t="shared" si="23"/>
        <v>5905.9080000000004</v>
      </c>
      <c r="J42" s="166">
        <f t="shared" si="24"/>
        <v>5.6991824035594295E-2</v>
      </c>
      <c r="K42" s="166">
        <f t="shared" si="25"/>
        <v>0.40209632458238448</v>
      </c>
      <c r="L42" s="166">
        <f t="shared" si="26"/>
        <v>0.34677140246681798</v>
      </c>
      <c r="M42" s="167">
        <f t="shared" si="27"/>
        <v>8.4909999999999997</v>
      </c>
      <c r="N42" s="168">
        <f t="shared" si="28"/>
        <v>0.98199999999999998</v>
      </c>
      <c r="O42" s="168">
        <f t="shared" si="29"/>
        <v>3.0649999999999999</v>
      </c>
      <c r="P42" s="169">
        <f t="shared" si="30"/>
        <v>0.38999999999999996</v>
      </c>
      <c r="Q42" s="170">
        <f t="shared" si="31"/>
        <v>84</v>
      </c>
      <c r="R42" s="171">
        <f t="shared" si="32"/>
        <v>22.476395848835018</v>
      </c>
      <c r="S42" s="143">
        <f t="shared" si="33"/>
        <v>58</v>
      </c>
      <c r="T42" s="143">
        <f t="shared" si="34"/>
        <v>181</v>
      </c>
      <c r="U42" t="s">
        <v>119</v>
      </c>
      <c r="V42" t="s">
        <v>128</v>
      </c>
      <c r="W42" t="s">
        <v>119</v>
      </c>
      <c r="X42" s="4" t="s">
        <v>128</v>
      </c>
      <c r="Y42" s="4" t="s">
        <v>241</v>
      </c>
      <c r="Z42" s="4" t="s">
        <v>196</v>
      </c>
      <c r="AA42" s="4" t="s">
        <v>197</v>
      </c>
      <c r="AB42" s="4">
        <v>533</v>
      </c>
      <c r="AC42" s="4">
        <v>5905.9080000000004</v>
      </c>
      <c r="AD42" s="4">
        <v>1833.0250000000001</v>
      </c>
      <c r="AE42" s="4">
        <v>3.222</v>
      </c>
      <c r="AF42" s="4">
        <v>4.9000000000000004</v>
      </c>
      <c r="AG42" s="4">
        <v>8.4909999999999997</v>
      </c>
      <c r="AH42" s="4">
        <v>485.77315199999998</v>
      </c>
      <c r="AI42" s="4">
        <v>27.685098</v>
      </c>
      <c r="AJ42" s="4">
        <v>195.32759899999999</v>
      </c>
      <c r="AK42" s="4">
        <v>2048</v>
      </c>
      <c r="AL42" s="4">
        <v>58</v>
      </c>
      <c r="AM42" s="4">
        <v>181</v>
      </c>
      <c r="AN42" s="4">
        <v>84</v>
      </c>
      <c r="AO42" s="4">
        <v>12.157748</v>
      </c>
      <c r="AP42" s="4">
        <v>1204.8</v>
      </c>
      <c r="AQ42" s="4">
        <v>23.4</v>
      </c>
      <c r="AR42" s="4">
        <v>561</v>
      </c>
      <c r="AS42" s="4">
        <v>196029</v>
      </c>
      <c r="AT42" s="4">
        <v>0.98199999999999998</v>
      </c>
      <c r="AU42" s="4">
        <v>3.0649999999999999</v>
      </c>
      <c r="AV42" s="4">
        <v>0</v>
      </c>
      <c r="AW42" s="4">
        <v>0</v>
      </c>
      <c r="AX42" s="4">
        <v>0.74</v>
      </c>
      <c r="AY42">
        <v>0.91857142857142859</v>
      </c>
      <c r="AZ42" t="s">
        <v>68</v>
      </c>
      <c r="BA42" t="s">
        <v>488</v>
      </c>
      <c r="BB42">
        <v>2</v>
      </c>
      <c r="BC42" t="s">
        <v>491</v>
      </c>
      <c r="BD42">
        <v>13</v>
      </c>
      <c r="BE42">
        <v>43517.336000000003</v>
      </c>
      <c r="BF42">
        <v>0.14565691705025324</v>
      </c>
      <c r="BG42">
        <v>0.1337962823761612</v>
      </c>
      <c r="BH42">
        <v>261097.72200000001</v>
      </c>
      <c r="BI42">
        <v>2.4276738040632923E-2</v>
      </c>
      <c r="BJ42">
        <v>2.2299917943038528E-2</v>
      </c>
      <c r="BK42">
        <v>1</v>
      </c>
      <c r="BL42" t="s">
        <v>68</v>
      </c>
      <c r="BM42">
        <v>0</v>
      </c>
      <c r="BN42" t="s">
        <v>448</v>
      </c>
    </row>
    <row r="43" spans="1:66">
      <c r="A43" s="144" t="str">
        <f t="shared" si="20"/>
        <v>태양여객</v>
      </c>
      <c r="B43" s="144" t="str">
        <f t="shared" si="1"/>
        <v>e음89</v>
      </c>
      <c r="C43" s="145" t="str">
        <f t="shared" si="21"/>
        <v>71바7191</v>
      </c>
      <c r="D43" s="133" t="str">
        <f t="shared" si="22"/>
        <v>중형</v>
      </c>
      <c r="E43" s="129" t="str">
        <f t="shared" si="16"/>
        <v>B</v>
      </c>
      <c r="F43" s="152">
        <f t="shared" si="17"/>
        <v>0.92479999999999996</v>
      </c>
      <c r="G43" s="153">
        <f t="shared" si="18"/>
        <v>2.3119999999999998</v>
      </c>
      <c r="H43" s="154">
        <f t="shared" si="19"/>
        <v>2.5</v>
      </c>
      <c r="I43" s="155">
        <f t="shared" si="23"/>
        <v>7174.6769999999997</v>
      </c>
      <c r="J43" s="156">
        <f t="shared" si="24"/>
        <v>2.0970512067651107E-2</v>
      </c>
      <c r="K43" s="156">
        <f t="shared" si="25"/>
        <v>0.28702122819128983</v>
      </c>
      <c r="L43" s="156">
        <f t="shared" si="26"/>
        <v>0.14174854143259691</v>
      </c>
      <c r="M43" s="157">
        <f t="shared" si="27"/>
        <v>9.9469999999999992</v>
      </c>
      <c r="N43" s="158">
        <f t="shared" si="28"/>
        <v>4.2000000000000003E-2</v>
      </c>
      <c r="O43" s="158">
        <f t="shared" si="29"/>
        <v>11.778</v>
      </c>
      <c r="P43" s="159">
        <f t="shared" si="30"/>
        <v>0</v>
      </c>
      <c r="Q43" s="160">
        <f t="shared" si="31"/>
        <v>77</v>
      </c>
      <c r="R43" s="161">
        <f t="shared" si="32"/>
        <v>26.117331827761838</v>
      </c>
      <c r="S43" s="146">
        <f t="shared" si="33"/>
        <v>3</v>
      </c>
      <c r="T43" s="146">
        <f t="shared" si="34"/>
        <v>845</v>
      </c>
      <c r="U43" t="s">
        <v>119</v>
      </c>
      <c r="V43" t="s">
        <v>129</v>
      </c>
      <c r="W43" s="4" t="s">
        <v>119</v>
      </c>
      <c r="X43" s="4" t="s">
        <v>129</v>
      </c>
      <c r="Y43" s="4" t="s">
        <v>242</v>
      </c>
      <c r="Z43" s="4" t="s">
        <v>198</v>
      </c>
      <c r="AA43" s="4" t="s">
        <v>48</v>
      </c>
      <c r="AB43" s="4">
        <v>533</v>
      </c>
      <c r="AC43" s="4">
        <v>7174.6769999999997</v>
      </c>
      <c r="AD43" s="4">
        <v>3103.7289999999998</v>
      </c>
      <c r="AE43" s="4">
        <v>2.3119999999999998</v>
      </c>
      <c r="AF43" s="4">
        <v>2.5</v>
      </c>
      <c r="AG43" s="4">
        <v>9.9469999999999992</v>
      </c>
      <c r="AH43" s="4">
        <v>396.97418800000003</v>
      </c>
      <c r="AI43" s="4">
        <v>8.3247520000000002</v>
      </c>
      <c r="AJ43" s="4">
        <v>113.94001900000001</v>
      </c>
      <c r="AK43" s="4">
        <v>1017</v>
      </c>
      <c r="AL43" s="4">
        <v>3</v>
      </c>
      <c r="AM43" s="4">
        <v>845</v>
      </c>
      <c r="AN43" s="4">
        <v>77</v>
      </c>
      <c r="AO43" s="4">
        <v>18.073409000000002</v>
      </c>
      <c r="AP43" s="4">
        <v>585.6</v>
      </c>
      <c r="AQ43" s="4">
        <v>0</v>
      </c>
      <c r="AR43" s="4">
        <v>15</v>
      </c>
      <c r="AS43" s="4">
        <v>2291</v>
      </c>
      <c r="AT43" s="4">
        <v>4.2000000000000003E-2</v>
      </c>
      <c r="AU43" s="4">
        <v>11.778</v>
      </c>
      <c r="AV43" s="4">
        <v>61463</v>
      </c>
      <c r="AW43" s="4">
        <v>0</v>
      </c>
      <c r="AX43" s="4">
        <v>0.5</v>
      </c>
      <c r="AY43">
        <v>0.94428571428571428</v>
      </c>
      <c r="AZ43" t="s">
        <v>68</v>
      </c>
      <c r="BA43" t="s">
        <v>488</v>
      </c>
      <c r="BB43">
        <v>1</v>
      </c>
      <c r="BC43" t="s">
        <v>492</v>
      </c>
      <c r="BD43">
        <v>8</v>
      </c>
      <c r="BE43">
        <v>43517.336000000003</v>
      </c>
      <c r="BF43">
        <v>6.932285560862457E-2</v>
      </c>
      <c r="BG43">
        <v>6.5460582224715486E-2</v>
      </c>
      <c r="BH43">
        <v>261097.72200000001</v>
      </c>
      <c r="BI43">
        <v>1.1554087783270663E-2</v>
      </c>
      <c r="BJ43">
        <v>1.0910360035345583E-2</v>
      </c>
      <c r="BK43">
        <v>1</v>
      </c>
      <c r="BL43" t="s">
        <v>71</v>
      </c>
      <c r="BM43">
        <v>-2</v>
      </c>
      <c r="BN43" t="s">
        <v>446</v>
      </c>
    </row>
    <row r="44" spans="1:66">
      <c r="A44" s="141" t="str">
        <f t="shared" si="20"/>
        <v>태양여객</v>
      </c>
      <c r="B44" s="141" t="str">
        <f t="shared" si="1"/>
        <v>e음89</v>
      </c>
      <c r="C44" s="142" t="str">
        <f t="shared" si="21"/>
        <v>71바7202</v>
      </c>
      <c r="D44" s="116" t="str">
        <f t="shared" si="22"/>
        <v>중형</v>
      </c>
      <c r="E44" s="112" t="str">
        <f t="shared" si="16"/>
        <v>C</v>
      </c>
      <c r="F44" s="162">
        <f t="shared" si="17"/>
        <v>0.77560000000000007</v>
      </c>
      <c r="G44" s="163">
        <f t="shared" si="18"/>
        <v>1.9390000000000001</v>
      </c>
      <c r="H44" s="164">
        <f t="shared" si="19"/>
        <v>2.5</v>
      </c>
      <c r="I44" s="165">
        <f t="shared" si="23"/>
        <v>4116.192</v>
      </c>
      <c r="J44" s="166">
        <f t="shared" si="24"/>
        <v>1.5201651890015421E-2</v>
      </c>
      <c r="K44" s="166">
        <f t="shared" si="25"/>
        <v>0.41836398904365801</v>
      </c>
      <c r="L44" s="166">
        <f t="shared" si="26"/>
        <v>0.18560844586452721</v>
      </c>
      <c r="M44" s="167">
        <f t="shared" si="27"/>
        <v>9.52</v>
      </c>
      <c r="N44" s="168">
        <f t="shared" si="28"/>
        <v>2.4E-2</v>
      </c>
      <c r="O44" s="168">
        <f t="shared" si="29"/>
        <v>32.433</v>
      </c>
      <c r="P44" s="169">
        <f t="shared" si="30"/>
        <v>9.3333333333333324E-2</v>
      </c>
      <c r="Q44" s="170">
        <f t="shared" si="31"/>
        <v>92</v>
      </c>
      <c r="R44" s="171">
        <f t="shared" si="32"/>
        <v>27.383609752745922</v>
      </c>
      <c r="S44" s="143">
        <f t="shared" si="33"/>
        <v>1</v>
      </c>
      <c r="T44" s="143">
        <f t="shared" si="34"/>
        <v>1335</v>
      </c>
      <c r="U44" t="s">
        <v>119</v>
      </c>
      <c r="V44" t="s">
        <v>129</v>
      </c>
      <c r="W44" t="s">
        <v>119</v>
      </c>
      <c r="X44" s="4" t="s">
        <v>129</v>
      </c>
      <c r="Y44" s="4" t="s">
        <v>243</v>
      </c>
      <c r="Z44" s="4" t="s">
        <v>198</v>
      </c>
      <c r="AA44" s="4" t="s">
        <v>205</v>
      </c>
      <c r="AB44" s="4">
        <v>533</v>
      </c>
      <c r="AC44" s="4">
        <v>4116.192</v>
      </c>
      <c r="AD44" s="4">
        <v>2122.4459999999999</v>
      </c>
      <c r="AE44" s="4">
        <v>1.9390000000000001</v>
      </c>
      <c r="AF44" s="4">
        <v>2.5</v>
      </c>
      <c r="AG44" s="4">
        <v>9.52</v>
      </c>
      <c r="AH44" s="4">
        <v>265.37214699999998</v>
      </c>
      <c r="AI44" s="4">
        <v>4.0340949999999998</v>
      </c>
      <c r="AJ44" s="4">
        <v>111.02215</v>
      </c>
      <c r="AK44" s="4">
        <v>764</v>
      </c>
      <c r="AL44" s="4">
        <v>1</v>
      </c>
      <c r="AM44" s="4">
        <v>1335</v>
      </c>
      <c r="AN44" s="4">
        <v>92</v>
      </c>
      <c r="AO44" s="4">
        <v>15.511017000000001</v>
      </c>
      <c r="AP44" s="4">
        <v>3243.9</v>
      </c>
      <c r="AQ44" s="4">
        <v>5.6</v>
      </c>
      <c r="AR44" s="4">
        <v>120</v>
      </c>
      <c r="AS44" s="4">
        <v>61161</v>
      </c>
      <c r="AT44" s="4">
        <v>2.4E-2</v>
      </c>
      <c r="AU44" s="4">
        <v>32.433</v>
      </c>
      <c r="AV44" s="4">
        <v>34670</v>
      </c>
      <c r="AW44" s="4">
        <v>0</v>
      </c>
      <c r="AX44" s="4">
        <v>0.39</v>
      </c>
      <c r="AY44">
        <v>0.89318181818181819</v>
      </c>
      <c r="AZ44" t="s">
        <v>69</v>
      </c>
      <c r="BA44" t="s">
        <v>488</v>
      </c>
      <c r="BB44">
        <v>2</v>
      </c>
      <c r="BC44" t="s">
        <v>493</v>
      </c>
      <c r="BD44">
        <v>14</v>
      </c>
      <c r="BE44">
        <v>43517.336000000003</v>
      </c>
      <c r="BF44">
        <v>0.14092544635544785</v>
      </c>
      <c r="BG44">
        <v>0.1258720464038432</v>
      </c>
      <c r="BH44">
        <v>261097.72200000001</v>
      </c>
      <c r="BI44">
        <v>2.3488140582092094E-2</v>
      </c>
      <c r="BJ44">
        <v>2.0979180110823167E-2</v>
      </c>
      <c r="BK44">
        <v>1</v>
      </c>
      <c r="BL44" t="s">
        <v>66</v>
      </c>
      <c r="BM44">
        <v>-2</v>
      </c>
      <c r="BN44" t="s">
        <v>446</v>
      </c>
    </row>
    <row r="45" spans="1:66">
      <c r="A45" s="144" t="str">
        <f t="shared" si="20"/>
        <v>태양여객</v>
      </c>
      <c r="B45" s="144" t="str">
        <f t="shared" si="1"/>
        <v>e음89</v>
      </c>
      <c r="C45" s="145" t="str">
        <f t="shared" si="21"/>
        <v>72바2025</v>
      </c>
      <c r="D45" s="133" t="str">
        <f t="shared" si="22"/>
        <v>중형</v>
      </c>
      <c r="E45" s="129" t="str">
        <f t="shared" si="16"/>
        <v>A</v>
      </c>
      <c r="F45" s="152">
        <f t="shared" si="17"/>
        <v>0.81920000000000004</v>
      </c>
      <c r="G45" s="153">
        <f t="shared" si="18"/>
        <v>2.048</v>
      </c>
      <c r="H45" s="154">
        <f t="shared" si="19"/>
        <v>2.5</v>
      </c>
      <c r="I45" s="155">
        <f t="shared" si="23"/>
        <v>7076.8119999999999</v>
      </c>
      <c r="J45" s="156">
        <f t="shared" si="24"/>
        <v>3.7820055804172872E-2</v>
      </c>
      <c r="K45" s="156">
        <f t="shared" si="25"/>
        <v>0.34568096266621895</v>
      </c>
      <c r="L45" s="156">
        <f t="shared" si="26"/>
        <v>0.29716770771923856</v>
      </c>
      <c r="M45" s="157">
        <f t="shared" si="27"/>
        <v>12.067</v>
      </c>
      <c r="N45" s="158">
        <f t="shared" si="28"/>
        <v>0.21199999999999999</v>
      </c>
      <c r="O45" s="158">
        <f t="shared" si="29"/>
        <v>33.814999999999998</v>
      </c>
      <c r="P45" s="159">
        <f t="shared" si="30"/>
        <v>1.085</v>
      </c>
      <c r="Q45" s="160">
        <f t="shared" si="31"/>
        <v>86</v>
      </c>
      <c r="R45" s="161">
        <f t="shared" si="32"/>
        <v>26.034186513616749</v>
      </c>
      <c r="S45" s="146">
        <f t="shared" si="33"/>
        <v>15</v>
      </c>
      <c r="T45" s="146">
        <f t="shared" si="34"/>
        <v>2393</v>
      </c>
      <c r="U45" t="s">
        <v>119</v>
      </c>
      <c r="V45" t="s">
        <v>129</v>
      </c>
      <c r="W45" t="s">
        <v>119</v>
      </c>
      <c r="X45" s="4" t="s">
        <v>129</v>
      </c>
      <c r="Y45" s="4" t="s">
        <v>244</v>
      </c>
      <c r="Z45" s="4" t="s">
        <v>198</v>
      </c>
      <c r="AA45" s="4" t="s">
        <v>48</v>
      </c>
      <c r="AB45" s="4">
        <v>533</v>
      </c>
      <c r="AC45" s="4">
        <v>7076.8119999999999</v>
      </c>
      <c r="AD45" s="4">
        <v>3455.2930000000001</v>
      </c>
      <c r="AE45" s="4">
        <v>2.048</v>
      </c>
      <c r="AF45" s="4">
        <v>2.5</v>
      </c>
      <c r="AG45" s="4">
        <v>12.067</v>
      </c>
      <c r="AH45" s="4">
        <v>440.92150700000002</v>
      </c>
      <c r="AI45" s="4">
        <v>16.675675999999999</v>
      </c>
      <c r="AJ45" s="4">
        <v>152.418171</v>
      </c>
      <c r="AK45" s="4">
        <v>2103</v>
      </c>
      <c r="AL45" s="4">
        <v>15</v>
      </c>
      <c r="AM45" s="4">
        <v>2393</v>
      </c>
      <c r="AN45" s="4">
        <v>86</v>
      </c>
      <c r="AO45" s="4">
        <v>16.050049000000001</v>
      </c>
      <c r="AP45" s="4">
        <v>4534.6000000000004</v>
      </c>
      <c r="AQ45" s="4">
        <v>65.099999999999994</v>
      </c>
      <c r="AR45" s="4">
        <v>109</v>
      </c>
      <c r="AS45" s="4">
        <v>35733</v>
      </c>
      <c r="AT45" s="4">
        <v>0.21199999999999999</v>
      </c>
      <c r="AU45" s="4">
        <v>33.814999999999998</v>
      </c>
      <c r="AV45" s="4">
        <v>0</v>
      </c>
      <c r="AW45" s="4">
        <v>0</v>
      </c>
      <c r="AX45" s="4">
        <v>0.5</v>
      </c>
      <c r="AY45">
        <v>0.9540909090909091</v>
      </c>
      <c r="AZ45" t="s">
        <v>66</v>
      </c>
      <c r="BA45" t="s">
        <v>488</v>
      </c>
      <c r="BB45">
        <v>1</v>
      </c>
      <c r="BC45" t="s">
        <v>494</v>
      </c>
      <c r="BD45">
        <v>11</v>
      </c>
      <c r="BE45">
        <v>43517.336000000003</v>
      </c>
      <c r="BF45">
        <v>0.14851060735886956</v>
      </c>
      <c r="BG45">
        <v>0.14169262038466693</v>
      </c>
      <c r="BH45">
        <v>261097.72200000001</v>
      </c>
      <c r="BI45">
        <v>2.4752364557205902E-2</v>
      </c>
      <c r="BJ45">
        <v>2.3616006002534176E-2</v>
      </c>
      <c r="BK45">
        <v>1</v>
      </c>
      <c r="BL45" t="s">
        <v>71</v>
      </c>
      <c r="BM45">
        <v>-1</v>
      </c>
      <c r="BN45" t="s">
        <v>446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163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147</v>
      </c>
      <c r="D4" s="124" t="s">
        <v>164</v>
      </c>
      <c r="E4" s="125" t="s">
        <v>153</v>
      </c>
      <c r="F4" s="123" t="s">
        <v>157</v>
      </c>
      <c r="G4" s="125" t="s">
        <v>155</v>
      </c>
      <c r="H4" s="125" t="s">
        <v>159</v>
      </c>
      <c r="I4" s="126" t="s">
        <v>161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188</v>
      </c>
      <c r="Q4" s="232" t="s">
        <v>43</v>
      </c>
      <c r="R4" s="232" t="s">
        <v>44</v>
      </c>
      <c r="S4" s="13"/>
      <c r="T4" s="13" t="s">
        <v>42</v>
      </c>
      <c r="U4" s="13" t="s">
        <v>166</v>
      </c>
      <c r="V4" s="13" t="s">
        <v>167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199</v>
      </c>
      <c r="AN4" s="13" t="s">
        <v>200</v>
      </c>
      <c r="AO4" t="s">
        <v>201</v>
      </c>
      <c r="AP4" t="s">
        <v>37</v>
      </c>
      <c r="AQ4" t="s">
        <v>31</v>
      </c>
      <c r="AR4" t="s">
        <v>0</v>
      </c>
      <c r="AS4" t="s">
        <v>9</v>
      </c>
      <c r="AT4" t="s">
        <v>149</v>
      </c>
      <c r="AU4" t="s">
        <v>30</v>
      </c>
      <c r="AV4" t="s">
        <v>150</v>
      </c>
      <c r="AW4" t="s">
        <v>158</v>
      </c>
      <c r="AX4" t="s">
        <v>168</v>
      </c>
      <c r="AY4" t="s">
        <v>169</v>
      </c>
      <c r="AZ4" t="s">
        <v>170</v>
      </c>
      <c r="BA4" t="s">
        <v>171</v>
      </c>
      <c r="BB4" t="s">
        <v>172</v>
      </c>
      <c r="BC4" t="s">
        <v>65</v>
      </c>
      <c r="BF4" t="s">
        <v>0</v>
      </c>
      <c r="BG4" t="s">
        <v>177</v>
      </c>
      <c r="BH4" t="s">
        <v>74</v>
      </c>
      <c r="BI4" t="s">
        <v>173</v>
      </c>
      <c r="BJ4" t="s">
        <v>174</v>
      </c>
      <c r="BK4" t="s">
        <v>178</v>
      </c>
      <c r="BL4" t="s">
        <v>179</v>
      </c>
      <c r="BM4" t="s">
        <v>175</v>
      </c>
      <c r="BN4" t="s">
        <v>65</v>
      </c>
      <c r="BO4" t="s">
        <v>176</v>
      </c>
      <c r="BP4" t="s">
        <v>180</v>
      </c>
    </row>
    <row r="5" spans="1:68" ht="16.5">
      <c r="A5" s="127" t="str">
        <f>BF5</f>
        <v>태양여객</v>
      </c>
      <c r="B5" s="128" t="str">
        <f>BH5</f>
        <v>강국모</v>
      </c>
      <c r="C5" s="129" t="str">
        <f>BN5</f>
        <v>F</v>
      </c>
      <c r="D5" s="130">
        <f>BM5</f>
        <v>0.76994838473810789</v>
      </c>
      <c r="E5" s="131">
        <f>U5</f>
        <v>4266</v>
      </c>
      <c r="F5" s="132" t="str">
        <f>BG5</f>
        <v>581</v>
      </c>
      <c r="G5" s="133" t="str">
        <f>BK5</f>
        <v>71바7368</v>
      </c>
      <c r="H5" s="134">
        <f>BJ5</f>
        <v>8</v>
      </c>
      <c r="I5" s="135">
        <f>BP5</f>
        <v>1140.3</v>
      </c>
      <c r="J5" s="136">
        <f>AB5/AA5</f>
        <v>2.7501905618915665E-2</v>
      </c>
      <c r="K5" s="136">
        <f>AC5/AA5</f>
        <v>0.35122738666325132</v>
      </c>
      <c r="L5" s="136">
        <f>AD5/I5</f>
        <v>0.21397877751468913</v>
      </c>
      <c r="M5" s="137">
        <f>Z5</f>
        <v>10.106999999999999</v>
      </c>
      <c r="N5" s="138">
        <f>AE5*100/W5</f>
        <v>0</v>
      </c>
      <c r="O5" s="138">
        <f>AF5*100/W5</f>
        <v>4.9802624336183436</v>
      </c>
      <c r="P5" s="233">
        <f>AK5</f>
        <v>1</v>
      </c>
      <c r="Q5" s="234">
        <f>AE5</f>
        <v>0</v>
      </c>
      <c r="R5" s="234">
        <f>AF5</f>
        <v>57</v>
      </c>
      <c r="T5">
        <v>533</v>
      </c>
      <c r="U5">
        <v>4266</v>
      </c>
      <c r="V5" t="s">
        <v>245</v>
      </c>
      <c r="W5">
        <v>1144.518</v>
      </c>
      <c r="X5">
        <v>632.10299999999995</v>
      </c>
      <c r="Y5">
        <v>1.8109999999999999</v>
      </c>
      <c r="Z5">
        <v>10.106999999999999</v>
      </c>
      <c r="AA5">
        <v>86.386632000000006</v>
      </c>
      <c r="AB5">
        <v>2.3757969999999999</v>
      </c>
      <c r="AC5">
        <v>30.341351</v>
      </c>
      <c r="AD5" s="1">
        <v>244</v>
      </c>
      <c r="AE5">
        <v>0</v>
      </c>
      <c r="AF5">
        <v>57</v>
      </c>
      <c r="AG5">
        <v>68</v>
      </c>
      <c r="AH5">
        <v>13.248785</v>
      </c>
      <c r="AI5">
        <v>7.4</v>
      </c>
      <c r="AJ5">
        <v>0</v>
      </c>
      <c r="AK5">
        <v>1</v>
      </c>
      <c r="AL5">
        <v>18</v>
      </c>
      <c r="AM5" t="s">
        <v>246</v>
      </c>
      <c r="AN5" t="s">
        <v>495</v>
      </c>
      <c r="AO5">
        <v>351.346</v>
      </c>
      <c r="AR5" t="s">
        <v>119</v>
      </c>
      <c r="AS5" t="s">
        <v>123</v>
      </c>
      <c r="AT5" t="s">
        <v>225</v>
      </c>
      <c r="AU5" t="s">
        <v>245</v>
      </c>
      <c r="AV5" t="s">
        <v>205</v>
      </c>
      <c r="AW5">
        <v>8</v>
      </c>
      <c r="BB5">
        <v>0.76994838473810789</v>
      </c>
      <c r="BC5" t="s">
        <v>70</v>
      </c>
      <c r="BF5" t="s">
        <v>119</v>
      </c>
      <c r="BG5" t="s">
        <v>123</v>
      </c>
      <c r="BH5" t="s">
        <v>245</v>
      </c>
      <c r="BI5">
        <v>4266</v>
      </c>
      <c r="BJ5">
        <v>8</v>
      </c>
      <c r="BK5" t="s">
        <v>225</v>
      </c>
      <c r="BL5" t="s">
        <v>222</v>
      </c>
      <c r="BM5">
        <v>0.76994838473810789</v>
      </c>
      <c r="BN5" t="s">
        <v>70</v>
      </c>
      <c r="BO5" t="s">
        <v>195</v>
      </c>
      <c r="BP5">
        <v>1140.3</v>
      </c>
    </row>
    <row r="6" spans="1:68" ht="16.5">
      <c r="A6" s="110" t="str">
        <f t="shared" ref="A6:A7" si="0">BF6</f>
        <v>태양여객</v>
      </c>
      <c r="B6" s="111" t="str">
        <f t="shared" ref="B6:B7" si="1">BH6</f>
        <v>강석호</v>
      </c>
      <c r="C6" s="112" t="str">
        <f t="shared" ref="C6:C7" si="2">BN6</f>
        <v>F</v>
      </c>
      <c r="D6" s="113">
        <f t="shared" ref="D6:D7" si="3">BM6</f>
        <v>0.76945730705241511</v>
      </c>
      <c r="E6" s="114">
        <f t="shared" ref="E6:E7" si="4">U6</f>
        <v>1108</v>
      </c>
      <c r="F6" s="115" t="str">
        <f t="shared" ref="F6:F7" si="5">BG6</f>
        <v>556</v>
      </c>
      <c r="G6" s="116" t="str">
        <f t="shared" ref="G6:G7" si="6">BK6</f>
        <v>71바7152</v>
      </c>
      <c r="H6" s="117">
        <f t="shared" ref="H6:H7" si="7">BJ6</f>
        <v>4</v>
      </c>
      <c r="I6" s="118">
        <f t="shared" ref="I6:I7" si="8">BP6</f>
        <v>442.98300000000006</v>
      </c>
      <c r="J6" s="119">
        <f t="shared" ref="J6:J7" si="9">AB6/AA6</f>
        <v>2.8890069395690974E-2</v>
      </c>
      <c r="K6" s="119">
        <f t="shared" ref="K6:K7" si="10">AC6/AA6</f>
        <v>0.3647619653029946</v>
      </c>
      <c r="L6" s="119">
        <f t="shared" ref="L6:L7" si="11">AD6/I6</f>
        <v>0.15124733906267282</v>
      </c>
      <c r="M6" s="120">
        <f t="shared" ref="M6:M7" si="12">Z6</f>
        <v>8.8320000000000007</v>
      </c>
      <c r="N6" s="121">
        <f t="shared" ref="N6:N7" si="13">AE6*100/W6</f>
        <v>0</v>
      </c>
      <c r="O6" s="121">
        <f t="shared" ref="O6:O7" si="14">AF6*100/W6</f>
        <v>2.7089075653016028</v>
      </c>
      <c r="P6" s="235">
        <f t="shared" ref="P6:P7" si="15">AK6</f>
        <v>2</v>
      </c>
      <c r="Q6" s="236">
        <f t="shared" ref="Q6:Q7" si="16">AE6</f>
        <v>0</v>
      </c>
      <c r="R6" s="236">
        <f t="shared" ref="R6:R7" si="17">AF6</f>
        <v>12</v>
      </c>
      <c r="T6">
        <v>533</v>
      </c>
      <c r="U6">
        <v>1108</v>
      </c>
      <c r="V6" t="s">
        <v>247</v>
      </c>
      <c r="W6">
        <v>442.983</v>
      </c>
      <c r="X6">
        <v>241.821</v>
      </c>
      <c r="Y6">
        <v>1.8320000000000001</v>
      </c>
      <c r="Z6">
        <v>8.8320000000000007</v>
      </c>
      <c r="AA6">
        <v>35.709710000000001</v>
      </c>
      <c r="AB6">
        <v>1.0316559999999999</v>
      </c>
      <c r="AC6">
        <v>13.025544</v>
      </c>
      <c r="AD6" s="1">
        <v>67</v>
      </c>
      <c r="AE6">
        <v>0</v>
      </c>
      <c r="AF6">
        <v>12</v>
      </c>
      <c r="AG6">
        <v>66</v>
      </c>
      <c r="AH6">
        <v>12.405113</v>
      </c>
      <c r="AI6">
        <v>7.6</v>
      </c>
      <c r="AJ6">
        <v>0</v>
      </c>
      <c r="AK6">
        <v>2</v>
      </c>
      <c r="AL6">
        <v>492</v>
      </c>
      <c r="AM6" t="s">
        <v>248</v>
      </c>
      <c r="AN6" t="s">
        <v>496</v>
      </c>
      <c r="AO6">
        <v>182.26599999999999</v>
      </c>
      <c r="AR6" t="s">
        <v>119</v>
      </c>
      <c r="AS6" t="s">
        <v>120</v>
      </c>
      <c r="AT6" t="s">
        <v>206</v>
      </c>
      <c r="AU6" t="s">
        <v>247</v>
      </c>
      <c r="AV6" t="s">
        <v>205</v>
      </c>
      <c r="AW6">
        <v>4</v>
      </c>
      <c r="BB6">
        <v>0.76945730705241511</v>
      </c>
      <c r="BC6" t="s">
        <v>70</v>
      </c>
      <c r="BF6" t="s">
        <v>119</v>
      </c>
      <c r="BG6" s="5" t="s">
        <v>120</v>
      </c>
      <c r="BH6" t="s">
        <v>247</v>
      </c>
      <c r="BI6">
        <v>1108</v>
      </c>
      <c r="BJ6">
        <v>4</v>
      </c>
      <c r="BK6" t="s">
        <v>206</v>
      </c>
      <c r="BL6" t="s">
        <v>208</v>
      </c>
      <c r="BM6">
        <v>0.76945730705241511</v>
      </c>
      <c r="BN6" t="s">
        <v>70</v>
      </c>
      <c r="BO6" t="s">
        <v>195</v>
      </c>
      <c r="BP6">
        <v>442.98300000000006</v>
      </c>
    </row>
    <row r="7" spans="1:68" ht="16.5">
      <c r="A7" s="127" t="str">
        <f t="shared" si="0"/>
        <v>태양여객</v>
      </c>
      <c r="B7" s="128" t="str">
        <f t="shared" si="1"/>
        <v>강일구</v>
      </c>
      <c r="C7" s="129" t="str">
        <f t="shared" si="2"/>
        <v>B</v>
      </c>
      <c r="D7" s="130">
        <f t="shared" si="3"/>
        <v>0.90015854990180477</v>
      </c>
      <c r="E7" s="131">
        <f t="shared" si="4"/>
        <v>491</v>
      </c>
      <c r="F7" s="132" t="str">
        <f t="shared" si="5"/>
        <v>583</v>
      </c>
      <c r="G7" s="133" t="str">
        <f t="shared" si="6"/>
        <v>71바7403</v>
      </c>
      <c r="H7" s="134">
        <f t="shared" si="7"/>
        <v>2</v>
      </c>
      <c r="I7" s="135">
        <f t="shared" si="8"/>
        <v>2853.9680000000003</v>
      </c>
      <c r="J7" s="136">
        <f t="shared" si="9"/>
        <v>2.0462355859530105E-2</v>
      </c>
      <c r="K7" s="136">
        <f t="shared" si="10"/>
        <v>0.30237371692128545</v>
      </c>
      <c r="L7" s="136">
        <f t="shared" si="11"/>
        <v>0.26769746542357864</v>
      </c>
      <c r="M7" s="137">
        <f t="shared" si="12"/>
        <v>9.0719999999999992</v>
      </c>
      <c r="N7" s="138">
        <f t="shared" si="13"/>
        <v>0</v>
      </c>
      <c r="O7" s="138">
        <f t="shared" si="14"/>
        <v>1.9271414395676476</v>
      </c>
      <c r="P7" s="233">
        <f t="shared" si="15"/>
        <v>13</v>
      </c>
      <c r="Q7" s="234">
        <f t="shared" si="16"/>
        <v>0</v>
      </c>
      <c r="R7" s="234">
        <f t="shared" si="17"/>
        <v>55</v>
      </c>
      <c r="T7">
        <v>533</v>
      </c>
      <c r="U7">
        <v>491</v>
      </c>
      <c r="V7" t="s">
        <v>249</v>
      </c>
      <c r="W7">
        <v>2853.9679999999998</v>
      </c>
      <c r="X7">
        <v>1226.498</v>
      </c>
      <c r="Y7">
        <v>2.327</v>
      </c>
      <c r="Z7">
        <v>9.0719999999999992</v>
      </c>
      <c r="AA7">
        <v>185.74493699999999</v>
      </c>
      <c r="AB7">
        <v>3.8007789999999999</v>
      </c>
      <c r="AC7">
        <v>56.164386999999998</v>
      </c>
      <c r="AD7" s="1">
        <v>764</v>
      </c>
      <c r="AE7">
        <v>0</v>
      </c>
      <c r="AF7">
        <v>55</v>
      </c>
      <c r="AG7">
        <v>69</v>
      </c>
      <c r="AH7">
        <v>15.364984</v>
      </c>
      <c r="AI7">
        <v>56.5</v>
      </c>
      <c r="AJ7">
        <v>0</v>
      </c>
      <c r="AK7">
        <v>13</v>
      </c>
      <c r="AL7">
        <v>4998</v>
      </c>
      <c r="AM7" t="s">
        <v>250</v>
      </c>
      <c r="AN7" t="s">
        <v>497</v>
      </c>
      <c r="AO7">
        <v>2746.3690000000001</v>
      </c>
      <c r="AR7" t="s">
        <v>119</v>
      </c>
      <c r="AS7" t="s">
        <v>124</v>
      </c>
      <c r="AT7" t="s">
        <v>230</v>
      </c>
      <c r="AU7" t="s">
        <v>249</v>
      </c>
      <c r="AV7" t="s">
        <v>48</v>
      </c>
      <c r="AW7">
        <v>2</v>
      </c>
      <c r="BB7">
        <v>0.90015854990180477</v>
      </c>
      <c r="BC7" t="s">
        <v>68</v>
      </c>
      <c r="BF7" t="s">
        <v>119</v>
      </c>
      <c r="BG7" t="s">
        <v>124</v>
      </c>
      <c r="BH7" t="s">
        <v>249</v>
      </c>
      <c r="BI7">
        <v>491</v>
      </c>
      <c r="BJ7">
        <v>2</v>
      </c>
      <c r="BK7" t="s">
        <v>230</v>
      </c>
      <c r="BL7" t="s">
        <v>226</v>
      </c>
      <c r="BM7">
        <v>0.90015854990180477</v>
      </c>
      <c r="BN7" t="s">
        <v>68</v>
      </c>
      <c r="BO7" t="s">
        <v>182</v>
      </c>
      <c r="BP7">
        <v>2853.9680000000003</v>
      </c>
    </row>
    <row r="8" spans="1:68" ht="16.5">
      <c r="A8" s="110" t="str">
        <f t="shared" ref="A8:A71" si="18">BF8</f>
        <v>태양여객</v>
      </c>
      <c r="B8" s="111" t="str">
        <f t="shared" ref="B8:B71" si="19">BH8</f>
        <v>고성종</v>
      </c>
      <c r="C8" s="112" t="str">
        <f t="shared" ref="C8:C71" si="20">BN8</f>
        <v>B</v>
      </c>
      <c r="D8" s="113">
        <f t="shared" ref="D8:D71" si="21">BM8</f>
        <v>0.94458333333333333</v>
      </c>
      <c r="E8" s="114">
        <f t="shared" ref="E8:E71" si="22">U8</f>
        <v>3524</v>
      </c>
      <c r="F8" s="115" t="str">
        <f t="shared" ref="F8:F71" si="23">BG8</f>
        <v>571</v>
      </c>
      <c r="G8" s="116" t="str">
        <f t="shared" ref="G8:G71" si="24">BK8</f>
        <v>71바7401</v>
      </c>
      <c r="H8" s="117">
        <f t="shared" ref="H8:H71" si="25">BJ8</f>
        <v>1</v>
      </c>
      <c r="I8" s="118">
        <f t="shared" ref="I8:I71" si="26">BP8</f>
        <v>1806.818</v>
      </c>
      <c r="J8" s="119">
        <f t="shared" ref="J8:J71" si="27">AB8/AA8</f>
        <v>5.4695345905287615E-2</v>
      </c>
      <c r="K8" s="119">
        <f t="shared" ref="K8:K71" si="28">AC8/AA8</f>
        <v>0.37474317289027476</v>
      </c>
      <c r="L8" s="119">
        <f t="shared" ref="L8:L71" si="29">AD8/I8</f>
        <v>0.10847799833740863</v>
      </c>
      <c r="M8" s="120">
        <f t="shared" ref="M8:M71" si="30">Z8</f>
        <v>5.5039999999999996</v>
      </c>
      <c r="N8" s="121">
        <f t="shared" ref="N8:N71" si="31">AE8*100/W8</f>
        <v>0.22138367007634416</v>
      </c>
      <c r="O8" s="121">
        <f t="shared" ref="O8:O71" si="32">AF8*100/W8</f>
        <v>0.77484284526720459</v>
      </c>
      <c r="P8" s="235">
        <f t="shared" ref="P8:P71" si="33">AK8</f>
        <v>36</v>
      </c>
      <c r="Q8" s="236">
        <f t="shared" ref="Q8:Q71" si="34">AE8</f>
        <v>4</v>
      </c>
      <c r="R8" s="236">
        <f t="shared" ref="R8:R71" si="35">AF8</f>
        <v>14</v>
      </c>
      <c r="T8">
        <v>533</v>
      </c>
      <c r="U8">
        <v>3524</v>
      </c>
      <c r="V8" t="s">
        <v>251</v>
      </c>
      <c r="W8">
        <v>1806.818</v>
      </c>
      <c r="X8">
        <v>796.92499999999995</v>
      </c>
      <c r="Y8">
        <v>2.2669999999999999</v>
      </c>
      <c r="Z8">
        <v>5.5039999999999996</v>
      </c>
      <c r="AA8">
        <v>170.91020900000001</v>
      </c>
      <c r="AB8">
        <v>9.3479930000000007</v>
      </c>
      <c r="AC8">
        <v>64.047433999999996</v>
      </c>
      <c r="AD8" s="1">
        <v>196</v>
      </c>
      <c r="AE8">
        <v>4</v>
      </c>
      <c r="AF8">
        <v>14</v>
      </c>
      <c r="AG8">
        <v>61</v>
      </c>
      <c r="AH8">
        <v>10.571738</v>
      </c>
      <c r="AI8">
        <v>0</v>
      </c>
      <c r="AJ8">
        <v>0</v>
      </c>
      <c r="AK8">
        <v>36</v>
      </c>
      <c r="AL8">
        <v>11188</v>
      </c>
      <c r="AM8" t="s">
        <v>252</v>
      </c>
      <c r="AN8" t="s">
        <v>498</v>
      </c>
      <c r="AO8">
        <v>1806.818</v>
      </c>
      <c r="AR8" t="s">
        <v>119</v>
      </c>
      <c r="AS8" t="s">
        <v>122</v>
      </c>
      <c r="AT8" t="s">
        <v>219</v>
      </c>
      <c r="AU8" t="s">
        <v>251</v>
      </c>
      <c r="AV8" t="s">
        <v>205</v>
      </c>
      <c r="AW8">
        <v>1</v>
      </c>
      <c r="BB8">
        <v>0.94458333333333333</v>
      </c>
      <c r="BC8" t="s">
        <v>68</v>
      </c>
      <c r="BF8" t="s">
        <v>119</v>
      </c>
      <c r="BG8" s="5" t="s">
        <v>122</v>
      </c>
      <c r="BH8" t="s">
        <v>251</v>
      </c>
      <c r="BI8">
        <v>3524</v>
      </c>
      <c r="BJ8">
        <v>1</v>
      </c>
      <c r="BK8" t="s">
        <v>219</v>
      </c>
      <c r="BL8" t="s">
        <v>181</v>
      </c>
      <c r="BM8">
        <v>0.94458333333333333</v>
      </c>
      <c r="BN8" t="s">
        <v>68</v>
      </c>
      <c r="BO8" t="s">
        <v>182</v>
      </c>
      <c r="BP8">
        <v>1806.818</v>
      </c>
    </row>
    <row r="9" spans="1:68" ht="16.5">
      <c r="A9" s="127" t="str">
        <f t="shared" si="18"/>
        <v>태양여객</v>
      </c>
      <c r="B9" s="128" t="str">
        <f t="shared" si="19"/>
        <v>권영진</v>
      </c>
      <c r="C9" s="129" t="str">
        <f t="shared" si="20"/>
        <v>S</v>
      </c>
      <c r="D9" s="130">
        <f t="shared" si="21"/>
        <v>1.1375</v>
      </c>
      <c r="E9" s="131">
        <f t="shared" si="22"/>
        <v>5387</v>
      </c>
      <c r="F9" s="132" t="str">
        <f t="shared" si="23"/>
        <v>581</v>
      </c>
      <c r="G9" s="133" t="str">
        <f t="shared" si="24"/>
        <v>71바7194</v>
      </c>
      <c r="H9" s="134">
        <f t="shared" si="25"/>
        <v>1</v>
      </c>
      <c r="I9" s="135">
        <f t="shared" si="26"/>
        <v>619.47299999999996</v>
      </c>
      <c r="J9" s="136">
        <f t="shared" si="27"/>
        <v>9.660179130221179E-3</v>
      </c>
      <c r="K9" s="136">
        <f t="shared" si="28"/>
        <v>0.30120738862658464</v>
      </c>
      <c r="L9" s="136">
        <f t="shared" si="29"/>
        <v>8.3942318712841399E-2</v>
      </c>
      <c r="M9" s="137">
        <f t="shared" si="30"/>
        <v>5.5629999999999997</v>
      </c>
      <c r="N9" s="138">
        <f t="shared" si="31"/>
        <v>0.64571014394493387</v>
      </c>
      <c r="O9" s="138">
        <f t="shared" si="32"/>
        <v>2.2599855038072687</v>
      </c>
      <c r="P9" s="233">
        <f t="shared" si="33"/>
        <v>3</v>
      </c>
      <c r="Q9" s="234">
        <f t="shared" si="34"/>
        <v>4</v>
      </c>
      <c r="R9" s="234">
        <f t="shared" si="35"/>
        <v>14</v>
      </c>
      <c r="T9">
        <v>533</v>
      </c>
      <c r="U9">
        <v>5387</v>
      </c>
      <c r="V9" t="s">
        <v>253</v>
      </c>
      <c r="W9">
        <v>619.47299999999996</v>
      </c>
      <c r="X9">
        <v>226.905</v>
      </c>
      <c r="Y9">
        <v>2.73</v>
      </c>
      <c r="Z9">
        <v>5.5629999999999997</v>
      </c>
      <c r="AA9">
        <v>45.602466999999997</v>
      </c>
      <c r="AB9">
        <v>0.44052799999999998</v>
      </c>
      <c r="AC9">
        <v>13.735799999999999</v>
      </c>
      <c r="AD9" s="1">
        <v>52</v>
      </c>
      <c r="AE9">
        <v>4</v>
      </c>
      <c r="AF9">
        <v>14</v>
      </c>
      <c r="AG9">
        <v>59</v>
      </c>
      <c r="AH9">
        <v>13.584199</v>
      </c>
      <c r="AI9">
        <v>0</v>
      </c>
      <c r="AJ9">
        <v>0</v>
      </c>
      <c r="AK9">
        <v>3</v>
      </c>
      <c r="AL9">
        <v>386</v>
      </c>
      <c r="AM9" t="s">
        <v>254</v>
      </c>
      <c r="AN9" t="s">
        <v>499</v>
      </c>
      <c r="AO9">
        <v>619.47299999999996</v>
      </c>
      <c r="AR9" t="s">
        <v>119</v>
      </c>
      <c r="AS9" t="s">
        <v>123</v>
      </c>
      <c r="AT9" t="s">
        <v>221</v>
      </c>
      <c r="AU9" t="s">
        <v>253</v>
      </c>
      <c r="AV9" t="s">
        <v>48</v>
      </c>
      <c r="AW9">
        <v>1</v>
      </c>
      <c r="BB9">
        <v>1.1375</v>
      </c>
      <c r="BC9" t="s">
        <v>71</v>
      </c>
      <c r="BF9" t="s">
        <v>119</v>
      </c>
      <c r="BG9" t="s">
        <v>123</v>
      </c>
      <c r="BH9" t="s">
        <v>253</v>
      </c>
      <c r="BI9">
        <v>5387</v>
      </c>
      <c r="BJ9">
        <v>1</v>
      </c>
      <c r="BK9" t="s">
        <v>221</v>
      </c>
      <c r="BL9" t="s">
        <v>181</v>
      </c>
      <c r="BM9">
        <v>1.1375</v>
      </c>
      <c r="BN9" t="s">
        <v>71</v>
      </c>
      <c r="BO9" t="s">
        <v>183</v>
      </c>
      <c r="BP9">
        <v>619.47299999999996</v>
      </c>
    </row>
    <row r="10" spans="1:68" ht="16.5">
      <c r="A10" s="110" t="str">
        <f t="shared" si="18"/>
        <v>태양여객</v>
      </c>
      <c r="B10" s="111" t="str">
        <f t="shared" si="19"/>
        <v>길병순</v>
      </c>
      <c r="C10" s="112" t="str">
        <f t="shared" si="20"/>
        <v>A</v>
      </c>
      <c r="D10" s="113">
        <f t="shared" si="21"/>
        <v>0.97959999999999992</v>
      </c>
      <c r="E10" s="114">
        <f t="shared" si="22"/>
        <v>3050</v>
      </c>
      <c r="F10" s="115" t="str">
        <f t="shared" si="23"/>
        <v>e음61</v>
      </c>
      <c r="G10" s="116" t="str">
        <f t="shared" si="24"/>
        <v>72바2023</v>
      </c>
      <c r="H10" s="117">
        <f t="shared" si="25"/>
        <v>1</v>
      </c>
      <c r="I10" s="118">
        <f t="shared" si="26"/>
        <v>2033.454</v>
      </c>
      <c r="J10" s="119">
        <f t="shared" si="27"/>
        <v>2.7399033494704593E-2</v>
      </c>
      <c r="K10" s="119">
        <f t="shared" si="28"/>
        <v>0.31611940386249532</v>
      </c>
      <c r="L10" s="119">
        <f t="shared" si="29"/>
        <v>0.20015205655008669</v>
      </c>
      <c r="M10" s="120">
        <f t="shared" si="30"/>
        <v>8.1750000000000007</v>
      </c>
      <c r="N10" s="121">
        <f t="shared" si="31"/>
        <v>4.9177409471765778E-2</v>
      </c>
      <c r="O10" s="121">
        <f t="shared" si="32"/>
        <v>0.98354818943531552</v>
      </c>
      <c r="P10" s="235">
        <f t="shared" si="33"/>
        <v>1</v>
      </c>
      <c r="Q10" s="236">
        <f t="shared" si="34"/>
        <v>1</v>
      </c>
      <c r="R10" s="236">
        <f t="shared" si="35"/>
        <v>20</v>
      </c>
      <c r="T10">
        <v>533</v>
      </c>
      <c r="U10">
        <v>3050</v>
      </c>
      <c r="V10" t="s">
        <v>255</v>
      </c>
      <c r="W10">
        <v>2033.454</v>
      </c>
      <c r="X10">
        <v>830.4</v>
      </c>
      <c r="Y10">
        <v>2.4489999999999998</v>
      </c>
      <c r="Z10">
        <v>8.1750000000000007</v>
      </c>
      <c r="AA10">
        <v>150.032701</v>
      </c>
      <c r="AB10">
        <v>4.1107509999999996</v>
      </c>
      <c r="AC10">
        <v>47.428248000000004</v>
      </c>
      <c r="AD10" s="1">
        <v>407</v>
      </c>
      <c r="AE10">
        <v>1</v>
      </c>
      <c r="AF10">
        <v>20</v>
      </c>
      <c r="AG10">
        <v>61</v>
      </c>
      <c r="AH10">
        <v>13.553405</v>
      </c>
      <c r="AI10">
        <v>0</v>
      </c>
      <c r="AJ10">
        <v>0</v>
      </c>
      <c r="AK10">
        <v>1</v>
      </c>
      <c r="AL10">
        <v>404</v>
      </c>
      <c r="AM10" t="s">
        <v>256</v>
      </c>
      <c r="AN10" t="s">
        <v>500</v>
      </c>
      <c r="AO10">
        <v>2033.454</v>
      </c>
      <c r="AR10" t="s">
        <v>119</v>
      </c>
      <c r="AS10" t="s">
        <v>127</v>
      </c>
      <c r="AT10" t="s">
        <v>240</v>
      </c>
      <c r="AU10" t="s">
        <v>255</v>
      </c>
      <c r="AV10" t="s">
        <v>48</v>
      </c>
      <c r="AW10">
        <v>1</v>
      </c>
      <c r="BB10">
        <v>0.97959999999999992</v>
      </c>
      <c r="BC10" t="s">
        <v>66</v>
      </c>
      <c r="BF10" t="s">
        <v>119</v>
      </c>
      <c r="BG10" t="s">
        <v>127</v>
      </c>
      <c r="BH10" t="s">
        <v>255</v>
      </c>
      <c r="BI10">
        <v>3050</v>
      </c>
      <c r="BJ10">
        <v>1</v>
      </c>
      <c r="BK10" t="s">
        <v>240</v>
      </c>
      <c r="BL10" t="s">
        <v>181</v>
      </c>
      <c r="BM10">
        <v>0.97959999999999992</v>
      </c>
      <c r="BN10" t="s">
        <v>66</v>
      </c>
      <c r="BO10" t="s">
        <v>185</v>
      </c>
      <c r="BP10">
        <v>2033.454</v>
      </c>
    </row>
    <row r="11" spans="1:68" ht="16.5">
      <c r="A11" s="127" t="str">
        <f t="shared" si="18"/>
        <v>태양여객</v>
      </c>
      <c r="B11" s="128" t="str">
        <f t="shared" si="19"/>
        <v>김동수</v>
      </c>
      <c r="C11" s="129" t="str">
        <f t="shared" si="20"/>
        <v>C</v>
      </c>
      <c r="D11" s="130">
        <f t="shared" si="21"/>
        <v>0.86230769230769233</v>
      </c>
      <c r="E11" s="131">
        <f t="shared" si="22"/>
        <v>3275</v>
      </c>
      <c r="F11" s="132" t="str">
        <f t="shared" si="23"/>
        <v>583</v>
      </c>
      <c r="G11" s="133" t="str">
        <f t="shared" si="24"/>
        <v>71바5259</v>
      </c>
      <c r="H11" s="134">
        <f t="shared" si="25"/>
        <v>1</v>
      </c>
      <c r="I11" s="135">
        <f t="shared" si="26"/>
        <v>1044.105</v>
      </c>
      <c r="J11" s="136">
        <f t="shared" si="27"/>
        <v>3.1127809938994163E-2</v>
      </c>
      <c r="K11" s="136">
        <f t="shared" si="28"/>
        <v>0.36746033557501556</v>
      </c>
      <c r="L11" s="136">
        <f t="shared" si="29"/>
        <v>0.16664990590026865</v>
      </c>
      <c r="M11" s="137">
        <f t="shared" si="30"/>
        <v>11.603999999999999</v>
      </c>
      <c r="N11" s="138">
        <f t="shared" si="31"/>
        <v>0</v>
      </c>
      <c r="O11" s="138">
        <f t="shared" si="32"/>
        <v>5.6507726713309481</v>
      </c>
      <c r="P11" s="233">
        <f t="shared" si="33"/>
        <v>22</v>
      </c>
      <c r="Q11" s="234">
        <f t="shared" si="34"/>
        <v>0</v>
      </c>
      <c r="R11" s="234">
        <f t="shared" si="35"/>
        <v>59</v>
      </c>
      <c r="T11">
        <v>533</v>
      </c>
      <c r="U11">
        <v>3275</v>
      </c>
      <c r="V11" t="s">
        <v>501</v>
      </c>
      <c r="W11">
        <v>1044.105</v>
      </c>
      <c r="X11">
        <v>465.74400000000003</v>
      </c>
      <c r="Y11">
        <v>2.242</v>
      </c>
      <c r="Z11">
        <v>11.603999999999999</v>
      </c>
      <c r="AA11">
        <v>67.427486999999999</v>
      </c>
      <c r="AB11">
        <v>2.0988699999999998</v>
      </c>
      <c r="AC11">
        <v>24.776927000000001</v>
      </c>
      <c r="AD11" s="1">
        <v>174</v>
      </c>
      <c r="AE11">
        <v>0</v>
      </c>
      <c r="AF11">
        <v>59</v>
      </c>
      <c r="AG11">
        <v>80</v>
      </c>
      <c r="AH11">
        <v>15.484857</v>
      </c>
      <c r="AI11">
        <v>209.7</v>
      </c>
      <c r="AJ11">
        <v>0</v>
      </c>
      <c r="AK11">
        <v>22</v>
      </c>
      <c r="AL11">
        <v>8545</v>
      </c>
      <c r="AM11" t="s">
        <v>502</v>
      </c>
      <c r="AN11" t="s">
        <v>503</v>
      </c>
      <c r="AO11">
        <v>1044.105</v>
      </c>
      <c r="AR11" t="s">
        <v>119</v>
      </c>
      <c r="AS11" t="s">
        <v>124</v>
      </c>
      <c r="AT11" t="s">
        <v>473</v>
      </c>
      <c r="AU11" t="s">
        <v>501</v>
      </c>
      <c r="AV11" t="s">
        <v>48</v>
      </c>
      <c r="AW11">
        <v>1</v>
      </c>
      <c r="BB11">
        <v>0.86230769230769233</v>
      </c>
      <c r="BC11" t="s">
        <v>69</v>
      </c>
      <c r="BF11" t="s">
        <v>119</v>
      </c>
      <c r="BG11" t="s">
        <v>124</v>
      </c>
      <c r="BH11" t="s">
        <v>501</v>
      </c>
      <c r="BI11">
        <v>3275</v>
      </c>
      <c r="BJ11">
        <v>1</v>
      </c>
      <c r="BK11" t="s">
        <v>473</v>
      </c>
      <c r="BL11" t="s">
        <v>181</v>
      </c>
      <c r="BM11">
        <v>0.86230769230769233</v>
      </c>
      <c r="BN11" t="s">
        <v>69</v>
      </c>
      <c r="BO11" t="s">
        <v>184</v>
      </c>
      <c r="BP11">
        <v>1044.105</v>
      </c>
    </row>
    <row r="12" spans="1:68" ht="16.5">
      <c r="A12" s="110" t="str">
        <f t="shared" si="18"/>
        <v>태양여객</v>
      </c>
      <c r="B12" s="111" t="str">
        <f t="shared" si="19"/>
        <v>김문영</v>
      </c>
      <c r="C12" s="112" t="str">
        <f t="shared" si="20"/>
        <v>F</v>
      </c>
      <c r="D12" s="113">
        <f t="shared" si="21"/>
        <v>0.79039999999999999</v>
      </c>
      <c r="E12" s="114">
        <f t="shared" si="22"/>
        <v>22</v>
      </c>
      <c r="F12" s="115" t="str">
        <f t="shared" si="23"/>
        <v>556</v>
      </c>
      <c r="G12" s="116" t="str">
        <f t="shared" si="24"/>
        <v>71바7197</v>
      </c>
      <c r="H12" s="117">
        <f t="shared" si="25"/>
        <v>1</v>
      </c>
      <c r="I12" s="118">
        <f t="shared" si="26"/>
        <v>4946.0060000000003</v>
      </c>
      <c r="J12" s="119">
        <f t="shared" si="27"/>
        <v>3.6788446812278941E-2</v>
      </c>
      <c r="K12" s="119">
        <f t="shared" si="28"/>
        <v>0.38496456356016173</v>
      </c>
      <c r="L12" s="119">
        <f t="shared" si="29"/>
        <v>0.18742395379221133</v>
      </c>
      <c r="M12" s="120">
        <f t="shared" si="30"/>
        <v>12.340999999999999</v>
      </c>
      <c r="N12" s="121">
        <f t="shared" si="31"/>
        <v>0.44480334233318758</v>
      </c>
      <c r="O12" s="121">
        <f t="shared" si="32"/>
        <v>19.328727057751244</v>
      </c>
      <c r="P12" s="235">
        <f t="shared" si="33"/>
        <v>61</v>
      </c>
      <c r="Q12" s="236">
        <f t="shared" si="34"/>
        <v>22</v>
      </c>
      <c r="R12" s="236">
        <f t="shared" si="35"/>
        <v>956</v>
      </c>
      <c r="T12">
        <v>533</v>
      </c>
      <c r="U12">
        <v>22</v>
      </c>
      <c r="V12" t="s">
        <v>257</v>
      </c>
      <c r="W12">
        <v>4946.0060000000003</v>
      </c>
      <c r="X12">
        <v>2503.0639999999999</v>
      </c>
      <c r="Y12">
        <v>1.976</v>
      </c>
      <c r="Z12">
        <v>12.340999999999999</v>
      </c>
      <c r="AA12">
        <v>396.14292699999999</v>
      </c>
      <c r="AB12">
        <v>14.573483</v>
      </c>
      <c r="AC12">
        <v>152.500989</v>
      </c>
      <c r="AD12" s="1">
        <v>927</v>
      </c>
      <c r="AE12">
        <v>22</v>
      </c>
      <c r="AF12">
        <v>956</v>
      </c>
      <c r="AG12">
        <v>84</v>
      </c>
      <c r="AH12">
        <v>12.485407</v>
      </c>
      <c r="AI12">
        <v>735.3</v>
      </c>
      <c r="AJ12">
        <v>1.4</v>
      </c>
      <c r="AK12">
        <v>61</v>
      </c>
      <c r="AL12">
        <v>27149</v>
      </c>
      <c r="AM12" t="s">
        <v>258</v>
      </c>
      <c r="AN12" t="s">
        <v>504</v>
      </c>
      <c r="AO12">
        <v>4946.0060000000003</v>
      </c>
      <c r="AR12" t="s">
        <v>119</v>
      </c>
      <c r="AS12" t="s">
        <v>120</v>
      </c>
      <c r="AT12" t="s">
        <v>207</v>
      </c>
      <c r="AU12" t="s">
        <v>257</v>
      </c>
      <c r="AV12" t="s">
        <v>48</v>
      </c>
      <c r="AW12">
        <v>1</v>
      </c>
      <c r="BB12">
        <v>0.79039999999999999</v>
      </c>
      <c r="BC12" t="s">
        <v>70</v>
      </c>
      <c r="BF12" t="s">
        <v>119</v>
      </c>
      <c r="BG12" t="s">
        <v>120</v>
      </c>
      <c r="BH12" t="s">
        <v>257</v>
      </c>
      <c r="BI12">
        <v>22</v>
      </c>
      <c r="BJ12">
        <v>1</v>
      </c>
      <c r="BK12" t="s">
        <v>207</v>
      </c>
      <c r="BL12" t="s">
        <v>181</v>
      </c>
      <c r="BM12">
        <v>0.79039999999999999</v>
      </c>
      <c r="BN12" t="s">
        <v>70</v>
      </c>
      <c r="BO12" t="s">
        <v>195</v>
      </c>
      <c r="BP12">
        <v>4946.0060000000003</v>
      </c>
    </row>
    <row r="13" spans="1:68" ht="16.5">
      <c r="A13" s="127" t="str">
        <f t="shared" si="18"/>
        <v>태양여객</v>
      </c>
      <c r="B13" s="128" t="str">
        <f t="shared" si="19"/>
        <v>김민규</v>
      </c>
      <c r="C13" s="129" t="str">
        <f t="shared" si="20"/>
        <v>S</v>
      </c>
      <c r="D13" s="130">
        <f t="shared" si="21"/>
        <v>1.0525</v>
      </c>
      <c r="E13" s="131">
        <f t="shared" si="22"/>
        <v>2188</v>
      </c>
      <c r="F13" s="132" t="str">
        <f t="shared" si="23"/>
        <v>571</v>
      </c>
      <c r="G13" s="133" t="str">
        <f t="shared" si="24"/>
        <v>71바6551</v>
      </c>
      <c r="H13" s="134">
        <f t="shared" si="25"/>
        <v>1</v>
      </c>
      <c r="I13" s="135">
        <f t="shared" si="26"/>
        <v>1841.3920000000001</v>
      </c>
      <c r="J13" s="136">
        <f t="shared" si="27"/>
        <v>1.350953454371579E-3</v>
      </c>
      <c r="K13" s="136">
        <f t="shared" si="28"/>
        <v>0.34146873919211679</v>
      </c>
      <c r="L13" s="136">
        <f t="shared" si="29"/>
        <v>6.5168090227393184E-3</v>
      </c>
      <c r="M13" s="137">
        <f t="shared" si="30"/>
        <v>4.266</v>
      </c>
      <c r="N13" s="138">
        <f t="shared" si="31"/>
        <v>0.8146011278424149</v>
      </c>
      <c r="O13" s="138">
        <f t="shared" si="32"/>
        <v>0.38014719299312694</v>
      </c>
      <c r="P13" s="233">
        <f t="shared" si="33"/>
        <v>0</v>
      </c>
      <c r="Q13" s="234">
        <f t="shared" si="34"/>
        <v>15</v>
      </c>
      <c r="R13" s="234">
        <f t="shared" si="35"/>
        <v>7</v>
      </c>
      <c r="T13">
        <v>533</v>
      </c>
      <c r="U13">
        <v>2188</v>
      </c>
      <c r="V13" t="s">
        <v>259</v>
      </c>
      <c r="W13">
        <v>1841.3920000000001</v>
      </c>
      <c r="X13">
        <v>728.86400000000003</v>
      </c>
      <c r="Y13">
        <v>2.5259999999999998</v>
      </c>
      <c r="Z13">
        <v>4.266</v>
      </c>
      <c r="AA13">
        <v>150.636574</v>
      </c>
      <c r="AB13">
        <v>0.20350299999999999</v>
      </c>
      <c r="AC13">
        <v>51.437680999999998</v>
      </c>
      <c r="AD13" s="1">
        <v>12</v>
      </c>
      <c r="AE13">
        <v>15</v>
      </c>
      <c r="AF13">
        <v>7</v>
      </c>
      <c r="AG13">
        <v>57</v>
      </c>
      <c r="AH13">
        <v>12.224069</v>
      </c>
      <c r="AI13">
        <v>0</v>
      </c>
      <c r="AJ13">
        <v>0</v>
      </c>
      <c r="AK13">
        <v>0</v>
      </c>
      <c r="AL13">
        <v>0</v>
      </c>
      <c r="AM13" t="s">
        <v>260</v>
      </c>
      <c r="AN13" t="s">
        <v>505</v>
      </c>
      <c r="AO13">
        <v>1841.3920000000001</v>
      </c>
      <c r="AR13" t="s">
        <v>119</v>
      </c>
      <c r="AS13" t="s">
        <v>122</v>
      </c>
      <c r="AT13" t="s">
        <v>215</v>
      </c>
      <c r="AU13" t="s">
        <v>259</v>
      </c>
      <c r="AV13" t="s">
        <v>205</v>
      </c>
      <c r="AW13">
        <v>1</v>
      </c>
      <c r="BB13">
        <v>1.0525</v>
      </c>
      <c r="BC13" t="s">
        <v>71</v>
      </c>
      <c r="BF13" t="s">
        <v>119</v>
      </c>
      <c r="BG13" t="s">
        <v>122</v>
      </c>
      <c r="BH13" t="s">
        <v>259</v>
      </c>
      <c r="BI13">
        <v>2188</v>
      </c>
      <c r="BJ13">
        <v>1</v>
      </c>
      <c r="BK13" t="s">
        <v>215</v>
      </c>
      <c r="BL13" t="s">
        <v>181</v>
      </c>
      <c r="BM13">
        <v>1.0525</v>
      </c>
      <c r="BN13" t="s">
        <v>71</v>
      </c>
      <c r="BO13" t="s">
        <v>183</v>
      </c>
      <c r="BP13">
        <v>1841.3920000000001</v>
      </c>
    </row>
    <row r="14" spans="1:68" ht="16.5">
      <c r="A14" s="110" t="str">
        <f t="shared" si="18"/>
        <v>태양여객</v>
      </c>
      <c r="B14" s="111" t="str">
        <f t="shared" si="19"/>
        <v>김민영</v>
      </c>
      <c r="C14" s="112" t="str">
        <f t="shared" si="20"/>
        <v>C</v>
      </c>
      <c r="D14" s="113">
        <f t="shared" si="21"/>
        <v>0.89572800142902376</v>
      </c>
      <c r="E14" s="114">
        <f t="shared" si="22"/>
        <v>7360</v>
      </c>
      <c r="F14" s="115" t="str">
        <f t="shared" si="23"/>
        <v>590</v>
      </c>
      <c r="G14" s="116" t="str">
        <f t="shared" si="24"/>
        <v>71바7206</v>
      </c>
      <c r="H14" s="117">
        <f t="shared" si="25"/>
        <v>7</v>
      </c>
      <c r="I14" s="118">
        <f t="shared" si="26"/>
        <v>1724.5509999999999</v>
      </c>
      <c r="J14" s="119">
        <f t="shared" si="27"/>
        <v>1.9890431064131537E-2</v>
      </c>
      <c r="K14" s="119">
        <f t="shared" si="28"/>
        <v>0.34845118444774686</v>
      </c>
      <c r="L14" s="119">
        <f t="shared" si="29"/>
        <v>0.14496526922080008</v>
      </c>
      <c r="M14" s="120">
        <f t="shared" si="30"/>
        <v>6.12</v>
      </c>
      <c r="N14" s="121">
        <f t="shared" si="31"/>
        <v>0.23194443075328014</v>
      </c>
      <c r="O14" s="121">
        <f t="shared" si="32"/>
        <v>1.0437499383897606</v>
      </c>
      <c r="P14" s="235">
        <f t="shared" si="33"/>
        <v>34</v>
      </c>
      <c r="Q14" s="236">
        <f t="shared" si="34"/>
        <v>4</v>
      </c>
      <c r="R14" s="236">
        <f t="shared" si="35"/>
        <v>18</v>
      </c>
      <c r="T14">
        <v>533</v>
      </c>
      <c r="U14">
        <v>7360</v>
      </c>
      <c r="V14" t="s">
        <v>261</v>
      </c>
      <c r="W14">
        <v>1724.5509999999999</v>
      </c>
      <c r="X14">
        <v>793.89200000000005</v>
      </c>
      <c r="Y14">
        <v>2.1720000000000002</v>
      </c>
      <c r="Z14">
        <v>6.12</v>
      </c>
      <c r="AA14">
        <v>131.94414900000001</v>
      </c>
      <c r="AB14">
        <v>2.6244260000000001</v>
      </c>
      <c r="AC14">
        <v>45.976095000000001</v>
      </c>
      <c r="AD14" s="1">
        <v>250</v>
      </c>
      <c r="AE14">
        <v>4</v>
      </c>
      <c r="AF14">
        <v>18</v>
      </c>
      <c r="AG14">
        <v>62</v>
      </c>
      <c r="AH14">
        <v>13.070309999999999</v>
      </c>
      <c r="AI14">
        <v>0</v>
      </c>
      <c r="AJ14">
        <v>0</v>
      </c>
      <c r="AK14">
        <v>34</v>
      </c>
      <c r="AL14">
        <v>13232</v>
      </c>
      <c r="AM14" t="s">
        <v>262</v>
      </c>
      <c r="AN14" t="s">
        <v>506</v>
      </c>
      <c r="AO14">
        <v>536.27700000000004</v>
      </c>
      <c r="AR14" t="s">
        <v>119</v>
      </c>
      <c r="AS14" t="s">
        <v>125</v>
      </c>
      <c r="AT14" t="s">
        <v>236</v>
      </c>
      <c r="AU14" t="s">
        <v>261</v>
      </c>
      <c r="AV14" t="s">
        <v>205</v>
      </c>
      <c r="AW14">
        <v>7</v>
      </c>
      <c r="BB14">
        <v>0.89572800142902376</v>
      </c>
      <c r="BC14" t="s">
        <v>69</v>
      </c>
      <c r="BF14" t="s">
        <v>119</v>
      </c>
      <c r="BG14" t="s">
        <v>125</v>
      </c>
      <c r="BH14" t="s">
        <v>261</v>
      </c>
      <c r="BI14">
        <v>7360</v>
      </c>
      <c r="BJ14">
        <v>7</v>
      </c>
      <c r="BK14" t="s">
        <v>236</v>
      </c>
      <c r="BL14" t="s">
        <v>233</v>
      </c>
      <c r="BM14">
        <v>0.89572800142902376</v>
      </c>
      <c r="BN14" t="s">
        <v>69</v>
      </c>
      <c r="BO14" t="s">
        <v>184</v>
      </c>
      <c r="BP14">
        <v>1724.5509999999999</v>
      </c>
    </row>
    <row r="15" spans="1:68" ht="16.5">
      <c r="A15" s="127" t="str">
        <f t="shared" si="18"/>
        <v>태양여객</v>
      </c>
      <c r="B15" s="128" t="str">
        <f t="shared" si="19"/>
        <v>김병술</v>
      </c>
      <c r="C15" s="129" t="str">
        <f t="shared" si="20"/>
        <v>D</v>
      </c>
      <c r="D15" s="130">
        <f t="shared" si="21"/>
        <v>0.83727272727272728</v>
      </c>
      <c r="E15" s="131">
        <f t="shared" si="22"/>
        <v>6303</v>
      </c>
      <c r="F15" s="132" t="str">
        <f t="shared" si="23"/>
        <v>581</v>
      </c>
      <c r="G15" s="133" t="str">
        <f t="shared" si="24"/>
        <v>71바7368</v>
      </c>
      <c r="H15" s="134">
        <f t="shared" si="25"/>
        <v>1</v>
      </c>
      <c r="I15" s="135">
        <f t="shared" si="26"/>
        <v>2104.4369999999999</v>
      </c>
      <c r="J15" s="136">
        <f t="shared" si="27"/>
        <v>1.7466370757528358E-2</v>
      </c>
      <c r="K15" s="136">
        <f t="shared" si="28"/>
        <v>0.35887037528117144</v>
      </c>
      <c r="L15" s="136">
        <f t="shared" si="29"/>
        <v>0.11784624581301317</v>
      </c>
      <c r="M15" s="137">
        <f t="shared" si="30"/>
        <v>7.415</v>
      </c>
      <c r="N15" s="138">
        <f t="shared" si="31"/>
        <v>0</v>
      </c>
      <c r="O15" s="138">
        <f t="shared" si="32"/>
        <v>1.0454102451154395</v>
      </c>
      <c r="P15" s="233">
        <f t="shared" si="33"/>
        <v>0</v>
      </c>
      <c r="Q15" s="234">
        <f t="shared" si="34"/>
        <v>0</v>
      </c>
      <c r="R15" s="234">
        <f t="shared" si="35"/>
        <v>22</v>
      </c>
      <c r="T15">
        <v>533</v>
      </c>
      <c r="U15">
        <v>6303</v>
      </c>
      <c r="V15" t="s">
        <v>263</v>
      </c>
      <c r="W15">
        <v>2104.4369999999999</v>
      </c>
      <c r="X15">
        <v>1142.2760000000001</v>
      </c>
      <c r="Y15">
        <v>1.8420000000000001</v>
      </c>
      <c r="Z15">
        <v>7.415</v>
      </c>
      <c r="AA15">
        <v>171.56437600000001</v>
      </c>
      <c r="AB15">
        <v>2.996607</v>
      </c>
      <c r="AC15">
        <v>61.569372000000001</v>
      </c>
      <c r="AD15" s="1">
        <v>248</v>
      </c>
      <c r="AE15">
        <v>0</v>
      </c>
      <c r="AF15">
        <v>22</v>
      </c>
      <c r="AG15">
        <v>78</v>
      </c>
      <c r="AH15">
        <v>12.266165000000001</v>
      </c>
      <c r="AI15">
        <v>118.5</v>
      </c>
      <c r="AJ15">
        <v>0</v>
      </c>
      <c r="AK15">
        <v>0</v>
      </c>
      <c r="AL15">
        <v>0</v>
      </c>
      <c r="AM15" t="s">
        <v>264</v>
      </c>
      <c r="AN15" t="s">
        <v>507</v>
      </c>
      <c r="AO15">
        <v>2104.4369999999999</v>
      </c>
      <c r="AR15" t="s">
        <v>119</v>
      </c>
      <c r="AS15" t="s">
        <v>123</v>
      </c>
      <c r="AT15" t="s">
        <v>225</v>
      </c>
      <c r="AU15" t="s">
        <v>263</v>
      </c>
      <c r="AV15" t="s">
        <v>205</v>
      </c>
      <c r="AW15">
        <v>1</v>
      </c>
      <c r="BB15">
        <v>0.83727272727272728</v>
      </c>
      <c r="BC15" t="s">
        <v>67</v>
      </c>
      <c r="BF15" t="s">
        <v>119</v>
      </c>
      <c r="BG15" s="5" t="s">
        <v>123</v>
      </c>
      <c r="BH15" t="s">
        <v>263</v>
      </c>
      <c r="BI15">
        <v>6303</v>
      </c>
      <c r="BJ15">
        <v>1</v>
      </c>
      <c r="BK15" t="s">
        <v>225</v>
      </c>
      <c r="BL15" t="s">
        <v>181</v>
      </c>
      <c r="BM15">
        <v>0.83727272727272728</v>
      </c>
      <c r="BN15" t="s">
        <v>67</v>
      </c>
      <c r="BO15" t="s">
        <v>186</v>
      </c>
      <c r="BP15">
        <v>2104.4369999999999</v>
      </c>
    </row>
    <row r="16" spans="1:68" ht="16.5">
      <c r="A16" s="110" t="str">
        <f t="shared" si="18"/>
        <v>태양여객</v>
      </c>
      <c r="B16" s="111" t="str">
        <f t="shared" si="19"/>
        <v>김선호</v>
      </c>
      <c r="C16" s="112" t="str">
        <f t="shared" si="20"/>
        <v>A</v>
      </c>
      <c r="D16" s="113">
        <f t="shared" si="21"/>
        <v>0.95760000000000001</v>
      </c>
      <c r="E16" s="114">
        <f t="shared" si="22"/>
        <v>8809</v>
      </c>
      <c r="F16" s="115" t="str">
        <f t="shared" si="23"/>
        <v>590</v>
      </c>
      <c r="G16" s="116" t="str">
        <f t="shared" si="24"/>
        <v>71바7206</v>
      </c>
      <c r="H16" s="117">
        <f t="shared" si="25"/>
        <v>1</v>
      </c>
      <c r="I16" s="118">
        <f t="shared" si="26"/>
        <v>2252.7049999999999</v>
      </c>
      <c r="J16" s="119">
        <f t="shared" si="27"/>
        <v>1.3657646118897106E-2</v>
      </c>
      <c r="K16" s="119">
        <f t="shared" si="28"/>
        <v>0.33673732376604848</v>
      </c>
      <c r="L16" s="119">
        <f t="shared" si="29"/>
        <v>0.17978385984849327</v>
      </c>
      <c r="M16" s="120">
        <f t="shared" si="30"/>
        <v>5.6639999999999997</v>
      </c>
      <c r="N16" s="121">
        <f t="shared" si="31"/>
        <v>8.8782153011601611E-2</v>
      </c>
      <c r="O16" s="121">
        <f t="shared" si="32"/>
        <v>0.57708399457541049</v>
      </c>
      <c r="P16" s="235">
        <f t="shared" si="33"/>
        <v>29</v>
      </c>
      <c r="Q16" s="236">
        <f t="shared" si="34"/>
        <v>2</v>
      </c>
      <c r="R16" s="236">
        <f t="shared" si="35"/>
        <v>13</v>
      </c>
      <c r="T16">
        <v>533</v>
      </c>
      <c r="U16">
        <v>8809</v>
      </c>
      <c r="V16" t="s">
        <v>265</v>
      </c>
      <c r="W16">
        <v>2252.7049999999999</v>
      </c>
      <c r="X16">
        <v>940.91200000000003</v>
      </c>
      <c r="Y16">
        <v>2.3940000000000001</v>
      </c>
      <c r="Z16">
        <v>5.6639999999999997</v>
      </c>
      <c r="AA16">
        <v>154.406329</v>
      </c>
      <c r="AB16">
        <v>2.1088269999999998</v>
      </c>
      <c r="AC16">
        <v>51.994374000000001</v>
      </c>
      <c r="AD16" s="1">
        <v>405</v>
      </c>
      <c r="AE16">
        <v>2</v>
      </c>
      <c r="AF16">
        <v>13</v>
      </c>
      <c r="AG16">
        <v>60</v>
      </c>
      <c r="AH16">
        <v>14.589460000000001</v>
      </c>
      <c r="AI16">
        <v>0</v>
      </c>
      <c r="AJ16">
        <v>0</v>
      </c>
      <c r="AK16">
        <v>29</v>
      </c>
      <c r="AL16">
        <v>1650</v>
      </c>
      <c r="AM16" t="s">
        <v>266</v>
      </c>
      <c r="AN16" t="s">
        <v>508</v>
      </c>
      <c r="AO16">
        <v>2252.7049999999999</v>
      </c>
      <c r="AR16" t="s">
        <v>119</v>
      </c>
      <c r="AS16" t="s">
        <v>125</v>
      </c>
      <c r="AT16" t="s">
        <v>236</v>
      </c>
      <c r="AU16" t="s">
        <v>265</v>
      </c>
      <c r="AV16" t="s">
        <v>205</v>
      </c>
      <c r="AW16">
        <v>1</v>
      </c>
      <c r="BB16">
        <v>0.95760000000000001</v>
      </c>
      <c r="BC16" t="s">
        <v>66</v>
      </c>
      <c r="BF16" t="s">
        <v>119</v>
      </c>
      <c r="BG16" t="s">
        <v>125</v>
      </c>
      <c r="BH16" t="s">
        <v>265</v>
      </c>
      <c r="BI16">
        <v>8809</v>
      </c>
      <c r="BJ16">
        <v>1</v>
      </c>
      <c r="BK16" t="s">
        <v>236</v>
      </c>
      <c r="BL16" t="s">
        <v>181</v>
      </c>
      <c r="BM16">
        <v>0.95760000000000001</v>
      </c>
      <c r="BN16" t="s">
        <v>66</v>
      </c>
      <c r="BO16" t="s">
        <v>185</v>
      </c>
      <c r="BP16">
        <v>2252.7049999999999</v>
      </c>
    </row>
    <row r="17" spans="1:68" ht="16.5">
      <c r="A17" s="127" t="str">
        <f t="shared" si="18"/>
        <v>태양여객</v>
      </c>
      <c r="B17" s="128" t="str">
        <f t="shared" si="19"/>
        <v>김성철</v>
      </c>
      <c r="C17" s="129" t="str">
        <f t="shared" si="20"/>
        <v>C</v>
      </c>
      <c r="D17" s="130">
        <f t="shared" si="21"/>
        <v>0.88666666666666671</v>
      </c>
      <c r="E17" s="131">
        <f t="shared" si="22"/>
        <v>8858</v>
      </c>
      <c r="F17" s="132" t="str">
        <f t="shared" si="23"/>
        <v>571</v>
      </c>
      <c r="G17" s="133" t="str">
        <f t="shared" si="24"/>
        <v>71바7160</v>
      </c>
      <c r="H17" s="134">
        <f t="shared" si="25"/>
        <v>1</v>
      </c>
      <c r="I17" s="135">
        <f t="shared" si="26"/>
        <v>1820.779</v>
      </c>
      <c r="J17" s="136">
        <f t="shared" si="27"/>
        <v>1.9297637993144129E-2</v>
      </c>
      <c r="K17" s="136">
        <f t="shared" si="28"/>
        <v>0.37501553073519162</v>
      </c>
      <c r="L17" s="136">
        <f t="shared" si="29"/>
        <v>6.7004287725198938E-2</v>
      </c>
      <c r="M17" s="137">
        <f t="shared" si="30"/>
        <v>7.1609999999999996</v>
      </c>
      <c r="N17" s="138">
        <f t="shared" si="31"/>
        <v>0.43937237852589467</v>
      </c>
      <c r="O17" s="138">
        <f t="shared" si="32"/>
        <v>0.8238232097360525</v>
      </c>
      <c r="P17" s="233">
        <f t="shared" si="33"/>
        <v>3</v>
      </c>
      <c r="Q17" s="234">
        <f t="shared" si="34"/>
        <v>8</v>
      </c>
      <c r="R17" s="234">
        <f t="shared" si="35"/>
        <v>15</v>
      </c>
      <c r="T17">
        <v>533</v>
      </c>
      <c r="U17">
        <v>8858</v>
      </c>
      <c r="V17" t="s">
        <v>267</v>
      </c>
      <c r="W17">
        <v>1820.779</v>
      </c>
      <c r="X17">
        <v>855.74300000000005</v>
      </c>
      <c r="Y17">
        <v>2.1280000000000001</v>
      </c>
      <c r="Z17">
        <v>7.1609999999999996</v>
      </c>
      <c r="AA17">
        <v>155.64298600000001</v>
      </c>
      <c r="AB17">
        <v>3.0035419999999999</v>
      </c>
      <c r="AC17">
        <v>58.368537000000003</v>
      </c>
      <c r="AD17" s="1">
        <v>122</v>
      </c>
      <c r="AE17">
        <v>8</v>
      </c>
      <c r="AF17">
        <v>15</v>
      </c>
      <c r="AG17">
        <v>76</v>
      </c>
      <c r="AH17">
        <v>11.698432</v>
      </c>
      <c r="AI17">
        <v>140.4</v>
      </c>
      <c r="AJ17">
        <v>0</v>
      </c>
      <c r="AK17">
        <v>3</v>
      </c>
      <c r="AL17">
        <v>2301</v>
      </c>
      <c r="AM17" t="s">
        <v>268</v>
      </c>
      <c r="AN17" t="s">
        <v>509</v>
      </c>
      <c r="AO17">
        <v>1820.779</v>
      </c>
      <c r="AR17" t="s">
        <v>119</v>
      </c>
      <c r="AS17" t="s">
        <v>122</v>
      </c>
      <c r="AT17" t="s">
        <v>216</v>
      </c>
      <c r="AU17" t="s">
        <v>267</v>
      </c>
      <c r="AV17" t="s">
        <v>205</v>
      </c>
      <c r="AW17">
        <v>1</v>
      </c>
      <c r="BB17">
        <v>0.88666666666666671</v>
      </c>
      <c r="BC17" t="s">
        <v>69</v>
      </c>
      <c r="BF17" t="s">
        <v>119</v>
      </c>
      <c r="BG17" t="s">
        <v>122</v>
      </c>
      <c r="BH17" t="s">
        <v>267</v>
      </c>
      <c r="BI17">
        <v>8858</v>
      </c>
      <c r="BJ17">
        <v>1</v>
      </c>
      <c r="BK17" t="s">
        <v>216</v>
      </c>
      <c r="BL17" t="s">
        <v>181</v>
      </c>
      <c r="BM17">
        <v>0.88666666666666671</v>
      </c>
      <c r="BN17" t="s">
        <v>69</v>
      </c>
      <c r="BO17" t="s">
        <v>184</v>
      </c>
      <c r="BP17">
        <v>1820.779</v>
      </c>
    </row>
    <row r="18" spans="1:68" ht="16.5">
      <c r="A18" s="110" t="str">
        <f t="shared" si="18"/>
        <v>태양여객</v>
      </c>
      <c r="B18" s="111" t="str">
        <f t="shared" si="19"/>
        <v>김양섭</v>
      </c>
      <c r="C18" s="112" t="str">
        <f t="shared" si="20"/>
        <v>C</v>
      </c>
      <c r="D18" s="113">
        <f t="shared" si="21"/>
        <v>0.89319999999999999</v>
      </c>
      <c r="E18" s="114">
        <f t="shared" si="22"/>
        <v>8496</v>
      </c>
      <c r="F18" s="115" t="str">
        <f t="shared" si="23"/>
        <v>e음61</v>
      </c>
      <c r="G18" s="116" t="str">
        <f t="shared" si="24"/>
        <v>72바2023</v>
      </c>
      <c r="H18" s="117">
        <f t="shared" si="25"/>
        <v>1</v>
      </c>
      <c r="I18" s="118">
        <f t="shared" si="26"/>
        <v>1926.7149999999999</v>
      </c>
      <c r="J18" s="119">
        <f t="shared" si="27"/>
        <v>4.2009087388992311E-2</v>
      </c>
      <c r="K18" s="119">
        <f t="shared" si="28"/>
        <v>0.31137468114741207</v>
      </c>
      <c r="L18" s="119">
        <f t="shared" si="29"/>
        <v>0.16089561767049096</v>
      </c>
      <c r="M18" s="120">
        <f t="shared" si="30"/>
        <v>10.085000000000001</v>
      </c>
      <c r="N18" s="121">
        <f t="shared" si="31"/>
        <v>0</v>
      </c>
      <c r="O18" s="121">
        <f t="shared" si="32"/>
        <v>3.114108729106277</v>
      </c>
      <c r="P18" s="235">
        <f t="shared" si="33"/>
        <v>4</v>
      </c>
      <c r="Q18" s="236">
        <f t="shared" si="34"/>
        <v>0</v>
      </c>
      <c r="R18" s="236">
        <f t="shared" si="35"/>
        <v>60</v>
      </c>
      <c r="T18">
        <v>533</v>
      </c>
      <c r="U18">
        <v>8496</v>
      </c>
      <c r="V18" t="s">
        <v>269</v>
      </c>
      <c r="W18">
        <v>1926.7149999999999</v>
      </c>
      <c r="X18">
        <v>862.94299999999998</v>
      </c>
      <c r="Y18">
        <v>2.2330000000000001</v>
      </c>
      <c r="Z18">
        <v>10.085000000000001</v>
      </c>
      <c r="AA18">
        <v>140.60298299999999</v>
      </c>
      <c r="AB18">
        <v>5.9066029999999996</v>
      </c>
      <c r="AC18">
        <v>43.780208999999999</v>
      </c>
      <c r="AD18" s="1">
        <v>310</v>
      </c>
      <c r="AE18">
        <v>0</v>
      </c>
      <c r="AF18">
        <v>60</v>
      </c>
      <c r="AG18">
        <v>61</v>
      </c>
      <c r="AH18">
        <v>13.703229</v>
      </c>
      <c r="AI18">
        <v>0</v>
      </c>
      <c r="AJ18">
        <v>0</v>
      </c>
      <c r="AK18">
        <v>4</v>
      </c>
      <c r="AL18">
        <v>263</v>
      </c>
      <c r="AM18" t="s">
        <v>270</v>
      </c>
      <c r="AN18" t="s">
        <v>510</v>
      </c>
      <c r="AO18">
        <v>1926.7149999999999</v>
      </c>
      <c r="AR18" t="s">
        <v>119</v>
      </c>
      <c r="AS18" t="s">
        <v>127</v>
      </c>
      <c r="AT18" t="s">
        <v>240</v>
      </c>
      <c r="AU18" t="s">
        <v>269</v>
      </c>
      <c r="AV18" t="s">
        <v>48</v>
      </c>
      <c r="AW18">
        <v>1</v>
      </c>
      <c r="BB18">
        <v>0.89319999999999999</v>
      </c>
      <c r="BC18" t="s">
        <v>69</v>
      </c>
      <c r="BF18" t="s">
        <v>119</v>
      </c>
      <c r="BG18" t="s">
        <v>127</v>
      </c>
      <c r="BH18" t="s">
        <v>269</v>
      </c>
      <c r="BI18">
        <v>8496</v>
      </c>
      <c r="BJ18">
        <v>1</v>
      </c>
      <c r="BK18" t="s">
        <v>240</v>
      </c>
      <c r="BL18" t="s">
        <v>181</v>
      </c>
      <c r="BM18">
        <v>0.89319999999999999</v>
      </c>
      <c r="BN18" t="s">
        <v>69</v>
      </c>
      <c r="BO18" t="s">
        <v>184</v>
      </c>
      <c r="BP18">
        <v>1926.7149999999999</v>
      </c>
    </row>
    <row r="19" spans="1:68" ht="16.5">
      <c r="A19" s="127" t="str">
        <f t="shared" si="18"/>
        <v>태양여객</v>
      </c>
      <c r="B19" s="128" t="str">
        <f t="shared" si="19"/>
        <v>김영규</v>
      </c>
      <c r="C19" s="129" t="str">
        <f t="shared" si="20"/>
        <v>C</v>
      </c>
      <c r="D19" s="130">
        <f t="shared" si="21"/>
        <v>0.89057142857142857</v>
      </c>
      <c r="E19" s="131">
        <f t="shared" si="22"/>
        <v>9105</v>
      </c>
      <c r="F19" s="132" t="str">
        <f t="shared" si="23"/>
        <v>e음55</v>
      </c>
      <c r="G19" s="133" t="str">
        <f t="shared" si="24"/>
        <v>72바2022</v>
      </c>
      <c r="H19" s="134">
        <f t="shared" si="25"/>
        <v>1</v>
      </c>
      <c r="I19" s="135">
        <f t="shared" si="26"/>
        <v>2348.4609999999998</v>
      </c>
      <c r="J19" s="136">
        <f t="shared" si="27"/>
        <v>5.2163800582881031E-2</v>
      </c>
      <c r="K19" s="136">
        <f t="shared" si="28"/>
        <v>0.31030583273923479</v>
      </c>
      <c r="L19" s="136">
        <f t="shared" si="29"/>
        <v>0.19289228137065084</v>
      </c>
      <c r="M19" s="137">
        <f t="shared" si="30"/>
        <v>8.9049999999999994</v>
      </c>
      <c r="N19" s="138">
        <f t="shared" si="31"/>
        <v>0</v>
      </c>
      <c r="O19" s="138">
        <f t="shared" si="32"/>
        <v>2.42712142122011</v>
      </c>
      <c r="P19" s="233">
        <f t="shared" si="33"/>
        <v>64</v>
      </c>
      <c r="Q19" s="234">
        <f t="shared" si="34"/>
        <v>0</v>
      </c>
      <c r="R19" s="234">
        <f t="shared" si="35"/>
        <v>57</v>
      </c>
      <c r="T19">
        <v>533</v>
      </c>
      <c r="U19">
        <v>9105</v>
      </c>
      <c r="V19" t="s">
        <v>271</v>
      </c>
      <c r="W19">
        <v>2348.4609999999998</v>
      </c>
      <c r="X19">
        <v>753.44100000000003</v>
      </c>
      <c r="Y19">
        <v>3.117</v>
      </c>
      <c r="Z19">
        <v>8.9049999999999994</v>
      </c>
      <c r="AA19">
        <v>138.20659000000001</v>
      </c>
      <c r="AB19">
        <v>7.2093809999999996</v>
      </c>
      <c r="AC19">
        <v>42.886310999999999</v>
      </c>
      <c r="AD19" s="1">
        <v>453</v>
      </c>
      <c r="AE19">
        <v>0</v>
      </c>
      <c r="AF19">
        <v>57</v>
      </c>
      <c r="AG19">
        <v>70</v>
      </c>
      <c r="AH19">
        <v>16.992394999999998</v>
      </c>
      <c r="AI19">
        <v>12.9</v>
      </c>
      <c r="AJ19">
        <v>0</v>
      </c>
      <c r="AK19">
        <v>64</v>
      </c>
      <c r="AL19">
        <v>11194</v>
      </c>
      <c r="AM19" t="s">
        <v>272</v>
      </c>
      <c r="AN19" t="s">
        <v>511</v>
      </c>
      <c r="AO19">
        <v>2348.4609999999998</v>
      </c>
      <c r="AR19" t="s">
        <v>119</v>
      </c>
      <c r="AS19" t="s">
        <v>126</v>
      </c>
      <c r="AT19" t="s">
        <v>239</v>
      </c>
      <c r="AU19" t="s">
        <v>271</v>
      </c>
      <c r="AV19" t="s">
        <v>48</v>
      </c>
      <c r="AW19">
        <v>1</v>
      </c>
      <c r="BB19">
        <v>0.89057142857142857</v>
      </c>
      <c r="BC19" t="s">
        <v>69</v>
      </c>
      <c r="BF19" t="s">
        <v>119</v>
      </c>
      <c r="BG19" t="s">
        <v>126</v>
      </c>
      <c r="BH19" t="s">
        <v>271</v>
      </c>
      <c r="BI19">
        <v>9105</v>
      </c>
      <c r="BJ19">
        <v>1</v>
      </c>
      <c r="BK19" t="s">
        <v>239</v>
      </c>
      <c r="BL19" t="s">
        <v>181</v>
      </c>
      <c r="BM19">
        <v>0.89057142857142857</v>
      </c>
      <c r="BN19" t="s">
        <v>69</v>
      </c>
      <c r="BO19" t="s">
        <v>184</v>
      </c>
      <c r="BP19">
        <v>2348.4609999999998</v>
      </c>
    </row>
    <row r="20" spans="1:68" ht="16.5">
      <c r="A20" s="110" t="str">
        <f t="shared" si="18"/>
        <v>태양여객</v>
      </c>
      <c r="B20" s="111" t="str">
        <f t="shared" si="19"/>
        <v>김영길</v>
      </c>
      <c r="C20" s="112" t="str">
        <f t="shared" si="20"/>
        <v>D</v>
      </c>
      <c r="D20" s="113">
        <f t="shared" si="21"/>
        <v>0.80924587148358507</v>
      </c>
      <c r="E20" s="114">
        <f t="shared" si="22"/>
        <v>3150</v>
      </c>
      <c r="F20" s="115" t="str">
        <f t="shared" si="23"/>
        <v>571</v>
      </c>
      <c r="G20" s="116" t="str">
        <f t="shared" si="24"/>
        <v>71바7209</v>
      </c>
      <c r="H20" s="117">
        <f t="shared" si="25"/>
        <v>2</v>
      </c>
      <c r="I20" s="118">
        <f t="shared" si="26"/>
        <v>1688.9359999999999</v>
      </c>
      <c r="J20" s="119">
        <f t="shared" si="27"/>
        <v>1.7918253282381176E-2</v>
      </c>
      <c r="K20" s="119">
        <f t="shared" si="28"/>
        <v>0.36849406891545916</v>
      </c>
      <c r="L20" s="119">
        <f t="shared" si="29"/>
        <v>0.14683800925553131</v>
      </c>
      <c r="M20" s="120">
        <f t="shared" si="30"/>
        <v>8.8629999999999995</v>
      </c>
      <c r="N20" s="121">
        <f t="shared" si="31"/>
        <v>5.8674048644306774E-2</v>
      </c>
      <c r="O20" s="121">
        <f t="shared" si="32"/>
        <v>8.0970187129143341</v>
      </c>
      <c r="P20" s="235">
        <f t="shared" si="33"/>
        <v>1</v>
      </c>
      <c r="Q20" s="236">
        <f t="shared" si="34"/>
        <v>1</v>
      </c>
      <c r="R20" s="236">
        <f t="shared" si="35"/>
        <v>138</v>
      </c>
      <c r="T20">
        <v>533</v>
      </c>
      <c r="U20">
        <v>3150</v>
      </c>
      <c r="V20" t="s">
        <v>273</v>
      </c>
      <c r="W20">
        <v>1704.3309999999999</v>
      </c>
      <c r="X20">
        <v>877.12199999999996</v>
      </c>
      <c r="Y20">
        <v>1.9430000000000001</v>
      </c>
      <c r="Z20">
        <v>8.8629999999999995</v>
      </c>
      <c r="AA20">
        <v>135.95237</v>
      </c>
      <c r="AB20">
        <v>2.436029</v>
      </c>
      <c r="AC20">
        <v>50.097642</v>
      </c>
      <c r="AD20" s="1">
        <v>248</v>
      </c>
      <c r="AE20">
        <v>1</v>
      </c>
      <c r="AF20">
        <v>138</v>
      </c>
      <c r="AG20">
        <v>76</v>
      </c>
      <c r="AH20">
        <v>12.536236000000001</v>
      </c>
      <c r="AI20">
        <v>18.7</v>
      </c>
      <c r="AJ20">
        <v>0</v>
      </c>
      <c r="AK20">
        <v>1</v>
      </c>
      <c r="AL20">
        <v>112</v>
      </c>
      <c r="AM20" t="s">
        <v>274</v>
      </c>
      <c r="AN20" t="s">
        <v>512</v>
      </c>
      <c r="AO20">
        <v>1617.048</v>
      </c>
      <c r="AR20" t="s">
        <v>119</v>
      </c>
      <c r="AS20" t="s">
        <v>122</v>
      </c>
      <c r="AT20" t="s">
        <v>217</v>
      </c>
      <c r="AU20" t="s">
        <v>273</v>
      </c>
      <c r="AV20" t="s">
        <v>205</v>
      </c>
      <c r="AW20">
        <v>2</v>
      </c>
      <c r="BB20">
        <v>0.80924587148358507</v>
      </c>
      <c r="BC20" t="s">
        <v>67</v>
      </c>
      <c r="BF20" t="s">
        <v>119</v>
      </c>
      <c r="BG20" s="5" t="s">
        <v>122</v>
      </c>
      <c r="BH20" t="s">
        <v>273</v>
      </c>
      <c r="BI20">
        <v>3150</v>
      </c>
      <c r="BJ20">
        <v>2</v>
      </c>
      <c r="BK20" t="s">
        <v>217</v>
      </c>
      <c r="BL20" t="s">
        <v>218</v>
      </c>
      <c r="BM20">
        <v>0.80924587148358507</v>
      </c>
      <c r="BN20" t="s">
        <v>67</v>
      </c>
      <c r="BO20" t="s">
        <v>186</v>
      </c>
      <c r="BP20">
        <v>1688.9359999999999</v>
      </c>
    </row>
    <row r="21" spans="1:68" ht="16.5">
      <c r="A21" s="127" t="str">
        <f t="shared" si="18"/>
        <v>태양여객</v>
      </c>
      <c r="B21" s="128" t="str">
        <f t="shared" si="19"/>
        <v>김응세</v>
      </c>
      <c r="C21" s="129" t="str">
        <f t="shared" si="20"/>
        <v>D</v>
      </c>
      <c r="D21" s="130">
        <f t="shared" si="21"/>
        <v>0.83369998021993841</v>
      </c>
      <c r="E21" s="131">
        <f t="shared" si="22"/>
        <v>6149</v>
      </c>
      <c r="F21" s="132" t="str">
        <f t="shared" si="23"/>
        <v>590</v>
      </c>
      <c r="G21" s="133" t="str">
        <f t="shared" si="24"/>
        <v>71바5653</v>
      </c>
      <c r="H21" s="134">
        <f t="shared" si="25"/>
        <v>2</v>
      </c>
      <c r="I21" s="135">
        <f t="shared" si="26"/>
        <v>1505.7249999999999</v>
      </c>
      <c r="J21" s="136">
        <f t="shared" si="27"/>
        <v>3.4273826291318872E-2</v>
      </c>
      <c r="K21" s="136">
        <f t="shared" si="28"/>
        <v>0.36111321412201169</v>
      </c>
      <c r="L21" s="136">
        <f t="shared" si="29"/>
        <v>0.15341446811336731</v>
      </c>
      <c r="M21" s="137">
        <f t="shared" si="30"/>
        <v>7.0220000000000002</v>
      </c>
      <c r="N21" s="138">
        <f t="shared" si="31"/>
        <v>0.33206594829733188</v>
      </c>
      <c r="O21" s="138">
        <f t="shared" si="32"/>
        <v>2.8557671553570541</v>
      </c>
      <c r="P21" s="233">
        <f t="shared" si="33"/>
        <v>35</v>
      </c>
      <c r="Q21" s="234">
        <f t="shared" si="34"/>
        <v>5</v>
      </c>
      <c r="R21" s="234">
        <f t="shared" si="35"/>
        <v>43</v>
      </c>
      <c r="T21">
        <v>533</v>
      </c>
      <c r="U21">
        <v>6149</v>
      </c>
      <c r="V21" t="s">
        <v>275</v>
      </c>
      <c r="W21">
        <v>1505.7249999999999</v>
      </c>
      <c r="X21">
        <v>726.08699999999999</v>
      </c>
      <c r="Y21">
        <v>2.0739999999999998</v>
      </c>
      <c r="Z21">
        <v>7.0220000000000002</v>
      </c>
      <c r="AA21">
        <v>115.37690499999999</v>
      </c>
      <c r="AB21">
        <v>3.9544079999999999</v>
      </c>
      <c r="AC21">
        <v>41.664124999999999</v>
      </c>
      <c r="AD21" s="1">
        <v>231</v>
      </c>
      <c r="AE21">
        <v>5</v>
      </c>
      <c r="AF21">
        <v>43</v>
      </c>
      <c r="AG21">
        <v>60</v>
      </c>
      <c r="AH21">
        <v>13.050488</v>
      </c>
      <c r="AI21">
        <v>0</v>
      </c>
      <c r="AJ21">
        <v>0</v>
      </c>
      <c r="AK21">
        <v>35</v>
      </c>
      <c r="AL21">
        <v>21274</v>
      </c>
      <c r="AM21" t="s">
        <v>276</v>
      </c>
      <c r="AN21" t="s">
        <v>513</v>
      </c>
      <c r="AO21">
        <v>1349.6959999999999</v>
      </c>
      <c r="AR21" t="s">
        <v>119</v>
      </c>
      <c r="AS21" t="s">
        <v>125</v>
      </c>
      <c r="AT21" t="s">
        <v>235</v>
      </c>
      <c r="AU21" t="s">
        <v>275</v>
      </c>
      <c r="AV21" t="s">
        <v>205</v>
      </c>
      <c r="AW21">
        <v>2</v>
      </c>
      <c r="BB21">
        <v>0.83369998021993841</v>
      </c>
      <c r="BC21" t="s">
        <v>67</v>
      </c>
      <c r="BF21" t="s">
        <v>119</v>
      </c>
      <c r="BG21" t="s">
        <v>125</v>
      </c>
      <c r="BH21" t="s">
        <v>275</v>
      </c>
      <c r="BI21">
        <v>6149</v>
      </c>
      <c r="BJ21">
        <v>2</v>
      </c>
      <c r="BK21" t="s">
        <v>235</v>
      </c>
      <c r="BL21" t="s">
        <v>220</v>
      </c>
      <c r="BM21">
        <v>0.83369998021993841</v>
      </c>
      <c r="BN21" t="s">
        <v>67</v>
      </c>
      <c r="BO21" t="s">
        <v>186</v>
      </c>
      <c r="BP21">
        <v>1505.7249999999999</v>
      </c>
    </row>
    <row r="22" spans="1:68" ht="16.5">
      <c r="A22" s="110" t="str">
        <f t="shared" si="18"/>
        <v>태양여객</v>
      </c>
      <c r="B22" s="111" t="str">
        <f t="shared" si="19"/>
        <v>김재현</v>
      </c>
      <c r="C22" s="112" t="str">
        <f t="shared" si="20"/>
        <v>F</v>
      </c>
      <c r="D22" s="113">
        <f t="shared" si="21"/>
        <v>0.72782574453484405</v>
      </c>
      <c r="E22" s="114">
        <f t="shared" si="22"/>
        <v>909</v>
      </c>
      <c r="F22" s="115" t="str">
        <f t="shared" si="23"/>
        <v>590</v>
      </c>
      <c r="G22" s="116" t="str">
        <f t="shared" si="24"/>
        <v>71바5261</v>
      </c>
      <c r="H22" s="117">
        <f t="shared" si="25"/>
        <v>3</v>
      </c>
      <c r="I22" s="118">
        <f t="shared" si="26"/>
        <v>3004.1280000000002</v>
      </c>
      <c r="J22" s="119">
        <f t="shared" si="27"/>
        <v>4.2349817512381982E-2</v>
      </c>
      <c r="K22" s="119">
        <f t="shared" si="28"/>
        <v>0.37294428760890991</v>
      </c>
      <c r="L22" s="119">
        <f t="shared" si="29"/>
        <v>0.19806080167023507</v>
      </c>
      <c r="M22" s="120">
        <f t="shared" si="30"/>
        <v>11.64</v>
      </c>
      <c r="N22" s="121">
        <f t="shared" si="31"/>
        <v>0.39945035630971781</v>
      </c>
      <c r="O22" s="121">
        <f t="shared" si="32"/>
        <v>21.86990700795705</v>
      </c>
      <c r="P22" s="235">
        <f t="shared" si="33"/>
        <v>68</v>
      </c>
      <c r="Q22" s="236">
        <f t="shared" si="34"/>
        <v>12</v>
      </c>
      <c r="R22" s="236">
        <f t="shared" si="35"/>
        <v>657</v>
      </c>
      <c r="T22">
        <v>533</v>
      </c>
      <c r="U22">
        <v>909</v>
      </c>
      <c r="V22" t="s">
        <v>277</v>
      </c>
      <c r="W22">
        <v>3004.1280000000002</v>
      </c>
      <c r="X22">
        <v>1626.26</v>
      </c>
      <c r="Y22">
        <v>1.847</v>
      </c>
      <c r="Z22">
        <v>11.64</v>
      </c>
      <c r="AA22">
        <v>213.583258</v>
      </c>
      <c r="AB22">
        <v>9.0452119999999994</v>
      </c>
      <c r="AC22">
        <v>79.654656000000003</v>
      </c>
      <c r="AD22" s="1">
        <v>595</v>
      </c>
      <c r="AE22">
        <v>12</v>
      </c>
      <c r="AF22">
        <v>657</v>
      </c>
      <c r="AG22">
        <v>85</v>
      </c>
      <c r="AH22">
        <v>14.065372</v>
      </c>
      <c r="AI22">
        <v>2477.1999999999998</v>
      </c>
      <c r="AJ22">
        <v>0</v>
      </c>
      <c r="AK22">
        <v>68</v>
      </c>
      <c r="AL22">
        <v>28696</v>
      </c>
      <c r="AM22" t="s">
        <v>278</v>
      </c>
      <c r="AN22" t="s">
        <v>514</v>
      </c>
      <c r="AO22">
        <v>2540.3240000000001</v>
      </c>
      <c r="AR22" t="s">
        <v>119</v>
      </c>
      <c r="AS22" t="s">
        <v>125</v>
      </c>
      <c r="AT22" t="s">
        <v>234</v>
      </c>
      <c r="AU22" t="s">
        <v>277</v>
      </c>
      <c r="AV22" t="s">
        <v>48</v>
      </c>
      <c r="AW22">
        <v>3</v>
      </c>
      <c r="BB22">
        <v>0.72782574453484405</v>
      </c>
      <c r="BC22" t="s">
        <v>70</v>
      </c>
      <c r="BF22" t="s">
        <v>119</v>
      </c>
      <c r="BG22" t="s">
        <v>125</v>
      </c>
      <c r="BH22" t="s">
        <v>277</v>
      </c>
      <c r="BI22">
        <v>909</v>
      </c>
      <c r="BJ22">
        <v>3</v>
      </c>
      <c r="BK22" t="s">
        <v>234</v>
      </c>
      <c r="BL22" t="s">
        <v>225</v>
      </c>
      <c r="BM22">
        <v>0.72782574453484405</v>
      </c>
      <c r="BN22" t="s">
        <v>70</v>
      </c>
      <c r="BO22" t="s">
        <v>195</v>
      </c>
      <c r="BP22">
        <v>3004.1280000000002</v>
      </c>
    </row>
    <row r="23" spans="1:68" ht="16.5">
      <c r="A23" s="127" t="str">
        <f t="shared" si="18"/>
        <v>태양여객</v>
      </c>
      <c r="B23" s="128" t="str">
        <f t="shared" si="19"/>
        <v>김종대</v>
      </c>
      <c r="C23" s="129" t="str">
        <f t="shared" si="20"/>
        <v>D</v>
      </c>
      <c r="D23" s="130">
        <f t="shared" si="21"/>
        <v>0.83563785656463685</v>
      </c>
      <c r="E23" s="131">
        <f t="shared" si="22"/>
        <v>5325</v>
      </c>
      <c r="F23" s="132" t="str">
        <f t="shared" si="23"/>
        <v>581</v>
      </c>
      <c r="G23" s="133" t="str">
        <f t="shared" si="24"/>
        <v>71바7351</v>
      </c>
      <c r="H23" s="134">
        <f t="shared" si="25"/>
        <v>2</v>
      </c>
      <c r="I23" s="135">
        <f t="shared" si="26"/>
        <v>1795.8829999999998</v>
      </c>
      <c r="J23" s="136">
        <f t="shared" si="27"/>
        <v>3.6507021375438285E-2</v>
      </c>
      <c r="K23" s="136">
        <f t="shared" si="28"/>
        <v>0.35167937936639299</v>
      </c>
      <c r="L23" s="136">
        <f t="shared" si="29"/>
        <v>8.1297055543150643E-2</v>
      </c>
      <c r="M23" s="137">
        <f t="shared" si="30"/>
        <v>4.55</v>
      </c>
      <c r="N23" s="138">
        <f t="shared" si="31"/>
        <v>0</v>
      </c>
      <c r="O23" s="138">
        <f t="shared" si="32"/>
        <v>1.5502167812073864</v>
      </c>
      <c r="P23" s="233">
        <f t="shared" si="33"/>
        <v>37</v>
      </c>
      <c r="Q23" s="234">
        <f t="shared" si="34"/>
        <v>0</v>
      </c>
      <c r="R23" s="234">
        <f t="shared" si="35"/>
        <v>28</v>
      </c>
      <c r="T23">
        <v>533</v>
      </c>
      <c r="U23">
        <v>5325</v>
      </c>
      <c r="V23" t="s">
        <v>279</v>
      </c>
      <c r="W23">
        <v>1806.1990000000001</v>
      </c>
      <c r="X23">
        <v>940.37900000000002</v>
      </c>
      <c r="Y23">
        <v>1.921</v>
      </c>
      <c r="Z23">
        <v>4.55</v>
      </c>
      <c r="AA23">
        <v>158.948273</v>
      </c>
      <c r="AB23">
        <v>5.8027280000000001</v>
      </c>
      <c r="AC23">
        <v>55.898829999999997</v>
      </c>
      <c r="AD23" s="1">
        <v>146</v>
      </c>
      <c r="AE23">
        <v>0</v>
      </c>
      <c r="AF23">
        <v>28</v>
      </c>
      <c r="AG23">
        <v>65</v>
      </c>
      <c r="AH23">
        <v>11.363438</v>
      </c>
      <c r="AI23">
        <v>15.4</v>
      </c>
      <c r="AJ23">
        <v>0</v>
      </c>
      <c r="AK23">
        <v>37</v>
      </c>
      <c r="AL23">
        <v>8174</v>
      </c>
      <c r="AM23" t="s">
        <v>280</v>
      </c>
      <c r="AN23" t="s">
        <v>515</v>
      </c>
      <c r="AO23">
        <v>1738.1089999999999</v>
      </c>
      <c r="AR23" t="s">
        <v>119</v>
      </c>
      <c r="AS23" t="s">
        <v>123</v>
      </c>
      <c r="AT23" t="s">
        <v>222</v>
      </c>
      <c r="AU23" t="s">
        <v>279</v>
      </c>
      <c r="AV23" t="s">
        <v>205</v>
      </c>
      <c r="AW23">
        <v>2</v>
      </c>
      <c r="BB23">
        <v>0.83563785656463685</v>
      </c>
      <c r="BC23" t="s">
        <v>67</v>
      </c>
      <c r="BF23" t="s">
        <v>119</v>
      </c>
      <c r="BG23" t="s">
        <v>123</v>
      </c>
      <c r="BH23" t="s">
        <v>279</v>
      </c>
      <c r="BI23">
        <v>5325</v>
      </c>
      <c r="BJ23">
        <v>2</v>
      </c>
      <c r="BK23" t="s">
        <v>222</v>
      </c>
      <c r="BL23" t="s">
        <v>226</v>
      </c>
      <c r="BM23">
        <v>0.83563785656463685</v>
      </c>
      <c r="BN23" t="s">
        <v>67</v>
      </c>
      <c r="BO23" t="s">
        <v>186</v>
      </c>
      <c r="BP23">
        <v>1795.8829999999998</v>
      </c>
    </row>
    <row r="24" spans="1:68" ht="16.5">
      <c r="A24" s="110" t="str">
        <f t="shared" si="18"/>
        <v>태양여객</v>
      </c>
      <c r="B24" s="111" t="str">
        <f t="shared" si="19"/>
        <v>김주환</v>
      </c>
      <c r="C24" s="112" t="str">
        <f t="shared" si="20"/>
        <v>C</v>
      </c>
      <c r="D24" s="113">
        <f t="shared" si="21"/>
        <v>0.88802265113132184</v>
      </c>
      <c r="E24" s="114">
        <f t="shared" si="22"/>
        <v>954</v>
      </c>
      <c r="F24" s="115" t="str">
        <f t="shared" si="23"/>
        <v>571</v>
      </c>
      <c r="G24" s="116" t="str">
        <f t="shared" si="24"/>
        <v>71바5651</v>
      </c>
      <c r="H24" s="117">
        <f t="shared" si="25"/>
        <v>3</v>
      </c>
      <c r="I24" s="118">
        <f t="shared" si="26"/>
        <v>1855.8969999999999</v>
      </c>
      <c r="J24" s="119">
        <f t="shared" si="27"/>
        <v>5.9612935271940698E-2</v>
      </c>
      <c r="K24" s="119">
        <f t="shared" si="28"/>
        <v>0.3548855895674109</v>
      </c>
      <c r="L24" s="119">
        <f t="shared" si="29"/>
        <v>0.10183754809668856</v>
      </c>
      <c r="M24" s="120">
        <f t="shared" si="30"/>
        <v>6.367</v>
      </c>
      <c r="N24" s="121">
        <f t="shared" si="31"/>
        <v>5.3190583990059749E-2</v>
      </c>
      <c r="O24" s="121">
        <f t="shared" si="32"/>
        <v>2.1808139435924496</v>
      </c>
      <c r="P24" s="235">
        <f t="shared" si="33"/>
        <v>6</v>
      </c>
      <c r="Q24" s="236">
        <f t="shared" si="34"/>
        <v>1</v>
      </c>
      <c r="R24" s="236">
        <f t="shared" si="35"/>
        <v>41</v>
      </c>
      <c r="T24">
        <v>533</v>
      </c>
      <c r="U24">
        <v>954</v>
      </c>
      <c r="V24" t="s">
        <v>516</v>
      </c>
      <c r="W24">
        <v>1880.0319999999999</v>
      </c>
      <c r="X24">
        <v>886.23</v>
      </c>
      <c r="Y24">
        <v>2.121</v>
      </c>
      <c r="Z24">
        <v>6.367</v>
      </c>
      <c r="AA24">
        <v>172.477147</v>
      </c>
      <c r="AB24">
        <v>10.281869</v>
      </c>
      <c r="AC24">
        <v>61.209654</v>
      </c>
      <c r="AD24" s="1">
        <v>189</v>
      </c>
      <c r="AE24">
        <v>1</v>
      </c>
      <c r="AF24">
        <v>41</v>
      </c>
      <c r="AG24">
        <v>71</v>
      </c>
      <c r="AH24">
        <v>10.900180000000001</v>
      </c>
      <c r="AI24">
        <v>53.9</v>
      </c>
      <c r="AJ24">
        <v>0</v>
      </c>
      <c r="AK24">
        <v>6</v>
      </c>
      <c r="AL24">
        <v>2370</v>
      </c>
      <c r="AM24" t="s">
        <v>517</v>
      </c>
      <c r="AN24" t="s">
        <v>518</v>
      </c>
      <c r="AO24">
        <v>1704.0709999999999</v>
      </c>
      <c r="AR24" t="s">
        <v>119</v>
      </c>
      <c r="AS24" t="s">
        <v>122</v>
      </c>
      <c r="AT24" t="s">
        <v>214</v>
      </c>
      <c r="AU24" t="s">
        <v>516</v>
      </c>
      <c r="AV24" t="s">
        <v>205</v>
      </c>
      <c r="AW24">
        <v>3</v>
      </c>
      <c r="BB24">
        <v>0.88802265113132184</v>
      </c>
      <c r="BC24" t="s">
        <v>69</v>
      </c>
      <c r="BF24" t="s">
        <v>119</v>
      </c>
      <c r="BG24" s="5" t="s">
        <v>122</v>
      </c>
      <c r="BH24" t="s">
        <v>516</v>
      </c>
      <c r="BI24">
        <v>954</v>
      </c>
      <c r="BJ24">
        <v>3</v>
      </c>
      <c r="BK24" t="s">
        <v>214</v>
      </c>
      <c r="BL24" t="s">
        <v>215</v>
      </c>
      <c r="BM24">
        <v>0.88802265113132184</v>
      </c>
      <c r="BN24" t="s">
        <v>69</v>
      </c>
      <c r="BO24" t="s">
        <v>184</v>
      </c>
      <c r="BP24">
        <v>1855.8969999999999</v>
      </c>
    </row>
    <row r="25" spans="1:68" ht="16.5">
      <c r="A25" s="127" t="str">
        <f t="shared" si="18"/>
        <v>태양여객</v>
      </c>
      <c r="B25" s="128" t="str">
        <f t="shared" si="19"/>
        <v>김주환2</v>
      </c>
      <c r="C25" s="129" t="str">
        <f t="shared" si="20"/>
        <v>F</v>
      </c>
      <c r="D25" s="130">
        <f t="shared" si="21"/>
        <v>0.77250000000000008</v>
      </c>
      <c r="E25" s="131">
        <f t="shared" si="22"/>
        <v>3600</v>
      </c>
      <c r="F25" s="132" t="str">
        <f t="shared" si="23"/>
        <v>581</v>
      </c>
      <c r="G25" s="133" t="str">
        <f t="shared" si="24"/>
        <v>71바7194</v>
      </c>
      <c r="H25" s="134">
        <f t="shared" si="25"/>
        <v>1</v>
      </c>
      <c r="I25" s="135">
        <f t="shared" si="26"/>
        <v>1926.9739999999999</v>
      </c>
      <c r="J25" s="136">
        <f t="shared" si="27"/>
        <v>2.0438732906038152E-2</v>
      </c>
      <c r="K25" s="136">
        <f t="shared" si="28"/>
        <v>0.39226006485093645</v>
      </c>
      <c r="L25" s="136">
        <f t="shared" si="29"/>
        <v>0.10897915592011102</v>
      </c>
      <c r="M25" s="137">
        <f t="shared" si="30"/>
        <v>11.087999999999999</v>
      </c>
      <c r="N25" s="138">
        <f t="shared" si="31"/>
        <v>0</v>
      </c>
      <c r="O25" s="138">
        <f t="shared" si="32"/>
        <v>6.4868545190542273</v>
      </c>
      <c r="P25" s="233">
        <f t="shared" si="33"/>
        <v>17</v>
      </c>
      <c r="Q25" s="234">
        <f t="shared" si="34"/>
        <v>0</v>
      </c>
      <c r="R25" s="234">
        <f t="shared" si="35"/>
        <v>125</v>
      </c>
      <c r="T25">
        <v>533</v>
      </c>
      <c r="U25">
        <v>3600</v>
      </c>
      <c r="V25" t="s">
        <v>281</v>
      </c>
      <c r="W25">
        <v>1926.9739999999999</v>
      </c>
      <c r="X25">
        <v>1039.3040000000001</v>
      </c>
      <c r="Y25">
        <v>1.8540000000000001</v>
      </c>
      <c r="Z25">
        <v>11.087999999999999</v>
      </c>
      <c r="AA25">
        <v>170.24827400000001</v>
      </c>
      <c r="AB25">
        <v>3.4796589999999998</v>
      </c>
      <c r="AC25">
        <v>66.781599</v>
      </c>
      <c r="AD25" s="1">
        <v>210</v>
      </c>
      <c r="AE25">
        <v>0</v>
      </c>
      <c r="AF25">
        <v>125</v>
      </c>
      <c r="AG25">
        <v>87</v>
      </c>
      <c r="AH25">
        <v>11.318611000000001</v>
      </c>
      <c r="AI25">
        <v>22</v>
      </c>
      <c r="AJ25">
        <v>0</v>
      </c>
      <c r="AK25">
        <v>17</v>
      </c>
      <c r="AL25">
        <v>2664</v>
      </c>
      <c r="AM25" t="s">
        <v>282</v>
      </c>
      <c r="AN25" t="s">
        <v>519</v>
      </c>
      <c r="AO25">
        <v>1926.9739999999999</v>
      </c>
      <c r="AR25" t="s">
        <v>119</v>
      </c>
      <c r="AS25" t="s">
        <v>123</v>
      </c>
      <c r="AT25" t="s">
        <v>221</v>
      </c>
      <c r="AU25" t="s">
        <v>281</v>
      </c>
      <c r="AV25" t="s">
        <v>48</v>
      </c>
      <c r="AW25">
        <v>1</v>
      </c>
      <c r="BB25">
        <v>0.77250000000000008</v>
      </c>
      <c r="BC25" t="s">
        <v>70</v>
      </c>
      <c r="BF25" t="s">
        <v>119</v>
      </c>
      <c r="BG25" t="s">
        <v>123</v>
      </c>
      <c r="BH25" t="s">
        <v>281</v>
      </c>
      <c r="BI25">
        <v>3600</v>
      </c>
      <c r="BJ25">
        <v>1</v>
      </c>
      <c r="BK25" t="s">
        <v>221</v>
      </c>
      <c r="BL25" t="s">
        <v>181</v>
      </c>
      <c r="BM25">
        <v>0.77250000000000008</v>
      </c>
      <c r="BN25" t="s">
        <v>70</v>
      </c>
      <c r="BO25" t="s">
        <v>195</v>
      </c>
      <c r="BP25">
        <v>1926.9739999999999</v>
      </c>
    </row>
    <row r="26" spans="1:68" ht="16.5">
      <c r="A26" s="110" t="str">
        <f t="shared" si="18"/>
        <v>태양여객</v>
      </c>
      <c r="B26" s="111" t="str">
        <f t="shared" si="19"/>
        <v>김진열</v>
      </c>
      <c r="C26" s="112" t="str">
        <f t="shared" si="20"/>
        <v>A</v>
      </c>
      <c r="D26" s="113">
        <f t="shared" si="21"/>
        <v>0.96880000000000011</v>
      </c>
      <c r="E26" s="114">
        <f t="shared" si="22"/>
        <v>2625</v>
      </c>
      <c r="F26" s="115" t="str">
        <f t="shared" si="23"/>
        <v>e음89</v>
      </c>
      <c r="G26" s="116" t="str">
        <f t="shared" si="24"/>
        <v>71바7191</v>
      </c>
      <c r="H26" s="117">
        <f t="shared" si="25"/>
        <v>1</v>
      </c>
      <c r="I26" s="118">
        <f t="shared" si="26"/>
        <v>2931.712</v>
      </c>
      <c r="J26" s="119">
        <f t="shared" si="27"/>
        <v>9.8236378173978192E-3</v>
      </c>
      <c r="K26" s="119">
        <f t="shared" si="28"/>
        <v>0.2629595550572989</v>
      </c>
      <c r="L26" s="119">
        <f t="shared" si="29"/>
        <v>0.13507465944813132</v>
      </c>
      <c r="M26" s="120">
        <f t="shared" si="30"/>
        <v>9.3940000000000001</v>
      </c>
      <c r="N26" s="121">
        <f t="shared" si="31"/>
        <v>0.10232928746070555</v>
      </c>
      <c r="O26" s="121">
        <f t="shared" si="32"/>
        <v>13.234587844917918</v>
      </c>
      <c r="P26" s="235">
        <f t="shared" si="33"/>
        <v>1</v>
      </c>
      <c r="Q26" s="236">
        <f t="shared" si="34"/>
        <v>3</v>
      </c>
      <c r="R26" s="236">
        <f t="shared" si="35"/>
        <v>388</v>
      </c>
      <c r="T26">
        <v>533</v>
      </c>
      <c r="U26">
        <v>2625</v>
      </c>
      <c r="V26" t="s">
        <v>283</v>
      </c>
      <c r="W26">
        <v>2931.712</v>
      </c>
      <c r="X26">
        <v>1210.4179999999999</v>
      </c>
      <c r="Y26">
        <v>2.4220000000000002</v>
      </c>
      <c r="Z26">
        <v>9.3940000000000001</v>
      </c>
      <c r="AA26">
        <v>152.28208000000001</v>
      </c>
      <c r="AB26">
        <v>1.4959640000000001</v>
      </c>
      <c r="AC26">
        <v>40.044027999999997</v>
      </c>
      <c r="AD26" s="1">
        <v>396</v>
      </c>
      <c r="AE26">
        <v>3</v>
      </c>
      <c r="AF26">
        <v>388</v>
      </c>
      <c r="AG26">
        <v>71</v>
      </c>
      <c r="AH26">
        <v>19.251850999999998</v>
      </c>
      <c r="AI26">
        <v>94.8</v>
      </c>
      <c r="AJ26">
        <v>0</v>
      </c>
      <c r="AK26">
        <v>1</v>
      </c>
      <c r="AL26">
        <v>80</v>
      </c>
      <c r="AM26" t="s">
        <v>284</v>
      </c>
      <c r="AN26" t="s">
        <v>520</v>
      </c>
      <c r="AO26">
        <v>2931.712</v>
      </c>
      <c r="AR26" t="s">
        <v>119</v>
      </c>
      <c r="AS26" t="s">
        <v>129</v>
      </c>
      <c r="AT26" t="s">
        <v>242</v>
      </c>
      <c r="AU26" t="s">
        <v>283</v>
      </c>
      <c r="AV26" t="s">
        <v>48</v>
      </c>
      <c r="AW26">
        <v>1</v>
      </c>
      <c r="BB26">
        <v>0.96880000000000011</v>
      </c>
      <c r="BC26" t="s">
        <v>66</v>
      </c>
      <c r="BF26" t="s">
        <v>119</v>
      </c>
      <c r="BG26" t="s">
        <v>129</v>
      </c>
      <c r="BH26" t="s">
        <v>283</v>
      </c>
      <c r="BI26">
        <v>2625</v>
      </c>
      <c r="BJ26">
        <v>1</v>
      </c>
      <c r="BK26" t="s">
        <v>242</v>
      </c>
      <c r="BL26" t="s">
        <v>181</v>
      </c>
      <c r="BM26">
        <v>0.96880000000000011</v>
      </c>
      <c r="BN26" t="s">
        <v>66</v>
      </c>
      <c r="BO26" t="s">
        <v>185</v>
      </c>
      <c r="BP26">
        <v>2931.712</v>
      </c>
    </row>
    <row r="27" spans="1:68" ht="16.5">
      <c r="A27" s="127" t="str">
        <f t="shared" si="18"/>
        <v>태양여객</v>
      </c>
      <c r="B27" s="128" t="str">
        <f t="shared" si="19"/>
        <v>김진영</v>
      </c>
      <c r="C27" s="129" t="str">
        <f t="shared" si="20"/>
        <v>F</v>
      </c>
      <c r="D27" s="130">
        <f t="shared" si="21"/>
        <v>0.74307046920340847</v>
      </c>
      <c r="E27" s="131">
        <f t="shared" si="22"/>
        <v>4709</v>
      </c>
      <c r="F27" s="132" t="str">
        <f t="shared" si="23"/>
        <v>558</v>
      </c>
      <c r="G27" s="133" t="str">
        <f t="shared" si="24"/>
        <v>71바6556</v>
      </c>
      <c r="H27" s="134">
        <f t="shared" si="25"/>
        <v>5</v>
      </c>
      <c r="I27" s="135">
        <f t="shared" si="26"/>
        <v>506.29700000000003</v>
      </c>
      <c r="J27" s="136">
        <f t="shared" si="27"/>
        <v>3.6597292565210812E-2</v>
      </c>
      <c r="K27" s="136">
        <f t="shared" si="28"/>
        <v>0.36297725452975549</v>
      </c>
      <c r="L27" s="136">
        <f t="shared" si="29"/>
        <v>0.22516428104452524</v>
      </c>
      <c r="M27" s="137">
        <f t="shared" si="30"/>
        <v>8.9280000000000008</v>
      </c>
      <c r="N27" s="138">
        <f t="shared" si="31"/>
        <v>0.17167499862660002</v>
      </c>
      <c r="O27" s="138">
        <f t="shared" si="32"/>
        <v>7.7253749381970005</v>
      </c>
      <c r="P27" s="233">
        <f t="shared" si="33"/>
        <v>5</v>
      </c>
      <c r="Q27" s="234">
        <f t="shared" si="34"/>
        <v>1</v>
      </c>
      <c r="R27" s="234">
        <f t="shared" si="35"/>
        <v>45</v>
      </c>
      <c r="T27">
        <v>533</v>
      </c>
      <c r="U27">
        <v>4709</v>
      </c>
      <c r="V27" t="s">
        <v>285</v>
      </c>
      <c r="W27">
        <v>582.49599999999998</v>
      </c>
      <c r="X27">
        <v>331.99700000000001</v>
      </c>
      <c r="Y27">
        <v>1.7549999999999999</v>
      </c>
      <c r="Z27">
        <v>8.9280000000000008</v>
      </c>
      <c r="AA27">
        <v>45.380816000000003</v>
      </c>
      <c r="AB27">
        <v>1.6608149999999999</v>
      </c>
      <c r="AC27">
        <v>16.472204000000001</v>
      </c>
      <c r="AD27" s="1">
        <v>114</v>
      </c>
      <c r="AE27">
        <v>1</v>
      </c>
      <c r="AF27">
        <v>45</v>
      </c>
      <c r="AG27">
        <v>77</v>
      </c>
      <c r="AH27">
        <v>12.835732</v>
      </c>
      <c r="AI27">
        <v>25.1</v>
      </c>
      <c r="AJ27">
        <v>0</v>
      </c>
      <c r="AK27">
        <v>5</v>
      </c>
      <c r="AL27">
        <v>965</v>
      </c>
      <c r="AM27" t="s">
        <v>286</v>
      </c>
      <c r="AN27" t="s">
        <v>521</v>
      </c>
      <c r="AO27">
        <v>160.09700000000001</v>
      </c>
      <c r="AR27" t="s">
        <v>119</v>
      </c>
      <c r="AS27" t="s">
        <v>121</v>
      </c>
      <c r="AT27" t="s">
        <v>212</v>
      </c>
      <c r="AU27" t="s">
        <v>285</v>
      </c>
      <c r="AV27" t="s">
        <v>205</v>
      </c>
      <c r="AW27">
        <v>5</v>
      </c>
      <c r="BB27">
        <v>0.74307046920340847</v>
      </c>
      <c r="BC27" t="s">
        <v>70</v>
      </c>
      <c r="BF27" t="s">
        <v>119</v>
      </c>
      <c r="BG27" s="5" t="s">
        <v>121</v>
      </c>
      <c r="BH27" t="s">
        <v>285</v>
      </c>
      <c r="BI27">
        <v>4709</v>
      </c>
      <c r="BJ27">
        <v>5</v>
      </c>
      <c r="BK27" t="s">
        <v>212</v>
      </c>
      <c r="BL27" t="s">
        <v>224</v>
      </c>
      <c r="BM27">
        <v>0.74307046920340847</v>
      </c>
      <c r="BN27" t="s">
        <v>70</v>
      </c>
      <c r="BO27" t="s">
        <v>195</v>
      </c>
      <c r="BP27">
        <v>506.29700000000003</v>
      </c>
    </row>
    <row r="28" spans="1:68" ht="16.5">
      <c r="A28" s="110" t="str">
        <f t="shared" si="18"/>
        <v>태양여객</v>
      </c>
      <c r="B28" s="111" t="str">
        <f t="shared" si="19"/>
        <v>김충남</v>
      </c>
      <c r="C28" s="112" t="str">
        <f t="shared" si="20"/>
        <v>F</v>
      </c>
      <c r="D28" s="113">
        <f t="shared" si="21"/>
        <v>0.74407972968176095</v>
      </c>
      <c r="E28" s="114">
        <f t="shared" si="22"/>
        <v>2152</v>
      </c>
      <c r="F28" s="115" t="str">
        <f t="shared" si="23"/>
        <v>558</v>
      </c>
      <c r="G28" s="116" t="str">
        <f t="shared" si="24"/>
        <v>71바5254</v>
      </c>
      <c r="H28" s="117">
        <f t="shared" si="25"/>
        <v>3</v>
      </c>
      <c r="I28" s="118">
        <f t="shared" si="26"/>
        <v>1868.711</v>
      </c>
      <c r="J28" s="119">
        <f t="shared" si="27"/>
        <v>1.1094218524821326E-2</v>
      </c>
      <c r="K28" s="119">
        <f t="shared" si="28"/>
        <v>0.37547007159038664</v>
      </c>
      <c r="L28" s="119">
        <f t="shared" si="29"/>
        <v>0.13592256908639164</v>
      </c>
      <c r="M28" s="120">
        <f t="shared" si="30"/>
        <v>7.05</v>
      </c>
      <c r="N28" s="121">
        <f t="shared" si="31"/>
        <v>0</v>
      </c>
      <c r="O28" s="121">
        <f t="shared" si="32"/>
        <v>2.7711858490460459</v>
      </c>
      <c r="P28" s="235">
        <f t="shared" si="33"/>
        <v>21</v>
      </c>
      <c r="Q28" s="236">
        <f t="shared" si="34"/>
        <v>0</v>
      </c>
      <c r="R28" s="236">
        <f t="shared" si="35"/>
        <v>52</v>
      </c>
      <c r="T28">
        <v>533</v>
      </c>
      <c r="U28">
        <v>2152</v>
      </c>
      <c r="V28" t="s">
        <v>287</v>
      </c>
      <c r="W28">
        <v>1876.453</v>
      </c>
      <c r="X28">
        <v>1010.491</v>
      </c>
      <c r="Y28">
        <v>1.857</v>
      </c>
      <c r="Z28">
        <v>7.05</v>
      </c>
      <c r="AA28">
        <v>150.474952</v>
      </c>
      <c r="AB28">
        <v>1.6694020000000001</v>
      </c>
      <c r="AC28">
        <v>56.498840999999999</v>
      </c>
      <c r="AD28" s="1">
        <v>254</v>
      </c>
      <c r="AE28">
        <v>0</v>
      </c>
      <c r="AF28">
        <v>52</v>
      </c>
      <c r="AG28">
        <v>69</v>
      </c>
      <c r="AH28">
        <v>12.470200999999999</v>
      </c>
      <c r="AI28">
        <v>19.100000000000001</v>
      </c>
      <c r="AJ28">
        <v>0</v>
      </c>
      <c r="AK28">
        <v>21</v>
      </c>
      <c r="AL28">
        <v>5590</v>
      </c>
      <c r="AM28" t="s">
        <v>288</v>
      </c>
      <c r="AN28" t="s">
        <v>522</v>
      </c>
      <c r="AO28">
        <v>1712.9</v>
      </c>
      <c r="AR28" t="s">
        <v>119</v>
      </c>
      <c r="AS28" t="s">
        <v>121</v>
      </c>
      <c r="AT28" t="s">
        <v>209</v>
      </c>
      <c r="AU28" t="s">
        <v>287</v>
      </c>
      <c r="AV28" t="s">
        <v>205</v>
      </c>
      <c r="AW28">
        <v>3</v>
      </c>
      <c r="BB28">
        <v>0.74407972968176095</v>
      </c>
      <c r="BC28" t="s">
        <v>70</v>
      </c>
      <c r="BF28" t="s">
        <v>119</v>
      </c>
      <c r="BG28" s="5" t="s">
        <v>121</v>
      </c>
      <c r="BH28" t="s">
        <v>287</v>
      </c>
      <c r="BI28">
        <v>2152</v>
      </c>
      <c r="BJ28">
        <v>3</v>
      </c>
      <c r="BK28" t="s">
        <v>209</v>
      </c>
      <c r="BL28" t="s">
        <v>213</v>
      </c>
      <c r="BM28">
        <v>0.74407972968176095</v>
      </c>
      <c r="BN28" t="s">
        <v>70</v>
      </c>
      <c r="BO28" t="s">
        <v>195</v>
      </c>
      <c r="BP28">
        <v>1868.711</v>
      </c>
    </row>
    <row r="29" spans="1:68" ht="16.5">
      <c r="A29" s="127" t="str">
        <f t="shared" si="18"/>
        <v>태양여객</v>
      </c>
      <c r="B29" s="128" t="str">
        <f t="shared" si="19"/>
        <v>김태석</v>
      </c>
      <c r="C29" s="129" t="str">
        <f t="shared" si="20"/>
        <v>F</v>
      </c>
      <c r="D29" s="130">
        <f t="shared" si="21"/>
        <v>0.74820104779397767</v>
      </c>
      <c r="E29" s="131">
        <f t="shared" si="22"/>
        <v>113</v>
      </c>
      <c r="F29" s="132" t="str">
        <f t="shared" si="23"/>
        <v>583</v>
      </c>
      <c r="G29" s="133" t="str">
        <f t="shared" si="24"/>
        <v>71바7013</v>
      </c>
      <c r="H29" s="134">
        <f t="shared" si="25"/>
        <v>7</v>
      </c>
      <c r="I29" s="135">
        <f t="shared" si="26"/>
        <v>2242.8220000000001</v>
      </c>
      <c r="J29" s="136">
        <f t="shared" si="27"/>
        <v>5.4021881672239494E-2</v>
      </c>
      <c r="K29" s="136">
        <f t="shared" si="28"/>
        <v>0.35666579884580984</v>
      </c>
      <c r="L29" s="136">
        <f t="shared" si="29"/>
        <v>0.21490782594427912</v>
      </c>
      <c r="M29" s="137">
        <f t="shared" si="30"/>
        <v>15.6</v>
      </c>
      <c r="N29" s="138">
        <f t="shared" si="31"/>
        <v>0</v>
      </c>
      <c r="O29" s="138">
        <f t="shared" si="32"/>
        <v>17.923847723983446</v>
      </c>
      <c r="P29" s="233">
        <f t="shared" si="33"/>
        <v>49</v>
      </c>
      <c r="Q29" s="234">
        <f t="shared" si="34"/>
        <v>0</v>
      </c>
      <c r="R29" s="234">
        <f t="shared" si="35"/>
        <v>402</v>
      </c>
      <c r="T29">
        <v>533</v>
      </c>
      <c r="U29">
        <v>113</v>
      </c>
      <c r="V29" t="s">
        <v>289</v>
      </c>
      <c r="W29">
        <v>2242.8220000000001</v>
      </c>
      <c r="X29">
        <v>1177.9349999999999</v>
      </c>
      <c r="Y29">
        <v>1.9039999999999999</v>
      </c>
      <c r="Z29">
        <v>15.6</v>
      </c>
      <c r="AA29">
        <v>150.000236</v>
      </c>
      <c r="AB29">
        <v>8.1032949999999992</v>
      </c>
      <c r="AC29">
        <v>53.499954000000002</v>
      </c>
      <c r="AD29" s="1">
        <v>482</v>
      </c>
      <c r="AE29">
        <v>0</v>
      </c>
      <c r="AF29">
        <v>402</v>
      </c>
      <c r="AG29">
        <v>95</v>
      </c>
      <c r="AH29">
        <v>14.952123</v>
      </c>
      <c r="AI29">
        <v>1164.8</v>
      </c>
      <c r="AJ29">
        <v>91.4</v>
      </c>
      <c r="AK29">
        <v>49</v>
      </c>
      <c r="AL29">
        <v>17608</v>
      </c>
      <c r="AM29" t="s">
        <v>290</v>
      </c>
      <c r="AN29" t="s">
        <v>523</v>
      </c>
      <c r="AO29">
        <v>570.84199999999998</v>
      </c>
      <c r="AR29" t="s">
        <v>119</v>
      </c>
      <c r="AS29" t="s">
        <v>124</v>
      </c>
      <c r="AT29" t="s">
        <v>228</v>
      </c>
      <c r="AU29" t="s">
        <v>289</v>
      </c>
      <c r="AV29" t="s">
        <v>48</v>
      </c>
      <c r="AW29">
        <v>7</v>
      </c>
      <c r="BB29">
        <v>0.74820104779397767</v>
      </c>
      <c r="BC29" t="s">
        <v>70</v>
      </c>
      <c r="BF29" t="s">
        <v>119</v>
      </c>
      <c r="BG29" s="5" t="s">
        <v>124</v>
      </c>
      <c r="BH29" t="s">
        <v>289</v>
      </c>
      <c r="BI29">
        <v>113</v>
      </c>
      <c r="BJ29">
        <v>7</v>
      </c>
      <c r="BK29" t="s">
        <v>228</v>
      </c>
      <c r="BL29" t="s">
        <v>231</v>
      </c>
      <c r="BM29">
        <v>0.74820104779397767</v>
      </c>
      <c r="BN29" t="s">
        <v>70</v>
      </c>
      <c r="BO29" t="s">
        <v>195</v>
      </c>
      <c r="BP29">
        <v>2242.8220000000001</v>
      </c>
    </row>
    <row r="30" spans="1:68" ht="16.5">
      <c r="A30" s="110" t="str">
        <f t="shared" si="18"/>
        <v>태양여객</v>
      </c>
      <c r="B30" s="111" t="str">
        <f t="shared" si="19"/>
        <v>김태연</v>
      </c>
      <c r="C30" s="112" t="str">
        <f t="shared" si="20"/>
        <v>F</v>
      </c>
      <c r="D30" s="113">
        <f t="shared" si="21"/>
        <v>0.78139425008981667</v>
      </c>
      <c r="E30" s="114">
        <f t="shared" si="22"/>
        <v>8866</v>
      </c>
      <c r="F30" s="115" t="str">
        <f t="shared" si="23"/>
        <v>556</v>
      </c>
      <c r="G30" s="116" t="str">
        <f t="shared" si="24"/>
        <v>71바7152</v>
      </c>
      <c r="H30" s="117">
        <f t="shared" si="25"/>
        <v>3</v>
      </c>
      <c r="I30" s="118">
        <f t="shared" si="26"/>
        <v>704.21100000000001</v>
      </c>
      <c r="J30" s="119">
        <f t="shared" si="27"/>
        <v>3.6078346866986806E-2</v>
      </c>
      <c r="K30" s="119">
        <f t="shared" si="28"/>
        <v>0.40802483955778412</v>
      </c>
      <c r="L30" s="119">
        <f t="shared" si="29"/>
        <v>0.16330332812182713</v>
      </c>
      <c r="M30" s="120">
        <f t="shared" si="30"/>
        <v>9.7379999999999995</v>
      </c>
      <c r="N30" s="121">
        <f t="shared" si="31"/>
        <v>0</v>
      </c>
      <c r="O30" s="121">
        <f t="shared" si="32"/>
        <v>9.0881852172147273</v>
      </c>
      <c r="P30" s="235">
        <f t="shared" si="33"/>
        <v>16</v>
      </c>
      <c r="Q30" s="236">
        <f t="shared" si="34"/>
        <v>0</v>
      </c>
      <c r="R30" s="236">
        <f t="shared" si="35"/>
        <v>64</v>
      </c>
      <c r="T30">
        <v>533</v>
      </c>
      <c r="U30">
        <v>8866</v>
      </c>
      <c r="V30" t="s">
        <v>291</v>
      </c>
      <c r="W30">
        <v>704.21100000000001</v>
      </c>
      <c r="X30">
        <v>375.65100000000001</v>
      </c>
      <c r="Y30">
        <v>1.875</v>
      </c>
      <c r="Z30">
        <v>9.7379999999999995</v>
      </c>
      <c r="AA30">
        <v>59.037765999999998</v>
      </c>
      <c r="AB30">
        <v>2.129985</v>
      </c>
      <c r="AC30">
        <v>24.088875000000002</v>
      </c>
      <c r="AD30" s="1">
        <v>115</v>
      </c>
      <c r="AE30">
        <v>0</v>
      </c>
      <c r="AF30">
        <v>64</v>
      </c>
      <c r="AG30">
        <v>72</v>
      </c>
      <c r="AH30">
        <v>11.928144</v>
      </c>
      <c r="AI30">
        <v>45.2</v>
      </c>
      <c r="AJ30">
        <v>0</v>
      </c>
      <c r="AK30">
        <v>16</v>
      </c>
      <c r="AL30">
        <v>6284</v>
      </c>
      <c r="AM30" t="s">
        <v>292</v>
      </c>
      <c r="AN30" t="s">
        <v>524</v>
      </c>
      <c r="AO30">
        <v>515.38400000000001</v>
      </c>
      <c r="AR30" t="s">
        <v>119</v>
      </c>
      <c r="AS30" t="s">
        <v>120</v>
      </c>
      <c r="AT30" t="s">
        <v>206</v>
      </c>
      <c r="AU30" t="s">
        <v>291</v>
      </c>
      <c r="AV30" t="s">
        <v>205</v>
      </c>
      <c r="AW30">
        <v>3</v>
      </c>
      <c r="BB30">
        <v>0.78139425008981667</v>
      </c>
      <c r="BC30" t="s">
        <v>70</v>
      </c>
      <c r="BF30" t="s">
        <v>119</v>
      </c>
      <c r="BG30" t="s">
        <v>120</v>
      </c>
      <c r="BH30" t="s">
        <v>291</v>
      </c>
      <c r="BI30">
        <v>8866</v>
      </c>
      <c r="BJ30">
        <v>3</v>
      </c>
      <c r="BK30" t="s">
        <v>206</v>
      </c>
      <c r="BL30" t="s">
        <v>204</v>
      </c>
      <c r="BM30">
        <v>0.78139425008981667</v>
      </c>
      <c r="BN30" t="s">
        <v>70</v>
      </c>
      <c r="BO30" t="s">
        <v>195</v>
      </c>
      <c r="BP30">
        <v>704.21100000000001</v>
      </c>
    </row>
    <row r="31" spans="1:68" ht="16.5">
      <c r="A31" s="127" t="str">
        <f t="shared" si="18"/>
        <v>태양여객</v>
      </c>
      <c r="B31" s="128" t="str">
        <f t="shared" si="19"/>
        <v>도성인</v>
      </c>
      <c r="C31" s="129" t="str">
        <f t="shared" si="20"/>
        <v>B</v>
      </c>
      <c r="D31" s="130">
        <f t="shared" si="21"/>
        <v>0.93</v>
      </c>
      <c r="E31" s="131">
        <f t="shared" si="22"/>
        <v>3745</v>
      </c>
      <c r="F31" s="132" t="str">
        <f t="shared" si="23"/>
        <v>590</v>
      </c>
      <c r="G31" s="133" t="str">
        <f t="shared" si="24"/>
        <v>71바5653</v>
      </c>
      <c r="H31" s="134">
        <f t="shared" si="25"/>
        <v>1</v>
      </c>
      <c r="I31" s="135">
        <f t="shared" si="26"/>
        <v>1578.09</v>
      </c>
      <c r="J31" s="136">
        <f t="shared" si="27"/>
        <v>4.3863167527724442E-2</v>
      </c>
      <c r="K31" s="136">
        <f t="shared" si="28"/>
        <v>0.33092480383055667</v>
      </c>
      <c r="L31" s="136">
        <f t="shared" si="29"/>
        <v>0.10202206464777042</v>
      </c>
      <c r="M31" s="137">
        <f t="shared" si="30"/>
        <v>6.5019999999999998</v>
      </c>
      <c r="N31" s="138">
        <f t="shared" si="31"/>
        <v>3.8654322630521709</v>
      </c>
      <c r="O31" s="138">
        <f t="shared" si="32"/>
        <v>6.2734064597076218</v>
      </c>
      <c r="P31" s="233">
        <f t="shared" si="33"/>
        <v>8</v>
      </c>
      <c r="Q31" s="234">
        <f t="shared" si="34"/>
        <v>61</v>
      </c>
      <c r="R31" s="234">
        <f t="shared" si="35"/>
        <v>99</v>
      </c>
      <c r="T31">
        <v>533</v>
      </c>
      <c r="U31">
        <v>3745</v>
      </c>
      <c r="V31" t="s">
        <v>293</v>
      </c>
      <c r="W31">
        <v>1578.09</v>
      </c>
      <c r="X31">
        <v>678.875</v>
      </c>
      <c r="Y31">
        <v>2.3250000000000002</v>
      </c>
      <c r="Z31">
        <v>6.5019999999999998</v>
      </c>
      <c r="AA31">
        <v>106.156059</v>
      </c>
      <c r="AB31">
        <v>4.6563410000000003</v>
      </c>
      <c r="AC31">
        <v>35.129672999999997</v>
      </c>
      <c r="AD31" s="1">
        <v>161</v>
      </c>
      <c r="AE31">
        <v>61</v>
      </c>
      <c r="AF31">
        <v>99</v>
      </c>
      <c r="AG31">
        <v>64</v>
      </c>
      <c r="AH31">
        <v>14.865755</v>
      </c>
      <c r="AI31">
        <v>64.2</v>
      </c>
      <c r="AJ31">
        <v>0</v>
      </c>
      <c r="AK31">
        <v>8</v>
      </c>
      <c r="AL31">
        <v>2703</v>
      </c>
      <c r="AM31" t="s">
        <v>294</v>
      </c>
      <c r="AN31" t="s">
        <v>525</v>
      </c>
      <c r="AO31">
        <v>1578.09</v>
      </c>
      <c r="AR31" t="s">
        <v>119</v>
      </c>
      <c r="AS31" t="s">
        <v>125</v>
      </c>
      <c r="AT31" t="s">
        <v>235</v>
      </c>
      <c r="AU31" t="s">
        <v>293</v>
      </c>
      <c r="AV31" t="s">
        <v>205</v>
      </c>
      <c r="AW31">
        <v>1</v>
      </c>
      <c r="BB31">
        <v>0.93</v>
      </c>
      <c r="BC31" t="s">
        <v>68</v>
      </c>
      <c r="BF31" t="s">
        <v>119</v>
      </c>
      <c r="BG31" s="5" t="s">
        <v>125</v>
      </c>
      <c r="BH31" t="s">
        <v>293</v>
      </c>
      <c r="BI31">
        <v>3745</v>
      </c>
      <c r="BJ31">
        <v>1</v>
      </c>
      <c r="BK31" t="s">
        <v>235</v>
      </c>
      <c r="BL31" t="s">
        <v>181</v>
      </c>
      <c r="BM31">
        <v>0.93</v>
      </c>
      <c r="BN31" t="s">
        <v>68</v>
      </c>
      <c r="BO31" t="s">
        <v>182</v>
      </c>
      <c r="BP31">
        <v>1578.09</v>
      </c>
    </row>
    <row r="32" spans="1:68" ht="16.5">
      <c r="A32" s="110" t="str">
        <f t="shared" si="18"/>
        <v>태양여객</v>
      </c>
      <c r="B32" s="111" t="str">
        <f t="shared" si="19"/>
        <v>도재만</v>
      </c>
      <c r="C32" s="112" t="str">
        <f t="shared" si="20"/>
        <v>F</v>
      </c>
      <c r="D32" s="113">
        <f t="shared" si="21"/>
        <v>0.77269230769230768</v>
      </c>
      <c r="E32" s="114">
        <f t="shared" si="22"/>
        <v>306</v>
      </c>
      <c r="F32" s="115" t="str">
        <f t="shared" si="23"/>
        <v>583</v>
      </c>
      <c r="G32" s="116" t="str">
        <f t="shared" si="24"/>
        <v>71바5259</v>
      </c>
      <c r="H32" s="117">
        <f t="shared" si="25"/>
        <v>1</v>
      </c>
      <c r="I32" s="118">
        <f t="shared" si="26"/>
        <v>4299.9520000000002</v>
      </c>
      <c r="J32" s="119">
        <f t="shared" si="27"/>
        <v>3.9680117484144309E-2</v>
      </c>
      <c r="K32" s="119">
        <f t="shared" si="28"/>
        <v>0.37072074126062704</v>
      </c>
      <c r="L32" s="119">
        <f t="shared" si="29"/>
        <v>0.15860642165307892</v>
      </c>
      <c r="M32" s="120">
        <f t="shared" si="30"/>
        <v>13.026</v>
      </c>
      <c r="N32" s="121">
        <f t="shared" si="31"/>
        <v>0.25581680911786919</v>
      </c>
      <c r="O32" s="121">
        <f t="shared" si="32"/>
        <v>10.581513468057317</v>
      </c>
      <c r="P32" s="235">
        <f t="shared" si="33"/>
        <v>85</v>
      </c>
      <c r="Q32" s="236">
        <f t="shared" si="34"/>
        <v>11</v>
      </c>
      <c r="R32" s="236">
        <f t="shared" si="35"/>
        <v>455</v>
      </c>
      <c r="T32">
        <v>533</v>
      </c>
      <c r="U32">
        <v>306</v>
      </c>
      <c r="V32" t="s">
        <v>526</v>
      </c>
      <c r="W32">
        <v>4299.9520000000002</v>
      </c>
      <c r="X32">
        <v>2140.85</v>
      </c>
      <c r="Y32">
        <v>2.0089999999999999</v>
      </c>
      <c r="Z32">
        <v>13.026</v>
      </c>
      <c r="AA32">
        <v>293.71520900000002</v>
      </c>
      <c r="AB32">
        <v>11.654654000000001</v>
      </c>
      <c r="AC32">
        <v>108.88632</v>
      </c>
      <c r="AD32" s="1">
        <v>682</v>
      </c>
      <c r="AE32">
        <v>11</v>
      </c>
      <c r="AF32">
        <v>455</v>
      </c>
      <c r="AG32">
        <v>80</v>
      </c>
      <c r="AH32">
        <v>14.639868</v>
      </c>
      <c r="AI32">
        <v>527.4</v>
      </c>
      <c r="AJ32">
        <v>0</v>
      </c>
      <c r="AK32">
        <v>85</v>
      </c>
      <c r="AL32">
        <v>46940</v>
      </c>
      <c r="AM32" t="s">
        <v>527</v>
      </c>
      <c r="AN32" t="s">
        <v>528</v>
      </c>
      <c r="AO32">
        <v>4299.9520000000002</v>
      </c>
      <c r="AR32" t="s">
        <v>119</v>
      </c>
      <c r="AS32" t="s">
        <v>124</v>
      </c>
      <c r="AT32" t="s">
        <v>473</v>
      </c>
      <c r="AU32" t="s">
        <v>526</v>
      </c>
      <c r="AV32" t="s">
        <v>48</v>
      </c>
      <c r="AW32">
        <v>1</v>
      </c>
      <c r="BB32">
        <v>0.77269230769230768</v>
      </c>
      <c r="BC32" t="s">
        <v>70</v>
      </c>
      <c r="BF32" t="s">
        <v>119</v>
      </c>
      <c r="BG32" t="s">
        <v>124</v>
      </c>
      <c r="BH32" t="s">
        <v>526</v>
      </c>
      <c r="BI32">
        <v>306</v>
      </c>
      <c r="BJ32">
        <v>1</v>
      </c>
      <c r="BK32" t="s">
        <v>473</v>
      </c>
      <c r="BL32" t="s">
        <v>181</v>
      </c>
      <c r="BM32">
        <v>0.77269230769230768</v>
      </c>
      <c r="BN32" t="s">
        <v>70</v>
      </c>
      <c r="BO32" t="s">
        <v>195</v>
      </c>
      <c r="BP32">
        <v>4299.9520000000002</v>
      </c>
    </row>
    <row r="33" spans="1:68" ht="16.5">
      <c r="A33" s="127" t="str">
        <f t="shared" si="18"/>
        <v>태양여객</v>
      </c>
      <c r="B33" s="128" t="str">
        <f t="shared" si="19"/>
        <v>박계수</v>
      </c>
      <c r="C33" s="129" t="str">
        <f t="shared" si="20"/>
        <v>B</v>
      </c>
      <c r="D33" s="130">
        <f t="shared" si="21"/>
        <v>0.94270033532917585</v>
      </c>
      <c r="E33" s="131">
        <f t="shared" si="22"/>
        <v>9600</v>
      </c>
      <c r="F33" s="132" t="str">
        <f t="shared" si="23"/>
        <v>e음55</v>
      </c>
      <c r="G33" s="133" t="str">
        <f t="shared" si="24"/>
        <v>72바2022</v>
      </c>
      <c r="H33" s="134">
        <f t="shared" si="25"/>
        <v>5</v>
      </c>
      <c r="I33" s="135">
        <f t="shared" si="26"/>
        <v>1342.086</v>
      </c>
      <c r="J33" s="136">
        <f t="shared" si="27"/>
        <v>1.8880245988110493E-2</v>
      </c>
      <c r="K33" s="136">
        <f t="shared" si="28"/>
        <v>0.27697836396045294</v>
      </c>
      <c r="L33" s="136">
        <f t="shared" si="29"/>
        <v>0.21384620657692577</v>
      </c>
      <c r="M33" s="137">
        <f t="shared" si="30"/>
        <v>7.3410000000000002</v>
      </c>
      <c r="N33" s="138">
        <f t="shared" si="31"/>
        <v>7.4510873371751135E-2</v>
      </c>
      <c r="O33" s="138">
        <f t="shared" si="32"/>
        <v>5.0667393892790775</v>
      </c>
      <c r="P33" s="233">
        <f t="shared" si="33"/>
        <v>11</v>
      </c>
      <c r="Q33" s="234">
        <f t="shared" si="34"/>
        <v>1</v>
      </c>
      <c r="R33" s="234">
        <f t="shared" si="35"/>
        <v>68</v>
      </c>
      <c r="T33">
        <v>533</v>
      </c>
      <c r="U33">
        <v>9600</v>
      </c>
      <c r="V33" t="s">
        <v>295</v>
      </c>
      <c r="W33">
        <v>1342.086</v>
      </c>
      <c r="X33">
        <v>460.91800000000001</v>
      </c>
      <c r="Y33">
        <v>2.9119999999999999</v>
      </c>
      <c r="Z33">
        <v>7.3410000000000002</v>
      </c>
      <c r="AA33">
        <v>77.873031999999995</v>
      </c>
      <c r="AB33">
        <v>1.470262</v>
      </c>
      <c r="AC33">
        <v>21.569144999999999</v>
      </c>
      <c r="AD33" s="1">
        <v>287</v>
      </c>
      <c r="AE33">
        <v>1</v>
      </c>
      <c r="AF33">
        <v>68</v>
      </c>
      <c r="AG33">
        <v>75</v>
      </c>
      <c r="AH33">
        <v>17.234283999999999</v>
      </c>
      <c r="AI33">
        <v>245.9</v>
      </c>
      <c r="AJ33">
        <v>0</v>
      </c>
      <c r="AK33">
        <v>11</v>
      </c>
      <c r="AL33">
        <v>2259</v>
      </c>
      <c r="AM33" t="s">
        <v>296</v>
      </c>
      <c r="AN33" t="s">
        <v>529</v>
      </c>
      <c r="AO33">
        <v>606.33799999999997</v>
      </c>
      <c r="AR33" t="s">
        <v>119</v>
      </c>
      <c r="AS33" t="s">
        <v>126</v>
      </c>
      <c r="AT33" t="s">
        <v>239</v>
      </c>
      <c r="AU33" t="s">
        <v>295</v>
      </c>
      <c r="AV33" t="s">
        <v>48</v>
      </c>
      <c r="AW33">
        <v>5</v>
      </c>
      <c r="BB33">
        <v>0.94270033532917585</v>
      </c>
      <c r="BC33" t="s">
        <v>68</v>
      </c>
      <c r="BF33" t="s">
        <v>119</v>
      </c>
      <c r="BG33" s="5" t="s">
        <v>126</v>
      </c>
      <c r="BH33" t="s">
        <v>295</v>
      </c>
      <c r="BI33">
        <v>9600</v>
      </c>
      <c r="BJ33">
        <v>5</v>
      </c>
      <c r="BK33" t="s">
        <v>239</v>
      </c>
      <c r="BL33" t="s">
        <v>238</v>
      </c>
      <c r="BM33">
        <v>0.94270033532917585</v>
      </c>
      <c r="BN33" t="s">
        <v>68</v>
      </c>
      <c r="BO33" t="s">
        <v>182</v>
      </c>
      <c r="BP33">
        <v>1342.086</v>
      </c>
    </row>
    <row r="34" spans="1:68" ht="16.5">
      <c r="A34" s="110" t="str">
        <f t="shared" si="18"/>
        <v>태양여객</v>
      </c>
      <c r="B34" s="111" t="str">
        <f t="shared" si="19"/>
        <v>박동근</v>
      </c>
      <c r="C34" s="112" t="str">
        <f t="shared" si="20"/>
        <v>D</v>
      </c>
      <c r="D34" s="113">
        <f t="shared" si="21"/>
        <v>0.83966003325655669</v>
      </c>
      <c r="E34" s="114">
        <f t="shared" si="22"/>
        <v>3804</v>
      </c>
      <c r="F34" s="115" t="str">
        <f t="shared" si="23"/>
        <v>e음55</v>
      </c>
      <c r="G34" s="116" t="str">
        <f t="shared" si="24"/>
        <v>72바2021</v>
      </c>
      <c r="H34" s="117">
        <f t="shared" si="25"/>
        <v>8</v>
      </c>
      <c r="I34" s="118">
        <f t="shared" si="26"/>
        <v>1800.0889999999999</v>
      </c>
      <c r="J34" s="119">
        <f t="shared" si="27"/>
        <v>4.2064319218984791E-2</v>
      </c>
      <c r="K34" s="119">
        <f t="shared" si="28"/>
        <v>0.2767476356313987</v>
      </c>
      <c r="L34" s="119">
        <f t="shared" si="29"/>
        <v>0.18554638131781262</v>
      </c>
      <c r="M34" s="120">
        <f t="shared" si="30"/>
        <v>8.2080000000000002</v>
      </c>
      <c r="N34" s="121">
        <f t="shared" si="31"/>
        <v>0</v>
      </c>
      <c r="O34" s="121">
        <f t="shared" si="32"/>
        <v>1.8887954984447992</v>
      </c>
      <c r="P34" s="235">
        <f t="shared" si="33"/>
        <v>4</v>
      </c>
      <c r="Q34" s="236">
        <f t="shared" si="34"/>
        <v>0</v>
      </c>
      <c r="R34" s="236">
        <f t="shared" si="35"/>
        <v>34</v>
      </c>
      <c r="T34">
        <v>533</v>
      </c>
      <c r="U34">
        <v>3804</v>
      </c>
      <c r="V34" t="s">
        <v>297</v>
      </c>
      <c r="W34">
        <v>1800.0889999999999</v>
      </c>
      <c r="X34">
        <v>712.98400000000004</v>
      </c>
      <c r="Y34">
        <v>2.5249999999999999</v>
      </c>
      <c r="Z34">
        <v>8.2080000000000002</v>
      </c>
      <c r="AA34">
        <v>118.76521700000001</v>
      </c>
      <c r="AB34">
        <v>4.9957779999999996</v>
      </c>
      <c r="AC34">
        <v>32.867992999999998</v>
      </c>
      <c r="AD34" s="1">
        <v>334</v>
      </c>
      <c r="AE34">
        <v>0</v>
      </c>
      <c r="AF34">
        <v>34</v>
      </c>
      <c r="AG34">
        <v>68</v>
      </c>
      <c r="AH34">
        <v>15.156701</v>
      </c>
      <c r="AI34">
        <v>17.899999999999999</v>
      </c>
      <c r="AJ34">
        <v>0</v>
      </c>
      <c r="AK34">
        <v>4</v>
      </c>
      <c r="AL34">
        <v>1113</v>
      </c>
      <c r="AM34" t="s">
        <v>298</v>
      </c>
      <c r="AN34" t="s">
        <v>530</v>
      </c>
      <c r="AO34">
        <v>569.64499999999998</v>
      </c>
      <c r="AR34" t="s">
        <v>119</v>
      </c>
      <c r="AS34" t="s">
        <v>126</v>
      </c>
      <c r="AT34" t="s">
        <v>238</v>
      </c>
      <c r="AU34" t="s">
        <v>297</v>
      </c>
      <c r="AV34" t="s">
        <v>48</v>
      </c>
      <c r="AW34">
        <v>8</v>
      </c>
      <c r="BB34">
        <v>0.83966003325655669</v>
      </c>
      <c r="BC34" t="s">
        <v>67</v>
      </c>
      <c r="BF34" t="s">
        <v>119</v>
      </c>
      <c r="BG34" s="5" t="s">
        <v>126</v>
      </c>
      <c r="BH34" t="s">
        <v>297</v>
      </c>
      <c r="BI34">
        <v>3804</v>
      </c>
      <c r="BJ34">
        <v>8</v>
      </c>
      <c r="BK34" t="s">
        <v>238</v>
      </c>
      <c r="BL34" t="s">
        <v>239</v>
      </c>
      <c r="BM34">
        <v>0.83966003325655669</v>
      </c>
      <c r="BN34" t="s">
        <v>67</v>
      </c>
      <c r="BO34" t="s">
        <v>186</v>
      </c>
      <c r="BP34">
        <v>1800.0889999999999</v>
      </c>
    </row>
    <row r="35" spans="1:68" ht="16.5">
      <c r="A35" s="127" t="str">
        <f t="shared" si="18"/>
        <v>태양여객</v>
      </c>
      <c r="B35" s="128" t="str">
        <f t="shared" si="19"/>
        <v>박문수</v>
      </c>
      <c r="C35" s="129" t="str">
        <f t="shared" si="20"/>
        <v>A</v>
      </c>
      <c r="D35" s="130">
        <f t="shared" si="21"/>
        <v>0.96319999999999995</v>
      </c>
      <c r="E35" s="131">
        <f t="shared" si="22"/>
        <v>6177</v>
      </c>
      <c r="F35" s="132" t="str">
        <f t="shared" si="23"/>
        <v>e음89</v>
      </c>
      <c r="G35" s="133" t="str">
        <f t="shared" si="24"/>
        <v>71바7191</v>
      </c>
      <c r="H35" s="134">
        <f t="shared" si="25"/>
        <v>1</v>
      </c>
      <c r="I35" s="135">
        <f t="shared" si="26"/>
        <v>2715.9319999999998</v>
      </c>
      <c r="J35" s="136">
        <f t="shared" si="27"/>
        <v>2.242591227091174E-2</v>
      </c>
      <c r="K35" s="136">
        <f t="shared" si="28"/>
        <v>0.28775658730281606</v>
      </c>
      <c r="L35" s="136">
        <f t="shared" si="29"/>
        <v>0.11819147165687507</v>
      </c>
      <c r="M35" s="137">
        <f t="shared" si="30"/>
        <v>8.9559999999999995</v>
      </c>
      <c r="N35" s="138">
        <f t="shared" si="31"/>
        <v>0</v>
      </c>
      <c r="O35" s="138">
        <f t="shared" si="32"/>
        <v>2.5405643440262864</v>
      </c>
      <c r="P35" s="233">
        <f t="shared" si="33"/>
        <v>8</v>
      </c>
      <c r="Q35" s="234">
        <f t="shared" si="34"/>
        <v>0</v>
      </c>
      <c r="R35" s="234">
        <f t="shared" si="35"/>
        <v>69</v>
      </c>
      <c r="T35">
        <v>533</v>
      </c>
      <c r="U35">
        <v>6177</v>
      </c>
      <c r="V35" t="s">
        <v>299</v>
      </c>
      <c r="W35">
        <v>2715.9319999999998</v>
      </c>
      <c r="X35">
        <v>1127.6600000000001</v>
      </c>
      <c r="Y35">
        <v>2.4079999999999999</v>
      </c>
      <c r="Z35">
        <v>8.9559999999999995</v>
      </c>
      <c r="AA35">
        <v>153.66353699999999</v>
      </c>
      <c r="AB35">
        <v>3.4460449999999998</v>
      </c>
      <c r="AC35">
        <v>44.217694999999999</v>
      </c>
      <c r="AD35" s="1">
        <v>321</v>
      </c>
      <c r="AE35">
        <v>0</v>
      </c>
      <c r="AF35">
        <v>69</v>
      </c>
      <c r="AG35">
        <v>62</v>
      </c>
      <c r="AH35">
        <v>17.674537000000001</v>
      </c>
      <c r="AI35">
        <v>0</v>
      </c>
      <c r="AJ35">
        <v>0</v>
      </c>
      <c r="AK35">
        <v>8</v>
      </c>
      <c r="AL35">
        <v>1446</v>
      </c>
      <c r="AM35" t="s">
        <v>300</v>
      </c>
      <c r="AN35" t="s">
        <v>531</v>
      </c>
      <c r="AO35">
        <v>2715.9319999999998</v>
      </c>
      <c r="AR35" t="s">
        <v>119</v>
      </c>
      <c r="AS35" t="s">
        <v>129</v>
      </c>
      <c r="AT35" t="s">
        <v>242</v>
      </c>
      <c r="AU35" t="s">
        <v>299</v>
      </c>
      <c r="AV35" t="s">
        <v>48</v>
      </c>
      <c r="AW35">
        <v>1</v>
      </c>
      <c r="BB35">
        <v>0.96319999999999995</v>
      </c>
      <c r="BC35" t="s">
        <v>66</v>
      </c>
      <c r="BF35" t="s">
        <v>119</v>
      </c>
      <c r="BG35" t="s">
        <v>129</v>
      </c>
      <c r="BH35" t="s">
        <v>299</v>
      </c>
      <c r="BI35">
        <v>6177</v>
      </c>
      <c r="BJ35">
        <v>1</v>
      </c>
      <c r="BK35" t="s">
        <v>242</v>
      </c>
      <c r="BL35" t="s">
        <v>181</v>
      </c>
      <c r="BM35">
        <v>0.96319999999999995</v>
      </c>
      <c r="BN35" t="s">
        <v>66</v>
      </c>
      <c r="BO35" t="s">
        <v>185</v>
      </c>
      <c r="BP35">
        <v>2715.9319999999998</v>
      </c>
    </row>
    <row r="36" spans="1:68" ht="16.5">
      <c r="A36" s="110" t="str">
        <f t="shared" si="18"/>
        <v>태양여객</v>
      </c>
      <c r="B36" s="111" t="str">
        <f t="shared" si="19"/>
        <v>박미상</v>
      </c>
      <c r="C36" s="112" t="str">
        <f t="shared" si="20"/>
        <v>C</v>
      </c>
      <c r="D36" s="113">
        <f t="shared" si="21"/>
        <v>0.89914285714285713</v>
      </c>
      <c r="E36" s="114">
        <f t="shared" si="22"/>
        <v>880</v>
      </c>
      <c r="F36" s="115" t="str">
        <f t="shared" si="23"/>
        <v>e음55</v>
      </c>
      <c r="G36" s="116" t="str">
        <f t="shared" si="24"/>
        <v>72바2021</v>
      </c>
      <c r="H36" s="117">
        <f t="shared" si="25"/>
        <v>1</v>
      </c>
      <c r="I36" s="118">
        <f t="shared" si="26"/>
        <v>2163.6619999999998</v>
      </c>
      <c r="J36" s="119">
        <f t="shared" si="27"/>
        <v>6.0805264359517178E-2</v>
      </c>
      <c r="K36" s="119">
        <f t="shared" si="28"/>
        <v>0.25469870540098122</v>
      </c>
      <c r="L36" s="119">
        <f t="shared" si="29"/>
        <v>0.21260252294489621</v>
      </c>
      <c r="M36" s="120">
        <f t="shared" si="30"/>
        <v>8.2319999999999993</v>
      </c>
      <c r="N36" s="121">
        <f t="shared" si="31"/>
        <v>0</v>
      </c>
      <c r="O36" s="121">
        <f t="shared" si="32"/>
        <v>5.8234604110993313</v>
      </c>
      <c r="P36" s="235">
        <f t="shared" si="33"/>
        <v>17</v>
      </c>
      <c r="Q36" s="236">
        <f t="shared" si="34"/>
        <v>0</v>
      </c>
      <c r="R36" s="236">
        <f t="shared" si="35"/>
        <v>126</v>
      </c>
      <c r="T36">
        <v>533</v>
      </c>
      <c r="U36">
        <v>880</v>
      </c>
      <c r="V36" t="s">
        <v>301</v>
      </c>
      <c r="W36">
        <v>2163.6619999999998</v>
      </c>
      <c r="X36">
        <v>687.46199999999999</v>
      </c>
      <c r="Y36">
        <v>3.1469999999999998</v>
      </c>
      <c r="Z36">
        <v>8.2319999999999993</v>
      </c>
      <c r="AA36">
        <v>116.71938400000001</v>
      </c>
      <c r="AB36">
        <v>7.0971529999999996</v>
      </c>
      <c r="AC36">
        <v>29.728276000000001</v>
      </c>
      <c r="AD36" s="1">
        <v>460</v>
      </c>
      <c r="AE36">
        <v>0</v>
      </c>
      <c r="AF36">
        <v>126</v>
      </c>
      <c r="AG36">
        <v>64</v>
      </c>
      <c r="AH36">
        <v>18.537296999999999</v>
      </c>
      <c r="AI36">
        <v>7.2</v>
      </c>
      <c r="AJ36">
        <v>0</v>
      </c>
      <c r="AK36">
        <v>17</v>
      </c>
      <c r="AL36">
        <v>2831</v>
      </c>
      <c r="AM36" t="s">
        <v>302</v>
      </c>
      <c r="AN36" t="s">
        <v>532</v>
      </c>
      <c r="AO36">
        <v>2163.6619999999998</v>
      </c>
      <c r="AR36" t="s">
        <v>119</v>
      </c>
      <c r="AS36" t="s">
        <v>126</v>
      </c>
      <c r="AT36" t="s">
        <v>238</v>
      </c>
      <c r="AU36" t="s">
        <v>301</v>
      </c>
      <c r="AV36" t="s">
        <v>48</v>
      </c>
      <c r="AW36">
        <v>1</v>
      </c>
      <c r="BB36">
        <v>0.89914285714285713</v>
      </c>
      <c r="BC36" t="s">
        <v>69</v>
      </c>
      <c r="BF36" t="s">
        <v>119</v>
      </c>
      <c r="BG36" s="5" t="s">
        <v>126</v>
      </c>
      <c r="BH36" t="s">
        <v>301</v>
      </c>
      <c r="BI36">
        <v>880</v>
      </c>
      <c r="BJ36">
        <v>1</v>
      </c>
      <c r="BK36" t="s">
        <v>238</v>
      </c>
      <c r="BL36" t="s">
        <v>181</v>
      </c>
      <c r="BM36">
        <v>0.89914285714285713</v>
      </c>
      <c r="BN36" t="s">
        <v>69</v>
      </c>
      <c r="BO36" t="s">
        <v>184</v>
      </c>
      <c r="BP36">
        <v>2163.6619999999998</v>
      </c>
    </row>
    <row r="37" spans="1:68" ht="16.5">
      <c r="A37" s="127" t="str">
        <f t="shared" si="18"/>
        <v>태양여객</v>
      </c>
      <c r="B37" s="128" t="str">
        <f t="shared" si="19"/>
        <v>박석진</v>
      </c>
      <c r="C37" s="129" t="str">
        <f t="shared" si="20"/>
        <v>A</v>
      </c>
      <c r="D37" s="130">
        <f t="shared" si="21"/>
        <v>0.96340360706610639</v>
      </c>
      <c r="E37" s="131">
        <f t="shared" si="22"/>
        <v>6882</v>
      </c>
      <c r="F37" s="132" t="str">
        <f t="shared" si="23"/>
        <v>583</v>
      </c>
      <c r="G37" s="133" t="str">
        <f t="shared" si="24"/>
        <v>71바6557</v>
      </c>
      <c r="H37" s="134">
        <f t="shared" si="25"/>
        <v>7</v>
      </c>
      <c r="I37" s="135">
        <f t="shared" si="26"/>
        <v>2115.8469999999998</v>
      </c>
      <c r="J37" s="136">
        <f t="shared" si="27"/>
        <v>2.4116936955219472E-2</v>
      </c>
      <c r="K37" s="136">
        <f t="shared" si="28"/>
        <v>0.30330305185730894</v>
      </c>
      <c r="L37" s="136">
        <f t="shared" si="29"/>
        <v>0.10775826418450862</v>
      </c>
      <c r="M37" s="137">
        <f t="shared" si="30"/>
        <v>9.7210000000000001</v>
      </c>
      <c r="N37" s="138">
        <f t="shared" si="31"/>
        <v>0</v>
      </c>
      <c r="O37" s="138">
        <f t="shared" si="32"/>
        <v>2.8357437943291739</v>
      </c>
      <c r="P37" s="233">
        <f t="shared" si="33"/>
        <v>3</v>
      </c>
      <c r="Q37" s="234">
        <f t="shared" si="34"/>
        <v>0</v>
      </c>
      <c r="R37" s="234">
        <f t="shared" si="35"/>
        <v>60</v>
      </c>
      <c r="T37">
        <v>533</v>
      </c>
      <c r="U37">
        <v>6882</v>
      </c>
      <c r="V37" t="s">
        <v>303</v>
      </c>
      <c r="W37">
        <v>2115.8470000000002</v>
      </c>
      <c r="X37">
        <v>858.38499999999999</v>
      </c>
      <c r="Y37">
        <v>2.4649999999999999</v>
      </c>
      <c r="Z37">
        <v>9.7210000000000001</v>
      </c>
      <c r="AA37">
        <v>130.07049799999999</v>
      </c>
      <c r="AB37">
        <v>3.1369020000000001</v>
      </c>
      <c r="AC37">
        <v>39.450778999999997</v>
      </c>
      <c r="AD37" s="1">
        <v>228</v>
      </c>
      <c r="AE37">
        <v>0</v>
      </c>
      <c r="AF37">
        <v>60</v>
      </c>
      <c r="AG37">
        <v>72</v>
      </c>
      <c r="AH37">
        <v>16.266923999999999</v>
      </c>
      <c r="AI37">
        <v>49.6</v>
      </c>
      <c r="AJ37">
        <v>0</v>
      </c>
      <c r="AK37">
        <v>3</v>
      </c>
      <c r="AL37">
        <v>444</v>
      </c>
      <c r="AM37" t="s">
        <v>304</v>
      </c>
      <c r="AN37" t="s">
        <v>533</v>
      </c>
      <c r="AO37">
        <v>589.66</v>
      </c>
      <c r="AR37" t="s">
        <v>119</v>
      </c>
      <c r="AS37" t="s">
        <v>124</v>
      </c>
      <c r="AT37" t="s">
        <v>227</v>
      </c>
      <c r="AU37" t="s">
        <v>303</v>
      </c>
      <c r="AV37" t="s">
        <v>48</v>
      </c>
      <c r="AW37">
        <v>7</v>
      </c>
      <c r="BB37">
        <v>0.96340360706610639</v>
      </c>
      <c r="BC37" t="s">
        <v>66</v>
      </c>
      <c r="BF37" t="s">
        <v>119</v>
      </c>
      <c r="BG37" t="s">
        <v>124</v>
      </c>
      <c r="BH37" t="s">
        <v>303</v>
      </c>
      <c r="BI37">
        <v>6882</v>
      </c>
      <c r="BJ37">
        <v>7</v>
      </c>
      <c r="BK37" t="s">
        <v>227</v>
      </c>
      <c r="BL37" t="s">
        <v>228</v>
      </c>
      <c r="BM37">
        <v>0.96340360706610639</v>
      </c>
      <c r="BN37" t="s">
        <v>66</v>
      </c>
      <c r="BO37" t="s">
        <v>185</v>
      </c>
      <c r="BP37">
        <v>2115.8469999999998</v>
      </c>
    </row>
    <row r="38" spans="1:68" ht="16.5">
      <c r="A38" s="110" t="str">
        <f t="shared" si="18"/>
        <v>태양여객</v>
      </c>
      <c r="B38" s="111" t="str">
        <f t="shared" si="19"/>
        <v>박성호</v>
      </c>
      <c r="C38" s="112" t="str">
        <f t="shared" si="20"/>
        <v>F</v>
      </c>
      <c r="D38" s="113">
        <f t="shared" si="21"/>
        <v>0.77010020695928227</v>
      </c>
      <c r="E38" s="114">
        <f t="shared" si="22"/>
        <v>9916</v>
      </c>
      <c r="F38" s="115" t="str">
        <f t="shared" si="23"/>
        <v>581</v>
      </c>
      <c r="G38" s="116" t="str">
        <f t="shared" si="24"/>
        <v>71바7357</v>
      </c>
      <c r="H38" s="117">
        <f t="shared" si="25"/>
        <v>9</v>
      </c>
      <c r="I38" s="118">
        <f t="shared" si="26"/>
        <v>1673.8619999999999</v>
      </c>
      <c r="J38" s="119">
        <f t="shared" si="27"/>
        <v>5.0824097105612046E-2</v>
      </c>
      <c r="K38" s="119">
        <f t="shared" si="28"/>
        <v>0.36182834708548522</v>
      </c>
      <c r="L38" s="119">
        <f t="shared" si="29"/>
        <v>7.8262126746410407E-2</v>
      </c>
      <c r="M38" s="120">
        <f t="shared" si="30"/>
        <v>8.4760000000000009</v>
      </c>
      <c r="N38" s="121">
        <f t="shared" si="31"/>
        <v>0.5802840374306415</v>
      </c>
      <c r="O38" s="121">
        <f t="shared" si="32"/>
        <v>2.1470509384933738</v>
      </c>
      <c r="P38" s="235">
        <f t="shared" si="33"/>
        <v>8</v>
      </c>
      <c r="Q38" s="236">
        <f t="shared" si="34"/>
        <v>10</v>
      </c>
      <c r="R38" s="236">
        <f t="shared" si="35"/>
        <v>37</v>
      </c>
      <c r="T38">
        <v>533</v>
      </c>
      <c r="U38">
        <v>9916</v>
      </c>
      <c r="V38" t="s">
        <v>305</v>
      </c>
      <c r="W38">
        <v>1723.2940000000001</v>
      </c>
      <c r="X38">
        <v>937.85599999999999</v>
      </c>
      <c r="Y38">
        <v>1.837</v>
      </c>
      <c r="Z38">
        <v>8.4760000000000009</v>
      </c>
      <c r="AA38">
        <v>149.998828</v>
      </c>
      <c r="AB38">
        <v>7.6235549999999996</v>
      </c>
      <c r="AC38">
        <v>54.273828000000002</v>
      </c>
      <c r="AD38" s="1">
        <v>131</v>
      </c>
      <c r="AE38">
        <v>10</v>
      </c>
      <c r="AF38">
        <v>37</v>
      </c>
      <c r="AG38">
        <v>69</v>
      </c>
      <c r="AH38">
        <v>11.488716</v>
      </c>
      <c r="AI38">
        <v>48.6</v>
      </c>
      <c r="AJ38">
        <v>0</v>
      </c>
      <c r="AK38">
        <v>8</v>
      </c>
      <c r="AL38">
        <v>2252</v>
      </c>
      <c r="AM38" t="s">
        <v>306</v>
      </c>
      <c r="AN38" t="s">
        <v>534</v>
      </c>
      <c r="AO38">
        <v>331.93700000000001</v>
      </c>
      <c r="AR38" t="s">
        <v>119</v>
      </c>
      <c r="AS38" t="s">
        <v>123</v>
      </c>
      <c r="AT38" t="s">
        <v>224</v>
      </c>
      <c r="AU38" t="s">
        <v>305</v>
      </c>
      <c r="AV38" t="s">
        <v>205</v>
      </c>
      <c r="AW38">
        <v>9</v>
      </c>
      <c r="BB38">
        <v>0.77010020695928227</v>
      </c>
      <c r="BC38" t="s">
        <v>70</v>
      </c>
      <c r="BF38" t="s">
        <v>119</v>
      </c>
      <c r="BG38" s="5" t="s">
        <v>123</v>
      </c>
      <c r="BH38" t="s">
        <v>305</v>
      </c>
      <c r="BI38">
        <v>9916</v>
      </c>
      <c r="BJ38">
        <v>9</v>
      </c>
      <c r="BK38" t="s">
        <v>224</v>
      </c>
      <c r="BL38" t="s">
        <v>214</v>
      </c>
      <c r="BM38">
        <v>0.77010020695928227</v>
      </c>
      <c r="BN38" t="s">
        <v>70</v>
      </c>
      <c r="BO38" t="s">
        <v>195</v>
      </c>
      <c r="BP38">
        <v>1673.8619999999999</v>
      </c>
    </row>
    <row r="39" spans="1:68" ht="16.5">
      <c r="A39" s="127" t="str">
        <f t="shared" si="18"/>
        <v>태양여객</v>
      </c>
      <c r="B39" s="128" t="str">
        <f t="shared" si="19"/>
        <v>박원식</v>
      </c>
      <c r="C39" s="129" t="str">
        <f t="shared" si="20"/>
        <v>F</v>
      </c>
      <c r="D39" s="130">
        <f t="shared" si="21"/>
        <v>0.73458333333333337</v>
      </c>
      <c r="E39" s="131">
        <f t="shared" si="22"/>
        <v>5370</v>
      </c>
      <c r="F39" s="132" t="str">
        <f t="shared" si="23"/>
        <v>581</v>
      </c>
      <c r="G39" s="133" t="str">
        <f t="shared" si="24"/>
        <v>71바7357</v>
      </c>
      <c r="H39" s="134">
        <f t="shared" si="25"/>
        <v>1</v>
      </c>
      <c r="I39" s="135">
        <f t="shared" si="26"/>
        <v>1647.6469999999999</v>
      </c>
      <c r="J39" s="136">
        <f t="shared" si="27"/>
        <v>3.1787413960921107E-2</v>
      </c>
      <c r="K39" s="136">
        <f t="shared" si="28"/>
        <v>0.34352716193306732</v>
      </c>
      <c r="L39" s="136">
        <f t="shared" si="29"/>
        <v>0.15415923435056175</v>
      </c>
      <c r="M39" s="137">
        <f t="shared" si="30"/>
        <v>7.0519999999999996</v>
      </c>
      <c r="N39" s="138">
        <f t="shared" si="31"/>
        <v>6.0692611949040055E-2</v>
      </c>
      <c r="O39" s="138">
        <f t="shared" si="32"/>
        <v>1.9421635823692818</v>
      </c>
      <c r="P39" s="233">
        <f t="shared" si="33"/>
        <v>0</v>
      </c>
      <c r="Q39" s="234">
        <f t="shared" si="34"/>
        <v>1</v>
      </c>
      <c r="R39" s="234">
        <f t="shared" si="35"/>
        <v>32</v>
      </c>
      <c r="T39">
        <v>533</v>
      </c>
      <c r="U39">
        <v>5370</v>
      </c>
      <c r="V39" t="s">
        <v>307</v>
      </c>
      <c r="W39">
        <v>1647.6469999999999</v>
      </c>
      <c r="X39">
        <v>934.47900000000004</v>
      </c>
      <c r="Y39">
        <v>1.7629999999999999</v>
      </c>
      <c r="Z39">
        <v>7.0519999999999996</v>
      </c>
      <c r="AA39">
        <v>134.11827099999999</v>
      </c>
      <c r="AB39">
        <v>4.2632729999999999</v>
      </c>
      <c r="AC39">
        <v>46.073269000000003</v>
      </c>
      <c r="AD39" s="1">
        <v>254</v>
      </c>
      <c r="AE39">
        <v>1</v>
      </c>
      <c r="AF39">
        <v>32</v>
      </c>
      <c r="AG39">
        <v>73</v>
      </c>
      <c r="AH39">
        <v>12.285030000000001</v>
      </c>
      <c r="AI39">
        <v>37</v>
      </c>
      <c r="AJ39">
        <v>0</v>
      </c>
      <c r="AK39">
        <v>0</v>
      </c>
      <c r="AL39">
        <v>0</v>
      </c>
      <c r="AM39" t="s">
        <v>308</v>
      </c>
      <c r="AN39" t="s">
        <v>535</v>
      </c>
      <c r="AO39">
        <v>1647.6469999999999</v>
      </c>
      <c r="AR39" t="s">
        <v>119</v>
      </c>
      <c r="AS39" t="s">
        <v>123</v>
      </c>
      <c r="AT39" t="s">
        <v>224</v>
      </c>
      <c r="AU39" t="s">
        <v>307</v>
      </c>
      <c r="AV39" t="s">
        <v>205</v>
      </c>
      <c r="AW39">
        <v>1</v>
      </c>
      <c r="BB39">
        <v>0.73458333333333337</v>
      </c>
      <c r="BC39" t="s">
        <v>70</v>
      </c>
      <c r="BF39" t="s">
        <v>119</v>
      </c>
      <c r="BG39" t="s">
        <v>123</v>
      </c>
      <c r="BH39" t="s">
        <v>307</v>
      </c>
      <c r="BI39">
        <v>5370</v>
      </c>
      <c r="BJ39">
        <v>1</v>
      </c>
      <c r="BK39" t="s">
        <v>224</v>
      </c>
      <c r="BL39" t="s">
        <v>181</v>
      </c>
      <c r="BM39">
        <v>0.73458333333333337</v>
      </c>
      <c r="BN39" t="s">
        <v>70</v>
      </c>
      <c r="BO39" t="s">
        <v>195</v>
      </c>
      <c r="BP39">
        <v>1647.6469999999999</v>
      </c>
    </row>
    <row r="40" spans="1:68" ht="16.5">
      <c r="A40" s="110" t="str">
        <f t="shared" si="18"/>
        <v>태양여객</v>
      </c>
      <c r="B40" s="111" t="str">
        <f t="shared" si="19"/>
        <v>박인성</v>
      </c>
      <c r="C40" s="112" t="str">
        <f t="shared" si="20"/>
        <v>F</v>
      </c>
      <c r="D40" s="113">
        <f t="shared" si="21"/>
        <v>0.71375000000000011</v>
      </c>
      <c r="E40" s="114">
        <f t="shared" si="22"/>
        <v>8474</v>
      </c>
      <c r="F40" s="115" t="str">
        <f t="shared" si="23"/>
        <v>556</v>
      </c>
      <c r="G40" s="116" t="str">
        <f t="shared" si="24"/>
        <v>71바7354</v>
      </c>
      <c r="H40" s="117">
        <f t="shared" si="25"/>
        <v>1</v>
      </c>
      <c r="I40" s="118">
        <f t="shared" si="26"/>
        <v>2314.105</v>
      </c>
      <c r="J40" s="119">
        <f t="shared" si="27"/>
        <v>2.3605112648415517E-2</v>
      </c>
      <c r="K40" s="119">
        <f t="shared" si="28"/>
        <v>0.32035776124897936</v>
      </c>
      <c r="L40" s="119">
        <f t="shared" si="29"/>
        <v>0.14778931811650725</v>
      </c>
      <c r="M40" s="120">
        <f t="shared" si="30"/>
        <v>9.6530000000000005</v>
      </c>
      <c r="N40" s="121">
        <f t="shared" si="31"/>
        <v>4.3213250911259431E-2</v>
      </c>
      <c r="O40" s="121">
        <f t="shared" si="32"/>
        <v>2.8088613092318631</v>
      </c>
      <c r="P40" s="235">
        <f t="shared" si="33"/>
        <v>3</v>
      </c>
      <c r="Q40" s="236">
        <f t="shared" si="34"/>
        <v>1</v>
      </c>
      <c r="R40" s="236">
        <f t="shared" si="35"/>
        <v>65</v>
      </c>
      <c r="T40">
        <v>533</v>
      </c>
      <c r="U40">
        <v>8474</v>
      </c>
      <c r="V40" t="s">
        <v>309</v>
      </c>
      <c r="W40">
        <v>2314.105</v>
      </c>
      <c r="X40">
        <v>1350.7249999999999</v>
      </c>
      <c r="Y40">
        <v>1.7130000000000001</v>
      </c>
      <c r="Z40">
        <v>9.6530000000000005</v>
      </c>
      <c r="AA40">
        <v>163.20269500000001</v>
      </c>
      <c r="AB40">
        <v>3.8524180000000001</v>
      </c>
      <c r="AC40">
        <v>52.283250000000002</v>
      </c>
      <c r="AD40" s="1">
        <v>342</v>
      </c>
      <c r="AE40">
        <v>1</v>
      </c>
      <c r="AF40">
        <v>65</v>
      </c>
      <c r="AG40">
        <v>69</v>
      </c>
      <c r="AH40">
        <v>14.17933</v>
      </c>
      <c r="AI40">
        <v>49.4</v>
      </c>
      <c r="AJ40">
        <v>0</v>
      </c>
      <c r="AK40">
        <v>3</v>
      </c>
      <c r="AL40">
        <v>583</v>
      </c>
      <c r="AM40" t="s">
        <v>310</v>
      </c>
      <c r="AN40" t="s">
        <v>536</v>
      </c>
      <c r="AO40">
        <v>2314.105</v>
      </c>
      <c r="AR40" t="s">
        <v>119</v>
      </c>
      <c r="AS40" t="s">
        <v>120</v>
      </c>
      <c r="AT40" t="s">
        <v>208</v>
      </c>
      <c r="AU40" t="s">
        <v>309</v>
      </c>
      <c r="AV40" t="s">
        <v>205</v>
      </c>
      <c r="AW40">
        <v>1</v>
      </c>
      <c r="BB40">
        <v>0.71375000000000011</v>
      </c>
      <c r="BC40" t="s">
        <v>70</v>
      </c>
      <c r="BF40" t="s">
        <v>119</v>
      </c>
      <c r="BG40" t="s">
        <v>120</v>
      </c>
      <c r="BH40" t="s">
        <v>309</v>
      </c>
      <c r="BI40">
        <v>8474</v>
      </c>
      <c r="BJ40">
        <v>1</v>
      </c>
      <c r="BK40" t="s">
        <v>208</v>
      </c>
      <c r="BL40" t="s">
        <v>181</v>
      </c>
      <c r="BM40">
        <v>0.71375000000000011</v>
      </c>
      <c r="BN40" t="s">
        <v>70</v>
      </c>
      <c r="BO40" t="s">
        <v>195</v>
      </c>
      <c r="BP40">
        <v>2314.105</v>
      </c>
    </row>
    <row r="41" spans="1:68" ht="16.5">
      <c r="A41" s="127" t="str">
        <f t="shared" si="18"/>
        <v>태양여객</v>
      </c>
      <c r="B41" s="128" t="str">
        <f t="shared" si="19"/>
        <v>박정원</v>
      </c>
      <c r="C41" s="129" t="str">
        <f t="shared" si="20"/>
        <v>C</v>
      </c>
      <c r="D41" s="130">
        <f t="shared" si="21"/>
        <v>0.89901428515750215</v>
      </c>
      <c r="E41" s="131">
        <f t="shared" si="22"/>
        <v>167</v>
      </c>
      <c r="F41" s="132" t="str">
        <f t="shared" si="23"/>
        <v>571</v>
      </c>
      <c r="G41" s="133" t="str">
        <f t="shared" si="24"/>
        <v>71바5651</v>
      </c>
      <c r="H41" s="134">
        <f t="shared" si="25"/>
        <v>3</v>
      </c>
      <c r="I41" s="135">
        <f t="shared" si="26"/>
        <v>1719.057</v>
      </c>
      <c r="J41" s="136">
        <f t="shared" si="27"/>
        <v>1.3753492875724103E-2</v>
      </c>
      <c r="K41" s="136">
        <f t="shared" si="28"/>
        <v>0.35141288159183887</v>
      </c>
      <c r="L41" s="136">
        <f t="shared" si="29"/>
        <v>0.15240914059277849</v>
      </c>
      <c r="M41" s="137">
        <f t="shared" si="30"/>
        <v>6.3789999999999996</v>
      </c>
      <c r="N41" s="138">
        <f t="shared" si="31"/>
        <v>0.17451428312150208</v>
      </c>
      <c r="O41" s="138">
        <f t="shared" si="32"/>
        <v>1.9196571143365229</v>
      </c>
      <c r="P41" s="233">
        <f t="shared" si="33"/>
        <v>1</v>
      </c>
      <c r="Q41" s="234">
        <f t="shared" si="34"/>
        <v>3</v>
      </c>
      <c r="R41" s="234">
        <f t="shared" si="35"/>
        <v>33</v>
      </c>
      <c r="T41">
        <v>533</v>
      </c>
      <c r="U41">
        <v>167</v>
      </c>
      <c r="V41" t="s">
        <v>537</v>
      </c>
      <c r="W41">
        <v>1719.057</v>
      </c>
      <c r="X41">
        <v>797.65800000000002</v>
      </c>
      <c r="Y41">
        <v>2.1549999999999998</v>
      </c>
      <c r="Z41">
        <v>6.3789999999999996</v>
      </c>
      <c r="AA41">
        <v>143.837425</v>
      </c>
      <c r="AB41">
        <v>1.978267</v>
      </c>
      <c r="AC41">
        <v>50.546323999999998</v>
      </c>
      <c r="AD41" s="1">
        <v>262</v>
      </c>
      <c r="AE41">
        <v>3</v>
      </c>
      <c r="AF41">
        <v>33</v>
      </c>
      <c r="AG41">
        <v>76</v>
      </c>
      <c r="AH41">
        <v>11.951388</v>
      </c>
      <c r="AI41">
        <v>130.5</v>
      </c>
      <c r="AJ41">
        <v>0</v>
      </c>
      <c r="AK41">
        <v>1</v>
      </c>
      <c r="AL41">
        <v>144</v>
      </c>
      <c r="AM41" t="s">
        <v>538</v>
      </c>
      <c r="AN41" t="s">
        <v>539</v>
      </c>
      <c r="AO41">
        <v>1547.502</v>
      </c>
      <c r="AR41" t="s">
        <v>119</v>
      </c>
      <c r="AS41" t="s">
        <v>122</v>
      </c>
      <c r="AT41" t="s">
        <v>214</v>
      </c>
      <c r="AU41" t="s">
        <v>537</v>
      </c>
      <c r="AV41" t="s">
        <v>205</v>
      </c>
      <c r="AW41">
        <v>3</v>
      </c>
      <c r="BB41">
        <v>0.89901428515750215</v>
      </c>
      <c r="BC41" t="s">
        <v>69</v>
      </c>
      <c r="BF41" t="s">
        <v>119</v>
      </c>
      <c r="BG41" t="s">
        <v>122</v>
      </c>
      <c r="BH41" t="s">
        <v>537</v>
      </c>
      <c r="BI41">
        <v>167</v>
      </c>
      <c r="BJ41">
        <v>3</v>
      </c>
      <c r="BK41" t="s">
        <v>214</v>
      </c>
      <c r="BL41" t="s">
        <v>216</v>
      </c>
      <c r="BM41">
        <v>0.89901428515750215</v>
      </c>
      <c r="BN41" t="s">
        <v>69</v>
      </c>
      <c r="BO41" t="s">
        <v>184</v>
      </c>
      <c r="BP41">
        <v>1719.057</v>
      </c>
    </row>
    <row r="42" spans="1:68" ht="16.5">
      <c r="A42" s="110" t="str">
        <f t="shared" si="18"/>
        <v>태양여객</v>
      </c>
      <c r="B42" s="111" t="str">
        <f t="shared" si="19"/>
        <v>박주훈</v>
      </c>
      <c r="C42" s="112" t="str">
        <f t="shared" si="20"/>
        <v>D</v>
      </c>
      <c r="D42" s="113">
        <f t="shared" si="21"/>
        <v>0.8482857142857142</v>
      </c>
      <c r="E42" s="114">
        <f t="shared" si="22"/>
        <v>3588</v>
      </c>
      <c r="F42" s="115" t="str">
        <f t="shared" si="23"/>
        <v>e음55</v>
      </c>
      <c r="G42" s="116" t="str">
        <f t="shared" si="24"/>
        <v>72바2021</v>
      </c>
      <c r="H42" s="117">
        <f t="shared" si="25"/>
        <v>1</v>
      </c>
      <c r="I42" s="118">
        <f t="shared" si="26"/>
        <v>2232.6379999999999</v>
      </c>
      <c r="J42" s="119">
        <f t="shared" si="27"/>
        <v>2.4606212565715525E-2</v>
      </c>
      <c r="K42" s="119">
        <f t="shared" si="28"/>
        <v>0.29021970718665158</v>
      </c>
      <c r="L42" s="119">
        <f t="shared" si="29"/>
        <v>0.14511980894350093</v>
      </c>
      <c r="M42" s="120">
        <f t="shared" si="30"/>
        <v>8.7409999999999997</v>
      </c>
      <c r="N42" s="121">
        <f t="shared" si="31"/>
        <v>0</v>
      </c>
      <c r="O42" s="121">
        <f t="shared" si="32"/>
        <v>5.3748077386481823</v>
      </c>
      <c r="P42" s="235">
        <f t="shared" si="33"/>
        <v>15</v>
      </c>
      <c r="Q42" s="236">
        <f t="shared" si="34"/>
        <v>0</v>
      </c>
      <c r="R42" s="236">
        <f t="shared" si="35"/>
        <v>120</v>
      </c>
      <c r="T42">
        <v>533</v>
      </c>
      <c r="U42">
        <v>3588</v>
      </c>
      <c r="V42" t="s">
        <v>311</v>
      </c>
      <c r="W42">
        <v>2232.6379999999999</v>
      </c>
      <c r="X42">
        <v>751.86900000000003</v>
      </c>
      <c r="Y42">
        <v>2.9689999999999999</v>
      </c>
      <c r="Z42">
        <v>8.7409999999999997</v>
      </c>
      <c r="AA42">
        <v>123.385222</v>
      </c>
      <c r="AB42">
        <v>3.0360429999999998</v>
      </c>
      <c r="AC42">
        <v>35.808822999999997</v>
      </c>
      <c r="AD42" s="1">
        <v>324</v>
      </c>
      <c r="AE42">
        <v>0</v>
      </c>
      <c r="AF42">
        <v>120</v>
      </c>
      <c r="AG42">
        <v>69</v>
      </c>
      <c r="AH42">
        <v>18.094857000000001</v>
      </c>
      <c r="AI42">
        <v>44.9</v>
      </c>
      <c r="AJ42">
        <v>0</v>
      </c>
      <c r="AK42">
        <v>15</v>
      </c>
      <c r="AL42">
        <v>4309</v>
      </c>
      <c r="AM42" t="s">
        <v>312</v>
      </c>
      <c r="AN42" t="s">
        <v>540</v>
      </c>
      <c r="AO42">
        <v>2232.6379999999999</v>
      </c>
      <c r="AR42" t="s">
        <v>119</v>
      </c>
      <c r="AS42" t="s">
        <v>126</v>
      </c>
      <c r="AT42" t="s">
        <v>238</v>
      </c>
      <c r="AU42" t="s">
        <v>311</v>
      </c>
      <c r="AV42" t="s">
        <v>48</v>
      </c>
      <c r="AW42">
        <v>1</v>
      </c>
      <c r="BB42">
        <v>0.8482857142857142</v>
      </c>
      <c r="BC42" t="s">
        <v>67</v>
      </c>
      <c r="BF42" t="s">
        <v>119</v>
      </c>
      <c r="BG42" t="s">
        <v>126</v>
      </c>
      <c r="BH42" t="s">
        <v>311</v>
      </c>
      <c r="BI42">
        <v>3588</v>
      </c>
      <c r="BJ42">
        <v>1</v>
      </c>
      <c r="BK42" t="s">
        <v>238</v>
      </c>
      <c r="BL42" t="s">
        <v>181</v>
      </c>
      <c r="BM42">
        <v>0.8482857142857142</v>
      </c>
      <c r="BN42" t="s">
        <v>67</v>
      </c>
      <c r="BO42" t="s">
        <v>186</v>
      </c>
      <c r="BP42">
        <v>2232.6379999999999</v>
      </c>
    </row>
    <row r="43" spans="1:68" ht="16.5">
      <c r="A43" s="127" t="str">
        <f t="shared" si="18"/>
        <v>태양여객</v>
      </c>
      <c r="B43" s="128" t="str">
        <f t="shared" si="19"/>
        <v>배우성</v>
      </c>
      <c r="C43" s="129" t="str">
        <f t="shared" si="20"/>
        <v>D</v>
      </c>
      <c r="D43" s="130">
        <f t="shared" si="21"/>
        <v>0.84500000000000008</v>
      </c>
      <c r="E43" s="131">
        <f t="shared" si="22"/>
        <v>2010</v>
      </c>
      <c r="F43" s="132" t="str">
        <f t="shared" si="23"/>
        <v>556</v>
      </c>
      <c r="G43" s="133" t="str">
        <f t="shared" si="24"/>
        <v>71바5253</v>
      </c>
      <c r="H43" s="134">
        <f t="shared" si="25"/>
        <v>1</v>
      </c>
      <c r="I43" s="135">
        <f t="shared" si="26"/>
        <v>2084.4169999999999</v>
      </c>
      <c r="J43" s="136">
        <f t="shared" si="27"/>
        <v>1.891576718093331E-2</v>
      </c>
      <c r="K43" s="136">
        <f t="shared" si="28"/>
        <v>0.41710623907672167</v>
      </c>
      <c r="L43" s="136">
        <f t="shared" si="29"/>
        <v>0.26722100232343143</v>
      </c>
      <c r="M43" s="137">
        <f t="shared" si="30"/>
        <v>7.6970000000000001</v>
      </c>
      <c r="N43" s="138">
        <f t="shared" si="31"/>
        <v>4.7400351426205474E-2</v>
      </c>
      <c r="O43" s="138">
        <f t="shared" si="32"/>
        <v>0.9006066770979041</v>
      </c>
      <c r="P43" s="233">
        <f t="shared" si="33"/>
        <v>40</v>
      </c>
      <c r="Q43" s="234">
        <f t="shared" si="34"/>
        <v>1</v>
      </c>
      <c r="R43" s="234">
        <f t="shared" si="35"/>
        <v>19</v>
      </c>
      <c r="T43">
        <v>533</v>
      </c>
      <c r="U43">
        <v>2010</v>
      </c>
      <c r="V43" t="s">
        <v>313</v>
      </c>
      <c r="W43">
        <v>2109.6889999999999</v>
      </c>
      <c r="X43">
        <v>1043.8209999999999</v>
      </c>
      <c r="Y43">
        <v>2.0209999999999999</v>
      </c>
      <c r="Z43">
        <v>7.6970000000000001</v>
      </c>
      <c r="AA43">
        <v>173.14856800000001</v>
      </c>
      <c r="AB43">
        <v>3.2752379999999999</v>
      </c>
      <c r="AC43">
        <v>72.221348000000006</v>
      </c>
      <c r="AD43" s="1">
        <v>557</v>
      </c>
      <c r="AE43">
        <v>1</v>
      </c>
      <c r="AF43">
        <v>19</v>
      </c>
      <c r="AG43">
        <v>64</v>
      </c>
      <c r="AH43">
        <v>12.18427</v>
      </c>
      <c r="AI43">
        <v>20.8</v>
      </c>
      <c r="AJ43">
        <v>0</v>
      </c>
      <c r="AK43">
        <v>40</v>
      </c>
      <c r="AL43">
        <v>8313</v>
      </c>
      <c r="AM43" t="s">
        <v>314</v>
      </c>
      <c r="AN43" t="s">
        <v>541</v>
      </c>
      <c r="AO43">
        <v>2084.4169999999999</v>
      </c>
      <c r="AR43" t="s">
        <v>119</v>
      </c>
      <c r="AS43" t="s">
        <v>120</v>
      </c>
      <c r="AT43" t="s">
        <v>204</v>
      </c>
      <c r="AU43" t="s">
        <v>313</v>
      </c>
      <c r="AV43" t="s">
        <v>205</v>
      </c>
      <c r="AW43">
        <v>1</v>
      </c>
      <c r="BB43">
        <v>0.84500000000000008</v>
      </c>
      <c r="BC43" t="s">
        <v>67</v>
      </c>
      <c r="BF43" t="s">
        <v>119</v>
      </c>
      <c r="BG43" s="5" t="s">
        <v>120</v>
      </c>
      <c r="BH43" t="s">
        <v>313</v>
      </c>
      <c r="BI43">
        <v>2010</v>
      </c>
      <c r="BJ43">
        <v>1</v>
      </c>
      <c r="BK43" t="s">
        <v>204</v>
      </c>
      <c r="BL43" t="s">
        <v>181</v>
      </c>
      <c r="BM43">
        <v>0.84500000000000008</v>
      </c>
      <c r="BN43" t="s">
        <v>67</v>
      </c>
      <c r="BO43" t="s">
        <v>186</v>
      </c>
      <c r="BP43">
        <v>2084.4169999999999</v>
      </c>
    </row>
    <row r="44" spans="1:68" ht="16.5">
      <c r="A44" s="110" t="str">
        <f t="shared" si="18"/>
        <v>태양여객</v>
      </c>
      <c r="B44" s="111" t="str">
        <f t="shared" si="19"/>
        <v>백성식</v>
      </c>
      <c r="C44" s="112" t="str">
        <f t="shared" si="20"/>
        <v>F</v>
      </c>
      <c r="D44" s="113">
        <f t="shared" si="21"/>
        <v>0.72760000000000002</v>
      </c>
      <c r="E44" s="114">
        <f t="shared" si="22"/>
        <v>3472</v>
      </c>
      <c r="F44" s="115" t="str">
        <f t="shared" si="23"/>
        <v>e음89</v>
      </c>
      <c r="G44" s="116" t="str">
        <f t="shared" si="24"/>
        <v>71바7202</v>
      </c>
      <c r="H44" s="117">
        <f t="shared" si="25"/>
        <v>1</v>
      </c>
      <c r="I44" s="118">
        <f t="shared" si="26"/>
        <v>1790.9649999999999</v>
      </c>
      <c r="J44" s="119">
        <f t="shared" si="27"/>
        <v>1.8696287793780159E-2</v>
      </c>
      <c r="K44" s="119">
        <f t="shared" si="28"/>
        <v>0.41476974447822862</v>
      </c>
      <c r="L44" s="119">
        <f t="shared" si="29"/>
        <v>0.22222656500824975</v>
      </c>
      <c r="M44" s="120">
        <f t="shared" si="30"/>
        <v>11.090999999999999</v>
      </c>
      <c r="N44" s="121">
        <f t="shared" si="31"/>
        <v>0</v>
      </c>
      <c r="O44" s="121">
        <f t="shared" si="32"/>
        <v>45.338686127311256</v>
      </c>
      <c r="P44" s="235">
        <f t="shared" si="33"/>
        <v>30</v>
      </c>
      <c r="Q44" s="236">
        <f t="shared" si="34"/>
        <v>0</v>
      </c>
      <c r="R44" s="236">
        <f t="shared" si="35"/>
        <v>812</v>
      </c>
      <c r="T44">
        <v>533</v>
      </c>
      <c r="U44">
        <v>3472</v>
      </c>
      <c r="V44" t="s">
        <v>542</v>
      </c>
      <c r="W44">
        <v>1790.9649999999999</v>
      </c>
      <c r="X44">
        <v>984.327</v>
      </c>
      <c r="Y44">
        <v>1.819</v>
      </c>
      <c r="Z44">
        <v>11.090999999999999</v>
      </c>
      <c r="AA44">
        <v>112.364124</v>
      </c>
      <c r="AB44">
        <v>2.1007920000000002</v>
      </c>
      <c r="AC44">
        <v>46.605238999999997</v>
      </c>
      <c r="AD44" s="1">
        <v>398</v>
      </c>
      <c r="AE44">
        <v>0</v>
      </c>
      <c r="AF44">
        <v>812</v>
      </c>
      <c r="AG44">
        <v>92</v>
      </c>
      <c r="AH44">
        <v>15.938939</v>
      </c>
      <c r="AI44">
        <v>1526.6</v>
      </c>
      <c r="AJ44">
        <v>5.6</v>
      </c>
      <c r="AK44">
        <v>30</v>
      </c>
      <c r="AL44">
        <v>5520</v>
      </c>
      <c r="AM44" t="s">
        <v>543</v>
      </c>
      <c r="AN44" t="s">
        <v>544</v>
      </c>
      <c r="AO44">
        <v>1790.9649999999999</v>
      </c>
      <c r="AR44" t="s">
        <v>119</v>
      </c>
      <c r="AS44" t="s">
        <v>129</v>
      </c>
      <c r="AT44" t="s">
        <v>243</v>
      </c>
      <c r="AU44" t="s">
        <v>542</v>
      </c>
      <c r="AV44" t="s">
        <v>205</v>
      </c>
      <c r="AW44">
        <v>1</v>
      </c>
      <c r="BB44">
        <v>0.72760000000000002</v>
      </c>
      <c r="BC44" t="s">
        <v>70</v>
      </c>
      <c r="BF44" t="s">
        <v>119</v>
      </c>
      <c r="BG44" s="5" t="s">
        <v>129</v>
      </c>
      <c r="BH44" t="s">
        <v>542</v>
      </c>
      <c r="BI44">
        <v>3472</v>
      </c>
      <c r="BJ44">
        <v>1</v>
      </c>
      <c r="BK44" t="s">
        <v>243</v>
      </c>
      <c r="BL44" t="s">
        <v>181</v>
      </c>
      <c r="BM44">
        <v>0.72760000000000002</v>
      </c>
      <c r="BN44" t="s">
        <v>70</v>
      </c>
      <c r="BO44" t="s">
        <v>195</v>
      </c>
      <c r="BP44">
        <v>1790.9649999999999</v>
      </c>
    </row>
    <row r="45" spans="1:68" ht="16.5">
      <c r="A45" s="127" t="str">
        <f t="shared" si="18"/>
        <v>태양여객</v>
      </c>
      <c r="B45" s="128" t="str">
        <f t="shared" si="19"/>
        <v>변해민</v>
      </c>
      <c r="C45" s="129" t="str">
        <f t="shared" si="20"/>
        <v>C</v>
      </c>
      <c r="D45" s="130">
        <f t="shared" si="21"/>
        <v>0.87958333333333349</v>
      </c>
      <c r="E45" s="131">
        <f t="shared" si="22"/>
        <v>5627</v>
      </c>
      <c r="F45" s="132" t="str">
        <f t="shared" si="23"/>
        <v>571</v>
      </c>
      <c r="G45" s="133" t="str">
        <f t="shared" si="24"/>
        <v>71바7401</v>
      </c>
      <c r="H45" s="134">
        <f t="shared" si="25"/>
        <v>1</v>
      </c>
      <c r="I45" s="135">
        <f t="shared" si="26"/>
        <v>1677.37</v>
      </c>
      <c r="J45" s="136">
        <f t="shared" si="27"/>
        <v>5.9460076281834695E-2</v>
      </c>
      <c r="K45" s="136">
        <f t="shared" si="28"/>
        <v>0.34939544404425377</v>
      </c>
      <c r="L45" s="136">
        <f t="shared" si="29"/>
        <v>0.13592707631589931</v>
      </c>
      <c r="M45" s="137">
        <f t="shared" si="30"/>
        <v>6.3609999999999998</v>
      </c>
      <c r="N45" s="138">
        <f t="shared" si="31"/>
        <v>0.23846855494017422</v>
      </c>
      <c r="O45" s="138">
        <f t="shared" si="32"/>
        <v>0.17885141620513068</v>
      </c>
      <c r="P45" s="233">
        <f t="shared" si="33"/>
        <v>4</v>
      </c>
      <c r="Q45" s="234">
        <f t="shared" si="34"/>
        <v>4</v>
      </c>
      <c r="R45" s="234">
        <f t="shared" si="35"/>
        <v>3</v>
      </c>
      <c r="T45">
        <v>533</v>
      </c>
      <c r="U45">
        <v>5627</v>
      </c>
      <c r="V45" t="s">
        <v>315</v>
      </c>
      <c r="W45">
        <v>1677.37</v>
      </c>
      <c r="X45">
        <v>794.66600000000005</v>
      </c>
      <c r="Y45">
        <v>2.1110000000000002</v>
      </c>
      <c r="Z45">
        <v>6.3609999999999998</v>
      </c>
      <c r="AA45">
        <v>153.953822</v>
      </c>
      <c r="AB45">
        <v>9.1541060000000005</v>
      </c>
      <c r="AC45">
        <v>53.790764000000003</v>
      </c>
      <c r="AD45" s="1">
        <v>228</v>
      </c>
      <c r="AE45">
        <v>4</v>
      </c>
      <c r="AF45">
        <v>3</v>
      </c>
      <c r="AG45">
        <v>60</v>
      </c>
      <c r="AH45">
        <v>10.89528</v>
      </c>
      <c r="AI45">
        <v>0</v>
      </c>
      <c r="AJ45">
        <v>0</v>
      </c>
      <c r="AK45">
        <v>4</v>
      </c>
      <c r="AL45">
        <v>1192</v>
      </c>
      <c r="AM45" t="s">
        <v>316</v>
      </c>
      <c r="AN45" t="s">
        <v>545</v>
      </c>
      <c r="AO45">
        <v>1677.37</v>
      </c>
      <c r="AR45" t="s">
        <v>119</v>
      </c>
      <c r="AS45" t="s">
        <v>122</v>
      </c>
      <c r="AT45" t="s">
        <v>219</v>
      </c>
      <c r="AU45" t="s">
        <v>315</v>
      </c>
      <c r="AV45" t="s">
        <v>205</v>
      </c>
      <c r="AW45">
        <v>1</v>
      </c>
      <c r="BB45">
        <v>0.87958333333333349</v>
      </c>
      <c r="BC45" t="s">
        <v>69</v>
      </c>
      <c r="BF45" t="s">
        <v>119</v>
      </c>
      <c r="BG45" t="s">
        <v>122</v>
      </c>
      <c r="BH45" t="s">
        <v>315</v>
      </c>
      <c r="BI45">
        <v>5627</v>
      </c>
      <c r="BJ45">
        <v>1</v>
      </c>
      <c r="BK45" t="s">
        <v>219</v>
      </c>
      <c r="BL45" t="s">
        <v>181</v>
      </c>
      <c r="BM45">
        <v>0.87958333333333349</v>
      </c>
      <c r="BN45" t="s">
        <v>69</v>
      </c>
      <c r="BO45" t="s">
        <v>184</v>
      </c>
      <c r="BP45">
        <v>1677.37</v>
      </c>
    </row>
    <row r="46" spans="1:68" ht="16.5">
      <c r="A46" s="110" t="str">
        <f t="shared" si="18"/>
        <v>태양여객</v>
      </c>
      <c r="B46" s="111" t="str">
        <f t="shared" si="19"/>
        <v>사봉석</v>
      </c>
      <c r="C46" s="112" t="str">
        <f t="shared" si="20"/>
        <v>F</v>
      </c>
      <c r="D46" s="113">
        <f t="shared" si="21"/>
        <v>0.78636437230156675</v>
      </c>
      <c r="E46" s="114">
        <f t="shared" si="22"/>
        <v>5602</v>
      </c>
      <c r="F46" s="115" t="str">
        <f t="shared" si="23"/>
        <v>583</v>
      </c>
      <c r="G46" s="116" t="str">
        <f t="shared" si="24"/>
        <v>71바7158</v>
      </c>
      <c r="H46" s="117">
        <f t="shared" si="25"/>
        <v>2</v>
      </c>
      <c r="I46" s="118">
        <f t="shared" si="26"/>
        <v>4422.7049999999999</v>
      </c>
      <c r="J46" s="119">
        <f t="shared" si="27"/>
        <v>5.2865731964592731E-2</v>
      </c>
      <c r="K46" s="119">
        <f t="shared" si="28"/>
        <v>0.36067898606651533</v>
      </c>
      <c r="L46" s="119">
        <f t="shared" si="29"/>
        <v>0.25821301669453423</v>
      </c>
      <c r="M46" s="120">
        <f t="shared" si="30"/>
        <v>14.023999999999999</v>
      </c>
      <c r="N46" s="121">
        <f t="shared" si="31"/>
        <v>0.1582741783591716</v>
      </c>
      <c r="O46" s="121">
        <f t="shared" si="32"/>
        <v>13.317641579078867</v>
      </c>
      <c r="P46" s="235">
        <f t="shared" si="33"/>
        <v>92</v>
      </c>
      <c r="Q46" s="236">
        <f t="shared" si="34"/>
        <v>7</v>
      </c>
      <c r="R46" s="236">
        <f t="shared" si="35"/>
        <v>589</v>
      </c>
      <c r="T46">
        <v>533</v>
      </c>
      <c r="U46">
        <v>5602</v>
      </c>
      <c r="V46" t="s">
        <v>317</v>
      </c>
      <c r="W46">
        <v>4422.7049999999999</v>
      </c>
      <c r="X46">
        <v>2250.373</v>
      </c>
      <c r="Y46">
        <v>1.9650000000000001</v>
      </c>
      <c r="Z46">
        <v>14.023999999999999</v>
      </c>
      <c r="AA46">
        <v>296.646323</v>
      </c>
      <c r="AB46">
        <v>15.682425</v>
      </c>
      <c r="AC46">
        <v>106.994095</v>
      </c>
      <c r="AD46" s="1">
        <v>1142</v>
      </c>
      <c r="AE46">
        <v>7</v>
      </c>
      <c r="AF46">
        <v>589</v>
      </c>
      <c r="AG46">
        <v>89</v>
      </c>
      <c r="AH46">
        <v>14.909015999999999</v>
      </c>
      <c r="AI46">
        <v>3213.6</v>
      </c>
      <c r="AJ46">
        <v>112.6</v>
      </c>
      <c r="AK46">
        <v>92</v>
      </c>
      <c r="AL46">
        <v>46995</v>
      </c>
      <c r="AM46" t="s">
        <v>318</v>
      </c>
      <c r="AN46" t="s">
        <v>546</v>
      </c>
      <c r="AO46">
        <v>4298.4570000000003</v>
      </c>
      <c r="AR46" t="s">
        <v>119</v>
      </c>
      <c r="AS46" t="s">
        <v>124</v>
      </c>
      <c r="AT46" t="s">
        <v>229</v>
      </c>
      <c r="AU46" t="s">
        <v>317</v>
      </c>
      <c r="AV46" t="s">
        <v>48</v>
      </c>
      <c r="AW46">
        <v>2</v>
      </c>
      <c r="BB46">
        <v>0.78636437230156675</v>
      </c>
      <c r="BC46" t="s">
        <v>70</v>
      </c>
      <c r="BF46" t="s">
        <v>119</v>
      </c>
      <c r="BG46" s="5" t="s">
        <v>124</v>
      </c>
      <c r="BH46" t="s">
        <v>317</v>
      </c>
      <c r="BI46">
        <v>5602</v>
      </c>
      <c r="BJ46">
        <v>2</v>
      </c>
      <c r="BK46" t="s">
        <v>229</v>
      </c>
      <c r="BL46" t="s">
        <v>232</v>
      </c>
      <c r="BM46">
        <v>0.78636437230156675</v>
      </c>
      <c r="BN46" t="s">
        <v>70</v>
      </c>
      <c r="BO46" t="s">
        <v>195</v>
      </c>
      <c r="BP46">
        <v>4422.7049999999999</v>
      </c>
    </row>
    <row r="47" spans="1:68" ht="16.5">
      <c r="A47" s="127" t="str">
        <f t="shared" si="18"/>
        <v>태양여객</v>
      </c>
      <c r="B47" s="128" t="str">
        <f t="shared" si="19"/>
        <v>설재기</v>
      </c>
      <c r="C47" s="129" t="str">
        <f t="shared" si="20"/>
        <v>B</v>
      </c>
      <c r="D47" s="130">
        <f t="shared" si="21"/>
        <v>0.92</v>
      </c>
      <c r="E47" s="131">
        <f t="shared" si="22"/>
        <v>6035</v>
      </c>
      <c r="F47" s="132" t="str">
        <f t="shared" si="23"/>
        <v>e음55</v>
      </c>
      <c r="G47" s="133" t="str">
        <f t="shared" si="24"/>
        <v>72바2022</v>
      </c>
      <c r="H47" s="134">
        <f t="shared" si="25"/>
        <v>1</v>
      </c>
      <c r="I47" s="135">
        <f t="shared" si="26"/>
        <v>2465.0129999999999</v>
      </c>
      <c r="J47" s="136">
        <f t="shared" si="27"/>
        <v>1.9924604405375336E-2</v>
      </c>
      <c r="K47" s="136">
        <f t="shared" si="28"/>
        <v>0.28309122385020058</v>
      </c>
      <c r="L47" s="136">
        <f t="shared" si="29"/>
        <v>0.16957314221060904</v>
      </c>
      <c r="M47" s="137">
        <f t="shared" si="30"/>
        <v>8.2219999999999995</v>
      </c>
      <c r="N47" s="138">
        <f t="shared" si="31"/>
        <v>0</v>
      </c>
      <c r="O47" s="138">
        <f t="shared" si="32"/>
        <v>2.5557674543704234</v>
      </c>
      <c r="P47" s="233">
        <f t="shared" si="33"/>
        <v>34</v>
      </c>
      <c r="Q47" s="234">
        <f t="shared" si="34"/>
        <v>0</v>
      </c>
      <c r="R47" s="234">
        <f t="shared" si="35"/>
        <v>63</v>
      </c>
      <c r="T47">
        <v>533</v>
      </c>
      <c r="U47">
        <v>6035</v>
      </c>
      <c r="V47" t="s">
        <v>319</v>
      </c>
      <c r="W47">
        <v>2465.0129999999999</v>
      </c>
      <c r="X47">
        <v>765.46799999999996</v>
      </c>
      <c r="Y47">
        <v>3.22</v>
      </c>
      <c r="Z47">
        <v>8.2219999999999995</v>
      </c>
      <c r="AA47">
        <v>134.21049400000001</v>
      </c>
      <c r="AB47">
        <v>2.6740910000000002</v>
      </c>
      <c r="AC47">
        <v>37.993813000000003</v>
      </c>
      <c r="AD47" s="1">
        <v>418</v>
      </c>
      <c r="AE47">
        <v>0</v>
      </c>
      <c r="AF47">
        <v>63</v>
      </c>
      <c r="AG47">
        <v>62</v>
      </c>
      <c r="AH47">
        <v>18.366766999999999</v>
      </c>
      <c r="AI47">
        <v>0</v>
      </c>
      <c r="AJ47">
        <v>0</v>
      </c>
      <c r="AK47">
        <v>34</v>
      </c>
      <c r="AL47">
        <v>8192</v>
      </c>
      <c r="AM47" t="s">
        <v>320</v>
      </c>
      <c r="AN47" t="s">
        <v>547</v>
      </c>
      <c r="AO47">
        <v>2465.0129999999999</v>
      </c>
      <c r="AR47" t="s">
        <v>119</v>
      </c>
      <c r="AS47" t="s">
        <v>126</v>
      </c>
      <c r="AT47" t="s">
        <v>239</v>
      </c>
      <c r="AU47" t="s">
        <v>319</v>
      </c>
      <c r="AV47" t="s">
        <v>48</v>
      </c>
      <c r="AW47">
        <v>1</v>
      </c>
      <c r="BB47">
        <v>0.92</v>
      </c>
      <c r="BC47" t="s">
        <v>68</v>
      </c>
      <c r="BF47" t="s">
        <v>119</v>
      </c>
      <c r="BG47" s="5" t="s">
        <v>126</v>
      </c>
      <c r="BH47" t="s">
        <v>319</v>
      </c>
      <c r="BI47">
        <v>6035</v>
      </c>
      <c r="BJ47">
        <v>1</v>
      </c>
      <c r="BK47" t="s">
        <v>239</v>
      </c>
      <c r="BL47" t="s">
        <v>181</v>
      </c>
      <c r="BM47">
        <v>0.92</v>
      </c>
      <c r="BN47" t="s">
        <v>68</v>
      </c>
      <c r="BO47" t="s">
        <v>182</v>
      </c>
      <c r="BP47">
        <v>2465.0129999999999</v>
      </c>
    </row>
    <row r="48" spans="1:68" ht="16.5">
      <c r="A48" s="110" t="str">
        <f t="shared" si="18"/>
        <v>태양여객</v>
      </c>
      <c r="B48" s="111" t="str">
        <f t="shared" si="19"/>
        <v>손정국</v>
      </c>
      <c r="C48" s="112" t="str">
        <f t="shared" si="20"/>
        <v>F</v>
      </c>
      <c r="D48" s="113">
        <f t="shared" si="21"/>
        <v>0.76266810566285781</v>
      </c>
      <c r="E48" s="114">
        <f t="shared" si="22"/>
        <v>4490</v>
      </c>
      <c r="F48" s="115" t="str">
        <f t="shared" si="23"/>
        <v>556</v>
      </c>
      <c r="G48" s="116" t="str">
        <f t="shared" si="24"/>
        <v>71바7152</v>
      </c>
      <c r="H48" s="117">
        <f t="shared" si="25"/>
        <v>5</v>
      </c>
      <c r="I48" s="118">
        <f t="shared" si="26"/>
        <v>536.54300000000001</v>
      </c>
      <c r="J48" s="119">
        <f t="shared" si="27"/>
        <v>1.1798830163190929E-2</v>
      </c>
      <c r="K48" s="119">
        <f t="shared" si="28"/>
        <v>0.43362634240720493</v>
      </c>
      <c r="L48" s="119">
        <f t="shared" si="29"/>
        <v>8.2006474783940894E-2</v>
      </c>
      <c r="M48" s="120">
        <f t="shared" si="30"/>
        <v>7.9690000000000003</v>
      </c>
      <c r="N48" s="121">
        <f t="shared" si="31"/>
        <v>0</v>
      </c>
      <c r="O48" s="121">
        <f t="shared" si="32"/>
        <v>4.1003237391970444</v>
      </c>
      <c r="P48" s="235">
        <f t="shared" si="33"/>
        <v>24</v>
      </c>
      <c r="Q48" s="236">
        <f t="shared" si="34"/>
        <v>0</v>
      </c>
      <c r="R48" s="236">
        <f t="shared" si="35"/>
        <v>22</v>
      </c>
      <c r="T48">
        <v>533</v>
      </c>
      <c r="U48">
        <v>4490</v>
      </c>
      <c r="V48" t="s">
        <v>321</v>
      </c>
      <c r="W48">
        <v>536.54300000000001</v>
      </c>
      <c r="X48">
        <v>289.31</v>
      </c>
      <c r="Y48">
        <v>1.855</v>
      </c>
      <c r="Z48">
        <v>7.9690000000000003</v>
      </c>
      <c r="AA48">
        <v>47.132215000000002</v>
      </c>
      <c r="AB48">
        <v>0.55610499999999996</v>
      </c>
      <c r="AC48">
        <v>20.43777</v>
      </c>
      <c r="AD48" s="1">
        <v>44</v>
      </c>
      <c r="AE48">
        <v>0</v>
      </c>
      <c r="AF48">
        <v>22</v>
      </c>
      <c r="AG48">
        <v>74</v>
      </c>
      <c r="AH48">
        <v>11.383784</v>
      </c>
      <c r="AI48">
        <v>46.8</v>
      </c>
      <c r="AJ48">
        <v>0</v>
      </c>
      <c r="AK48">
        <v>24</v>
      </c>
      <c r="AL48">
        <v>15020</v>
      </c>
      <c r="AM48" t="s">
        <v>322</v>
      </c>
      <c r="AN48" t="s">
        <v>548</v>
      </c>
      <c r="AO48">
        <v>149.791</v>
      </c>
      <c r="AR48" t="s">
        <v>119</v>
      </c>
      <c r="AS48" t="s">
        <v>120</v>
      </c>
      <c r="AT48" t="s">
        <v>206</v>
      </c>
      <c r="AU48" t="s">
        <v>321</v>
      </c>
      <c r="AV48" t="s">
        <v>205</v>
      </c>
      <c r="AW48">
        <v>5</v>
      </c>
      <c r="BB48">
        <v>0.76266810566285781</v>
      </c>
      <c r="BC48" t="s">
        <v>70</v>
      </c>
      <c r="BF48" t="s">
        <v>119</v>
      </c>
      <c r="BG48" s="5" t="s">
        <v>120</v>
      </c>
      <c r="BH48" t="s">
        <v>321</v>
      </c>
      <c r="BI48">
        <v>4490</v>
      </c>
      <c r="BJ48">
        <v>5</v>
      </c>
      <c r="BK48" t="s">
        <v>206</v>
      </c>
      <c r="BL48" t="s">
        <v>212</v>
      </c>
      <c r="BM48">
        <v>0.76266810566285781</v>
      </c>
      <c r="BN48" t="s">
        <v>70</v>
      </c>
      <c r="BO48" t="s">
        <v>195</v>
      </c>
      <c r="BP48">
        <v>536.54300000000001</v>
      </c>
    </row>
    <row r="49" spans="1:68" ht="16.5">
      <c r="A49" s="127" t="str">
        <f t="shared" si="18"/>
        <v>태양여객</v>
      </c>
      <c r="B49" s="128" t="str">
        <f t="shared" si="19"/>
        <v>송철수</v>
      </c>
      <c r="C49" s="129" t="str">
        <f t="shared" si="20"/>
        <v>F</v>
      </c>
      <c r="D49" s="130">
        <f t="shared" si="21"/>
        <v>0.74212365512250533</v>
      </c>
      <c r="E49" s="131">
        <f t="shared" si="22"/>
        <v>6852</v>
      </c>
      <c r="F49" s="132" t="str">
        <f t="shared" si="23"/>
        <v>581</v>
      </c>
      <c r="G49" s="133" t="str">
        <f t="shared" si="24"/>
        <v>71바7194</v>
      </c>
      <c r="H49" s="134">
        <f t="shared" si="25"/>
        <v>5</v>
      </c>
      <c r="I49" s="135">
        <f t="shared" si="26"/>
        <v>531.51300000000003</v>
      </c>
      <c r="J49" s="136">
        <f t="shared" si="27"/>
        <v>1.3955623082400991E-2</v>
      </c>
      <c r="K49" s="136">
        <f t="shared" si="28"/>
        <v>0.3892641813480161</v>
      </c>
      <c r="L49" s="136">
        <f t="shared" si="29"/>
        <v>0.12229239924517367</v>
      </c>
      <c r="M49" s="137">
        <f t="shared" si="30"/>
        <v>10.194000000000001</v>
      </c>
      <c r="N49" s="138">
        <f t="shared" si="31"/>
        <v>0</v>
      </c>
      <c r="O49" s="138">
        <f t="shared" si="32"/>
        <v>10.724102703038307</v>
      </c>
      <c r="P49" s="233">
        <f t="shared" si="33"/>
        <v>2</v>
      </c>
      <c r="Q49" s="234">
        <f t="shared" si="34"/>
        <v>0</v>
      </c>
      <c r="R49" s="234">
        <f t="shared" si="35"/>
        <v>57</v>
      </c>
      <c r="T49">
        <v>533</v>
      </c>
      <c r="U49">
        <v>6852</v>
      </c>
      <c r="V49" t="s">
        <v>549</v>
      </c>
      <c r="W49">
        <v>531.51300000000003</v>
      </c>
      <c r="X49">
        <v>293.41300000000001</v>
      </c>
      <c r="Y49">
        <v>1.8109999999999999</v>
      </c>
      <c r="Z49">
        <v>10.194000000000001</v>
      </c>
      <c r="AA49">
        <v>44.923039000000003</v>
      </c>
      <c r="AB49">
        <v>0.62692899999999996</v>
      </c>
      <c r="AC49">
        <v>17.486930000000001</v>
      </c>
      <c r="AD49" s="1">
        <v>65</v>
      </c>
      <c r="AE49">
        <v>0</v>
      </c>
      <c r="AF49">
        <v>57</v>
      </c>
      <c r="AG49">
        <v>69</v>
      </c>
      <c r="AH49">
        <v>11.831633999999999</v>
      </c>
      <c r="AI49">
        <v>15.6</v>
      </c>
      <c r="AJ49">
        <v>0</v>
      </c>
      <c r="AK49">
        <v>2</v>
      </c>
      <c r="AL49">
        <v>649</v>
      </c>
      <c r="AM49" t="s">
        <v>550</v>
      </c>
      <c r="AN49" t="s">
        <v>551</v>
      </c>
      <c r="AO49">
        <v>171.483</v>
      </c>
      <c r="AR49" t="s">
        <v>119</v>
      </c>
      <c r="AS49" t="s">
        <v>123</v>
      </c>
      <c r="AT49" t="s">
        <v>221</v>
      </c>
      <c r="AU49" t="s">
        <v>549</v>
      </c>
      <c r="AV49" t="s">
        <v>48</v>
      </c>
      <c r="AW49">
        <v>5</v>
      </c>
      <c r="BB49">
        <v>0.74212365512250533</v>
      </c>
      <c r="BC49" t="s">
        <v>70</v>
      </c>
      <c r="BF49" t="s">
        <v>119</v>
      </c>
      <c r="BG49" t="s">
        <v>123</v>
      </c>
      <c r="BH49" t="s">
        <v>549</v>
      </c>
      <c r="BI49">
        <v>6852</v>
      </c>
      <c r="BJ49">
        <v>5</v>
      </c>
      <c r="BK49" t="s">
        <v>221</v>
      </c>
      <c r="BL49" t="s">
        <v>228</v>
      </c>
      <c r="BM49">
        <v>0.74212365512250533</v>
      </c>
      <c r="BN49" t="s">
        <v>70</v>
      </c>
      <c r="BO49" t="s">
        <v>195</v>
      </c>
      <c r="BP49">
        <v>531.51300000000003</v>
      </c>
    </row>
    <row r="50" spans="1:68" ht="16.5">
      <c r="A50" s="110" t="str">
        <f t="shared" si="18"/>
        <v>태양여객</v>
      </c>
      <c r="B50" s="111" t="str">
        <f t="shared" si="19"/>
        <v>송효일</v>
      </c>
      <c r="C50" s="112" t="str">
        <f t="shared" si="20"/>
        <v>F</v>
      </c>
      <c r="D50" s="113">
        <f t="shared" si="21"/>
        <v>0.75639999999999996</v>
      </c>
      <c r="E50" s="114">
        <f t="shared" si="22"/>
        <v>3730</v>
      </c>
      <c r="F50" s="115" t="str">
        <f t="shared" si="23"/>
        <v>558</v>
      </c>
      <c r="G50" s="116" t="str">
        <f t="shared" si="24"/>
        <v>71바6552</v>
      </c>
      <c r="H50" s="117">
        <f t="shared" si="25"/>
        <v>1</v>
      </c>
      <c r="I50" s="118">
        <f t="shared" si="26"/>
        <v>2084.8420000000001</v>
      </c>
      <c r="J50" s="119">
        <f t="shared" si="27"/>
        <v>1.5698202766977764E-2</v>
      </c>
      <c r="K50" s="119">
        <f t="shared" si="28"/>
        <v>0.40106455032372479</v>
      </c>
      <c r="L50" s="119">
        <f t="shared" si="29"/>
        <v>0.18706453534608378</v>
      </c>
      <c r="M50" s="120">
        <f t="shared" si="30"/>
        <v>6.2190000000000003</v>
      </c>
      <c r="N50" s="121">
        <f t="shared" si="31"/>
        <v>0</v>
      </c>
      <c r="O50" s="121">
        <f t="shared" si="32"/>
        <v>5.276179202069029</v>
      </c>
      <c r="P50" s="235">
        <f t="shared" si="33"/>
        <v>9</v>
      </c>
      <c r="Q50" s="236">
        <f t="shared" si="34"/>
        <v>0</v>
      </c>
      <c r="R50" s="236">
        <f t="shared" si="35"/>
        <v>110</v>
      </c>
      <c r="T50">
        <v>533</v>
      </c>
      <c r="U50">
        <v>3730</v>
      </c>
      <c r="V50" t="s">
        <v>323</v>
      </c>
      <c r="W50">
        <v>2084.8420000000001</v>
      </c>
      <c r="X50">
        <v>1102.296</v>
      </c>
      <c r="Y50">
        <v>1.891</v>
      </c>
      <c r="Z50">
        <v>6.2190000000000003</v>
      </c>
      <c r="AA50">
        <v>171.566901</v>
      </c>
      <c r="AB50">
        <v>2.693292</v>
      </c>
      <c r="AC50">
        <v>68.809402000000006</v>
      </c>
      <c r="AD50" s="1">
        <v>390</v>
      </c>
      <c r="AE50">
        <v>0</v>
      </c>
      <c r="AF50">
        <v>110</v>
      </c>
      <c r="AG50">
        <v>63</v>
      </c>
      <c r="AH50">
        <v>12.151771999999999</v>
      </c>
      <c r="AI50">
        <v>5.8</v>
      </c>
      <c r="AJ50">
        <v>0</v>
      </c>
      <c r="AK50">
        <v>9</v>
      </c>
      <c r="AL50">
        <v>1216</v>
      </c>
      <c r="AM50" t="s">
        <v>324</v>
      </c>
      <c r="AN50" t="s">
        <v>552</v>
      </c>
      <c r="AO50">
        <v>2084.8420000000001</v>
      </c>
      <c r="AR50" t="s">
        <v>119</v>
      </c>
      <c r="AS50" t="s">
        <v>121</v>
      </c>
      <c r="AT50" t="s">
        <v>210</v>
      </c>
      <c r="AU50" t="s">
        <v>323</v>
      </c>
      <c r="AV50" t="s">
        <v>205</v>
      </c>
      <c r="AW50">
        <v>1</v>
      </c>
      <c r="BB50">
        <v>0.75639999999999996</v>
      </c>
      <c r="BC50" t="s">
        <v>70</v>
      </c>
      <c r="BF50" t="s">
        <v>119</v>
      </c>
      <c r="BG50" s="5" t="s">
        <v>121</v>
      </c>
      <c r="BH50" t="s">
        <v>323</v>
      </c>
      <c r="BI50">
        <v>3730</v>
      </c>
      <c r="BJ50">
        <v>1</v>
      </c>
      <c r="BK50" t="s">
        <v>210</v>
      </c>
      <c r="BL50" t="s">
        <v>181</v>
      </c>
      <c r="BM50">
        <v>0.75639999999999996</v>
      </c>
      <c r="BN50" t="s">
        <v>70</v>
      </c>
      <c r="BO50" t="s">
        <v>195</v>
      </c>
      <c r="BP50">
        <v>2084.8420000000001</v>
      </c>
    </row>
    <row r="51" spans="1:68" ht="16.5">
      <c r="A51" s="127" t="str">
        <f t="shared" si="18"/>
        <v>태양여객</v>
      </c>
      <c r="B51" s="128" t="str">
        <f t="shared" si="19"/>
        <v>신현주</v>
      </c>
      <c r="C51" s="129" t="str">
        <f t="shared" si="20"/>
        <v>D</v>
      </c>
      <c r="D51" s="130">
        <f t="shared" si="21"/>
        <v>0.82584269154944057</v>
      </c>
      <c r="E51" s="131">
        <f t="shared" si="22"/>
        <v>2720</v>
      </c>
      <c r="F51" s="132" t="str">
        <f t="shared" si="23"/>
        <v>e음89</v>
      </c>
      <c r="G51" s="133" t="str">
        <f t="shared" si="24"/>
        <v>71바7202</v>
      </c>
      <c r="H51" s="134">
        <f t="shared" si="25"/>
        <v>2</v>
      </c>
      <c r="I51" s="135">
        <f t="shared" si="26"/>
        <v>1735.605</v>
      </c>
      <c r="J51" s="136">
        <f t="shared" si="27"/>
        <v>4.3958509113435108E-3</v>
      </c>
      <c r="K51" s="136">
        <f t="shared" si="28"/>
        <v>0.45855139962097519</v>
      </c>
      <c r="L51" s="136">
        <f t="shared" si="29"/>
        <v>0.13194246386706654</v>
      </c>
      <c r="M51" s="137">
        <f t="shared" si="30"/>
        <v>9.0969999999999995</v>
      </c>
      <c r="N51" s="138">
        <f t="shared" si="31"/>
        <v>0</v>
      </c>
      <c r="O51" s="138">
        <f t="shared" si="32"/>
        <v>27.944146277522822</v>
      </c>
      <c r="P51" s="233">
        <f t="shared" si="33"/>
        <v>92</v>
      </c>
      <c r="Q51" s="234">
        <f t="shared" si="34"/>
        <v>0</v>
      </c>
      <c r="R51" s="234">
        <f t="shared" si="35"/>
        <v>485</v>
      </c>
      <c r="T51">
        <v>533</v>
      </c>
      <c r="U51">
        <v>2720</v>
      </c>
      <c r="V51" t="s">
        <v>325</v>
      </c>
      <c r="W51">
        <v>1735.605</v>
      </c>
      <c r="X51">
        <v>847.24099999999999</v>
      </c>
      <c r="Y51">
        <v>2.0489999999999999</v>
      </c>
      <c r="Z51">
        <v>9.0969999999999995</v>
      </c>
      <c r="AA51">
        <v>119.74359699999999</v>
      </c>
      <c r="AB51">
        <v>0.52637500000000004</v>
      </c>
      <c r="AC51">
        <v>54.908594000000001</v>
      </c>
      <c r="AD51" s="1">
        <v>229</v>
      </c>
      <c r="AE51">
        <v>0</v>
      </c>
      <c r="AF51">
        <v>485</v>
      </c>
      <c r="AG51">
        <v>84</v>
      </c>
      <c r="AH51">
        <v>14.494344</v>
      </c>
      <c r="AI51">
        <v>1137</v>
      </c>
      <c r="AJ51">
        <v>0</v>
      </c>
      <c r="AK51">
        <v>92</v>
      </c>
      <c r="AL51">
        <v>62115</v>
      </c>
      <c r="AM51" t="s">
        <v>326</v>
      </c>
      <c r="AN51" t="s">
        <v>553</v>
      </c>
      <c r="AO51">
        <v>1485.191</v>
      </c>
      <c r="AR51" t="s">
        <v>119</v>
      </c>
      <c r="AS51" t="s">
        <v>129</v>
      </c>
      <c r="AT51" t="s">
        <v>243</v>
      </c>
      <c r="AU51" t="s">
        <v>325</v>
      </c>
      <c r="AV51" t="s">
        <v>205</v>
      </c>
      <c r="AW51">
        <v>2</v>
      </c>
      <c r="BB51">
        <v>0.82584269154944057</v>
      </c>
      <c r="BC51" t="s">
        <v>67</v>
      </c>
      <c r="BF51" t="s">
        <v>119</v>
      </c>
      <c r="BG51" t="s">
        <v>129</v>
      </c>
      <c r="BH51" t="s">
        <v>325</v>
      </c>
      <c r="BI51">
        <v>2720</v>
      </c>
      <c r="BJ51">
        <v>2</v>
      </c>
      <c r="BK51" t="s">
        <v>243</v>
      </c>
      <c r="BL51" t="s">
        <v>220</v>
      </c>
      <c r="BM51">
        <v>0.82584269154944057</v>
      </c>
      <c r="BN51" t="s">
        <v>67</v>
      </c>
      <c r="BO51" t="s">
        <v>186</v>
      </c>
      <c r="BP51">
        <v>1735.605</v>
      </c>
    </row>
    <row r="52" spans="1:68" ht="16.5">
      <c r="A52" s="110" t="str">
        <f t="shared" si="18"/>
        <v>태양여객</v>
      </c>
      <c r="B52" s="111" t="str">
        <f t="shared" si="19"/>
        <v>양원석</v>
      </c>
      <c r="C52" s="112" t="str">
        <f t="shared" si="20"/>
        <v>D</v>
      </c>
      <c r="D52" s="113">
        <f t="shared" si="21"/>
        <v>0.81739130434782614</v>
      </c>
      <c r="E52" s="114">
        <f t="shared" si="22"/>
        <v>5946</v>
      </c>
      <c r="F52" s="115" t="str">
        <f t="shared" si="23"/>
        <v>581</v>
      </c>
      <c r="G52" s="116" t="str">
        <f t="shared" si="24"/>
        <v>71바7351</v>
      </c>
      <c r="H52" s="117">
        <f t="shared" si="25"/>
        <v>1</v>
      </c>
      <c r="I52" s="118">
        <f t="shared" si="26"/>
        <v>1812.5139999999999</v>
      </c>
      <c r="J52" s="119">
        <f t="shared" si="27"/>
        <v>9.8370428781404604E-3</v>
      </c>
      <c r="K52" s="119">
        <f t="shared" si="28"/>
        <v>0.34414600569115184</v>
      </c>
      <c r="L52" s="119">
        <f t="shared" si="29"/>
        <v>0.13186105045257582</v>
      </c>
      <c r="M52" s="120">
        <f t="shared" si="30"/>
        <v>4.8029999999999999</v>
      </c>
      <c r="N52" s="121">
        <f t="shared" si="31"/>
        <v>0</v>
      </c>
      <c r="O52" s="121">
        <f t="shared" si="32"/>
        <v>2.8137713694901119</v>
      </c>
      <c r="P52" s="235">
        <f t="shared" si="33"/>
        <v>3</v>
      </c>
      <c r="Q52" s="236">
        <f t="shared" si="34"/>
        <v>0</v>
      </c>
      <c r="R52" s="236">
        <f t="shared" si="35"/>
        <v>51</v>
      </c>
      <c r="T52">
        <v>533</v>
      </c>
      <c r="U52">
        <v>5946</v>
      </c>
      <c r="V52" t="s">
        <v>327</v>
      </c>
      <c r="W52">
        <v>1812.5139999999999</v>
      </c>
      <c r="X52">
        <v>964.33900000000006</v>
      </c>
      <c r="Y52">
        <v>1.88</v>
      </c>
      <c r="Z52">
        <v>4.8029999999999999</v>
      </c>
      <c r="AA52">
        <v>151.77243999999999</v>
      </c>
      <c r="AB52">
        <v>1.4929920000000001</v>
      </c>
      <c r="AC52">
        <v>52.231878999999999</v>
      </c>
      <c r="AD52" s="1">
        <v>239</v>
      </c>
      <c r="AE52">
        <v>0</v>
      </c>
      <c r="AF52">
        <v>51</v>
      </c>
      <c r="AG52">
        <v>66</v>
      </c>
      <c r="AH52">
        <v>11.942313</v>
      </c>
      <c r="AI52">
        <v>28.7</v>
      </c>
      <c r="AJ52">
        <v>0</v>
      </c>
      <c r="AK52">
        <v>3</v>
      </c>
      <c r="AL52">
        <v>132</v>
      </c>
      <c r="AM52" t="s">
        <v>328</v>
      </c>
      <c r="AN52" t="s">
        <v>554</v>
      </c>
      <c r="AO52">
        <v>1812.5139999999999</v>
      </c>
      <c r="AR52" t="s">
        <v>119</v>
      </c>
      <c r="AS52" t="s">
        <v>123</v>
      </c>
      <c r="AT52" t="s">
        <v>222</v>
      </c>
      <c r="AU52" t="s">
        <v>327</v>
      </c>
      <c r="AV52" t="s">
        <v>205</v>
      </c>
      <c r="AW52">
        <v>1</v>
      </c>
      <c r="BB52">
        <v>0.81739130434782614</v>
      </c>
      <c r="BC52" t="s">
        <v>67</v>
      </c>
      <c r="BF52" t="s">
        <v>119</v>
      </c>
      <c r="BG52" t="s">
        <v>123</v>
      </c>
      <c r="BH52" t="s">
        <v>327</v>
      </c>
      <c r="BI52">
        <v>5946</v>
      </c>
      <c r="BJ52">
        <v>1</v>
      </c>
      <c r="BK52" t="s">
        <v>222</v>
      </c>
      <c r="BL52" t="s">
        <v>181</v>
      </c>
      <c r="BM52">
        <v>0.81739130434782614</v>
      </c>
      <c r="BN52" t="s">
        <v>67</v>
      </c>
      <c r="BO52" t="s">
        <v>186</v>
      </c>
      <c r="BP52">
        <v>1812.5139999999999</v>
      </c>
    </row>
    <row r="53" spans="1:68" ht="16.5">
      <c r="A53" s="127" t="str">
        <f t="shared" si="18"/>
        <v>태양여객</v>
      </c>
      <c r="B53" s="128" t="str">
        <f t="shared" si="19"/>
        <v>양호철</v>
      </c>
      <c r="C53" s="129" t="str">
        <f t="shared" si="20"/>
        <v>S</v>
      </c>
      <c r="D53" s="130">
        <f t="shared" si="21"/>
        <v>1.0836000000000001</v>
      </c>
      <c r="E53" s="131">
        <f t="shared" si="22"/>
        <v>2170</v>
      </c>
      <c r="F53" s="132" t="str">
        <f t="shared" si="23"/>
        <v>583</v>
      </c>
      <c r="G53" s="133" t="str">
        <f t="shared" si="24"/>
        <v>72바1870</v>
      </c>
      <c r="H53" s="134">
        <f t="shared" si="25"/>
        <v>1</v>
      </c>
      <c r="I53" s="135">
        <f t="shared" si="26"/>
        <v>2724.7040000000002</v>
      </c>
      <c r="J53" s="136">
        <f t="shared" si="27"/>
        <v>1.6268191768480961E-2</v>
      </c>
      <c r="K53" s="136">
        <f t="shared" si="28"/>
        <v>0.27758934932602214</v>
      </c>
      <c r="L53" s="136">
        <f t="shared" si="29"/>
        <v>0.1776339741858198</v>
      </c>
      <c r="M53" s="137">
        <f t="shared" si="30"/>
        <v>8.9390000000000001</v>
      </c>
      <c r="N53" s="138">
        <f t="shared" si="31"/>
        <v>0</v>
      </c>
      <c r="O53" s="138">
        <f t="shared" si="32"/>
        <v>29.801402280761504</v>
      </c>
      <c r="P53" s="233">
        <f t="shared" si="33"/>
        <v>3</v>
      </c>
      <c r="Q53" s="234">
        <f t="shared" si="34"/>
        <v>0</v>
      </c>
      <c r="R53" s="234">
        <f t="shared" si="35"/>
        <v>812</v>
      </c>
      <c r="T53">
        <v>533</v>
      </c>
      <c r="U53">
        <v>2170</v>
      </c>
      <c r="V53" t="s">
        <v>329</v>
      </c>
      <c r="W53">
        <v>2724.7040000000002</v>
      </c>
      <c r="X53">
        <v>1005.712</v>
      </c>
      <c r="Y53">
        <v>2.7090000000000001</v>
      </c>
      <c r="Z53">
        <v>8.9390000000000001</v>
      </c>
      <c r="AA53">
        <v>163.52272199999999</v>
      </c>
      <c r="AB53">
        <v>2.6602190000000001</v>
      </c>
      <c r="AC53">
        <v>45.392166000000003</v>
      </c>
      <c r="AD53" s="1">
        <v>484</v>
      </c>
      <c r="AE53">
        <v>0</v>
      </c>
      <c r="AF53">
        <v>812</v>
      </c>
      <c r="AG53">
        <v>78</v>
      </c>
      <c r="AH53">
        <v>16.66254</v>
      </c>
      <c r="AI53">
        <v>313.10000000000002</v>
      </c>
      <c r="AJ53">
        <v>0</v>
      </c>
      <c r="AK53">
        <v>3</v>
      </c>
      <c r="AL53">
        <v>353</v>
      </c>
      <c r="AM53" t="s">
        <v>330</v>
      </c>
      <c r="AN53" t="s">
        <v>555</v>
      </c>
      <c r="AO53">
        <v>2724.7040000000002</v>
      </c>
      <c r="AR53" t="s">
        <v>119</v>
      </c>
      <c r="AS53" t="s">
        <v>124</v>
      </c>
      <c r="AT53" t="s">
        <v>232</v>
      </c>
      <c r="AU53" t="s">
        <v>329</v>
      </c>
      <c r="AV53" t="s">
        <v>48</v>
      </c>
      <c r="AW53">
        <v>1</v>
      </c>
      <c r="BB53">
        <v>1.0836000000000001</v>
      </c>
      <c r="BC53" t="s">
        <v>71</v>
      </c>
      <c r="BF53" t="s">
        <v>119</v>
      </c>
      <c r="BG53" t="s">
        <v>124</v>
      </c>
      <c r="BH53" t="s">
        <v>329</v>
      </c>
      <c r="BI53">
        <v>2170</v>
      </c>
      <c r="BJ53">
        <v>1</v>
      </c>
      <c r="BK53" t="s">
        <v>232</v>
      </c>
      <c r="BL53" t="s">
        <v>181</v>
      </c>
      <c r="BM53">
        <v>1.0836000000000001</v>
      </c>
      <c r="BN53" t="s">
        <v>71</v>
      </c>
      <c r="BO53" t="s">
        <v>183</v>
      </c>
      <c r="BP53">
        <v>2724.7040000000002</v>
      </c>
    </row>
    <row r="54" spans="1:68" ht="16.5">
      <c r="A54" s="110" t="str">
        <f t="shared" si="18"/>
        <v>태양여객</v>
      </c>
      <c r="B54" s="111" t="str">
        <f t="shared" si="19"/>
        <v>오정복</v>
      </c>
      <c r="C54" s="112" t="str">
        <f t="shared" si="20"/>
        <v>F</v>
      </c>
      <c r="D54" s="113">
        <f t="shared" si="21"/>
        <v>0.79102161879502297</v>
      </c>
      <c r="E54" s="114">
        <f t="shared" si="22"/>
        <v>226</v>
      </c>
      <c r="F54" s="115" t="str">
        <f t="shared" si="23"/>
        <v>558</v>
      </c>
      <c r="G54" s="116" t="str">
        <f t="shared" si="24"/>
        <v>71바6556</v>
      </c>
      <c r="H54" s="117">
        <f t="shared" si="25"/>
        <v>2</v>
      </c>
      <c r="I54" s="118">
        <f t="shared" si="26"/>
        <v>2124.605</v>
      </c>
      <c r="J54" s="119">
        <f t="shared" si="27"/>
        <v>1.3421834749102612E-2</v>
      </c>
      <c r="K54" s="119">
        <f t="shared" si="28"/>
        <v>0.36554140493964582</v>
      </c>
      <c r="L54" s="119">
        <f t="shared" si="29"/>
        <v>0.17697407282765501</v>
      </c>
      <c r="M54" s="120">
        <f t="shared" si="30"/>
        <v>6.7050000000000001</v>
      </c>
      <c r="N54" s="121">
        <f t="shared" si="31"/>
        <v>0.32543063771387765</v>
      </c>
      <c r="O54" s="121">
        <f t="shared" si="32"/>
        <v>8.4611965805608182</v>
      </c>
      <c r="P54" s="235">
        <f t="shared" si="33"/>
        <v>6</v>
      </c>
      <c r="Q54" s="236">
        <f t="shared" si="34"/>
        <v>7</v>
      </c>
      <c r="R54" s="236">
        <f t="shared" si="35"/>
        <v>182</v>
      </c>
      <c r="T54">
        <v>533</v>
      </c>
      <c r="U54">
        <v>226</v>
      </c>
      <c r="V54" t="s">
        <v>331</v>
      </c>
      <c r="W54">
        <v>2150.9960000000001</v>
      </c>
      <c r="X54">
        <v>1091.01</v>
      </c>
      <c r="Y54">
        <v>1.972</v>
      </c>
      <c r="Z54">
        <v>6.7050000000000001</v>
      </c>
      <c r="AA54">
        <v>171.99965900000001</v>
      </c>
      <c r="AB54">
        <v>2.308551</v>
      </c>
      <c r="AC54">
        <v>62.872996999999998</v>
      </c>
      <c r="AD54" s="1">
        <v>376</v>
      </c>
      <c r="AE54">
        <v>7</v>
      </c>
      <c r="AF54">
        <v>182</v>
      </c>
      <c r="AG54">
        <v>86</v>
      </c>
      <c r="AH54">
        <v>12.505815</v>
      </c>
      <c r="AI54">
        <v>249.9</v>
      </c>
      <c r="AJ54">
        <v>0.3</v>
      </c>
      <c r="AK54">
        <v>6</v>
      </c>
      <c r="AL54">
        <v>797</v>
      </c>
      <c r="AM54" t="s">
        <v>332</v>
      </c>
      <c r="AN54" t="s">
        <v>556</v>
      </c>
      <c r="AO54">
        <v>1999.8409999999999</v>
      </c>
      <c r="AR54" t="s">
        <v>119</v>
      </c>
      <c r="AS54" t="s">
        <v>121</v>
      </c>
      <c r="AT54" t="s">
        <v>212</v>
      </c>
      <c r="AU54" t="s">
        <v>331</v>
      </c>
      <c r="AV54" t="s">
        <v>205</v>
      </c>
      <c r="AW54">
        <v>2</v>
      </c>
      <c r="BB54">
        <v>0.79102161879502297</v>
      </c>
      <c r="BC54" t="s">
        <v>70</v>
      </c>
      <c r="BF54" t="s">
        <v>119</v>
      </c>
      <c r="BG54" t="s">
        <v>121</v>
      </c>
      <c r="BH54" t="s">
        <v>331</v>
      </c>
      <c r="BI54">
        <v>226</v>
      </c>
      <c r="BJ54">
        <v>2</v>
      </c>
      <c r="BK54" t="s">
        <v>212</v>
      </c>
      <c r="BL54" t="s">
        <v>209</v>
      </c>
      <c r="BM54">
        <v>0.79102161879502297</v>
      </c>
      <c r="BN54" t="s">
        <v>70</v>
      </c>
      <c r="BO54" t="s">
        <v>195</v>
      </c>
      <c r="BP54">
        <v>2124.605</v>
      </c>
    </row>
    <row r="55" spans="1:68" ht="16.5">
      <c r="A55" s="127" t="str">
        <f t="shared" si="18"/>
        <v>태양여객</v>
      </c>
      <c r="B55" s="128" t="str">
        <f t="shared" si="19"/>
        <v>오흥식</v>
      </c>
      <c r="C55" s="129" t="str">
        <f t="shared" si="20"/>
        <v>C</v>
      </c>
      <c r="D55" s="130">
        <f t="shared" si="21"/>
        <v>0.86384615384615382</v>
      </c>
      <c r="E55" s="131">
        <f t="shared" si="22"/>
        <v>7599</v>
      </c>
      <c r="F55" s="132" t="str">
        <f t="shared" si="23"/>
        <v>583</v>
      </c>
      <c r="G55" s="133" t="str">
        <f t="shared" si="24"/>
        <v>71바7407</v>
      </c>
      <c r="H55" s="134">
        <f t="shared" si="25"/>
        <v>1</v>
      </c>
      <c r="I55" s="135">
        <f t="shared" si="26"/>
        <v>2754.808</v>
      </c>
      <c r="J55" s="136">
        <f t="shared" si="27"/>
        <v>2.9973609273502171E-2</v>
      </c>
      <c r="K55" s="136">
        <f t="shared" si="28"/>
        <v>0.30260550588766283</v>
      </c>
      <c r="L55" s="136">
        <f t="shared" si="29"/>
        <v>0.32706453589506057</v>
      </c>
      <c r="M55" s="137">
        <f t="shared" si="30"/>
        <v>10.862</v>
      </c>
      <c r="N55" s="138">
        <f t="shared" si="31"/>
        <v>0</v>
      </c>
      <c r="O55" s="138">
        <f t="shared" si="32"/>
        <v>3.59371687609445</v>
      </c>
      <c r="P55" s="233">
        <f t="shared" si="33"/>
        <v>7</v>
      </c>
      <c r="Q55" s="234">
        <f t="shared" si="34"/>
        <v>0</v>
      </c>
      <c r="R55" s="234">
        <f t="shared" si="35"/>
        <v>99</v>
      </c>
      <c r="T55">
        <v>533</v>
      </c>
      <c r="U55">
        <v>7599</v>
      </c>
      <c r="V55" t="s">
        <v>333</v>
      </c>
      <c r="W55">
        <v>2754.808</v>
      </c>
      <c r="X55">
        <v>1226.7460000000001</v>
      </c>
      <c r="Y55">
        <v>2.246</v>
      </c>
      <c r="Z55">
        <v>10.862</v>
      </c>
      <c r="AA55">
        <v>169.813817</v>
      </c>
      <c r="AB55">
        <v>5.0899330000000003</v>
      </c>
      <c r="AC55">
        <v>51.386595999999997</v>
      </c>
      <c r="AD55" s="1">
        <v>901</v>
      </c>
      <c r="AE55">
        <v>0</v>
      </c>
      <c r="AF55">
        <v>99</v>
      </c>
      <c r="AG55">
        <v>89</v>
      </c>
      <c r="AH55">
        <v>16.222518999999998</v>
      </c>
      <c r="AI55">
        <v>440.6</v>
      </c>
      <c r="AJ55">
        <v>16.899999999999999</v>
      </c>
      <c r="AK55">
        <v>7</v>
      </c>
      <c r="AL55">
        <v>640</v>
      </c>
      <c r="AM55" t="s">
        <v>334</v>
      </c>
      <c r="AN55" t="s">
        <v>557</v>
      </c>
      <c r="AO55">
        <v>2754.808</v>
      </c>
      <c r="AR55" t="s">
        <v>119</v>
      </c>
      <c r="AS55" t="s">
        <v>124</v>
      </c>
      <c r="AT55" t="s">
        <v>231</v>
      </c>
      <c r="AU55" t="s">
        <v>333</v>
      </c>
      <c r="AV55" t="s">
        <v>48</v>
      </c>
      <c r="AW55">
        <v>1</v>
      </c>
      <c r="BB55">
        <v>0.86384615384615382</v>
      </c>
      <c r="BC55" t="s">
        <v>69</v>
      </c>
      <c r="BF55" t="s">
        <v>119</v>
      </c>
      <c r="BG55" t="s">
        <v>124</v>
      </c>
      <c r="BH55" t="s">
        <v>333</v>
      </c>
      <c r="BI55">
        <v>7599</v>
      </c>
      <c r="BJ55">
        <v>1</v>
      </c>
      <c r="BK55" t="s">
        <v>231</v>
      </c>
      <c r="BL55" t="s">
        <v>181</v>
      </c>
      <c r="BM55">
        <v>0.86384615384615382</v>
      </c>
      <c r="BN55" t="s">
        <v>69</v>
      </c>
      <c r="BO55" t="s">
        <v>184</v>
      </c>
      <c r="BP55">
        <v>2754.808</v>
      </c>
    </row>
    <row r="56" spans="1:68" ht="16.5">
      <c r="A56" s="110" t="str">
        <f t="shared" si="18"/>
        <v>태양여객</v>
      </c>
      <c r="B56" s="111" t="str">
        <f t="shared" si="19"/>
        <v>유성현</v>
      </c>
      <c r="C56" s="112" t="str">
        <f t="shared" si="20"/>
        <v>B</v>
      </c>
      <c r="D56" s="113">
        <f t="shared" si="21"/>
        <v>0.92967585234530181</v>
      </c>
      <c r="E56" s="114">
        <f t="shared" si="22"/>
        <v>6322</v>
      </c>
      <c r="F56" s="115" t="str">
        <f t="shared" si="23"/>
        <v>590</v>
      </c>
      <c r="G56" s="116" t="str">
        <f t="shared" si="24"/>
        <v>72바1410</v>
      </c>
      <c r="H56" s="117">
        <f t="shared" si="25"/>
        <v>8</v>
      </c>
      <c r="I56" s="118">
        <f t="shared" si="26"/>
        <v>1839.8059999999998</v>
      </c>
      <c r="J56" s="119">
        <f t="shared" si="27"/>
        <v>7.0198240590474059E-3</v>
      </c>
      <c r="K56" s="119">
        <f t="shared" si="28"/>
        <v>0.35026360699114989</v>
      </c>
      <c r="L56" s="119">
        <f t="shared" si="29"/>
        <v>0.13588389210601554</v>
      </c>
      <c r="M56" s="120">
        <f t="shared" si="30"/>
        <v>8.1359999999999992</v>
      </c>
      <c r="N56" s="121">
        <f t="shared" si="31"/>
        <v>0.10870711368481242</v>
      </c>
      <c r="O56" s="121">
        <f t="shared" si="32"/>
        <v>5.4897092410830268</v>
      </c>
      <c r="P56" s="235">
        <f t="shared" si="33"/>
        <v>34</v>
      </c>
      <c r="Q56" s="236">
        <f t="shared" si="34"/>
        <v>2</v>
      </c>
      <c r="R56" s="236">
        <f t="shared" si="35"/>
        <v>101</v>
      </c>
      <c r="T56">
        <v>533</v>
      </c>
      <c r="U56">
        <v>6322</v>
      </c>
      <c r="V56" t="s">
        <v>335</v>
      </c>
      <c r="W56">
        <v>1839.806</v>
      </c>
      <c r="X56">
        <v>751.67</v>
      </c>
      <c r="Y56">
        <v>2.448</v>
      </c>
      <c r="Z56">
        <v>8.1359999999999992</v>
      </c>
      <c r="AA56">
        <v>117.19966100000001</v>
      </c>
      <c r="AB56">
        <v>0.82272100000000004</v>
      </c>
      <c r="AC56">
        <v>41.050775999999999</v>
      </c>
      <c r="AD56" s="1">
        <v>250</v>
      </c>
      <c r="AE56">
        <v>2</v>
      </c>
      <c r="AF56">
        <v>101</v>
      </c>
      <c r="AG56">
        <v>77</v>
      </c>
      <c r="AH56">
        <v>15.698048</v>
      </c>
      <c r="AI56">
        <v>83.5</v>
      </c>
      <c r="AJ56">
        <v>0</v>
      </c>
      <c r="AK56">
        <v>34</v>
      </c>
      <c r="AL56">
        <v>9817</v>
      </c>
      <c r="AM56" t="s">
        <v>336</v>
      </c>
      <c r="AN56" t="s">
        <v>558</v>
      </c>
      <c r="AO56">
        <v>366.61200000000002</v>
      </c>
      <c r="AR56" t="s">
        <v>119</v>
      </c>
      <c r="AS56" t="s">
        <v>125</v>
      </c>
      <c r="AT56" t="s">
        <v>237</v>
      </c>
      <c r="AU56" t="s">
        <v>335</v>
      </c>
      <c r="AV56" t="s">
        <v>205</v>
      </c>
      <c r="AW56">
        <v>8</v>
      </c>
      <c r="BB56">
        <v>0.92967585234530181</v>
      </c>
      <c r="BC56" t="s">
        <v>68</v>
      </c>
      <c r="BF56" t="s">
        <v>119</v>
      </c>
      <c r="BG56" s="5" t="s">
        <v>125</v>
      </c>
      <c r="BH56" t="s">
        <v>335</v>
      </c>
      <c r="BI56">
        <v>6322</v>
      </c>
      <c r="BJ56">
        <v>8</v>
      </c>
      <c r="BK56" t="s">
        <v>237</v>
      </c>
      <c r="BL56" t="s">
        <v>242</v>
      </c>
      <c r="BM56">
        <v>0.92967585234530181</v>
      </c>
      <c r="BN56" t="s">
        <v>68</v>
      </c>
      <c r="BO56" t="s">
        <v>182</v>
      </c>
      <c r="BP56">
        <v>1839.8059999999998</v>
      </c>
    </row>
    <row r="57" spans="1:68" ht="16.5">
      <c r="A57" s="127" t="str">
        <f t="shared" si="18"/>
        <v>태양여객</v>
      </c>
      <c r="B57" s="128" t="str">
        <f t="shared" si="19"/>
        <v>유재영</v>
      </c>
      <c r="C57" s="129" t="str">
        <f t="shared" si="20"/>
        <v>D</v>
      </c>
      <c r="D57" s="130">
        <f t="shared" si="21"/>
        <v>0.81712809334026293</v>
      </c>
      <c r="E57" s="131">
        <f t="shared" si="22"/>
        <v>4327</v>
      </c>
      <c r="F57" s="132" t="str">
        <f t="shared" si="23"/>
        <v>571</v>
      </c>
      <c r="G57" s="133" t="str">
        <f t="shared" si="24"/>
        <v>71바6551</v>
      </c>
      <c r="H57" s="134">
        <f t="shared" si="25"/>
        <v>6</v>
      </c>
      <c r="I57" s="135">
        <f t="shared" si="26"/>
        <v>1770.1899999999998</v>
      </c>
      <c r="J57" s="136">
        <f t="shared" si="27"/>
        <v>2.6522759937307298E-2</v>
      </c>
      <c r="K57" s="136">
        <f t="shared" si="28"/>
        <v>0.37218921369755276</v>
      </c>
      <c r="L57" s="136">
        <f t="shared" si="29"/>
        <v>0.1033787333563064</v>
      </c>
      <c r="M57" s="137">
        <f t="shared" si="30"/>
        <v>9.2289999999999992</v>
      </c>
      <c r="N57" s="138">
        <f t="shared" si="31"/>
        <v>0.45192888898931749</v>
      </c>
      <c r="O57" s="138">
        <f t="shared" si="32"/>
        <v>4.8582355566351634</v>
      </c>
      <c r="P57" s="233">
        <f t="shared" si="33"/>
        <v>4</v>
      </c>
      <c r="Q57" s="234">
        <f t="shared" si="34"/>
        <v>8</v>
      </c>
      <c r="R57" s="234">
        <f t="shared" si="35"/>
        <v>86</v>
      </c>
      <c r="T57">
        <v>533</v>
      </c>
      <c r="U57">
        <v>4327</v>
      </c>
      <c r="V57" t="s">
        <v>337</v>
      </c>
      <c r="W57">
        <v>1770.19</v>
      </c>
      <c r="X57">
        <v>898.625</v>
      </c>
      <c r="Y57">
        <v>1.97</v>
      </c>
      <c r="Z57">
        <v>9.2289999999999992</v>
      </c>
      <c r="AA57">
        <v>146.12992800000001</v>
      </c>
      <c r="AB57">
        <v>3.875769</v>
      </c>
      <c r="AC57">
        <v>54.387982999999998</v>
      </c>
      <c r="AD57" s="1">
        <v>183</v>
      </c>
      <c r="AE57">
        <v>8</v>
      </c>
      <c r="AF57">
        <v>86</v>
      </c>
      <c r="AG57">
        <v>80</v>
      </c>
      <c r="AH57">
        <v>12.113808000000001</v>
      </c>
      <c r="AI57">
        <v>209.5</v>
      </c>
      <c r="AJ57">
        <v>0</v>
      </c>
      <c r="AK57">
        <v>4</v>
      </c>
      <c r="AL57">
        <v>1421</v>
      </c>
      <c r="AM57" t="s">
        <v>338</v>
      </c>
      <c r="AN57" t="s">
        <v>559</v>
      </c>
      <c r="AO57">
        <v>361.69499999999999</v>
      </c>
      <c r="AR57" t="s">
        <v>119</v>
      </c>
      <c r="AS57" t="s">
        <v>122</v>
      </c>
      <c r="AT57" t="s">
        <v>215</v>
      </c>
      <c r="AU57" t="s">
        <v>337</v>
      </c>
      <c r="AV57" t="s">
        <v>205</v>
      </c>
      <c r="AW57">
        <v>6</v>
      </c>
      <c r="BB57">
        <v>0.81712809334026293</v>
      </c>
      <c r="BC57" t="s">
        <v>67</v>
      </c>
      <c r="BF57" t="s">
        <v>119</v>
      </c>
      <c r="BG57" t="s">
        <v>122</v>
      </c>
      <c r="BH57" t="s">
        <v>337</v>
      </c>
      <c r="BI57">
        <v>4327</v>
      </c>
      <c r="BJ57">
        <v>6</v>
      </c>
      <c r="BK57" t="s">
        <v>215</v>
      </c>
      <c r="BL57" t="s">
        <v>219</v>
      </c>
      <c r="BM57">
        <v>0.81712809334026293</v>
      </c>
      <c r="BN57" t="s">
        <v>67</v>
      </c>
      <c r="BO57" t="s">
        <v>186</v>
      </c>
      <c r="BP57">
        <v>1770.1899999999998</v>
      </c>
    </row>
    <row r="58" spans="1:68" ht="16.5">
      <c r="A58" s="110" t="str">
        <f t="shared" si="18"/>
        <v>태양여객</v>
      </c>
      <c r="B58" s="111" t="str">
        <f t="shared" si="19"/>
        <v>윤석만</v>
      </c>
      <c r="C58" s="112" t="str">
        <f t="shared" si="20"/>
        <v>C</v>
      </c>
      <c r="D58" s="113">
        <f t="shared" si="21"/>
        <v>0.86291666666666678</v>
      </c>
      <c r="E58" s="114">
        <f t="shared" si="22"/>
        <v>9194</v>
      </c>
      <c r="F58" s="115" t="str">
        <f t="shared" si="23"/>
        <v>556</v>
      </c>
      <c r="G58" s="116" t="str">
        <f t="shared" si="24"/>
        <v>71바7152</v>
      </c>
      <c r="H58" s="117">
        <f t="shared" si="25"/>
        <v>1</v>
      </c>
      <c r="I58" s="118">
        <f t="shared" si="26"/>
        <v>2072.5410000000002</v>
      </c>
      <c r="J58" s="119">
        <f t="shared" si="27"/>
        <v>3.4598160577159344E-2</v>
      </c>
      <c r="K58" s="119">
        <f t="shared" si="28"/>
        <v>0.36927316541978583</v>
      </c>
      <c r="L58" s="119">
        <f t="shared" si="29"/>
        <v>0.2677872235096917</v>
      </c>
      <c r="M58" s="120">
        <f t="shared" si="30"/>
        <v>8.4480000000000004</v>
      </c>
      <c r="N58" s="121">
        <f t="shared" si="31"/>
        <v>4.7670327271097816E-2</v>
      </c>
      <c r="O58" s="121">
        <f t="shared" si="32"/>
        <v>4.7670327271097817</v>
      </c>
      <c r="P58" s="235">
        <f t="shared" si="33"/>
        <v>9</v>
      </c>
      <c r="Q58" s="236">
        <f t="shared" si="34"/>
        <v>1</v>
      </c>
      <c r="R58" s="236">
        <f t="shared" si="35"/>
        <v>100</v>
      </c>
      <c r="T58">
        <v>533</v>
      </c>
      <c r="U58">
        <v>9194</v>
      </c>
      <c r="V58" t="s">
        <v>339</v>
      </c>
      <c r="W58">
        <v>2097.741</v>
      </c>
      <c r="X58">
        <v>1015.978</v>
      </c>
      <c r="Y58">
        <v>2.0649999999999999</v>
      </c>
      <c r="Z58">
        <v>8.4480000000000004</v>
      </c>
      <c r="AA58">
        <v>161.50326799999999</v>
      </c>
      <c r="AB58">
        <v>5.5877160000000003</v>
      </c>
      <c r="AC58">
        <v>59.638823000000002</v>
      </c>
      <c r="AD58" s="1">
        <v>555</v>
      </c>
      <c r="AE58">
        <v>1</v>
      </c>
      <c r="AF58">
        <v>100</v>
      </c>
      <c r="AG58">
        <v>67</v>
      </c>
      <c r="AH58">
        <v>12.988845</v>
      </c>
      <c r="AI58">
        <v>27.6</v>
      </c>
      <c r="AJ58">
        <v>0</v>
      </c>
      <c r="AK58">
        <v>9</v>
      </c>
      <c r="AL58">
        <v>717</v>
      </c>
      <c r="AM58" t="s">
        <v>340</v>
      </c>
      <c r="AN58" t="s">
        <v>560</v>
      </c>
      <c r="AO58">
        <v>2072.5410000000002</v>
      </c>
      <c r="AR58" t="s">
        <v>119</v>
      </c>
      <c r="AS58" t="s">
        <v>120</v>
      </c>
      <c r="AT58" t="s">
        <v>206</v>
      </c>
      <c r="AU58" t="s">
        <v>339</v>
      </c>
      <c r="AV58" t="s">
        <v>205</v>
      </c>
      <c r="AW58">
        <v>1</v>
      </c>
      <c r="BB58">
        <v>0.86291666666666678</v>
      </c>
      <c r="BC58" t="s">
        <v>69</v>
      </c>
      <c r="BF58" t="s">
        <v>119</v>
      </c>
      <c r="BG58" t="s">
        <v>120</v>
      </c>
      <c r="BH58" t="s">
        <v>339</v>
      </c>
      <c r="BI58">
        <v>9194</v>
      </c>
      <c r="BJ58">
        <v>1</v>
      </c>
      <c r="BK58" t="s">
        <v>206</v>
      </c>
      <c r="BL58" t="s">
        <v>181</v>
      </c>
      <c r="BM58">
        <v>0.86291666666666678</v>
      </c>
      <c r="BN58" t="s">
        <v>69</v>
      </c>
      <c r="BO58" t="s">
        <v>184</v>
      </c>
      <c r="BP58">
        <v>2072.5410000000002</v>
      </c>
    </row>
    <row r="59" spans="1:68" ht="16.5">
      <c r="A59" s="127" t="str">
        <f t="shared" si="18"/>
        <v>태양여객</v>
      </c>
      <c r="B59" s="128" t="str">
        <f t="shared" si="19"/>
        <v>윤은국</v>
      </c>
      <c r="C59" s="129" t="str">
        <f t="shared" si="20"/>
        <v>F</v>
      </c>
      <c r="D59" s="130">
        <f t="shared" si="21"/>
        <v>0.75744367986287475</v>
      </c>
      <c r="E59" s="131">
        <f t="shared" si="22"/>
        <v>9252</v>
      </c>
      <c r="F59" s="132" t="str">
        <f t="shared" si="23"/>
        <v>558</v>
      </c>
      <c r="G59" s="133" t="str">
        <f t="shared" si="24"/>
        <v>71바6558</v>
      </c>
      <c r="H59" s="134">
        <f t="shared" si="25"/>
        <v>7</v>
      </c>
      <c r="I59" s="135">
        <f t="shared" si="26"/>
        <v>1875.463</v>
      </c>
      <c r="J59" s="136">
        <f t="shared" si="27"/>
        <v>3.8955868621984004E-2</v>
      </c>
      <c r="K59" s="136">
        <f t="shared" si="28"/>
        <v>0.37806222799028272</v>
      </c>
      <c r="L59" s="136">
        <f t="shared" si="29"/>
        <v>9.4909896916121519E-2</v>
      </c>
      <c r="M59" s="137">
        <f t="shared" si="30"/>
        <v>8.4809999999999999</v>
      </c>
      <c r="N59" s="138">
        <f t="shared" si="31"/>
        <v>5.3218070089262673E-2</v>
      </c>
      <c r="O59" s="138">
        <f t="shared" si="32"/>
        <v>5.0024985883906909</v>
      </c>
      <c r="P59" s="233">
        <f t="shared" si="33"/>
        <v>25</v>
      </c>
      <c r="Q59" s="234">
        <f t="shared" si="34"/>
        <v>1</v>
      </c>
      <c r="R59" s="234">
        <f t="shared" si="35"/>
        <v>94</v>
      </c>
      <c r="T59">
        <v>533</v>
      </c>
      <c r="U59">
        <v>9252</v>
      </c>
      <c r="V59" t="s">
        <v>341</v>
      </c>
      <c r="W59">
        <v>1879.0609999999999</v>
      </c>
      <c r="X59">
        <v>1004.764</v>
      </c>
      <c r="Y59">
        <v>1.87</v>
      </c>
      <c r="Z59">
        <v>8.4809999999999999</v>
      </c>
      <c r="AA59">
        <v>146.96717599999999</v>
      </c>
      <c r="AB59">
        <v>5.7252340000000004</v>
      </c>
      <c r="AC59">
        <v>55.562738000000003</v>
      </c>
      <c r="AD59" s="1">
        <v>178</v>
      </c>
      <c r="AE59">
        <v>1</v>
      </c>
      <c r="AF59">
        <v>94</v>
      </c>
      <c r="AG59">
        <v>76</v>
      </c>
      <c r="AH59">
        <v>12.785582</v>
      </c>
      <c r="AI59">
        <v>123.6</v>
      </c>
      <c r="AJ59">
        <v>0</v>
      </c>
      <c r="AK59">
        <v>25</v>
      </c>
      <c r="AL59">
        <v>6481</v>
      </c>
      <c r="AM59" t="s">
        <v>342</v>
      </c>
      <c r="AN59" t="s">
        <v>561</v>
      </c>
      <c r="AO59">
        <v>410.90100000000001</v>
      </c>
      <c r="AR59" t="s">
        <v>119</v>
      </c>
      <c r="AS59" t="s">
        <v>121</v>
      </c>
      <c r="AT59" t="s">
        <v>213</v>
      </c>
      <c r="AU59" t="s">
        <v>341</v>
      </c>
      <c r="AV59" t="s">
        <v>205</v>
      </c>
      <c r="AW59">
        <v>7</v>
      </c>
      <c r="BB59">
        <v>0.75744367986287475</v>
      </c>
      <c r="BC59" t="s">
        <v>70</v>
      </c>
      <c r="BF59" t="s">
        <v>119</v>
      </c>
      <c r="BG59" t="s">
        <v>121</v>
      </c>
      <c r="BH59" t="s">
        <v>341</v>
      </c>
      <c r="BI59">
        <v>9252</v>
      </c>
      <c r="BJ59">
        <v>7</v>
      </c>
      <c r="BK59" t="s">
        <v>213</v>
      </c>
      <c r="BL59" t="s">
        <v>212</v>
      </c>
      <c r="BM59">
        <v>0.75744367986287475</v>
      </c>
      <c r="BN59" t="s">
        <v>70</v>
      </c>
      <c r="BO59" t="s">
        <v>195</v>
      </c>
      <c r="BP59">
        <v>1875.463</v>
      </c>
    </row>
    <row r="60" spans="1:68" ht="16.5">
      <c r="A60" s="110" t="str">
        <f t="shared" si="18"/>
        <v>태양여객</v>
      </c>
      <c r="B60" s="111" t="str">
        <f t="shared" si="19"/>
        <v>이경이</v>
      </c>
      <c r="C60" s="112" t="str">
        <f t="shared" si="20"/>
        <v>S</v>
      </c>
      <c r="D60" s="113">
        <f t="shared" si="21"/>
        <v>1.0704</v>
      </c>
      <c r="E60" s="114">
        <f t="shared" si="22"/>
        <v>8214</v>
      </c>
      <c r="F60" s="115" t="str">
        <f t="shared" si="23"/>
        <v>590</v>
      </c>
      <c r="G60" s="116" t="str">
        <f t="shared" si="24"/>
        <v>71바7206</v>
      </c>
      <c r="H60" s="117">
        <f t="shared" si="25"/>
        <v>1</v>
      </c>
      <c r="I60" s="118">
        <f t="shared" si="26"/>
        <v>2342.4679999999998</v>
      </c>
      <c r="J60" s="119">
        <f t="shared" si="27"/>
        <v>1.4082847155856466E-2</v>
      </c>
      <c r="K60" s="119">
        <f t="shared" si="28"/>
        <v>0.27982757091789412</v>
      </c>
      <c r="L60" s="119">
        <f t="shared" si="29"/>
        <v>0.34536224187480896</v>
      </c>
      <c r="M60" s="120">
        <f t="shared" si="30"/>
        <v>3.746</v>
      </c>
      <c r="N60" s="121">
        <f t="shared" si="31"/>
        <v>0.12807005261117763</v>
      </c>
      <c r="O60" s="121">
        <f t="shared" si="32"/>
        <v>0.38421015783353285</v>
      </c>
      <c r="P60" s="235">
        <f t="shared" si="33"/>
        <v>1</v>
      </c>
      <c r="Q60" s="236">
        <f t="shared" si="34"/>
        <v>3</v>
      </c>
      <c r="R60" s="236">
        <f t="shared" si="35"/>
        <v>9</v>
      </c>
      <c r="T60">
        <v>533</v>
      </c>
      <c r="U60">
        <v>8214</v>
      </c>
      <c r="V60" t="s">
        <v>343</v>
      </c>
      <c r="W60">
        <v>2342.4679999999998</v>
      </c>
      <c r="X60">
        <v>875.45600000000002</v>
      </c>
      <c r="Y60">
        <v>2.6760000000000002</v>
      </c>
      <c r="Z60">
        <v>3.746</v>
      </c>
      <c r="AA60">
        <v>155.78021799999999</v>
      </c>
      <c r="AB60">
        <v>2.193829</v>
      </c>
      <c r="AC60">
        <v>43.5916</v>
      </c>
      <c r="AD60" s="1">
        <v>809</v>
      </c>
      <c r="AE60">
        <v>3</v>
      </c>
      <c r="AF60">
        <v>9</v>
      </c>
      <c r="AG60">
        <v>64</v>
      </c>
      <c r="AH60">
        <v>15.037005000000001</v>
      </c>
      <c r="AI60">
        <v>0</v>
      </c>
      <c r="AJ60">
        <v>0</v>
      </c>
      <c r="AK60">
        <v>1</v>
      </c>
      <c r="AL60">
        <v>154</v>
      </c>
      <c r="AM60" t="s">
        <v>344</v>
      </c>
      <c r="AN60" t="s">
        <v>562</v>
      </c>
      <c r="AO60">
        <v>2342.4679999999998</v>
      </c>
      <c r="AR60" t="s">
        <v>119</v>
      </c>
      <c r="AS60" t="s">
        <v>125</v>
      </c>
      <c r="AT60" t="s">
        <v>236</v>
      </c>
      <c r="AU60" t="s">
        <v>343</v>
      </c>
      <c r="AV60" t="s">
        <v>205</v>
      </c>
      <c r="AW60">
        <v>1</v>
      </c>
      <c r="BB60">
        <v>1.0704</v>
      </c>
      <c r="BC60" t="s">
        <v>71</v>
      </c>
      <c r="BF60" t="s">
        <v>119</v>
      </c>
      <c r="BG60" t="s">
        <v>125</v>
      </c>
      <c r="BH60" t="s">
        <v>343</v>
      </c>
      <c r="BI60">
        <v>8214</v>
      </c>
      <c r="BJ60">
        <v>1</v>
      </c>
      <c r="BK60" t="s">
        <v>236</v>
      </c>
      <c r="BL60" t="s">
        <v>181</v>
      </c>
      <c r="BM60">
        <v>1.0704</v>
      </c>
      <c r="BN60" t="s">
        <v>71</v>
      </c>
      <c r="BO60" t="s">
        <v>183</v>
      </c>
      <c r="BP60">
        <v>2342.4679999999998</v>
      </c>
    </row>
    <row r="61" spans="1:68" ht="16.5">
      <c r="A61" s="127" t="str">
        <f t="shared" si="18"/>
        <v>태양여객</v>
      </c>
      <c r="B61" s="128" t="str">
        <f t="shared" si="19"/>
        <v>이성경</v>
      </c>
      <c r="C61" s="129" t="str">
        <f t="shared" si="20"/>
        <v>B</v>
      </c>
      <c r="D61" s="130">
        <f t="shared" si="21"/>
        <v>0.91120000000000001</v>
      </c>
      <c r="E61" s="131">
        <f t="shared" si="22"/>
        <v>7050</v>
      </c>
      <c r="F61" s="132" t="str">
        <f t="shared" si="23"/>
        <v>590</v>
      </c>
      <c r="G61" s="133" t="str">
        <f t="shared" si="24"/>
        <v>71바5257</v>
      </c>
      <c r="H61" s="134">
        <f t="shared" si="25"/>
        <v>1</v>
      </c>
      <c r="I61" s="135">
        <f t="shared" si="26"/>
        <v>1927.3620000000001</v>
      </c>
      <c r="J61" s="136">
        <f t="shared" si="27"/>
        <v>2.8005699304819126E-3</v>
      </c>
      <c r="K61" s="136">
        <f t="shared" si="28"/>
        <v>0.28696599443079063</v>
      </c>
      <c r="L61" s="136">
        <f t="shared" si="29"/>
        <v>5.4997452476493777E-2</v>
      </c>
      <c r="M61" s="137">
        <f t="shared" si="30"/>
        <v>6.7329999999999997</v>
      </c>
      <c r="N61" s="138">
        <f t="shared" si="31"/>
        <v>0</v>
      </c>
      <c r="O61" s="138">
        <f t="shared" si="32"/>
        <v>1.4008785064767282</v>
      </c>
      <c r="P61" s="233">
        <f t="shared" si="33"/>
        <v>3</v>
      </c>
      <c r="Q61" s="234">
        <f t="shared" si="34"/>
        <v>0</v>
      </c>
      <c r="R61" s="234">
        <f t="shared" si="35"/>
        <v>27</v>
      </c>
      <c r="T61">
        <v>533</v>
      </c>
      <c r="U61">
        <v>7050</v>
      </c>
      <c r="V61" t="s">
        <v>345</v>
      </c>
      <c r="W61">
        <v>1927.3620000000001</v>
      </c>
      <c r="X61">
        <v>846.21900000000005</v>
      </c>
      <c r="Y61">
        <v>2.278</v>
      </c>
      <c r="Z61">
        <v>6.7329999999999997</v>
      </c>
      <c r="AA61">
        <v>117.129373</v>
      </c>
      <c r="AB61">
        <v>0.32802900000000002</v>
      </c>
      <c r="AC61">
        <v>33.612147</v>
      </c>
      <c r="AD61" s="1">
        <v>106</v>
      </c>
      <c r="AE61">
        <v>0</v>
      </c>
      <c r="AF61">
        <v>27</v>
      </c>
      <c r="AG61">
        <v>61</v>
      </c>
      <c r="AH61">
        <v>16.454984</v>
      </c>
      <c r="AI61">
        <v>0</v>
      </c>
      <c r="AJ61">
        <v>0</v>
      </c>
      <c r="AK61">
        <v>3</v>
      </c>
      <c r="AL61">
        <v>566</v>
      </c>
      <c r="AM61" t="s">
        <v>346</v>
      </c>
      <c r="AN61" t="s">
        <v>563</v>
      </c>
      <c r="AO61">
        <v>1927.3620000000001</v>
      </c>
      <c r="AR61" t="s">
        <v>119</v>
      </c>
      <c r="AS61" t="s">
        <v>125</v>
      </c>
      <c r="AT61" t="s">
        <v>233</v>
      </c>
      <c r="AU61" t="s">
        <v>345</v>
      </c>
      <c r="AV61" t="s">
        <v>205</v>
      </c>
      <c r="AW61">
        <v>1</v>
      </c>
      <c r="BB61">
        <v>0.91120000000000001</v>
      </c>
      <c r="BC61" t="s">
        <v>68</v>
      </c>
      <c r="BF61" t="s">
        <v>119</v>
      </c>
      <c r="BG61" s="5" t="s">
        <v>125</v>
      </c>
      <c r="BH61" t="s">
        <v>345</v>
      </c>
      <c r="BI61">
        <v>7050</v>
      </c>
      <c r="BJ61">
        <v>1</v>
      </c>
      <c r="BK61" t="s">
        <v>233</v>
      </c>
      <c r="BL61" t="s">
        <v>181</v>
      </c>
      <c r="BM61">
        <v>0.91120000000000001</v>
      </c>
      <c r="BN61" t="s">
        <v>68</v>
      </c>
      <c r="BO61" t="s">
        <v>182</v>
      </c>
      <c r="BP61">
        <v>1927.3620000000001</v>
      </c>
    </row>
    <row r="62" spans="1:68" ht="16.5">
      <c r="A62" s="110" t="str">
        <f t="shared" si="18"/>
        <v>태양여객</v>
      </c>
      <c r="B62" s="111" t="str">
        <f t="shared" si="19"/>
        <v>이수열</v>
      </c>
      <c r="C62" s="112" t="str">
        <f t="shared" si="20"/>
        <v>F</v>
      </c>
      <c r="D62" s="113">
        <f t="shared" si="21"/>
        <v>0.72609493467676911</v>
      </c>
      <c r="E62" s="114">
        <f t="shared" si="22"/>
        <v>3388</v>
      </c>
      <c r="F62" s="115" t="str">
        <f t="shared" si="23"/>
        <v>571</v>
      </c>
      <c r="G62" s="116" t="str">
        <f t="shared" si="24"/>
        <v>71바7401</v>
      </c>
      <c r="H62" s="117">
        <f t="shared" si="25"/>
        <v>6</v>
      </c>
      <c r="I62" s="118">
        <f t="shared" si="26"/>
        <v>1356.9189999999999</v>
      </c>
      <c r="J62" s="119">
        <f t="shared" si="27"/>
        <v>2.9114988085067614E-2</v>
      </c>
      <c r="K62" s="119">
        <f t="shared" si="28"/>
        <v>0.40341971815843591</v>
      </c>
      <c r="L62" s="119">
        <f t="shared" si="29"/>
        <v>0.20561286266903184</v>
      </c>
      <c r="M62" s="120">
        <f t="shared" si="30"/>
        <v>11.073</v>
      </c>
      <c r="N62" s="121">
        <f t="shared" si="31"/>
        <v>0.29478546619216028</v>
      </c>
      <c r="O62" s="121">
        <f t="shared" si="32"/>
        <v>3.0215510284696432</v>
      </c>
      <c r="P62" s="235">
        <f t="shared" si="33"/>
        <v>9</v>
      </c>
      <c r="Q62" s="236">
        <f t="shared" si="34"/>
        <v>4</v>
      </c>
      <c r="R62" s="236">
        <f t="shared" si="35"/>
        <v>41</v>
      </c>
      <c r="T62">
        <v>533</v>
      </c>
      <c r="U62">
        <v>3388</v>
      </c>
      <c r="V62" t="s">
        <v>347</v>
      </c>
      <c r="W62">
        <v>1356.9190000000001</v>
      </c>
      <c r="X62">
        <v>772.44200000000001</v>
      </c>
      <c r="Y62">
        <v>1.7569999999999999</v>
      </c>
      <c r="Z62">
        <v>11.073</v>
      </c>
      <c r="AA62">
        <v>120.583563</v>
      </c>
      <c r="AB62">
        <v>3.5107889999999999</v>
      </c>
      <c r="AC62">
        <v>48.645786999999999</v>
      </c>
      <c r="AD62" s="1">
        <v>279</v>
      </c>
      <c r="AE62">
        <v>4</v>
      </c>
      <c r="AF62">
        <v>41</v>
      </c>
      <c r="AG62">
        <v>65</v>
      </c>
      <c r="AH62">
        <v>11.252935000000001</v>
      </c>
      <c r="AI62">
        <v>11.3</v>
      </c>
      <c r="AJ62">
        <v>0</v>
      </c>
      <c r="AK62">
        <v>9</v>
      </c>
      <c r="AL62">
        <v>2319</v>
      </c>
      <c r="AM62" t="s">
        <v>348</v>
      </c>
      <c r="AN62" t="s">
        <v>564</v>
      </c>
      <c r="AO62">
        <v>329.02</v>
      </c>
      <c r="AR62" t="s">
        <v>119</v>
      </c>
      <c r="AS62" t="s">
        <v>122</v>
      </c>
      <c r="AT62" t="s">
        <v>219</v>
      </c>
      <c r="AU62" t="s">
        <v>347</v>
      </c>
      <c r="AV62" t="s">
        <v>205</v>
      </c>
      <c r="AW62">
        <v>6</v>
      </c>
      <c r="BB62">
        <v>0.72609493467676911</v>
      </c>
      <c r="BC62" t="s">
        <v>70</v>
      </c>
      <c r="BF62" t="s">
        <v>119</v>
      </c>
      <c r="BG62" t="s">
        <v>122</v>
      </c>
      <c r="BH62" t="s">
        <v>347</v>
      </c>
      <c r="BI62">
        <v>3388</v>
      </c>
      <c r="BJ62">
        <v>6</v>
      </c>
      <c r="BK62" t="s">
        <v>219</v>
      </c>
      <c r="BL62" t="s">
        <v>218</v>
      </c>
      <c r="BM62">
        <v>0.72609493467676911</v>
      </c>
      <c r="BN62" t="s">
        <v>70</v>
      </c>
      <c r="BO62" t="s">
        <v>195</v>
      </c>
      <c r="BP62">
        <v>1356.9189999999999</v>
      </c>
    </row>
    <row r="63" spans="1:68" ht="16.5">
      <c r="A63" s="127" t="str">
        <f t="shared" si="18"/>
        <v>태양여객</v>
      </c>
      <c r="B63" s="128" t="str">
        <f t="shared" si="19"/>
        <v>이영호</v>
      </c>
      <c r="C63" s="129" t="str">
        <f t="shared" si="20"/>
        <v>D</v>
      </c>
      <c r="D63" s="130">
        <f t="shared" si="21"/>
        <v>0.8470833333333333</v>
      </c>
      <c r="E63" s="131">
        <f t="shared" si="22"/>
        <v>7341</v>
      </c>
      <c r="F63" s="132" t="str">
        <f t="shared" si="23"/>
        <v>571</v>
      </c>
      <c r="G63" s="133" t="str">
        <f t="shared" si="24"/>
        <v>71바6551</v>
      </c>
      <c r="H63" s="134">
        <f t="shared" si="25"/>
        <v>1</v>
      </c>
      <c r="I63" s="135">
        <f t="shared" si="26"/>
        <v>1829.0730000000001</v>
      </c>
      <c r="J63" s="136">
        <f t="shared" si="27"/>
        <v>3.0836258490510929E-2</v>
      </c>
      <c r="K63" s="136">
        <f t="shared" si="28"/>
        <v>0.32020603090589839</v>
      </c>
      <c r="L63" s="136">
        <f t="shared" si="29"/>
        <v>0.12191968281200367</v>
      </c>
      <c r="M63" s="137">
        <f t="shared" si="30"/>
        <v>6.9450000000000003</v>
      </c>
      <c r="N63" s="138">
        <f t="shared" si="31"/>
        <v>0.76541504904396918</v>
      </c>
      <c r="O63" s="138">
        <f t="shared" si="32"/>
        <v>1.7495201121005011</v>
      </c>
      <c r="P63" s="233">
        <f t="shared" si="33"/>
        <v>0</v>
      </c>
      <c r="Q63" s="234">
        <f t="shared" si="34"/>
        <v>14</v>
      </c>
      <c r="R63" s="234">
        <f t="shared" si="35"/>
        <v>32</v>
      </c>
      <c r="T63">
        <v>533</v>
      </c>
      <c r="U63">
        <v>7341</v>
      </c>
      <c r="V63" t="s">
        <v>349</v>
      </c>
      <c r="W63">
        <v>1829.0730000000001</v>
      </c>
      <c r="X63">
        <v>899.51499999999999</v>
      </c>
      <c r="Y63">
        <v>2.0329999999999999</v>
      </c>
      <c r="Z63">
        <v>6.9450000000000003</v>
      </c>
      <c r="AA63">
        <v>152.082426</v>
      </c>
      <c r="AB63">
        <v>4.6896529999999998</v>
      </c>
      <c r="AC63">
        <v>48.697710000000001</v>
      </c>
      <c r="AD63" s="1">
        <v>223</v>
      </c>
      <c r="AE63">
        <v>14</v>
      </c>
      <c r="AF63">
        <v>32</v>
      </c>
      <c r="AG63">
        <v>72</v>
      </c>
      <c r="AH63">
        <v>12.026852999999999</v>
      </c>
      <c r="AI63">
        <v>28.5</v>
      </c>
      <c r="AJ63">
        <v>0</v>
      </c>
      <c r="AK63">
        <v>0</v>
      </c>
      <c r="AL63">
        <v>0</v>
      </c>
      <c r="AM63" t="s">
        <v>350</v>
      </c>
      <c r="AN63" t="s">
        <v>565</v>
      </c>
      <c r="AO63">
        <v>1829.0730000000001</v>
      </c>
      <c r="AR63" t="s">
        <v>119</v>
      </c>
      <c r="AS63" t="s">
        <v>122</v>
      </c>
      <c r="AT63" t="s">
        <v>215</v>
      </c>
      <c r="AU63" t="s">
        <v>349</v>
      </c>
      <c r="AV63" t="s">
        <v>205</v>
      </c>
      <c r="AW63">
        <v>1</v>
      </c>
      <c r="BB63">
        <v>0.8470833333333333</v>
      </c>
      <c r="BC63" t="s">
        <v>67</v>
      </c>
      <c r="BF63" t="s">
        <v>119</v>
      </c>
      <c r="BG63" t="s">
        <v>122</v>
      </c>
      <c r="BH63" t="s">
        <v>349</v>
      </c>
      <c r="BI63">
        <v>7341</v>
      </c>
      <c r="BJ63">
        <v>1</v>
      </c>
      <c r="BK63" t="s">
        <v>215</v>
      </c>
      <c r="BL63" t="s">
        <v>181</v>
      </c>
      <c r="BM63">
        <v>0.8470833333333333</v>
      </c>
      <c r="BN63" t="s">
        <v>67</v>
      </c>
      <c r="BO63" t="s">
        <v>186</v>
      </c>
      <c r="BP63">
        <v>1829.0730000000001</v>
      </c>
    </row>
    <row r="64" spans="1:68" ht="16.5">
      <c r="A64" s="110" t="str">
        <f t="shared" si="18"/>
        <v>태양여객</v>
      </c>
      <c r="B64" s="111" t="str">
        <f t="shared" si="19"/>
        <v>이영화</v>
      </c>
      <c r="C64" s="112" t="str">
        <f t="shared" si="20"/>
        <v>D</v>
      </c>
      <c r="D64" s="113">
        <f t="shared" si="21"/>
        <v>0.8141465653262201</v>
      </c>
      <c r="E64" s="114">
        <f t="shared" si="22"/>
        <v>3115</v>
      </c>
      <c r="F64" s="115" t="str">
        <f t="shared" si="23"/>
        <v>590</v>
      </c>
      <c r="G64" s="116" t="str">
        <f t="shared" si="24"/>
        <v>72바1410</v>
      </c>
      <c r="H64" s="117">
        <f t="shared" si="25"/>
        <v>2</v>
      </c>
      <c r="I64" s="118">
        <f t="shared" si="26"/>
        <v>2364.8340000000003</v>
      </c>
      <c r="J64" s="119">
        <f t="shared" si="27"/>
        <v>2.7747680262044685E-2</v>
      </c>
      <c r="K64" s="119">
        <f t="shared" si="28"/>
        <v>0.38594678608332483</v>
      </c>
      <c r="L64" s="119">
        <f t="shared" si="29"/>
        <v>0.16407071278575999</v>
      </c>
      <c r="M64" s="120">
        <f t="shared" si="30"/>
        <v>9.5609999999999999</v>
      </c>
      <c r="N64" s="121">
        <f t="shared" si="31"/>
        <v>4.2286266181896917E-2</v>
      </c>
      <c r="O64" s="121">
        <f t="shared" si="32"/>
        <v>8.3726807040155897</v>
      </c>
      <c r="P64" s="235">
        <f t="shared" si="33"/>
        <v>39</v>
      </c>
      <c r="Q64" s="236">
        <f t="shared" si="34"/>
        <v>1</v>
      </c>
      <c r="R64" s="236">
        <f t="shared" si="35"/>
        <v>198</v>
      </c>
      <c r="T64">
        <v>533</v>
      </c>
      <c r="U64">
        <v>3115</v>
      </c>
      <c r="V64" t="s">
        <v>351</v>
      </c>
      <c r="W64">
        <v>2364.8339999999998</v>
      </c>
      <c r="X64">
        <v>1164.2940000000001</v>
      </c>
      <c r="Y64">
        <v>2.0310000000000001</v>
      </c>
      <c r="Z64">
        <v>9.5609999999999999</v>
      </c>
      <c r="AA64">
        <v>163.18438</v>
      </c>
      <c r="AB64">
        <v>4.5279879999999997</v>
      </c>
      <c r="AC64">
        <v>62.980486999999997</v>
      </c>
      <c r="AD64" s="1">
        <v>388</v>
      </c>
      <c r="AE64">
        <v>1</v>
      </c>
      <c r="AF64">
        <v>198</v>
      </c>
      <c r="AG64">
        <v>72</v>
      </c>
      <c r="AH64">
        <v>14.491790999999999</v>
      </c>
      <c r="AI64">
        <v>362.6</v>
      </c>
      <c r="AJ64">
        <v>0</v>
      </c>
      <c r="AK64">
        <v>39</v>
      </c>
      <c r="AL64">
        <v>10780</v>
      </c>
      <c r="AM64" t="s">
        <v>352</v>
      </c>
      <c r="AN64" t="s">
        <v>566</v>
      </c>
      <c r="AO64">
        <v>2242.0210000000002</v>
      </c>
      <c r="AR64" t="s">
        <v>119</v>
      </c>
      <c r="AS64" t="s">
        <v>125</v>
      </c>
      <c r="AT64" t="s">
        <v>237</v>
      </c>
      <c r="AU64" t="s">
        <v>351</v>
      </c>
      <c r="AV64" t="s">
        <v>205</v>
      </c>
      <c r="AW64">
        <v>2</v>
      </c>
      <c r="BB64">
        <v>0.8141465653262201</v>
      </c>
      <c r="BC64" t="s">
        <v>67</v>
      </c>
      <c r="BF64" t="s">
        <v>119</v>
      </c>
      <c r="BG64" s="5" t="s">
        <v>125</v>
      </c>
      <c r="BH64" t="s">
        <v>351</v>
      </c>
      <c r="BI64">
        <v>3115</v>
      </c>
      <c r="BJ64">
        <v>2</v>
      </c>
      <c r="BK64" t="s">
        <v>237</v>
      </c>
      <c r="BL64" t="s">
        <v>220</v>
      </c>
      <c r="BM64">
        <v>0.8141465653262201</v>
      </c>
      <c r="BN64" t="s">
        <v>67</v>
      </c>
      <c r="BO64" t="s">
        <v>186</v>
      </c>
      <c r="BP64">
        <v>2364.8340000000003</v>
      </c>
    </row>
    <row r="65" spans="1:68" ht="16.5">
      <c r="A65" s="127" t="str">
        <f t="shared" si="18"/>
        <v>태양여객</v>
      </c>
      <c r="B65" s="128" t="str">
        <f t="shared" si="19"/>
        <v>이우경</v>
      </c>
      <c r="C65" s="129" t="str">
        <f t="shared" si="20"/>
        <v>F</v>
      </c>
      <c r="D65" s="130">
        <f t="shared" si="21"/>
        <v>0.71707913382213695</v>
      </c>
      <c r="E65" s="131">
        <f t="shared" si="22"/>
        <v>7903</v>
      </c>
      <c r="F65" s="132" t="str">
        <f t="shared" si="23"/>
        <v>581</v>
      </c>
      <c r="G65" s="133" t="str">
        <f t="shared" si="24"/>
        <v>71바7357</v>
      </c>
      <c r="H65" s="134">
        <f t="shared" si="25"/>
        <v>6</v>
      </c>
      <c r="I65" s="135">
        <f t="shared" si="26"/>
        <v>1158.0810000000001</v>
      </c>
      <c r="J65" s="136">
        <f t="shared" si="27"/>
        <v>3.1789057596743046E-2</v>
      </c>
      <c r="K65" s="136">
        <f t="shared" si="28"/>
        <v>0.35609696131405566</v>
      </c>
      <c r="L65" s="136">
        <f t="shared" si="29"/>
        <v>0.23832529848948386</v>
      </c>
      <c r="M65" s="137">
        <f t="shared" si="30"/>
        <v>11.961</v>
      </c>
      <c r="N65" s="138">
        <f t="shared" si="31"/>
        <v>0</v>
      </c>
      <c r="O65" s="138">
        <f t="shared" si="32"/>
        <v>30.99752019838413</v>
      </c>
      <c r="P65" s="233">
        <f t="shared" si="33"/>
        <v>11</v>
      </c>
      <c r="Q65" s="234">
        <f t="shared" si="34"/>
        <v>0</v>
      </c>
      <c r="R65" s="234">
        <f t="shared" si="35"/>
        <v>372</v>
      </c>
      <c r="T65">
        <v>533</v>
      </c>
      <c r="U65">
        <v>7903</v>
      </c>
      <c r="V65" t="s">
        <v>353</v>
      </c>
      <c r="W65">
        <v>1200.096</v>
      </c>
      <c r="X65">
        <v>672.72500000000002</v>
      </c>
      <c r="Y65">
        <v>1.784</v>
      </c>
      <c r="Z65">
        <v>11.961</v>
      </c>
      <c r="AA65">
        <v>88.708574999999996</v>
      </c>
      <c r="AB65">
        <v>2.8199619999999999</v>
      </c>
      <c r="AC65">
        <v>31.588854000000001</v>
      </c>
      <c r="AD65" s="1">
        <v>276</v>
      </c>
      <c r="AE65">
        <v>0</v>
      </c>
      <c r="AF65">
        <v>372</v>
      </c>
      <c r="AG65">
        <v>83</v>
      </c>
      <c r="AH65">
        <v>13.528523</v>
      </c>
      <c r="AI65">
        <v>307.5</v>
      </c>
      <c r="AJ65">
        <v>0</v>
      </c>
      <c r="AK65">
        <v>11</v>
      </c>
      <c r="AL65">
        <v>2591</v>
      </c>
      <c r="AM65" t="s">
        <v>354</v>
      </c>
      <c r="AN65" t="s">
        <v>567</v>
      </c>
      <c r="AO65">
        <v>362.59500000000003</v>
      </c>
      <c r="AR65" t="s">
        <v>119</v>
      </c>
      <c r="AS65" t="s">
        <v>123</v>
      </c>
      <c r="AT65" t="s">
        <v>224</v>
      </c>
      <c r="AU65" t="s">
        <v>353</v>
      </c>
      <c r="AV65" t="s">
        <v>205</v>
      </c>
      <c r="AW65">
        <v>6</v>
      </c>
      <c r="BB65">
        <v>0.71707913382213695</v>
      </c>
      <c r="BC65" t="s">
        <v>70</v>
      </c>
      <c r="BF65" t="s">
        <v>119</v>
      </c>
      <c r="BG65" s="5" t="s">
        <v>123</v>
      </c>
      <c r="BH65" t="s">
        <v>353</v>
      </c>
      <c r="BI65">
        <v>7903</v>
      </c>
      <c r="BJ65">
        <v>6</v>
      </c>
      <c r="BK65" t="s">
        <v>224</v>
      </c>
      <c r="BL65" t="s">
        <v>227</v>
      </c>
      <c r="BM65">
        <v>0.71707913382213695</v>
      </c>
      <c r="BN65" t="s">
        <v>70</v>
      </c>
      <c r="BO65" t="s">
        <v>195</v>
      </c>
      <c r="BP65">
        <v>1158.0810000000001</v>
      </c>
    </row>
    <row r="66" spans="1:68" ht="16.5">
      <c r="A66" s="110" t="str">
        <f t="shared" si="18"/>
        <v>태양여객</v>
      </c>
      <c r="B66" s="111" t="str">
        <f t="shared" si="19"/>
        <v>이은도</v>
      </c>
      <c r="C66" s="112" t="str">
        <f t="shared" si="20"/>
        <v>C</v>
      </c>
      <c r="D66" s="113">
        <f t="shared" si="21"/>
        <v>0.8634615384615385</v>
      </c>
      <c r="E66" s="114">
        <f t="shared" si="22"/>
        <v>883</v>
      </c>
      <c r="F66" s="115" t="str">
        <f t="shared" si="23"/>
        <v>583</v>
      </c>
      <c r="G66" s="116" t="str">
        <f t="shared" si="24"/>
        <v>71바6557</v>
      </c>
      <c r="H66" s="117">
        <f t="shared" si="25"/>
        <v>1</v>
      </c>
      <c r="I66" s="118">
        <f t="shared" si="26"/>
        <v>2757.8560000000002</v>
      </c>
      <c r="J66" s="119">
        <f t="shared" si="27"/>
        <v>3.1504594766833295E-2</v>
      </c>
      <c r="K66" s="119">
        <f t="shared" si="28"/>
        <v>0.3029896149843388</v>
      </c>
      <c r="L66" s="119">
        <f t="shared" si="29"/>
        <v>0.23750333592471831</v>
      </c>
      <c r="M66" s="120">
        <f t="shared" si="30"/>
        <v>10.224</v>
      </c>
      <c r="N66" s="121">
        <f t="shared" si="31"/>
        <v>0</v>
      </c>
      <c r="O66" s="121">
        <f t="shared" si="32"/>
        <v>3.5172249747630042</v>
      </c>
      <c r="P66" s="235">
        <f t="shared" si="33"/>
        <v>17</v>
      </c>
      <c r="Q66" s="236">
        <f t="shared" si="34"/>
        <v>0</v>
      </c>
      <c r="R66" s="236">
        <f t="shared" si="35"/>
        <v>97</v>
      </c>
      <c r="T66">
        <v>533</v>
      </c>
      <c r="U66">
        <v>883</v>
      </c>
      <c r="V66" t="s">
        <v>355</v>
      </c>
      <c r="W66">
        <v>2757.8560000000002</v>
      </c>
      <c r="X66">
        <v>1228.278</v>
      </c>
      <c r="Y66">
        <v>2.2450000000000001</v>
      </c>
      <c r="Z66">
        <v>10.224</v>
      </c>
      <c r="AA66">
        <v>189.67077800000001</v>
      </c>
      <c r="AB66">
        <v>5.9755010000000004</v>
      </c>
      <c r="AC66">
        <v>57.468276000000003</v>
      </c>
      <c r="AD66" s="1">
        <v>655</v>
      </c>
      <c r="AE66">
        <v>0</v>
      </c>
      <c r="AF66">
        <v>97</v>
      </c>
      <c r="AG66">
        <v>71</v>
      </c>
      <c r="AH66">
        <v>14.540226000000001</v>
      </c>
      <c r="AI66">
        <v>63.8</v>
      </c>
      <c r="AJ66">
        <v>0</v>
      </c>
      <c r="AK66">
        <v>17</v>
      </c>
      <c r="AL66">
        <v>3773</v>
      </c>
      <c r="AM66" t="s">
        <v>356</v>
      </c>
      <c r="AN66" t="s">
        <v>568</v>
      </c>
      <c r="AO66">
        <v>2757.8560000000002</v>
      </c>
      <c r="AR66" t="s">
        <v>119</v>
      </c>
      <c r="AS66" t="s">
        <v>124</v>
      </c>
      <c r="AT66" t="s">
        <v>227</v>
      </c>
      <c r="AU66" t="s">
        <v>355</v>
      </c>
      <c r="AV66" t="s">
        <v>48</v>
      </c>
      <c r="AW66">
        <v>1</v>
      </c>
      <c r="BB66">
        <v>0.8634615384615385</v>
      </c>
      <c r="BC66" t="s">
        <v>69</v>
      </c>
      <c r="BF66" t="s">
        <v>119</v>
      </c>
      <c r="BG66" s="5" t="s">
        <v>124</v>
      </c>
      <c r="BH66" t="s">
        <v>355</v>
      </c>
      <c r="BI66">
        <v>883</v>
      </c>
      <c r="BJ66">
        <v>1</v>
      </c>
      <c r="BK66" t="s">
        <v>227</v>
      </c>
      <c r="BL66" t="s">
        <v>181</v>
      </c>
      <c r="BM66">
        <v>0.8634615384615385</v>
      </c>
      <c r="BN66" t="s">
        <v>69</v>
      </c>
      <c r="BO66" t="s">
        <v>184</v>
      </c>
      <c r="BP66">
        <v>2757.8560000000002</v>
      </c>
    </row>
    <row r="67" spans="1:68" ht="16.5">
      <c r="A67" s="127" t="str">
        <f t="shared" si="18"/>
        <v>태양여객</v>
      </c>
      <c r="B67" s="128" t="str">
        <f t="shared" si="19"/>
        <v>이재탁</v>
      </c>
      <c r="C67" s="129" t="str">
        <f t="shared" si="20"/>
        <v>F</v>
      </c>
      <c r="D67" s="130">
        <f t="shared" si="21"/>
        <v>0.7799811688651439</v>
      </c>
      <c r="E67" s="131">
        <f t="shared" si="22"/>
        <v>6045</v>
      </c>
      <c r="F67" s="132" t="str">
        <f t="shared" si="23"/>
        <v>583</v>
      </c>
      <c r="G67" s="133" t="str">
        <f t="shared" si="24"/>
        <v>71바7158</v>
      </c>
      <c r="H67" s="134">
        <f t="shared" si="25"/>
        <v>2</v>
      </c>
      <c r="I67" s="135">
        <f t="shared" si="26"/>
        <v>1720.13</v>
      </c>
      <c r="J67" s="136">
        <f t="shared" si="27"/>
        <v>3.8493434028183601E-2</v>
      </c>
      <c r="K67" s="136">
        <f t="shared" si="28"/>
        <v>0.40052397457143696</v>
      </c>
      <c r="L67" s="136">
        <f t="shared" si="29"/>
        <v>0.32206868085551671</v>
      </c>
      <c r="M67" s="137">
        <f t="shared" si="30"/>
        <v>14.849</v>
      </c>
      <c r="N67" s="138">
        <f t="shared" si="31"/>
        <v>0.11627028189729845</v>
      </c>
      <c r="O67" s="138">
        <f t="shared" si="32"/>
        <v>5.9297843767622211</v>
      </c>
      <c r="P67" s="233">
        <f t="shared" si="33"/>
        <v>30</v>
      </c>
      <c r="Q67" s="234">
        <f t="shared" si="34"/>
        <v>2</v>
      </c>
      <c r="R67" s="234">
        <f t="shared" si="35"/>
        <v>102</v>
      </c>
      <c r="T67">
        <v>533</v>
      </c>
      <c r="U67">
        <v>6045</v>
      </c>
      <c r="V67" t="s">
        <v>357</v>
      </c>
      <c r="W67">
        <v>1720.13</v>
      </c>
      <c r="X67">
        <v>882.03599999999994</v>
      </c>
      <c r="Y67">
        <v>1.95</v>
      </c>
      <c r="Z67">
        <v>14.849</v>
      </c>
      <c r="AA67">
        <v>117.55914</v>
      </c>
      <c r="AB67">
        <v>4.5252549999999996</v>
      </c>
      <c r="AC67">
        <v>47.085253999999999</v>
      </c>
      <c r="AD67" s="1">
        <v>554</v>
      </c>
      <c r="AE67">
        <v>2</v>
      </c>
      <c r="AF67">
        <v>102</v>
      </c>
      <c r="AG67">
        <v>71</v>
      </c>
      <c r="AH67">
        <v>14.632039000000001</v>
      </c>
      <c r="AI67">
        <v>313.10000000000002</v>
      </c>
      <c r="AJ67">
        <v>0</v>
      </c>
      <c r="AK67">
        <v>30</v>
      </c>
      <c r="AL67">
        <v>25782</v>
      </c>
      <c r="AM67" t="s">
        <v>358</v>
      </c>
      <c r="AN67" t="s">
        <v>569</v>
      </c>
      <c r="AO67">
        <v>1610.46</v>
      </c>
      <c r="AR67" t="s">
        <v>119</v>
      </c>
      <c r="AS67" t="s">
        <v>124</v>
      </c>
      <c r="AT67" t="s">
        <v>229</v>
      </c>
      <c r="AU67" t="s">
        <v>357</v>
      </c>
      <c r="AV67" t="s">
        <v>48</v>
      </c>
      <c r="AW67">
        <v>2</v>
      </c>
      <c r="BB67">
        <v>0.7799811688651439</v>
      </c>
      <c r="BC67" t="s">
        <v>70</v>
      </c>
      <c r="BF67" t="s">
        <v>119</v>
      </c>
      <c r="BG67" s="5" t="s">
        <v>124</v>
      </c>
      <c r="BH67" t="s">
        <v>357</v>
      </c>
      <c r="BI67">
        <v>6045</v>
      </c>
      <c r="BJ67">
        <v>2</v>
      </c>
      <c r="BK67" t="s">
        <v>229</v>
      </c>
      <c r="BL67" t="s">
        <v>232</v>
      </c>
      <c r="BM67">
        <v>0.7799811688651439</v>
      </c>
      <c r="BN67" t="s">
        <v>70</v>
      </c>
      <c r="BO67" t="s">
        <v>195</v>
      </c>
      <c r="BP67">
        <v>1720.13</v>
      </c>
    </row>
    <row r="68" spans="1:68" ht="16.5">
      <c r="A68" s="110" t="str">
        <f t="shared" si="18"/>
        <v>태양여객</v>
      </c>
      <c r="B68" s="111" t="str">
        <f t="shared" si="19"/>
        <v>이정현</v>
      </c>
      <c r="C68" s="112" t="str">
        <f t="shared" si="20"/>
        <v>C</v>
      </c>
      <c r="D68" s="113">
        <f t="shared" si="21"/>
        <v>0.88680000000000003</v>
      </c>
      <c r="E68" s="114">
        <f t="shared" si="22"/>
        <v>5003</v>
      </c>
      <c r="F68" s="115" t="str">
        <f t="shared" si="23"/>
        <v>571</v>
      </c>
      <c r="G68" s="116" t="str">
        <f t="shared" si="24"/>
        <v>71바7367</v>
      </c>
      <c r="H68" s="117">
        <f t="shared" si="25"/>
        <v>1</v>
      </c>
      <c r="I68" s="118">
        <f t="shared" si="26"/>
        <v>1923.798</v>
      </c>
      <c r="J68" s="119">
        <f t="shared" si="27"/>
        <v>4.8895176054414735E-2</v>
      </c>
      <c r="K68" s="119">
        <f t="shared" si="28"/>
        <v>0.37659299014572689</v>
      </c>
      <c r="L68" s="119">
        <f t="shared" si="29"/>
        <v>6.2896416359721763E-2</v>
      </c>
      <c r="M68" s="120">
        <f t="shared" si="30"/>
        <v>9.5169999999999995</v>
      </c>
      <c r="N68" s="121">
        <f t="shared" si="31"/>
        <v>0</v>
      </c>
      <c r="O68" s="121">
        <f t="shared" si="32"/>
        <v>0.98762967837579618</v>
      </c>
      <c r="P68" s="235">
        <f t="shared" si="33"/>
        <v>2</v>
      </c>
      <c r="Q68" s="236">
        <f t="shared" si="34"/>
        <v>0</v>
      </c>
      <c r="R68" s="236">
        <f t="shared" si="35"/>
        <v>19</v>
      </c>
      <c r="T68">
        <v>533</v>
      </c>
      <c r="U68">
        <v>5003</v>
      </c>
      <c r="V68" t="s">
        <v>359</v>
      </c>
      <c r="W68">
        <v>1923.798</v>
      </c>
      <c r="X68">
        <v>867.71199999999999</v>
      </c>
      <c r="Y68">
        <v>2.2170000000000001</v>
      </c>
      <c r="Z68">
        <v>9.5169999999999995</v>
      </c>
      <c r="AA68">
        <v>167.351867</v>
      </c>
      <c r="AB68">
        <v>8.1826989999999995</v>
      </c>
      <c r="AC68">
        <v>63.023539999999997</v>
      </c>
      <c r="AD68" s="1">
        <v>121</v>
      </c>
      <c r="AE68">
        <v>0</v>
      </c>
      <c r="AF68">
        <v>19</v>
      </c>
      <c r="AG68">
        <v>58</v>
      </c>
      <c r="AH68">
        <v>11.495526999999999</v>
      </c>
      <c r="AI68">
        <v>0</v>
      </c>
      <c r="AJ68">
        <v>0</v>
      </c>
      <c r="AK68">
        <v>2</v>
      </c>
      <c r="AL68">
        <v>1360</v>
      </c>
      <c r="AM68" t="s">
        <v>360</v>
      </c>
      <c r="AN68" t="s">
        <v>570</v>
      </c>
      <c r="AO68">
        <v>1923.798</v>
      </c>
      <c r="AR68" t="s">
        <v>119</v>
      </c>
      <c r="AS68" t="s">
        <v>122</v>
      </c>
      <c r="AT68" t="s">
        <v>218</v>
      </c>
      <c r="AU68" t="s">
        <v>359</v>
      </c>
      <c r="AV68" t="s">
        <v>48</v>
      </c>
      <c r="AW68">
        <v>1</v>
      </c>
      <c r="BB68">
        <v>0.88680000000000003</v>
      </c>
      <c r="BC68" t="s">
        <v>69</v>
      </c>
      <c r="BF68" t="s">
        <v>119</v>
      </c>
      <c r="BG68" t="s">
        <v>122</v>
      </c>
      <c r="BH68" t="s">
        <v>359</v>
      </c>
      <c r="BI68">
        <v>5003</v>
      </c>
      <c r="BJ68">
        <v>1</v>
      </c>
      <c r="BK68" t="s">
        <v>218</v>
      </c>
      <c r="BL68" t="s">
        <v>181</v>
      </c>
      <c r="BM68">
        <v>0.88680000000000003</v>
      </c>
      <c r="BN68" t="s">
        <v>69</v>
      </c>
      <c r="BO68" t="s">
        <v>184</v>
      </c>
      <c r="BP68">
        <v>1923.798</v>
      </c>
    </row>
    <row r="69" spans="1:68" ht="16.5">
      <c r="A69" s="127" t="str">
        <f t="shared" si="18"/>
        <v>태양여객</v>
      </c>
      <c r="B69" s="128" t="str">
        <f t="shared" si="19"/>
        <v>이춘복</v>
      </c>
      <c r="C69" s="129" t="str">
        <f t="shared" si="20"/>
        <v>F</v>
      </c>
      <c r="D69" s="130">
        <f t="shared" si="21"/>
        <v>0.76319999999999999</v>
      </c>
      <c r="E69" s="131">
        <f t="shared" si="22"/>
        <v>6601</v>
      </c>
      <c r="F69" s="132" t="str">
        <f t="shared" si="23"/>
        <v>558</v>
      </c>
      <c r="G69" s="133" t="str">
        <f t="shared" si="24"/>
        <v>71바6552</v>
      </c>
      <c r="H69" s="134">
        <f t="shared" si="25"/>
        <v>1</v>
      </c>
      <c r="I69" s="135">
        <f t="shared" si="26"/>
        <v>2172.8139999999999</v>
      </c>
      <c r="J69" s="136">
        <f t="shared" si="27"/>
        <v>3.0229887371762531E-2</v>
      </c>
      <c r="K69" s="136">
        <f t="shared" si="28"/>
        <v>0.34144650074967065</v>
      </c>
      <c r="L69" s="136">
        <f t="shared" si="29"/>
        <v>0.17396795123742761</v>
      </c>
      <c r="M69" s="137">
        <f t="shared" si="30"/>
        <v>5.3179999999999996</v>
      </c>
      <c r="N69" s="138">
        <f t="shared" si="31"/>
        <v>0</v>
      </c>
      <c r="O69" s="138">
        <f t="shared" si="32"/>
        <v>2.4633856498662245</v>
      </c>
      <c r="P69" s="233">
        <f t="shared" si="33"/>
        <v>17</v>
      </c>
      <c r="Q69" s="234">
        <f t="shared" si="34"/>
        <v>0</v>
      </c>
      <c r="R69" s="234">
        <f t="shared" si="35"/>
        <v>54</v>
      </c>
      <c r="T69">
        <v>533</v>
      </c>
      <c r="U69">
        <v>6601</v>
      </c>
      <c r="V69" t="s">
        <v>361</v>
      </c>
      <c r="W69">
        <v>2192.105</v>
      </c>
      <c r="X69">
        <v>1148.895</v>
      </c>
      <c r="Y69">
        <v>1.9079999999999999</v>
      </c>
      <c r="Z69">
        <v>5.3179999999999996</v>
      </c>
      <c r="AA69">
        <v>178.50106199999999</v>
      </c>
      <c r="AB69">
        <v>5.3960670000000004</v>
      </c>
      <c r="AC69">
        <v>60.948563</v>
      </c>
      <c r="AD69" s="1">
        <v>378</v>
      </c>
      <c r="AE69">
        <v>0</v>
      </c>
      <c r="AF69">
        <v>54</v>
      </c>
      <c r="AG69">
        <v>63</v>
      </c>
      <c r="AH69">
        <v>12.280627000000001</v>
      </c>
      <c r="AI69">
        <v>26</v>
      </c>
      <c r="AJ69">
        <v>0</v>
      </c>
      <c r="AK69">
        <v>17</v>
      </c>
      <c r="AL69">
        <v>3085</v>
      </c>
      <c r="AM69" t="s">
        <v>362</v>
      </c>
      <c r="AN69" t="s">
        <v>571</v>
      </c>
      <c r="AO69">
        <v>2172.8139999999999</v>
      </c>
      <c r="AR69" t="s">
        <v>119</v>
      </c>
      <c r="AS69" t="s">
        <v>121</v>
      </c>
      <c r="AT69" t="s">
        <v>210</v>
      </c>
      <c r="AU69" t="s">
        <v>361</v>
      </c>
      <c r="AV69" t="s">
        <v>205</v>
      </c>
      <c r="AW69">
        <v>1</v>
      </c>
      <c r="BB69">
        <v>0.76319999999999999</v>
      </c>
      <c r="BC69" t="s">
        <v>70</v>
      </c>
      <c r="BF69" t="s">
        <v>119</v>
      </c>
      <c r="BG69" s="5" t="s">
        <v>121</v>
      </c>
      <c r="BH69" t="s">
        <v>361</v>
      </c>
      <c r="BI69">
        <v>6601</v>
      </c>
      <c r="BJ69">
        <v>1</v>
      </c>
      <c r="BK69" t="s">
        <v>210</v>
      </c>
      <c r="BL69" t="s">
        <v>181</v>
      </c>
      <c r="BM69">
        <v>0.76319999999999999</v>
      </c>
      <c r="BN69" t="s">
        <v>70</v>
      </c>
      <c r="BO69" t="s">
        <v>195</v>
      </c>
      <c r="BP69">
        <v>2172.8139999999999</v>
      </c>
    </row>
    <row r="70" spans="1:68" ht="16.5">
      <c r="A70" s="110" t="str">
        <f t="shared" si="18"/>
        <v>태양여객</v>
      </c>
      <c r="B70" s="111" t="str">
        <f t="shared" si="19"/>
        <v>이칠영</v>
      </c>
      <c r="C70" s="112" t="str">
        <f t="shared" si="20"/>
        <v>F</v>
      </c>
      <c r="D70" s="113">
        <f t="shared" si="21"/>
        <v>0.7026900367155573</v>
      </c>
      <c r="E70" s="114">
        <f t="shared" si="22"/>
        <v>8929</v>
      </c>
      <c r="F70" s="115" t="str">
        <f t="shared" si="23"/>
        <v>558</v>
      </c>
      <c r="G70" s="116" t="str">
        <f t="shared" si="24"/>
        <v>71바6555</v>
      </c>
      <c r="H70" s="117">
        <f t="shared" si="25"/>
        <v>2</v>
      </c>
      <c r="I70" s="118">
        <f t="shared" si="26"/>
        <v>2100.4719999999998</v>
      </c>
      <c r="J70" s="119">
        <f t="shared" si="27"/>
        <v>2.0198440003750887E-2</v>
      </c>
      <c r="K70" s="119">
        <f t="shared" si="28"/>
        <v>0.36567590828273172</v>
      </c>
      <c r="L70" s="119">
        <f t="shared" si="29"/>
        <v>0.17186613294535708</v>
      </c>
      <c r="M70" s="120">
        <f t="shared" si="30"/>
        <v>10.654999999999999</v>
      </c>
      <c r="N70" s="121">
        <f t="shared" si="31"/>
        <v>0.56651553291171985</v>
      </c>
      <c r="O70" s="121">
        <f t="shared" si="32"/>
        <v>14.540565344734144</v>
      </c>
      <c r="P70" s="235">
        <f t="shared" si="33"/>
        <v>21</v>
      </c>
      <c r="Q70" s="236">
        <f t="shared" si="34"/>
        <v>12</v>
      </c>
      <c r="R70" s="236">
        <f t="shared" si="35"/>
        <v>308</v>
      </c>
      <c r="T70">
        <v>533</v>
      </c>
      <c r="U70">
        <v>8929</v>
      </c>
      <c r="V70" t="s">
        <v>363</v>
      </c>
      <c r="W70">
        <v>2118.212</v>
      </c>
      <c r="X70">
        <v>1205.643</v>
      </c>
      <c r="Y70">
        <v>1.7569999999999999</v>
      </c>
      <c r="Z70">
        <v>10.654999999999999</v>
      </c>
      <c r="AA70">
        <v>161.945774</v>
      </c>
      <c r="AB70">
        <v>3.2710520000000001</v>
      </c>
      <c r="AC70">
        <v>59.219667999999999</v>
      </c>
      <c r="AD70" s="1">
        <v>361</v>
      </c>
      <c r="AE70">
        <v>12</v>
      </c>
      <c r="AF70">
        <v>308</v>
      </c>
      <c r="AG70">
        <v>80</v>
      </c>
      <c r="AH70">
        <v>13.07976</v>
      </c>
      <c r="AI70">
        <v>758.9</v>
      </c>
      <c r="AJ70">
        <v>0</v>
      </c>
      <c r="AK70">
        <v>21</v>
      </c>
      <c r="AL70">
        <v>3180</v>
      </c>
      <c r="AM70" t="s">
        <v>364</v>
      </c>
      <c r="AN70" t="s">
        <v>572</v>
      </c>
      <c r="AO70">
        <v>2011.395</v>
      </c>
      <c r="AR70" t="s">
        <v>119</v>
      </c>
      <c r="AS70" t="s">
        <v>121</v>
      </c>
      <c r="AT70" t="s">
        <v>211</v>
      </c>
      <c r="AU70" t="s">
        <v>363</v>
      </c>
      <c r="AV70" t="s">
        <v>205</v>
      </c>
      <c r="AW70">
        <v>2</v>
      </c>
      <c r="BB70">
        <v>0.7026900367155573</v>
      </c>
      <c r="BC70" t="s">
        <v>70</v>
      </c>
      <c r="BF70" t="s">
        <v>119</v>
      </c>
      <c r="BG70" t="s">
        <v>121</v>
      </c>
      <c r="BH70" t="s">
        <v>363</v>
      </c>
      <c r="BI70">
        <v>8929</v>
      </c>
      <c r="BJ70">
        <v>2</v>
      </c>
      <c r="BK70" t="s">
        <v>211</v>
      </c>
      <c r="BL70" t="s">
        <v>210</v>
      </c>
      <c r="BM70">
        <v>0.7026900367155573</v>
      </c>
      <c r="BN70" t="s">
        <v>70</v>
      </c>
      <c r="BO70" t="s">
        <v>195</v>
      </c>
      <c r="BP70">
        <v>2100.4719999999998</v>
      </c>
    </row>
    <row r="71" spans="1:68" ht="16.5">
      <c r="A71" s="127" t="str">
        <f t="shared" si="18"/>
        <v>태양여객</v>
      </c>
      <c r="B71" s="128" t="str">
        <f t="shared" si="19"/>
        <v>이함재</v>
      </c>
      <c r="C71" s="129" t="str">
        <f t="shared" si="20"/>
        <v>F</v>
      </c>
      <c r="D71" s="130">
        <f t="shared" si="21"/>
        <v>0.79406626032166472</v>
      </c>
      <c r="E71" s="131">
        <f t="shared" si="22"/>
        <v>9690</v>
      </c>
      <c r="F71" s="132" t="str">
        <f t="shared" si="23"/>
        <v>558</v>
      </c>
      <c r="G71" s="133" t="str">
        <f t="shared" si="24"/>
        <v>71바6558</v>
      </c>
      <c r="H71" s="134">
        <f t="shared" si="25"/>
        <v>2</v>
      </c>
      <c r="I71" s="135">
        <f t="shared" si="26"/>
        <v>2325.6099999999997</v>
      </c>
      <c r="J71" s="136">
        <f t="shared" si="27"/>
        <v>1.6906120225886195E-2</v>
      </c>
      <c r="K71" s="136">
        <f t="shared" si="28"/>
        <v>0.38541598618123196</v>
      </c>
      <c r="L71" s="136">
        <f t="shared" si="29"/>
        <v>6.4499206659758099E-2</v>
      </c>
      <c r="M71" s="137">
        <f t="shared" si="30"/>
        <v>6.3609999999999998</v>
      </c>
      <c r="N71" s="138">
        <f t="shared" si="31"/>
        <v>0.12899841331951617</v>
      </c>
      <c r="O71" s="138">
        <f t="shared" si="32"/>
        <v>3.8699523995854848</v>
      </c>
      <c r="P71" s="233">
        <f t="shared" si="33"/>
        <v>2</v>
      </c>
      <c r="Q71" s="234">
        <f t="shared" si="34"/>
        <v>3</v>
      </c>
      <c r="R71" s="234">
        <f t="shared" si="35"/>
        <v>90</v>
      </c>
      <c r="T71">
        <v>533</v>
      </c>
      <c r="U71">
        <v>9690</v>
      </c>
      <c r="V71" t="s">
        <v>365</v>
      </c>
      <c r="W71">
        <v>2325.61</v>
      </c>
      <c r="X71">
        <v>1174.5540000000001</v>
      </c>
      <c r="Y71">
        <v>1.98</v>
      </c>
      <c r="Z71">
        <v>6.3609999999999998</v>
      </c>
      <c r="AA71">
        <v>187.97855200000001</v>
      </c>
      <c r="AB71">
        <v>3.177988</v>
      </c>
      <c r="AC71">
        <v>72.449939000000001</v>
      </c>
      <c r="AD71" s="1">
        <v>150</v>
      </c>
      <c r="AE71">
        <v>3</v>
      </c>
      <c r="AF71">
        <v>90</v>
      </c>
      <c r="AG71">
        <v>66</v>
      </c>
      <c r="AH71">
        <v>12.371677</v>
      </c>
      <c r="AI71">
        <v>78.3</v>
      </c>
      <c r="AJ71">
        <v>0</v>
      </c>
      <c r="AK71">
        <v>2</v>
      </c>
      <c r="AL71">
        <v>234</v>
      </c>
      <c r="AM71" t="s">
        <v>366</v>
      </c>
      <c r="AN71" t="s">
        <v>573</v>
      </c>
      <c r="AO71">
        <v>2226.7979999999998</v>
      </c>
      <c r="AR71" t="s">
        <v>119</v>
      </c>
      <c r="AS71" t="s">
        <v>121</v>
      </c>
      <c r="AT71" t="s">
        <v>213</v>
      </c>
      <c r="AU71" t="s">
        <v>365</v>
      </c>
      <c r="AV71" t="s">
        <v>205</v>
      </c>
      <c r="AW71">
        <v>2</v>
      </c>
      <c r="BB71">
        <v>0.79406626032166472</v>
      </c>
      <c r="BC71" t="s">
        <v>70</v>
      </c>
      <c r="BF71" t="s">
        <v>119</v>
      </c>
      <c r="BG71" s="5" t="s">
        <v>121</v>
      </c>
      <c r="BH71" t="s">
        <v>365</v>
      </c>
      <c r="BI71">
        <v>9690</v>
      </c>
      <c r="BJ71">
        <v>2</v>
      </c>
      <c r="BK71" t="s">
        <v>213</v>
      </c>
      <c r="BL71" t="s">
        <v>226</v>
      </c>
      <c r="BM71">
        <v>0.79406626032166472</v>
      </c>
      <c r="BN71" t="s">
        <v>70</v>
      </c>
      <c r="BO71" t="s">
        <v>195</v>
      </c>
      <c r="BP71">
        <v>2325.6099999999997</v>
      </c>
    </row>
    <row r="72" spans="1:68" ht="16.5">
      <c r="A72" s="110" t="str">
        <f t="shared" ref="A72:A98" si="36">BF72</f>
        <v>태양여객</v>
      </c>
      <c r="B72" s="111" t="str">
        <f t="shared" ref="B72:B98" si="37">BH72</f>
        <v>이헌구</v>
      </c>
      <c r="C72" s="112" t="str">
        <f t="shared" ref="C72:C98" si="38">BN72</f>
        <v>F</v>
      </c>
      <c r="D72" s="113">
        <f t="shared" ref="D72:D98" si="39">BM72</f>
        <v>0.76730276982274459</v>
      </c>
      <c r="E72" s="114">
        <f t="shared" ref="E72:E98" si="40">U72</f>
        <v>9546</v>
      </c>
      <c r="F72" s="115" t="str">
        <f t="shared" ref="F72:F98" si="41">BG72</f>
        <v>583</v>
      </c>
      <c r="G72" s="116" t="str">
        <f t="shared" ref="G72:G98" si="42">BK72</f>
        <v>71바5259</v>
      </c>
      <c r="H72" s="117">
        <f t="shared" ref="H72:H98" si="43">BJ72</f>
        <v>5</v>
      </c>
      <c r="I72" s="118">
        <f t="shared" ref="I72:I98" si="44">BP72</f>
        <v>819.16099999999994</v>
      </c>
      <c r="J72" s="119">
        <f t="shared" ref="J72:J98" si="45">AB72/AA72</f>
        <v>2.9402923984583787E-2</v>
      </c>
      <c r="K72" s="119">
        <f t="shared" ref="K72:K98" si="46">AC72/AA72</f>
        <v>0.33874482985319632</v>
      </c>
      <c r="L72" s="119">
        <f t="shared" ref="L72:L98" si="47">AD72/I72</f>
        <v>0.13306297541020631</v>
      </c>
      <c r="M72" s="120">
        <f t="shared" ref="M72:M98" si="48">Z72</f>
        <v>14.343</v>
      </c>
      <c r="N72" s="121">
        <f t="shared" ref="N72:N98" si="49">AE72*100/W72</f>
        <v>0.12207612422954707</v>
      </c>
      <c r="O72" s="121">
        <f t="shared" ref="O72:O98" si="50">AF72*100/W72</f>
        <v>22.584082982466207</v>
      </c>
      <c r="P72" s="235">
        <f t="shared" ref="P72:P98" si="51">AK72</f>
        <v>3</v>
      </c>
      <c r="Q72" s="236">
        <f t="shared" ref="Q72:Q98" si="52">AE72</f>
        <v>1</v>
      </c>
      <c r="R72" s="236">
        <f t="shared" ref="R72:R98" si="53">AF72</f>
        <v>185</v>
      </c>
      <c r="T72">
        <v>533</v>
      </c>
      <c r="U72">
        <v>9546</v>
      </c>
      <c r="V72" t="s">
        <v>367</v>
      </c>
      <c r="W72">
        <v>819.16099999999994</v>
      </c>
      <c r="X72">
        <v>416.78699999999998</v>
      </c>
      <c r="Y72">
        <v>1.9650000000000001</v>
      </c>
      <c r="Z72">
        <v>14.343</v>
      </c>
      <c r="AA72">
        <v>51.619424000000002</v>
      </c>
      <c r="AB72">
        <v>1.5177620000000001</v>
      </c>
      <c r="AC72">
        <v>17.485813</v>
      </c>
      <c r="AD72" s="1">
        <v>109</v>
      </c>
      <c r="AE72">
        <v>1</v>
      </c>
      <c r="AF72">
        <v>185</v>
      </c>
      <c r="AG72">
        <v>88</v>
      </c>
      <c r="AH72">
        <v>15.869239</v>
      </c>
      <c r="AI72">
        <v>57.9</v>
      </c>
      <c r="AJ72">
        <v>0</v>
      </c>
      <c r="AK72">
        <v>3</v>
      </c>
      <c r="AL72">
        <v>161</v>
      </c>
      <c r="AM72" t="s">
        <v>368</v>
      </c>
      <c r="AN72" t="s">
        <v>574</v>
      </c>
      <c r="AO72">
        <v>253.565</v>
      </c>
      <c r="AR72" t="s">
        <v>119</v>
      </c>
      <c r="AS72" t="s">
        <v>124</v>
      </c>
      <c r="AT72" t="s">
        <v>473</v>
      </c>
      <c r="AU72" t="s">
        <v>367</v>
      </c>
      <c r="AV72" t="s">
        <v>48</v>
      </c>
      <c r="AW72">
        <v>5</v>
      </c>
      <c r="BB72">
        <v>0.76730276982274459</v>
      </c>
      <c r="BC72" t="s">
        <v>70</v>
      </c>
      <c r="BF72" t="s">
        <v>119</v>
      </c>
      <c r="BG72" t="s">
        <v>124</v>
      </c>
      <c r="BH72" t="s">
        <v>367</v>
      </c>
      <c r="BI72">
        <v>9546</v>
      </c>
      <c r="BJ72">
        <v>5</v>
      </c>
      <c r="BK72" t="s">
        <v>473</v>
      </c>
      <c r="BL72" t="s">
        <v>227</v>
      </c>
      <c r="BM72">
        <v>0.76730276982274459</v>
      </c>
      <c r="BN72" t="s">
        <v>70</v>
      </c>
      <c r="BO72" t="s">
        <v>195</v>
      </c>
      <c r="BP72">
        <v>819.16099999999994</v>
      </c>
    </row>
    <row r="73" spans="1:68" ht="16.5">
      <c r="A73" s="127" t="str">
        <f t="shared" si="36"/>
        <v>태양여객</v>
      </c>
      <c r="B73" s="128" t="str">
        <f t="shared" si="37"/>
        <v>이현철</v>
      </c>
      <c r="C73" s="129" t="str">
        <f t="shared" si="38"/>
        <v>F</v>
      </c>
      <c r="D73" s="130">
        <f t="shared" si="39"/>
        <v>0.73319713568828426</v>
      </c>
      <c r="E73" s="131">
        <f t="shared" si="40"/>
        <v>604</v>
      </c>
      <c r="F73" s="132" t="str">
        <f t="shared" si="41"/>
        <v>590</v>
      </c>
      <c r="G73" s="133" t="str">
        <f t="shared" si="42"/>
        <v>71바5257</v>
      </c>
      <c r="H73" s="134">
        <f t="shared" si="43"/>
        <v>2</v>
      </c>
      <c r="I73" s="135">
        <f t="shared" si="44"/>
        <v>1838.9059999999999</v>
      </c>
      <c r="J73" s="136">
        <f t="shared" si="45"/>
        <v>2.3758891543189595E-2</v>
      </c>
      <c r="K73" s="136">
        <f t="shared" si="46"/>
        <v>0.40828416280782415</v>
      </c>
      <c r="L73" s="136">
        <f t="shared" si="47"/>
        <v>0.14356361880378879</v>
      </c>
      <c r="M73" s="137">
        <f t="shared" si="48"/>
        <v>9.1790000000000003</v>
      </c>
      <c r="N73" s="138">
        <f t="shared" si="49"/>
        <v>0.10876031727559755</v>
      </c>
      <c r="O73" s="138">
        <f t="shared" si="50"/>
        <v>1.0332230141181769</v>
      </c>
      <c r="P73" s="233">
        <f t="shared" si="51"/>
        <v>70</v>
      </c>
      <c r="Q73" s="234">
        <f t="shared" si="52"/>
        <v>2</v>
      </c>
      <c r="R73" s="234">
        <f t="shared" si="53"/>
        <v>19</v>
      </c>
      <c r="T73">
        <v>533</v>
      </c>
      <c r="U73">
        <v>604</v>
      </c>
      <c r="V73" t="s">
        <v>369</v>
      </c>
      <c r="W73">
        <v>1838.9059999999999</v>
      </c>
      <c r="X73">
        <v>1003.3869999999999</v>
      </c>
      <c r="Y73">
        <v>1.833</v>
      </c>
      <c r="Z73">
        <v>9.1790000000000003</v>
      </c>
      <c r="AA73">
        <v>147.44080099999999</v>
      </c>
      <c r="AB73">
        <v>3.5030299999999999</v>
      </c>
      <c r="AC73">
        <v>60.197744</v>
      </c>
      <c r="AD73" s="1">
        <v>264</v>
      </c>
      <c r="AE73">
        <v>2</v>
      </c>
      <c r="AF73">
        <v>19</v>
      </c>
      <c r="AG73">
        <v>62</v>
      </c>
      <c r="AH73">
        <v>12.472165</v>
      </c>
      <c r="AI73">
        <v>0.8</v>
      </c>
      <c r="AJ73">
        <v>0</v>
      </c>
      <c r="AK73">
        <v>70</v>
      </c>
      <c r="AL73">
        <v>53712</v>
      </c>
      <c r="AM73" t="s">
        <v>370</v>
      </c>
      <c r="AN73" t="s">
        <v>575</v>
      </c>
      <c r="AO73">
        <v>1747.0429999999999</v>
      </c>
      <c r="AR73" t="s">
        <v>119</v>
      </c>
      <c r="AS73" t="s">
        <v>125</v>
      </c>
      <c r="AT73" t="s">
        <v>233</v>
      </c>
      <c r="AU73" t="s">
        <v>369</v>
      </c>
      <c r="AV73" t="s">
        <v>205</v>
      </c>
      <c r="AW73">
        <v>2</v>
      </c>
      <c r="BB73">
        <v>0.73319713568828426</v>
      </c>
      <c r="BC73" t="s">
        <v>70</v>
      </c>
      <c r="BF73" t="s">
        <v>119</v>
      </c>
      <c r="BG73" s="5" t="s">
        <v>125</v>
      </c>
      <c r="BH73" t="s">
        <v>369</v>
      </c>
      <c r="BI73">
        <v>604</v>
      </c>
      <c r="BJ73">
        <v>2</v>
      </c>
      <c r="BK73" t="s">
        <v>233</v>
      </c>
      <c r="BL73" t="s">
        <v>237</v>
      </c>
      <c r="BM73">
        <v>0.73319713568828426</v>
      </c>
      <c r="BN73" t="s">
        <v>70</v>
      </c>
      <c r="BO73" t="s">
        <v>195</v>
      </c>
      <c r="BP73">
        <v>1838.9059999999999</v>
      </c>
    </row>
    <row r="74" spans="1:68" ht="16.5">
      <c r="A74" s="110" t="str">
        <f t="shared" si="36"/>
        <v>태양여객</v>
      </c>
      <c r="B74" s="111" t="str">
        <f t="shared" si="37"/>
        <v>임군학</v>
      </c>
      <c r="C74" s="112" t="str">
        <f t="shared" si="38"/>
        <v>C</v>
      </c>
      <c r="D74" s="113">
        <f t="shared" si="39"/>
        <v>0.88833333333333342</v>
      </c>
      <c r="E74" s="114">
        <f t="shared" si="40"/>
        <v>7492</v>
      </c>
      <c r="F74" s="115" t="str">
        <f t="shared" si="41"/>
        <v>556</v>
      </c>
      <c r="G74" s="116" t="str">
        <f t="shared" si="42"/>
        <v>71바5253</v>
      </c>
      <c r="H74" s="117">
        <f t="shared" si="43"/>
        <v>1</v>
      </c>
      <c r="I74" s="118">
        <f t="shared" si="44"/>
        <v>2108.3049999999998</v>
      </c>
      <c r="J74" s="119">
        <f t="shared" si="45"/>
        <v>9.1624902662402041E-3</v>
      </c>
      <c r="K74" s="119">
        <f t="shared" si="46"/>
        <v>0.3410881848399322</v>
      </c>
      <c r="L74" s="119">
        <f t="shared" si="47"/>
        <v>0.13470536758201496</v>
      </c>
      <c r="M74" s="120">
        <f t="shared" si="48"/>
        <v>6.6470000000000002</v>
      </c>
      <c r="N74" s="121">
        <f t="shared" si="49"/>
        <v>0</v>
      </c>
      <c r="O74" s="121">
        <f t="shared" si="50"/>
        <v>5.1540336349449056</v>
      </c>
      <c r="P74" s="235">
        <f t="shared" si="51"/>
        <v>5</v>
      </c>
      <c r="Q74" s="236">
        <f t="shared" si="52"/>
        <v>0</v>
      </c>
      <c r="R74" s="236">
        <f t="shared" si="53"/>
        <v>111</v>
      </c>
      <c r="T74">
        <v>533</v>
      </c>
      <c r="U74">
        <v>7492</v>
      </c>
      <c r="V74" t="s">
        <v>371</v>
      </c>
      <c r="W74">
        <v>2153.6529999999998</v>
      </c>
      <c r="X74">
        <v>1015.141</v>
      </c>
      <c r="Y74">
        <v>2.1219999999999999</v>
      </c>
      <c r="Z74">
        <v>6.6470000000000002</v>
      </c>
      <c r="AA74">
        <v>157.00382300000001</v>
      </c>
      <c r="AB74">
        <v>1.4385460000000001</v>
      </c>
      <c r="AC74">
        <v>53.552149</v>
      </c>
      <c r="AD74" s="1">
        <v>284</v>
      </c>
      <c r="AE74">
        <v>0</v>
      </c>
      <c r="AF74">
        <v>111</v>
      </c>
      <c r="AG74">
        <v>78</v>
      </c>
      <c r="AH74">
        <v>13.717200999999999</v>
      </c>
      <c r="AI74">
        <v>161.1</v>
      </c>
      <c r="AJ74">
        <v>0</v>
      </c>
      <c r="AK74">
        <v>5</v>
      </c>
      <c r="AL74">
        <v>644</v>
      </c>
      <c r="AM74" t="s">
        <v>372</v>
      </c>
      <c r="AN74" t="s">
        <v>576</v>
      </c>
      <c r="AO74">
        <v>2108.3049999999998</v>
      </c>
      <c r="AR74" t="s">
        <v>119</v>
      </c>
      <c r="AS74" t="s">
        <v>120</v>
      </c>
      <c r="AT74" t="s">
        <v>204</v>
      </c>
      <c r="AU74" t="s">
        <v>371</v>
      </c>
      <c r="AV74" t="s">
        <v>205</v>
      </c>
      <c r="AW74">
        <v>1</v>
      </c>
      <c r="BB74">
        <v>0.88833333333333342</v>
      </c>
      <c r="BC74" t="s">
        <v>69</v>
      </c>
      <c r="BF74" t="s">
        <v>119</v>
      </c>
      <c r="BG74" s="5" t="s">
        <v>120</v>
      </c>
      <c r="BH74" t="s">
        <v>371</v>
      </c>
      <c r="BI74">
        <v>7492</v>
      </c>
      <c r="BJ74">
        <v>1</v>
      </c>
      <c r="BK74" t="s">
        <v>204</v>
      </c>
      <c r="BL74" t="s">
        <v>181</v>
      </c>
      <c r="BM74">
        <v>0.88833333333333342</v>
      </c>
      <c r="BN74" t="s">
        <v>69</v>
      </c>
      <c r="BO74" t="s">
        <v>184</v>
      </c>
      <c r="BP74">
        <v>2108.3049999999998</v>
      </c>
    </row>
    <row r="75" spans="1:68" ht="16.5">
      <c r="A75" s="127" t="str">
        <f t="shared" si="36"/>
        <v>태양여객</v>
      </c>
      <c r="B75" s="128" t="str">
        <f t="shared" si="37"/>
        <v>임대길</v>
      </c>
      <c r="C75" s="129" t="str">
        <f t="shared" si="38"/>
        <v>S</v>
      </c>
      <c r="D75" s="130">
        <f t="shared" si="39"/>
        <v>1.010622398164845</v>
      </c>
      <c r="E75" s="131">
        <f t="shared" si="40"/>
        <v>1441</v>
      </c>
      <c r="F75" s="132" t="str">
        <f t="shared" si="41"/>
        <v>583</v>
      </c>
      <c r="G75" s="133" t="str">
        <f t="shared" si="42"/>
        <v>71바7013</v>
      </c>
      <c r="H75" s="134">
        <f t="shared" si="43"/>
        <v>2</v>
      </c>
      <c r="I75" s="135">
        <f t="shared" si="44"/>
        <v>2406.0680000000002</v>
      </c>
      <c r="J75" s="136">
        <f t="shared" si="45"/>
        <v>2.383152698721068E-2</v>
      </c>
      <c r="K75" s="136">
        <f t="shared" si="46"/>
        <v>0.29540866754549644</v>
      </c>
      <c r="L75" s="136">
        <f t="shared" si="47"/>
        <v>0.2157046268019025</v>
      </c>
      <c r="M75" s="137">
        <f t="shared" si="48"/>
        <v>8.2149999999999999</v>
      </c>
      <c r="N75" s="138">
        <f t="shared" si="49"/>
        <v>0</v>
      </c>
      <c r="O75" s="138">
        <f t="shared" si="50"/>
        <v>2.5768182777876598</v>
      </c>
      <c r="P75" s="233">
        <f t="shared" si="51"/>
        <v>1</v>
      </c>
      <c r="Q75" s="234">
        <f t="shared" si="52"/>
        <v>0</v>
      </c>
      <c r="R75" s="234">
        <f t="shared" si="53"/>
        <v>62</v>
      </c>
      <c r="T75">
        <v>533</v>
      </c>
      <c r="U75">
        <v>1441</v>
      </c>
      <c r="V75" t="s">
        <v>373</v>
      </c>
      <c r="W75">
        <v>2406.0680000000002</v>
      </c>
      <c r="X75">
        <v>951.15200000000004</v>
      </c>
      <c r="Y75">
        <v>2.5299999999999998</v>
      </c>
      <c r="Z75">
        <v>8.2149999999999999</v>
      </c>
      <c r="AA75">
        <v>154.601046</v>
      </c>
      <c r="AB75">
        <v>3.6843789999999998</v>
      </c>
      <c r="AC75">
        <v>45.670489000000003</v>
      </c>
      <c r="AD75" s="1">
        <v>519</v>
      </c>
      <c r="AE75">
        <v>0</v>
      </c>
      <c r="AF75">
        <v>62</v>
      </c>
      <c r="AG75">
        <v>67</v>
      </c>
      <c r="AH75">
        <v>15.563077</v>
      </c>
      <c r="AI75">
        <v>9.6</v>
      </c>
      <c r="AJ75">
        <v>0</v>
      </c>
      <c r="AK75">
        <v>1</v>
      </c>
      <c r="AL75">
        <v>532</v>
      </c>
      <c r="AM75" t="s">
        <v>374</v>
      </c>
      <c r="AN75" t="s">
        <v>577</v>
      </c>
      <c r="AO75">
        <v>2318.9</v>
      </c>
      <c r="AR75" t="s">
        <v>119</v>
      </c>
      <c r="AS75" t="s">
        <v>124</v>
      </c>
      <c r="AT75" t="s">
        <v>228</v>
      </c>
      <c r="AU75" t="s">
        <v>373</v>
      </c>
      <c r="AV75" t="s">
        <v>48</v>
      </c>
      <c r="AW75">
        <v>2</v>
      </c>
      <c r="BB75">
        <v>1.010622398164845</v>
      </c>
      <c r="BC75" t="s">
        <v>71</v>
      </c>
      <c r="BF75" t="s">
        <v>119</v>
      </c>
      <c r="BG75" t="s">
        <v>124</v>
      </c>
      <c r="BH75" t="s">
        <v>373</v>
      </c>
      <c r="BI75">
        <v>1441</v>
      </c>
      <c r="BJ75">
        <v>2</v>
      </c>
      <c r="BK75" t="s">
        <v>228</v>
      </c>
      <c r="BL75" t="s">
        <v>227</v>
      </c>
      <c r="BM75">
        <v>1.010622398164845</v>
      </c>
      <c r="BN75" t="s">
        <v>71</v>
      </c>
      <c r="BO75" t="s">
        <v>183</v>
      </c>
      <c r="BP75">
        <v>2406.0680000000002</v>
      </c>
    </row>
    <row r="76" spans="1:68" ht="16.5">
      <c r="A76" s="110" t="str">
        <f t="shared" si="36"/>
        <v>태양여객</v>
      </c>
      <c r="B76" s="111" t="str">
        <f t="shared" si="37"/>
        <v>전우준</v>
      </c>
      <c r="C76" s="112" t="str">
        <f t="shared" si="38"/>
        <v>F</v>
      </c>
      <c r="D76" s="113">
        <f t="shared" si="39"/>
        <v>0.67624953346527561</v>
      </c>
      <c r="E76" s="114">
        <f t="shared" si="40"/>
        <v>3767</v>
      </c>
      <c r="F76" s="115" t="str">
        <f t="shared" si="41"/>
        <v>558</v>
      </c>
      <c r="G76" s="116" t="str">
        <f t="shared" si="42"/>
        <v>71바6555</v>
      </c>
      <c r="H76" s="117">
        <f t="shared" si="43"/>
        <v>2</v>
      </c>
      <c r="I76" s="118">
        <f t="shared" si="44"/>
        <v>1161.114</v>
      </c>
      <c r="J76" s="119">
        <f t="shared" si="45"/>
        <v>4.130218930584776E-2</v>
      </c>
      <c r="K76" s="119">
        <f t="shared" si="46"/>
        <v>0.37861438339825021</v>
      </c>
      <c r="L76" s="119">
        <f t="shared" si="47"/>
        <v>0.24545393475576041</v>
      </c>
      <c r="M76" s="120">
        <f t="shared" si="48"/>
        <v>13.332000000000001</v>
      </c>
      <c r="N76" s="121">
        <f t="shared" si="49"/>
        <v>0.25837256290080041</v>
      </c>
      <c r="O76" s="121">
        <f t="shared" si="50"/>
        <v>27.473615855118446</v>
      </c>
      <c r="P76" s="235">
        <f t="shared" si="51"/>
        <v>12</v>
      </c>
      <c r="Q76" s="236">
        <f t="shared" si="52"/>
        <v>3</v>
      </c>
      <c r="R76" s="236">
        <f t="shared" si="53"/>
        <v>319</v>
      </c>
      <c r="T76">
        <v>533</v>
      </c>
      <c r="U76">
        <v>3767</v>
      </c>
      <c r="V76" t="s">
        <v>375</v>
      </c>
      <c r="W76">
        <v>1161.114</v>
      </c>
      <c r="X76">
        <v>686.88199999999995</v>
      </c>
      <c r="Y76">
        <v>1.69</v>
      </c>
      <c r="Z76">
        <v>13.332000000000001</v>
      </c>
      <c r="AA76">
        <v>84.081354000000005</v>
      </c>
      <c r="AB76">
        <v>3.4727440000000001</v>
      </c>
      <c r="AC76">
        <v>31.834409999999998</v>
      </c>
      <c r="AD76" s="1">
        <v>285</v>
      </c>
      <c r="AE76">
        <v>3</v>
      </c>
      <c r="AF76">
        <v>319</v>
      </c>
      <c r="AG76">
        <v>88</v>
      </c>
      <c r="AH76">
        <v>13.809411000000001</v>
      </c>
      <c r="AI76">
        <v>209.7</v>
      </c>
      <c r="AJ76">
        <v>0</v>
      </c>
      <c r="AK76">
        <v>12</v>
      </c>
      <c r="AL76">
        <v>1334</v>
      </c>
      <c r="AM76" t="s">
        <v>376</v>
      </c>
      <c r="AN76" t="s">
        <v>578</v>
      </c>
      <c r="AO76">
        <v>1044.4010000000001</v>
      </c>
      <c r="AR76" t="s">
        <v>119</v>
      </c>
      <c r="AS76" t="s">
        <v>121</v>
      </c>
      <c r="AT76" t="s">
        <v>211</v>
      </c>
      <c r="AU76" t="s">
        <v>375</v>
      </c>
      <c r="AV76" t="s">
        <v>205</v>
      </c>
      <c r="AW76">
        <v>2</v>
      </c>
      <c r="BB76">
        <v>0.67624953346527561</v>
      </c>
      <c r="BC76" t="s">
        <v>70</v>
      </c>
      <c r="BF76" t="s">
        <v>119</v>
      </c>
      <c r="BG76" s="5" t="s">
        <v>121</v>
      </c>
      <c r="BH76" t="s">
        <v>375</v>
      </c>
      <c r="BI76">
        <v>3767</v>
      </c>
      <c r="BJ76">
        <v>2</v>
      </c>
      <c r="BK76" t="s">
        <v>211</v>
      </c>
      <c r="BL76" t="s">
        <v>210</v>
      </c>
      <c r="BM76">
        <v>0.67624953346527561</v>
      </c>
      <c r="BN76" t="s">
        <v>70</v>
      </c>
      <c r="BO76" t="s">
        <v>195</v>
      </c>
      <c r="BP76">
        <v>1161.114</v>
      </c>
    </row>
    <row r="77" spans="1:68" ht="16.5">
      <c r="A77" s="127" t="str">
        <f t="shared" si="36"/>
        <v>태양여객</v>
      </c>
      <c r="B77" s="128" t="str">
        <f t="shared" si="37"/>
        <v>전재군</v>
      </c>
      <c r="C77" s="129" t="str">
        <f t="shared" si="38"/>
        <v>D</v>
      </c>
      <c r="D77" s="130">
        <f t="shared" si="39"/>
        <v>0.83147933855716616</v>
      </c>
      <c r="E77" s="131">
        <f t="shared" si="40"/>
        <v>8200</v>
      </c>
      <c r="F77" s="132" t="str">
        <f t="shared" si="41"/>
        <v>583</v>
      </c>
      <c r="G77" s="133" t="str">
        <f t="shared" si="42"/>
        <v>71바6557</v>
      </c>
      <c r="H77" s="134">
        <f t="shared" si="43"/>
        <v>5</v>
      </c>
      <c r="I77" s="135">
        <f t="shared" si="44"/>
        <v>1670.902</v>
      </c>
      <c r="J77" s="136">
        <f t="shared" si="45"/>
        <v>6.7123091141079116E-2</v>
      </c>
      <c r="K77" s="136">
        <f t="shared" si="46"/>
        <v>0.2884749050518538</v>
      </c>
      <c r="L77" s="136">
        <f t="shared" si="47"/>
        <v>0.23639926219491028</v>
      </c>
      <c r="M77" s="137">
        <f t="shared" si="48"/>
        <v>11.005000000000001</v>
      </c>
      <c r="N77" s="138">
        <f t="shared" si="49"/>
        <v>0</v>
      </c>
      <c r="O77" s="138">
        <f t="shared" si="50"/>
        <v>2.9325478095064819</v>
      </c>
      <c r="P77" s="233">
        <f t="shared" si="51"/>
        <v>7</v>
      </c>
      <c r="Q77" s="234">
        <f t="shared" si="52"/>
        <v>0</v>
      </c>
      <c r="R77" s="234">
        <f t="shared" si="53"/>
        <v>49</v>
      </c>
      <c r="T77">
        <v>533</v>
      </c>
      <c r="U77">
        <v>8200</v>
      </c>
      <c r="V77" t="s">
        <v>377</v>
      </c>
      <c r="W77">
        <v>1670.902</v>
      </c>
      <c r="X77">
        <v>794.97500000000002</v>
      </c>
      <c r="Y77">
        <v>2.1019999999999999</v>
      </c>
      <c r="Z77">
        <v>11.005000000000001</v>
      </c>
      <c r="AA77">
        <v>112.785509</v>
      </c>
      <c r="AB77">
        <v>7.5705119999999999</v>
      </c>
      <c r="AC77">
        <v>32.535789000000001</v>
      </c>
      <c r="AD77" s="1">
        <v>395</v>
      </c>
      <c r="AE77">
        <v>0</v>
      </c>
      <c r="AF77">
        <v>49</v>
      </c>
      <c r="AG77">
        <v>76</v>
      </c>
      <c r="AH77">
        <v>14.814864</v>
      </c>
      <c r="AI77">
        <v>109</v>
      </c>
      <c r="AJ77">
        <v>0</v>
      </c>
      <c r="AK77">
        <v>7</v>
      </c>
      <c r="AL77">
        <v>1668</v>
      </c>
      <c r="AM77" t="s">
        <v>378</v>
      </c>
      <c r="AN77" t="s">
        <v>579</v>
      </c>
      <c r="AO77">
        <v>553.52599999999995</v>
      </c>
      <c r="AR77" t="s">
        <v>119</v>
      </c>
      <c r="AS77" t="s">
        <v>124</v>
      </c>
      <c r="AT77" t="s">
        <v>227</v>
      </c>
      <c r="AU77" t="s">
        <v>377</v>
      </c>
      <c r="AV77" t="s">
        <v>48</v>
      </c>
      <c r="AW77">
        <v>5</v>
      </c>
      <c r="BB77">
        <v>0.83147933855716616</v>
      </c>
      <c r="BC77" t="s">
        <v>67</v>
      </c>
      <c r="BF77" t="s">
        <v>119</v>
      </c>
      <c r="BG77" t="s">
        <v>124</v>
      </c>
      <c r="BH77" t="s">
        <v>377</v>
      </c>
      <c r="BI77">
        <v>8200</v>
      </c>
      <c r="BJ77">
        <v>5</v>
      </c>
      <c r="BK77" t="s">
        <v>227</v>
      </c>
      <c r="BL77" t="s">
        <v>242</v>
      </c>
      <c r="BM77">
        <v>0.83147933855716616</v>
      </c>
      <c r="BN77" t="s">
        <v>67</v>
      </c>
      <c r="BO77" t="s">
        <v>186</v>
      </c>
      <c r="BP77">
        <v>1670.902</v>
      </c>
    </row>
    <row r="78" spans="1:68" ht="16.5">
      <c r="A78" s="110" t="str">
        <f t="shared" si="36"/>
        <v>태양여객</v>
      </c>
      <c r="B78" s="111" t="str">
        <f t="shared" si="37"/>
        <v>정기성</v>
      </c>
      <c r="C78" s="112" t="str">
        <f t="shared" si="38"/>
        <v>F</v>
      </c>
      <c r="D78" s="113">
        <f t="shared" si="39"/>
        <v>0.74733068083451926</v>
      </c>
      <c r="E78" s="114">
        <f t="shared" si="40"/>
        <v>4462</v>
      </c>
      <c r="F78" s="115" t="str">
        <f t="shared" si="41"/>
        <v>581</v>
      </c>
      <c r="G78" s="116" t="str">
        <f t="shared" si="42"/>
        <v>71바7352</v>
      </c>
      <c r="H78" s="117">
        <f t="shared" si="43"/>
        <v>3</v>
      </c>
      <c r="I78" s="118">
        <f t="shared" si="44"/>
        <v>1908.4520000000002</v>
      </c>
      <c r="J78" s="119">
        <f t="shared" si="45"/>
        <v>4.0685515511441728E-2</v>
      </c>
      <c r="K78" s="119">
        <f t="shared" si="46"/>
        <v>0.34744201746721876</v>
      </c>
      <c r="L78" s="119">
        <f t="shared" si="47"/>
        <v>4.5586684915313556E-2</v>
      </c>
      <c r="M78" s="120">
        <f t="shared" si="48"/>
        <v>6.5449999999999999</v>
      </c>
      <c r="N78" s="121">
        <f t="shared" si="49"/>
        <v>0</v>
      </c>
      <c r="O78" s="121">
        <f t="shared" si="50"/>
        <v>1.6243531406605982</v>
      </c>
      <c r="P78" s="235">
        <f t="shared" si="51"/>
        <v>12</v>
      </c>
      <c r="Q78" s="236">
        <f t="shared" si="52"/>
        <v>0</v>
      </c>
      <c r="R78" s="236">
        <f t="shared" si="53"/>
        <v>31</v>
      </c>
      <c r="T78">
        <v>533</v>
      </c>
      <c r="U78">
        <v>4462</v>
      </c>
      <c r="V78" t="s">
        <v>379</v>
      </c>
      <c r="W78">
        <v>1908.452</v>
      </c>
      <c r="X78">
        <v>1068.5160000000001</v>
      </c>
      <c r="Y78">
        <v>1.786</v>
      </c>
      <c r="Z78">
        <v>6.5449999999999999</v>
      </c>
      <c r="AA78">
        <v>161.487987</v>
      </c>
      <c r="AB78">
        <v>6.5702220000000002</v>
      </c>
      <c r="AC78">
        <v>56.107711999999999</v>
      </c>
      <c r="AD78" s="1">
        <v>87</v>
      </c>
      <c r="AE78">
        <v>0</v>
      </c>
      <c r="AF78">
        <v>31</v>
      </c>
      <c r="AG78">
        <v>75</v>
      </c>
      <c r="AH78">
        <v>11.817919</v>
      </c>
      <c r="AI78">
        <v>17.3</v>
      </c>
      <c r="AJ78">
        <v>0</v>
      </c>
      <c r="AK78">
        <v>12</v>
      </c>
      <c r="AL78">
        <v>2527</v>
      </c>
      <c r="AM78" t="s">
        <v>380</v>
      </c>
      <c r="AN78" t="s">
        <v>580</v>
      </c>
      <c r="AO78">
        <v>1723.9110000000001</v>
      </c>
      <c r="AR78" t="s">
        <v>119</v>
      </c>
      <c r="AS78" t="s">
        <v>123</v>
      </c>
      <c r="AT78" t="s">
        <v>223</v>
      </c>
      <c r="AU78" t="s">
        <v>379</v>
      </c>
      <c r="AV78" t="s">
        <v>205</v>
      </c>
      <c r="AW78">
        <v>3</v>
      </c>
      <c r="BB78">
        <v>0.74733068083451926</v>
      </c>
      <c r="BC78" t="s">
        <v>70</v>
      </c>
      <c r="BF78" t="s">
        <v>119</v>
      </c>
      <c r="BG78" t="s">
        <v>123</v>
      </c>
      <c r="BH78" t="s">
        <v>379</v>
      </c>
      <c r="BI78">
        <v>4462</v>
      </c>
      <c r="BJ78">
        <v>3</v>
      </c>
      <c r="BK78" t="s">
        <v>223</v>
      </c>
      <c r="BL78" t="s">
        <v>226</v>
      </c>
      <c r="BM78">
        <v>0.74733068083451926</v>
      </c>
      <c r="BN78" t="s">
        <v>70</v>
      </c>
      <c r="BO78" t="s">
        <v>195</v>
      </c>
      <c r="BP78">
        <v>1908.4520000000002</v>
      </c>
    </row>
    <row r="79" spans="1:68" ht="16.5">
      <c r="A79" s="127" t="str">
        <f t="shared" si="36"/>
        <v>태양여객</v>
      </c>
      <c r="B79" s="128" t="str">
        <f t="shared" si="37"/>
        <v>정명식</v>
      </c>
      <c r="C79" s="129" t="str">
        <f t="shared" si="38"/>
        <v>F</v>
      </c>
      <c r="D79" s="130">
        <f t="shared" si="39"/>
        <v>0.76250000000000007</v>
      </c>
      <c r="E79" s="131">
        <f t="shared" si="40"/>
        <v>4298</v>
      </c>
      <c r="F79" s="132" t="str">
        <f t="shared" si="41"/>
        <v>581</v>
      </c>
      <c r="G79" s="133" t="str">
        <f t="shared" si="42"/>
        <v>71바7352</v>
      </c>
      <c r="H79" s="134">
        <f t="shared" si="43"/>
        <v>1</v>
      </c>
      <c r="I79" s="135">
        <f t="shared" si="44"/>
        <v>1826.354</v>
      </c>
      <c r="J79" s="136">
        <f t="shared" si="45"/>
        <v>3.4743876922697335E-2</v>
      </c>
      <c r="K79" s="136">
        <f t="shared" si="46"/>
        <v>0.34341332910756073</v>
      </c>
      <c r="L79" s="136">
        <f t="shared" si="47"/>
        <v>9.1439009085861778E-2</v>
      </c>
      <c r="M79" s="137">
        <f t="shared" si="48"/>
        <v>6.798</v>
      </c>
      <c r="N79" s="138">
        <f t="shared" si="49"/>
        <v>5.4753897656204656E-2</v>
      </c>
      <c r="O79" s="138">
        <f t="shared" si="50"/>
        <v>1.2593396460927071</v>
      </c>
      <c r="P79" s="233">
        <f t="shared" si="51"/>
        <v>1</v>
      </c>
      <c r="Q79" s="234">
        <f t="shared" si="52"/>
        <v>1</v>
      </c>
      <c r="R79" s="234">
        <f t="shared" si="53"/>
        <v>23</v>
      </c>
      <c r="T79">
        <v>533</v>
      </c>
      <c r="U79">
        <v>4298</v>
      </c>
      <c r="V79" t="s">
        <v>381</v>
      </c>
      <c r="W79">
        <v>1826.354</v>
      </c>
      <c r="X79">
        <v>998.00099999999998</v>
      </c>
      <c r="Y79">
        <v>1.83</v>
      </c>
      <c r="Z79">
        <v>6.798</v>
      </c>
      <c r="AA79">
        <v>146.55465799999999</v>
      </c>
      <c r="AB79">
        <v>5.0918770000000002</v>
      </c>
      <c r="AC79">
        <v>50.328823</v>
      </c>
      <c r="AD79" s="1">
        <v>167</v>
      </c>
      <c r="AE79">
        <v>1</v>
      </c>
      <c r="AF79">
        <v>23</v>
      </c>
      <c r="AG79">
        <v>68</v>
      </c>
      <c r="AH79">
        <v>12.461930000000001</v>
      </c>
      <c r="AI79">
        <v>24.1</v>
      </c>
      <c r="AJ79">
        <v>0</v>
      </c>
      <c r="AK79">
        <v>1</v>
      </c>
      <c r="AL79">
        <v>32</v>
      </c>
      <c r="AM79" t="s">
        <v>382</v>
      </c>
      <c r="AN79" t="s">
        <v>581</v>
      </c>
      <c r="AO79">
        <v>1826.354</v>
      </c>
      <c r="AR79" t="s">
        <v>119</v>
      </c>
      <c r="AS79" t="s">
        <v>123</v>
      </c>
      <c r="AT79" t="s">
        <v>223</v>
      </c>
      <c r="AU79" t="s">
        <v>381</v>
      </c>
      <c r="AV79" t="s">
        <v>205</v>
      </c>
      <c r="AW79">
        <v>1</v>
      </c>
      <c r="BB79">
        <v>0.76250000000000007</v>
      </c>
      <c r="BC79" t="s">
        <v>70</v>
      </c>
      <c r="BF79" t="s">
        <v>119</v>
      </c>
      <c r="BG79" s="5" t="s">
        <v>123</v>
      </c>
      <c r="BH79" t="s">
        <v>381</v>
      </c>
      <c r="BI79">
        <v>4298</v>
      </c>
      <c r="BJ79">
        <v>1</v>
      </c>
      <c r="BK79" t="s">
        <v>223</v>
      </c>
      <c r="BL79" t="s">
        <v>181</v>
      </c>
      <c r="BM79">
        <v>0.76250000000000007</v>
      </c>
      <c r="BN79" t="s">
        <v>70</v>
      </c>
      <c r="BO79" t="s">
        <v>195</v>
      </c>
      <c r="BP79">
        <v>1826.354</v>
      </c>
    </row>
    <row r="80" spans="1:68" ht="16.5">
      <c r="A80" s="110" t="str">
        <f t="shared" si="36"/>
        <v>태양여객</v>
      </c>
      <c r="B80" s="111" t="str">
        <f t="shared" si="37"/>
        <v>정인수</v>
      </c>
      <c r="C80" s="112" t="str">
        <f t="shared" si="38"/>
        <v>F</v>
      </c>
      <c r="D80" s="113">
        <f t="shared" si="39"/>
        <v>0.754</v>
      </c>
      <c r="E80" s="114">
        <f t="shared" si="40"/>
        <v>4046</v>
      </c>
      <c r="F80" s="115" t="str">
        <f t="shared" si="41"/>
        <v>558</v>
      </c>
      <c r="G80" s="116" t="str">
        <f t="shared" si="42"/>
        <v>71바6558</v>
      </c>
      <c r="H80" s="117">
        <f t="shared" si="43"/>
        <v>1</v>
      </c>
      <c r="I80" s="118">
        <f t="shared" si="44"/>
        <v>2258.2539999999999</v>
      </c>
      <c r="J80" s="119">
        <f t="shared" si="45"/>
        <v>7.3817511907123346E-3</v>
      </c>
      <c r="K80" s="119">
        <f t="shared" si="46"/>
        <v>0.38110749932455679</v>
      </c>
      <c r="L80" s="119">
        <f t="shared" si="47"/>
        <v>8.6792716851160231E-2</v>
      </c>
      <c r="M80" s="120">
        <f t="shared" si="48"/>
        <v>8.1679999999999993</v>
      </c>
      <c r="N80" s="121">
        <f t="shared" si="49"/>
        <v>0.22140999196724551</v>
      </c>
      <c r="O80" s="121">
        <f t="shared" si="50"/>
        <v>13.550291508395425</v>
      </c>
      <c r="P80" s="235">
        <f t="shared" si="51"/>
        <v>8</v>
      </c>
      <c r="Q80" s="236">
        <f t="shared" si="52"/>
        <v>5</v>
      </c>
      <c r="R80" s="236">
        <f t="shared" si="53"/>
        <v>306</v>
      </c>
      <c r="T80">
        <v>533</v>
      </c>
      <c r="U80">
        <v>4046</v>
      </c>
      <c r="V80" t="s">
        <v>383</v>
      </c>
      <c r="W80">
        <v>2258.2539999999999</v>
      </c>
      <c r="X80">
        <v>1198.01</v>
      </c>
      <c r="Y80">
        <v>1.885</v>
      </c>
      <c r="Z80">
        <v>8.1679999999999993</v>
      </c>
      <c r="AA80">
        <v>166.62021899999999</v>
      </c>
      <c r="AB80">
        <v>1.229949</v>
      </c>
      <c r="AC80">
        <v>63.500214999999997</v>
      </c>
      <c r="AD80" s="1">
        <v>196</v>
      </c>
      <c r="AE80">
        <v>5</v>
      </c>
      <c r="AF80">
        <v>306</v>
      </c>
      <c r="AG80">
        <v>73</v>
      </c>
      <c r="AH80">
        <v>13.553300999999999</v>
      </c>
      <c r="AI80">
        <v>60.2</v>
      </c>
      <c r="AJ80">
        <v>0</v>
      </c>
      <c r="AK80">
        <v>8</v>
      </c>
      <c r="AL80">
        <v>1203</v>
      </c>
      <c r="AM80" t="s">
        <v>384</v>
      </c>
      <c r="AN80" t="s">
        <v>582</v>
      </c>
      <c r="AO80">
        <v>2258.2539999999999</v>
      </c>
      <c r="AR80" t="s">
        <v>119</v>
      </c>
      <c r="AS80" t="s">
        <v>121</v>
      </c>
      <c r="AT80" t="s">
        <v>213</v>
      </c>
      <c r="AU80" t="s">
        <v>383</v>
      </c>
      <c r="AV80" t="s">
        <v>205</v>
      </c>
      <c r="AW80">
        <v>1</v>
      </c>
      <c r="BB80">
        <v>0.754</v>
      </c>
      <c r="BC80" t="s">
        <v>70</v>
      </c>
      <c r="BF80" t="s">
        <v>119</v>
      </c>
      <c r="BG80" s="5" t="s">
        <v>121</v>
      </c>
      <c r="BH80" t="s">
        <v>383</v>
      </c>
      <c r="BI80">
        <v>4046</v>
      </c>
      <c r="BJ80">
        <v>1</v>
      </c>
      <c r="BK80" t="s">
        <v>213</v>
      </c>
      <c r="BL80" t="s">
        <v>181</v>
      </c>
      <c r="BM80">
        <v>0.754</v>
      </c>
      <c r="BN80" t="s">
        <v>70</v>
      </c>
      <c r="BO80" t="s">
        <v>195</v>
      </c>
      <c r="BP80">
        <v>2258.2539999999999</v>
      </c>
    </row>
    <row r="81" spans="1:68" ht="16.5">
      <c r="A81" s="127" t="str">
        <f t="shared" si="36"/>
        <v>태양여객</v>
      </c>
      <c r="B81" s="128" t="str">
        <f t="shared" si="37"/>
        <v>조외순</v>
      </c>
      <c r="C81" s="129" t="str">
        <f t="shared" si="38"/>
        <v>A</v>
      </c>
      <c r="D81" s="130">
        <f t="shared" si="39"/>
        <v>0.98205691893450664</v>
      </c>
      <c r="E81" s="131">
        <f t="shared" si="40"/>
        <v>7942</v>
      </c>
      <c r="F81" s="132" t="str">
        <f t="shared" si="41"/>
        <v>556</v>
      </c>
      <c r="G81" s="133" t="str">
        <f t="shared" si="42"/>
        <v>71바7152</v>
      </c>
      <c r="H81" s="134">
        <f t="shared" si="43"/>
        <v>2</v>
      </c>
      <c r="I81" s="135">
        <f t="shared" si="44"/>
        <v>2226.3110000000001</v>
      </c>
      <c r="J81" s="136">
        <f t="shared" si="45"/>
        <v>1.6806355563666971E-3</v>
      </c>
      <c r="K81" s="136">
        <f t="shared" si="46"/>
        <v>0.35047735264281982</v>
      </c>
      <c r="L81" s="136">
        <f t="shared" si="47"/>
        <v>0.13609958357120816</v>
      </c>
      <c r="M81" s="137">
        <f t="shared" si="48"/>
        <v>5.7329999999999997</v>
      </c>
      <c r="N81" s="138">
        <f t="shared" si="49"/>
        <v>0</v>
      </c>
      <c r="O81" s="138">
        <f t="shared" si="50"/>
        <v>0.67376031470895126</v>
      </c>
      <c r="P81" s="233">
        <f t="shared" si="51"/>
        <v>4</v>
      </c>
      <c r="Q81" s="234">
        <f t="shared" si="52"/>
        <v>0</v>
      </c>
      <c r="R81" s="234">
        <f t="shared" si="53"/>
        <v>15</v>
      </c>
      <c r="T81">
        <v>533</v>
      </c>
      <c r="U81">
        <v>7942</v>
      </c>
      <c r="V81" t="s">
        <v>385</v>
      </c>
      <c r="W81">
        <v>2226.3110000000001</v>
      </c>
      <c r="X81">
        <v>947.97500000000002</v>
      </c>
      <c r="Y81">
        <v>2.3479999999999999</v>
      </c>
      <c r="Z81">
        <v>5.7329999999999997</v>
      </c>
      <c r="AA81">
        <v>166.72799699999999</v>
      </c>
      <c r="AB81">
        <v>0.28020899999999999</v>
      </c>
      <c r="AC81">
        <v>58.434387000000001</v>
      </c>
      <c r="AD81" s="1">
        <v>303</v>
      </c>
      <c r="AE81">
        <v>0</v>
      </c>
      <c r="AF81">
        <v>15</v>
      </c>
      <c r="AG81">
        <v>69</v>
      </c>
      <c r="AH81">
        <v>13.352952</v>
      </c>
      <c r="AI81">
        <v>15</v>
      </c>
      <c r="AJ81">
        <v>0</v>
      </c>
      <c r="AK81">
        <v>4</v>
      </c>
      <c r="AL81">
        <v>259</v>
      </c>
      <c r="AM81" t="s">
        <v>386</v>
      </c>
      <c r="AN81" t="s">
        <v>583</v>
      </c>
      <c r="AO81">
        <v>2151.2040000000002</v>
      </c>
      <c r="AR81" t="s">
        <v>119</v>
      </c>
      <c r="AS81" t="s">
        <v>120</v>
      </c>
      <c r="AT81" t="s">
        <v>206</v>
      </c>
      <c r="AU81" t="s">
        <v>385</v>
      </c>
      <c r="AV81" t="s">
        <v>205</v>
      </c>
      <c r="AW81">
        <v>2</v>
      </c>
      <c r="BB81">
        <v>0.98205691893450664</v>
      </c>
      <c r="BC81" t="s">
        <v>66</v>
      </c>
      <c r="BF81" t="s">
        <v>119</v>
      </c>
      <c r="BG81" s="5" t="s">
        <v>120</v>
      </c>
      <c r="BH81" t="s">
        <v>385</v>
      </c>
      <c r="BI81">
        <v>7942</v>
      </c>
      <c r="BJ81">
        <v>2</v>
      </c>
      <c r="BK81" t="s">
        <v>206</v>
      </c>
      <c r="BL81" t="s">
        <v>226</v>
      </c>
      <c r="BM81">
        <v>0.98205691893450664</v>
      </c>
      <c r="BN81" t="s">
        <v>66</v>
      </c>
      <c r="BO81" t="s">
        <v>185</v>
      </c>
      <c r="BP81">
        <v>2226.3110000000001</v>
      </c>
    </row>
    <row r="82" spans="1:68" ht="16.5">
      <c r="A82" s="110" t="str">
        <f t="shared" si="36"/>
        <v>태양여객</v>
      </c>
      <c r="B82" s="111" t="str">
        <f t="shared" si="37"/>
        <v>조태한</v>
      </c>
      <c r="C82" s="112" t="str">
        <f t="shared" si="38"/>
        <v>F</v>
      </c>
      <c r="D82" s="113">
        <f t="shared" si="39"/>
        <v>0.73326139450369854</v>
      </c>
      <c r="E82" s="114">
        <f t="shared" si="40"/>
        <v>1283</v>
      </c>
      <c r="F82" s="115" t="str">
        <f t="shared" si="41"/>
        <v>571</v>
      </c>
      <c r="G82" s="116" t="str">
        <f t="shared" si="42"/>
        <v>71바7209</v>
      </c>
      <c r="H82" s="117">
        <f t="shared" si="43"/>
        <v>3</v>
      </c>
      <c r="I82" s="118">
        <f t="shared" si="44"/>
        <v>1762.749</v>
      </c>
      <c r="J82" s="119">
        <f t="shared" si="45"/>
        <v>0.10180148105262395</v>
      </c>
      <c r="K82" s="119">
        <f t="shared" si="46"/>
        <v>0.36742952170428739</v>
      </c>
      <c r="L82" s="119">
        <f t="shared" si="47"/>
        <v>0.1497660756012342</v>
      </c>
      <c r="M82" s="120">
        <f t="shared" si="48"/>
        <v>11.132999999999999</v>
      </c>
      <c r="N82" s="121">
        <f t="shared" si="49"/>
        <v>0.28364787045688294</v>
      </c>
      <c r="O82" s="121">
        <f t="shared" si="50"/>
        <v>5.1056616682238936</v>
      </c>
      <c r="P82" s="235">
        <f t="shared" si="51"/>
        <v>39</v>
      </c>
      <c r="Q82" s="236">
        <f t="shared" si="52"/>
        <v>5</v>
      </c>
      <c r="R82" s="236">
        <f t="shared" si="53"/>
        <v>90</v>
      </c>
      <c r="T82">
        <v>533</v>
      </c>
      <c r="U82">
        <v>1283</v>
      </c>
      <c r="V82" t="s">
        <v>387</v>
      </c>
      <c r="W82">
        <v>1762.749</v>
      </c>
      <c r="X82">
        <v>999.56399999999996</v>
      </c>
      <c r="Y82">
        <v>1.764</v>
      </c>
      <c r="Z82">
        <v>11.132999999999999</v>
      </c>
      <c r="AA82">
        <v>157.814649</v>
      </c>
      <c r="AB82">
        <v>16.065764999999999</v>
      </c>
      <c r="AC82">
        <v>57.985760999999997</v>
      </c>
      <c r="AD82" s="1">
        <v>264</v>
      </c>
      <c r="AE82">
        <v>5</v>
      </c>
      <c r="AF82">
        <v>90</v>
      </c>
      <c r="AG82">
        <v>65</v>
      </c>
      <c r="AH82">
        <v>11.169741999999999</v>
      </c>
      <c r="AI82">
        <v>4.8</v>
      </c>
      <c r="AJ82">
        <v>0</v>
      </c>
      <c r="AK82">
        <v>39</v>
      </c>
      <c r="AL82">
        <v>3444</v>
      </c>
      <c r="AM82" t="s">
        <v>388</v>
      </c>
      <c r="AN82" t="s">
        <v>584</v>
      </c>
      <c r="AO82">
        <v>1579.47</v>
      </c>
      <c r="AR82" t="s">
        <v>119</v>
      </c>
      <c r="AS82" t="s">
        <v>122</v>
      </c>
      <c r="AT82" t="s">
        <v>217</v>
      </c>
      <c r="AU82" t="s">
        <v>387</v>
      </c>
      <c r="AV82" t="s">
        <v>205</v>
      </c>
      <c r="AW82">
        <v>3</v>
      </c>
      <c r="BB82">
        <v>0.73326139450369854</v>
      </c>
      <c r="BC82" t="s">
        <v>70</v>
      </c>
      <c r="BF82" t="s">
        <v>119</v>
      </c>
      <c r="BG82" t="s">
        <v>122</v>
      </c>
      <c r="BH82" t="s">
        <v>387</v>
      </c>
      <c r="BI82">
        <v>1283</v>
      </c>
      <c r="BJ82">
        <v>3</v>
      </c>
      <c r="BK82" t="s">
        <v>217</v>
      </c>
      <c r="BL82" t="s">
        <v>216</v>
      </c>
      <c r="BM82">
        <v>0.73326139450369854</v>
      </c>
      <c r="BN82" t="s">
        <v>70</v>
      </c>
      <c r="BO82" t="s">
        <v>195</v>
      </c>
      <c r="BP82">
        <v>1762.749</v>
      </c>
    </row>
    <row r="83" spans="1:68" ht="16.5">
      <c r="A83" s="127" t="str">
        <f t="shared" si="36"/>
        <v>태양여객</v>
      </c>
      <c r="B83" s="128" t="str">
        <f t="shared" si="37"/>
        <v>지명덕</v>
      </c>
      <c r="C83" s="129" t="str">
        <f t="shared" si="38"/>
        <v>C</v>
      </c>
      <c r="D83" s="130">
        <f t="shared" si="39"/>
        <v>0.85719999999999996</v>
      </c>
      <c r="E83" s="131">
        <f t="shared" si="40"/>
        <v>5980</v>
      </c>
      <c r="F83" s="132" t="str">
        <f t="shared" si="41"/>
        <v>571</v>
      </c>
      <c r="G83" s="133" t="str">
        <f t="shared" si="42"/>
        <v>71바7367</v>
      </c>
      <c r="H83" s="134">
        <f t="shared" si="43"/>
        <v>1</v>
      </c>
      <c r="I83" s="135">
        <f t="shared" si="44"/>
        <v>1704.1479999999999</v>
      </c>
      <c r="J83" s="136">
        <f t="shared" si="45"/>
        <v>3.5080016481582627E-2</v>
      </c>
      <c r="K83" s="136">
        <f t="shared" si="46"/>
        <v>0.36798060588813358</v>
      </c>
      <c r="L83" s="136">
        <f t="shared" si="47"/>
        <v>0.15022169435987956</v>
      </c>
      <c r="M83" s="137">
        <f t="shared" si="48"/>
        <v>9.4920000000000009</v>
      </c>
      <c r="N83" s="138">
        <f t="shared" si="49"/>
        <v>0</v>
      </c>
      <c r="O83" s="138">
        <f t="shared" si="50"/>
        <v>1.2909676859052148</v>
      </c>
      <c r="P83" s="233">
        <f t="shared" si="51"/>
        <v>10</v>
      </c>
      <c r="Q83" s="234">
        <f t="shared" si="52"/>
        <v>0</v>
      </c>
      <c r="R83" s="234">
        <f t="shared" si="53"/>
        <v>22</v>
      </c>
      <c r="T83">
        <v>533</v>
      </c>
      <c r="U83">
        <v>5980</v>
      </c>
      <c r="V83" t="s">
        <v>389</v>
      </c>
      <c r="W83">
        <v>1704.1479999999999</v>
      </c>
      <c r="X83">
        <v>795.23400000000004</v>
      </c>
      <c r="Y83">
        <v>2.1429999999999998</v>
      </c>
      <c r="Z83">
        <v>9.4920000000000009</v>
      </c>
      <c r="AA83">
        <v>147.811048</v>
      </c>
      <c r="AB83">
        <v>5.1852140000000002</v>
      </c>
      <c r="AC83">
        <v>54.391598999999999</v>
      </c>
      <c r="AD83" s="1">
        <v>256</v>
      </c>
      <c r="AE83">
        <v>0</v>
      </c>
      <c r="AF83">
        <v>22</v>
      </c>
      <c r="AG83">
        <v>66</v>
      </c>
      <c r="AH83">
        <v>11.529232</v>
      </c>
      <c r="AI83">
        <v>4.4000000000000004</v>
      </c>
      <c r="AJ83">
        <v>0</v>
      </c>
      <c r="AK83">
        <v>10</v>
      </c>
      <c r="AL83">
        <v>1106</v>
      </c>
      <c r="AM83" t="s">
        <v>390</v>
      </c>
      <c r="AN83" t="s">
        <v>585</v>
      </c>
      <c r="AO83">
        <v>1704.1479999999999</v>
      </c>
      <c r="AR83" t="s">
        <v>119</v>
      </c>
      <c r="AS83" t="s">
        <v>122</v>
      </c>
      <c r="AT83" t="s">
        <v>218</v>
      </c>
      <c r="AU83" t="s">
        <v>389</v>
      </c>
      <c r="AV83" t="s">
        <v>48</v>
      </c>
      <c r="AW83">
        <v>1</v>
      </c>
      <c r="BB83">
        <v>0.85719999999999996</v>
      </c>
      <c r="BC83" t="s">
        <v>69</v>
      </c>
      <c r="BF83" t="s">
        <v>119</v>
      </c>
      <c r="BG83" t="s">
        <v>122</v>
      </c>
      <c r="BH83" t="s">
        <v>389</v>
      </c>
      <c r="BI83">
        <v>5980</v>
      </c>
      <c r="BJ83">
        <v>1</v>
      </c>
      <c r="BK83" t="s">
        <v>218</v>
      </c>
      <c r="BL83" t="s">
        <v>181</v>
      </c>
      <c r="BM83">
        <v>0.85719999999999996</v>
      </c>
      <c r="BN83" t="s">
        <v>69</v>
      </c>
      <c r="BO83" t="s">
        <v>184</v>
      </c>
      <c r="BP83">
        <v>1704.1479999999999</v>
      </c>
    </row>
    <row r="84" spans="1:68" ht="16.5">
      <c r="A84" s="110" t="str">
        <f t="shared" si="36"/>
        <v>태양여객</v>
      </c>
      <c r="B84" s="111" t="str">
        <f t="shared" si="37"/>
        <v>차영출</v>
      </c>
      <c r="C84" s="112" t="str">
        <f t="shared" si="38"/>
        <v>F</v>
      </c>
      <c r="D84" s="113">
        <f t="shared" si="39"/>
        <v>0.7623033137538846</v>
      </c>
      <c r="E84" s="114">
        <f t="shared" si="40"/>
        <v>1617</v>
      </c>
      <c r="F84" s="115" t="str">
        <f t="shared" si="41"/>
        <v>556</v>
      </c>
      <c r="G84" s="116" t="str">
        <f t="shared" si="42"/>
        <v>71바5253</v>
      </c>
      <c r="H84" s="117">
        <f t="shared" si="43"/>
        <v>8</v>
      </c>
      <c r="I84" s="118">
        <f t="shared" si="44"/>
        <v>796.77600000000007</v>
      </c>
      <c r="J84" s="119">
        <f t="shared" si="45"/>
        <v>3.2282644102426913E-2</v>
      </c>
      <c r="K84" s="119">
        <f t="shared" si="46"/>
        <v>0.35340270771250065</v>
      </c>
      <c r="L84" s="119">
        <f t="shared" si="47"/>
        <v>0.10919003584445314</v>
      </c>
      <c r="M84" s="120">
        <f t="shared" si="48"/>
        <v>8.8930000000000007</v>
      </c>
      <c r="N84" s="121">
        <f t="shared" si="49"/>
        <v>0</v>
      </c>
      <c r="O84" s="121">
        <f t="shared" si="50"/>
        <v>9.0364167595409501</v>
      </c>
      <c r="P84" s="235">
        <f t="shared" si="51"/>
        <v>3</v>
      </c>
      <c r="Q84" s="236">
        <f t="shared" si="52"/>
        <v>0</v>
      </c>
      <c r="R84" s="236">
        <f t="shared" si="53"/>
        <v>72</v>
      </c>
      <c r="T84">
        <v>533</v>
      </c>
      <c r="U84">
        <v>1617</v>
      </c>
      <c r="V84" t="s">
        <v>391</v>
      </c>
      <c r="W84">
        <v>796.77599999999995</v>
      </c>
      <c r="X84">
        <v>440.637</v>
      </c>
      <c r="Y84">
        <v>1.8080000000000001</v>
      </c>
      <c r="Z84">
        <v>8.8930000000000007</v>
      </c>
      <c r="AA84">
        <v>64.326918000000006</v>
      </c>
      <c r="AB84">
        <v>2.0766429999999998</v>
      </c>
      <c r="AC84">
        <v>22.733307</v>
      </c>
      <c r="AD84" s="1">
        <v>87</v>
      </c>
      <c r="AE84">
        <v>0</v>
      </c>
      <c r="AF84">
        <v>72</v>
      </c>
      <c r="AG84">
        <v>68</v>
      </c>
      <c r="AH84">
        <v>12.386354000000001</v>
      </c>
      <c r="AI84">
        <v>16.3</v>
      </c>
      <c r="AJ84">
        <v>0</v>
      </c>
      <c r="AK84">
        <v>3</v>
      </c>
      <c r="AL84">
        <v>543</v>
      </c>
      <c r="AM84" t="s">
        <v>392</v>
      </c>
      <c r="AN84" t="s">
        <v>586</v>
      </c>
      <c r="AO84">
        <v>236.39500000000001</v>
      </c>
      <c r="AR84" t="s">
        <v>119</v>
      </c>
      <c r="AS84" t="s">
        <v>120</v>
      </c>
      <c r="AT84" t="s">
        <v>204</v>
      </c>
      <c r="AU84" t="s">
        <v>391</v>
      </c>
      <c r="AV84" t="s">
        <v>205</v>
      </c>
      <c r="AW84">
        <v>8</v>
      </c>
      <c r="BB84">
        <v>0.7623033137538846</v>
      </c>
      <c r="BC84" t="s">
        <v>70</v>
      </c>
      <c r="BF84" t="s">
        <v>119</v>
      </c>
      <c r="BG84" t="s">
        <v>120</v>
      </c>
      <c r="BH84" t="s">
        <v>391</v>
      </c>
      <c r="BI84">
        <v>1617</v>
      </c>
      <c r="BJ84">
        <v>8</v>
      </c>
      <c r="BK84" t="s">
        <v>204</v>
      </c>
      <c r="BL84" t="s">
        <v>206</v>
      </c>
      <c r="BM84">
        <v>0.7623033137538846</v>
      </c>
      <c r="BN84" t="s">
        <v>70</v>
      </c>
      <c r="BO84" t="s">
        <v>195</v>
      </c>
      <c r="BP84">
        <v>796.77600000000007</v>
      </c>
    </row>
    <row r="85" spans="1:68" ht="16.5">
      <c r="A85" s="127" t="str">
        <f t="shared" si="36"/>
        <v>태양여객</v>
      </c>
      <c r="B85" s="128" t="str">
        <f t="shared" si="37"/>
        <v>채기철</v>
      </c>
      <c r="C85" s="129" t="str">
        <f t="shared" si="38"/>
        <v>D</v>
      </c>
      <c r="D85" s="130">
        <f t="shared" si="39"/>
        <v>0.82041240855405162</v>
      </c>
      <c r="E85" s="131">
        <f t="shared" si="40"/>
        <v>6618</v>
      </c>
      <c r="F85" s="132" t="str">
        <f t="shared" si="41"/>
        <v>e음89</v>
      </c>
      <c r="G85" s="133" t="str">
        <f t="shared" si="42"/>
        <v>71바7191</v>
      </c>
      <c r="H85" s="134">
        <f t="shared" si="43"/>
        <v>5</v>
      </c>
      <c r="I85" s="135">
        <f t="shared" si="44"/>
        <v>857.298</v>
      </c>
      <c r="J85" s="136">
        <f t="shared" si="45"/>
        <v>3.6290278476140019E-2</v>
      </c>
      <c r="K85" s="136">
        <f t="shared" si="46"/>
        <v>0.33828244605233732</v>
      </c>
      <c r="L85" s="136">
        <f t="shared" si="47"/>
        <v>0.12714365366535324</v>
      </c>
      <c r="M85" s="137">
        <f t="shared" si="48"/>
        <v>11.255000000000001</v>
      </c>
      <c r="N85" s="138">
        <f t="shared" si="49"/>
        <v>0</v>
      </c>
      <c r="O85" s="138">
        <f t="shared" si="50"/>
        <v>29.744616224463371</v>
      </c>
      <c r="P85" s="233">
        <f t="shared" si="51"/>
        <v>10</v>
      </c>
      <c r="Q85" s="234">
        <f t="shared" si="52"/>
        <v>0</v>
      </c>
      <c r="R85" s="234">
        <f t="shared" si="53"/>
        <v>255</v>
      </c>
      <c r="T85">
        <v>533</v>
      </c>
      <c r="U85">
        <v>6618</v>
      </c>
      <c r="V85" t="s">
        <v>393</v>
      </c>
      <c r="W85">
        <v>857.298</v>
      </c>
      <c r="X85">
        <v>390.14600000000002</v>
      </c>
      <c r="Y85">
        <v>2.1970000000000001</v>
      </c>
      <c r="Z85">
        <v>11.255000000000001</v>
      </c>
      <c r="AA85">
        <v>52.569423</v>
      </c>
      <c r="AB85">
        <v>1.907759</v>
      </c>
      <c r="AC85">
        <v>17.783313</v>
      </c>
      <c r="AD85" s="1">
        <v>109</v>
      </c>
      <c r="AE85">
        <v>0</v>
      </c>
      <c r="AF85">
        <v>255</v>
      </c>
      <c r="AG85">
        <v>77</v>
      </c>
      <c r="AH85">
        <v>16.307921</v>
      </c>
      <c r="AI85">
        <v>347.6</v>
      </c>
      <c r="AJ85">
        <v>0</v>
      </c>
      <c r="AK85">
        <v>10</v>
      </c>
      <c r="AL85">
        <v>717</v>
      </c>
      <c r="AM85" t="s">
        <v>394</v>
      </c>
      <c r="AN85" t="s">
        <v>587</v>
      </c>
      <c r="AO85">
        <v>391.661</v>
      </c>
      <c r="AR85" t="s">
        <v>119</v>
      </c>
      <c r="AS85" t="s">
        <v>129</v>
      </c>
      <c r="AT85" t="s">
        <v>242</v>
      </c>
      <c r="AU85" t="s">
        <v>393</v>
      </c>
      <c r="AV85" t="s">
        <v>48</v>
      </c>
      <c r="AW85">
        <v>5</v>
      </c>
      <c r="BB85">
        <v>0.82041240855405162</v>
      </c>
      <c r="BC85" t="s">
        <v>67</v>
      </c>
      <c r="BF85" t="s">
        <v>119</v>
      </c>
      <c r="BG85" t="s">
        <v>129</v>
      </c>
      <c r="BH85" t="s">
        <v>393</v>
      </c>
      <c r="BI85">
        <v>6618</v>
      </c>
      <c r="BJ85">
        <v>5</v>
      </c>
      <c r="BK85" t="s">
        <v>242</v>
      </c>
      <c r="BL85" t="s">
        <v>243</v>
      </c>
      <c r="BM85">
        <v>0.82041240855405162</v>
      </c>
      <c r="BN85" t="s">
        <v>67</v>
      </c>
      <c r="BO85" t="s">
        <v>186</v>
      </c>
      <c r="BP85">
        <v>857.298</v>
      </c>
    </row>
    <row r="86" spans="1:68" ht="16.5">
      <c r="A86" s="110" t="str">
        <f t="shared" si="36"/>
        <v>태양여객</v>
      </c>
      <c r="B86" s="111" t="str">
        <f t="shared" si="37"/>
        <v>천세환</v>
      </c>
      <c r="C86" s="112" t="str">
        <f t="shared" si="38"/>
        <v>C</v>
      </c>
      <c r="D86" s="113">
        <f t="shared" si="39"/>
        <v>0.88880000000000003</v>
      </c>
      <c r="E86" s="114">
        <f t="shared" si="40"/>
        <v>2040</v>
      </c>
      <c r="F86" s="115" t="str">
        <f t="shared" si="41"/>
        <v>590</v>
      </c>
      <c r="G86" s="116" t="str">
        <f t="shared" si="42"/>
        <v>72바1410</v>
      </c>
      <c r="H86" s="117">
        <f t="shared" si="43"/>
        <v>1</v>
      </c>
      <c r="I86" s="118">
        <f t="shared" si="44"/>
        <v>2118.0070000000001</v>
      </c>
      <c r="J86" s="119">
        <f t="shared" si="45"/>
        <v>5.5607657856873972E-2</v>
      </c>
      <c r="K86" s="119">
        <f t="shared" si="46"/>
        <v>0.30679021744071194</v>
      </c>
      <c r="L86" s="119">
        <f t="shared" si="47"/>
        <v>4.2492777408195535E-2</v>
      </c>
      <c r="M86" s="120">
        <f t="shared" si="48"/>
        <v>6.3710000000000004</v>
      </c>
      <c r="N86" s="121">
        <f t="shared" si="49"/>
        <v>0.23430814895625091</v>
      </c>
      <c r="O86" s="121">
        <f t="shared" si="50"/>
        <v>0.5623395574950022</v>
      </c>
      <c r="P86" s="235">
        <f t="shared" si="51"/>
        <v>13</v>
      </c>
      <c r="Q86" s="236">
        <f t="shared" si="52"/>
        <v>5</v>
      </c>
      <c r="R86" s="236">
        <f t="shared" si="53"/>
        <v>12</v>
      </c>
      <c r="T86">
        <v>533</v>
      </c>
      <c r="U86">
        <v>2040</v>
      </c>
      <c r="V86" t="s">
        <v>395</v>
      </c>
      <c r="W86">
        <v>2133.942</v>
      </c>
      <c r="X86">
        <v>963.38</v>
      </c>
      <c r="Y86">
        <v>2.2149999999999999</v>
      </c>
      <c r="Z86">
        <v>6.3710000000000004</v>
      </c>
      <c r="AA86">
        <v>152.81048200000001</v>
      </c>
      <c r="AB86">
        <v>8.4974329999999991</v>
      </c>
      <c r="AC86">
        <v>46.880761</v>
      </c>
      <c r="AD86" s="1">
        <v>90</v>
      </c>
      <c r="AE86">
        <v>5</v>
      </c>
      <c r="AF86">
        <v>12</v>
      </c>
      <c r="AG86">
        <v>72</v>
      </c>
      <c r="AH86">
        <v>13.964631000000001</v>
      </c>
      <c r="AI86">
        <v>9.5</v>
      </c>
      <c r="AJ86">
        <v>0</v>
      </c>
      <c r="AK86">
        <v>13</v>
      </c>
      <c r="AL86">
        <v>11771</v>
      </c>
      <c r="AM86" t="s">
        <v>396</v>
      </c>
      <c r="AN86" t="s">
        <v>588</v>
      </c>
      <c r="AO86">
        <v>2118.0070000000001</v>
      </c>
      <c r="AR86" t="s">
        <v>119</v>
      </c>
      <c r="AS86" t="s">
        <v>125</v>
      </c>
      <c r="AT86" t="s">
        <v>237</v>
      </c>
      <c r="AU86" t="s">
        <v>395</v>
      </c>
      <c r="AV86" t="s">
        <v>205</v>
      </c>
      <c r="AW86">
        <v>1</v>
      </c>
      <c r="BB86">
        <v>0.88880000000000003</v>
      </c>
      <c r="BC86" t="s">
        <v>69</v>
      </c>
      <c r="BF86" t="s">
        <v>119</v>
      </c>
      <c r="BG86" s="5" t="s">
        <v>125</v>
      </c>
      <c r="BH86" t="s">
        <v>395</v>
      </c>
      <c r="BI86">
        <v>2040</v>
      </c>
      <c r="BJ86">
        <v>1</v>
      </c>
      <c r="BK86" t="s">
        <v>237</v>
      </c>
      <c r="BL86" t="s">
        <v>181</v>
      </c>
      <c r="BM86">
        <v>0.88880000000000003</v>
      </c>
      <c r="BN86" t="s">
        <v>69</v>
      </c>
      <c r="BO86" t="s">
        <v>184</v>
      </c>
      <c r="BP86">
        <v>2118.0070000000001</v>
      </c>
    </row>
    <row r="87" spans="1:68" ht="16.5">
      <c r="A87" s="127" t="str">
        <f t="shared" si="36"/>
        <v>태양여객</v>
      </c>
      <c r="B87" s="128" t="str">
        <f t="shared" si="37"/>
        <v>최관용</v>
      </c>
      <c r="C87" s="129" t="str">
        <f t="shared" si="38"/>
        <v>D</v>
      </c>
      <c r="D87" s="130">
        <f t="shared" si="39"/>
        <v>0.81496903829945821</v>
      </c>
      <c r="E87" s="131">
        <f t="shared" si="40"/>
        <v>5333</v>
      </c>
      <c r="F87" s="132" t="str">
        <f t="shared" si="41"/>
        <v>583</v>
      </c>
      <c r="G87" s="133" t="str">
        <f t="shared" si="42"/>
        <v>71바7013</v>
      </c>
      <c r="H87" s="134">
        <f t="shared" si="43"/>
        <v>2</v>
      </c>
      <c r="I87" s="135">
        <f t="shared" si="44"/>
        <v>2573.511</v>
      </c>
      <c r="J87" s="136">
        <f t="shared" si="45"/>
        <v>2.2899280535871435E-2</v>
      </c>
      <c r="K87" s="136">
        <f t="shared" si="46"/>
        <v>0.3413110008381201</v>
      </c>
      <c r="L87" s="136">
        <f t="shared" si="47"/>
        <v>0.22343016991184417</v>
      </c>
      <c r="M87" s="137">
        <f t="shared" si="48"/>
        <v>12.557</v>
      </c>
      <c r="N87" s="138">
        <f t="shared" si="49"/>
        <v>0</v>
      </c>
      <c r="O87" s="138">
        <f t="shared" si="50"/>
        <v>6.2560447575316367</v>
      </c>
      <c r="P87" s="233">
        <f t="shared" si="51"/>
        <v>22</v>
      </c>
      <c r="Q87" s="234">
        <f t="shared" si="52"/>
        <v>0</v>
      </c>
      <c r="R87" s="234">
        <f t="shared" si="53"/>
        <v>161</v>
      </c>
      <c r="T87">
        <v>533</v>
      </c>
      <c r="U87">
        <v>5333</v>
      </c>
      <c r="V87" t="s">
        <v>397</v>
      </c>
      <c r="W87">
        <v>2573.511</v>
      </c>
      <c r="X87">
        <v>1260.8320000000001</v>
      </c>
      <c r="Y87">
        <v>2.0409999999999999</v>
      </c>
      <c r="Z87">
        <v>12.557</v>
      </c>
      <c r="AA87">
        <v>170.84187399999999</v>
      </c>
      <c r="AB87">
        <v>3.912156</v>
      </c>
      <c r="AC87">
        <v>58.310211000000002</v>
      </c>
      <c r="AD87" s="1">
        <v>575</v>
      </c>
      <c r="AE87">
        <v>0</v>
      </c>
      <c r="AF87">
        <v>161</v>
      </c>
      <c r="AG87">
        <v>73</v>
      </c>
      <c r="AH87">
        <v>15.063701</v>
      </c>
      <c r="AI87">
        <v>38.1</v>
      </c>
      <c r="AJ87">
        <v>0</v>
      </c>
      <c r="AK87">
        <v>22</v>
      </c>
      <c r="AL87">
        <v>5579</v>
      </c>
      <c r="AM87" t="s">
        <v>398</v>
      </c>
      <c r="AN87" t="s">
        <v>589</v>
      </c>
      <c r="AO87">
        <v>2442.8780000000002</v>
      </c>
      <c r="AR87" t="s">
        <v>119</v>
      </c>
      <c r="AS87" t="s">
        <v>124</v>
      </c>
      <c r="AT87" t="s">
        <v>228</v>
      </c>
      <c r="AU87" t="s">
        <v>397</v>
      </c>
      <c r="AV87" t="s">
        <v>48</v>
      </c>
      <c r="AW87">
        <v>2</v>
      </c>
      <c r="BB87">
        <v>0.81496903829945821</v>
      </c>
      <c r="BC87" t="s">
        <v>67</v>
      </c>
      <c r="BF87" t="s">
        <v>119</v>
      </c>
      <c r="BG87" t="s">
        <v>124</v>
      </c>
      <c r="BH87" t="s">
        <v>397</v>
      </c>
      <c r="BI87">
        <v>5333</v>
      </c>
      <c r="BJ87">
        <v>2</v>
      </c>
      <c r="BK87" t="s">
        <v>228</v>
      </c>
      <c r="BL87" t="s">
        <v>227</v>
      </c>
      <c r="BM87">
        <v>0.81496903829945821</v>
      </c>
      <c r="BN87" t="s">
        <v>67</v>
      </c>
      <c r="BO87" t="s">
        <v>186</v>
      </c>
      <c r="BP87">
        <v>2573.511</v>
      </c>
    </row>
    <row r="88" spans="1:68" ht="16.5">
      <c r="A88" s="110" t="str">
        <f t="shared" si="36"/>
        <v>태양여객</v>
      </c>
      <c r="B88" s="111" t="str">
        <f t="shared" si="37"/>
        <v>최보현</v>
      </c>
      <c r="C88" s="112" t="str">
        <f t="shared" si="38"/>
        <v>F</v>
      </c>
      <c r="D88" s="113">
        <f t="shared" si="39"/>
        <v>0.78866338282968262</v>
      </c>
      <c r="E88" s="114">
        <f t="shared" si="40"/>
        <v>839</v>
      </c>
      <c r="F88" s="115" t="str">
        <f t="shared" si="41"/>
        <v>558</v>
      </c>
      <c r="G88" s="116" t="str">
        <f t="shared" si="42"/>
        <v>71바6555</v>
      </c>
      <c r="H88" s="117">
        <f t="shared" si="43"/>
        <v>5</v>
      </c>
      <c r="I88" s="118">
        <f t="shared" si="44"/>
        <v>1191.4010000000001</v>
      </c>
      <c r="J88" s="119">
        <f t="shared" si="45"/>
        <v>3.4124051031291271E-2</v>
      </c>
      <c r="K88" s="119">
        <f t="shared" si="46"/>
        <v>0.33934094306181051</v>
      </c>
      <c r="L88" s="119">
        <f t="shared" si="47"/>
        <v>8.3934796093003111E-2</v>
      </c>
      <c r="M88" s="120">
        <f t="shared" si="48"/>
        <v>7.4</v>
      </c>
      <c r="N88" s="121">
        <f t="shared" si="49"/>
        <v>0</v>
      </c>
      <c r="O88" s="121">
        <f t="shared" si="50"/>
        <v>8.1737808687943119</v>
      </c>
      <c r="P88" s="235">
        <f t="shared" si="51"/>
        <v>7</v>
      </c>
      <c r="Q88" s="236">
        <f t="shared" si="52"/>
        <v>0</v>
      </c>
      <c r="R88" s="236">
        <f t="shared" si="53"/>
        <v>104</v>
      </c>
      <c r="T88">
        <v>533</v>
      </c>
      <c r="U88">
        <v>839</v>
      </c>
      <c r="V88" t="s">
        <v>399</v>
      </c>
      <c r="W88">
        <v>1272.3610000000001</v>
      </c>
      <c r="X88">
        <v>656.923</v>
      </c>
      <c r="Y88">
        <v>1.9370000000000001</v>
      </c>
      <c r="Z88">
        <v>7.4</v>
      </c>
      <c r="AA88">
        <v>97.095799</v>
      </c>
      <c r="AB88">
        <v>3.3133020000000002</v>
      </c>
      <c r="AC88">
        <v>32.94858</v>
      </c>
      <c r="AD88" s="1">
        <v>100</v>
      </c>
      <c r="AE88">
        <v>0</v>
      </c>
      <c r="AF88">
        <v>104</v>
      </c>
      <c r="AG88">
        <v>81</v>
      </c>
      <c r="AH88">
        <v>13.104181000000001</v>
      </c>
      <c r="AI88">
        <v>82.6</v>
      </c>
      <c r="AJ88">
        <v>0</v>
      </c>
      <c r="AK88">
        <v>7</v>
      </c>
      <c r="AL88">
        <v>2199</v>
      </c>
      <c r="AM88" t="s">
        <v>400</v>
      </c>
      <c r="AN88" t="s">
        <v>590</v>
      </c>
      <c r="AO88">
        <v>393.97300000000001</v>
      </c>
      <c r="AR88" t="s">
        <v>119</v>
      </c>
      <c r="AS88" t="s">
        <v>121</v>
      </c>
      <c r="AT88" t="s">
        <v>211</v>
      </c>
      <c r="AU88" t="s">
        <v>399</v>
      </c>
      <c r="AV88" t="s">
        <v>205</v>
      </c>
      <c r="AW88">
        <v>5</v>
      </c>
      <c r="BB88">
        <v>0.78866338282968262</v>
      </c>
      <c r="BC88" t="s">
        <v>70</v>
      </c>
      <c r="BF88" t="s">
        <v>119</v>
      </c>
      <c r="BG88" s="5" t="s">
        <v>121</v>
      </c>
      <c r="BH88" t="s">
        <v>399</v>
      </c>
      <c r="BI88">
        <v>839</v>
      </c>
      <c r="BJ88">
        <v>5</v>
      </c>
      <c r="BK88" t="s">
        <v>211</v>
      </c>
      <c r="BL88" t="s">
        <v>213</v>
      </c>
      <c r="BM88">
        <v>0.78866338282968262</v>
      </c>
      <c r="BN88" t="s">
        <v>70</v>
      </c>
      <c r="BO88" t="s">
        <v>195</v>
      </c>
      <c r="BP88">
        <v>1191.4010000000001</v>
      </c>
    </row>
    <row r="89" spans="1:68" ht="16.5">
      <c r="A89" s="127" t="str">
        <f t="shared" si="36"/>
        <v>태양여객</v>
      </c>
      <c r="B89" s="128" t="str">
        <f t="shared" si="37"/>
        <v>최상린</v>
      </c>
      <c r="C89" s="129" t="str">
        <f t="shared" si="38"/>
        <v>D</v>
      </c>
      <c r="D89" s="130">
        <f t="shared" si="39"/>
        <v>0.82399784833301715</v>
      </c>
      <c r="E89" s="131">
        <f t="shared" si="40"/>
        <v>3779</v>
      </c>
      <c r="F89" s="132" t="str">
        <f t="shared" si="41"/>
        <v>e음55</v>
      </c>
      <c r="G89" s="133" t="str">
        <f t="shared" si="42"/>
        <v>72바2022</v>
      </c>
      <c r="H89" s="134">
        <f t="shared" si="43"/>
        <v>7</v>
      </c>
      <c r="I89" s="135">
        <f t="shared" si="44"/>
        <v>1503.288</v>
      </c>
      <c r="J89" s="136">
        <f t="shared" si="45"/>
        <v>6.8108428593275622E-2</v>
      </c>
      <c r="K89" s="136">
        <f t="shared" si="46"/>
        <v>0.31636806777953369</v>
      </c>
      <c r="L89" s="136">
        <f t="shared" si="47"/>
        <v>0.19291047357525637</v>
      </c>
      <c r="M89" s="137">
        <f t="shared" si="48"/>
        <v>7.8239999999999998</v>
      </c>
      <c r="N89" s="138">
        <f t="shared" si="49"/>
        <v>0</v>
      </c>
      <c r="O89" s="138">
        <f t="shared" si="50"/>
        <v>4.9225431188168871</v>
      </c>
      <c r="P89" s="233">
        <f t="shared" si="51"/>
        <v>11</v>
      </c>
      <c r="Q89" s="234">
        <f t="shared" si="52"/>
        <v>0</v>
      </c>
      <c r="R89" s="234">
        <f t="shared" si="53"/>
        <v>74</v>
      </c>
      <c r="T89">
        <v>533</v>
      </c>
      <c r="U89">
        <v>3779</v>
      </c>
      <c r="V89" t="s">
        <v>401</v>
      </c>
      <c r="W89">
        <v>1503.288</v>
      </c>
      <c r="X89">
        <v>686.90200000000004</v>
      </c>
      <c r="Y89">
        <v>2.1890000000000001</v>
      </c>
      <c r="Z89">
        <v>7.8239999999999998</v>
      </c>
      <c r="AA89">
        <v>110.52162199999999</v>
      </c>
      <c r="AB89">
        <v>7.5274539999999996</v>
      </c>
      <c r="AC89">
        <v>34.965511999999997</v>
      </c>
      <c r="AD89" s="1">
        <v>290</v>
      </c>
      <c r="AE89">
        <v>0</v>
      </c>
      <c r="AF89">
        <v>74</v>
      </c>
      <c r="AG89">
        <v>79</v>
      </c>
      <c r="AH89">
        <v>13.601754</v>
      </c>
      <c r="AI89">
        <v>50.3</v>
      </c>
      <c r="AJ89">
        <v>0</v>
      </c>
      <c r="AK89">
        <v>11</v>
      </c>
      <c r="AL89">
        <v>5918</v>
      </c>
      <c r="AM89" t="s">
        <v>402</v>
      </c>
      <c r="AN89" t="s">
        <v>591</v>
      </c>
      <c r="AO89">
        <v>367.851</v>
      </c>
      <c r="AR89" t="s">
        <v>119</v>
      </c>
      <c r="AS89" t="s">
        <v>126</v>
      </c>
      <c r="AT89" t="s">
        <v>239</v>
      </c>
      <c r="AU89" t="s">
        <v>401</v>
      </c>
      <c r="AV89" t="s">
        <v>48</v>
      </c>
      <c r="AW89">
        <v>7</v>
      </c>
      <c r="BB89">
        <v>0.82399784833301715</v>
      </c>
      <c r="BC89" t="s">
        <v>67</v>
      </c>
      <c r="BF89" t="s">
        <v>119</v>
      </c>
      <c r="BG89" t="s">
        <v>126</v>
      </c>
      <c r="BH89" t="s">
        <v>401</v>
      </c>
      <c r="BI89">
        <v>3779</v>
      </c>
      <c r="BJ89">
        <v>7</v>
      </c>
      <c r="BK89" t="s">
        <v>239</v>
      </c>
      <c r="BL89" t="s">
        <v>224</v>
      </c>
      <c r="BM89">
        <v>0.82399784833301715</v>
      </c>
      <c r="BN89" t="s">
        <v>67</v>
      </c>
      <c r="BO89" t="s">
        <v>186</v>
      </c>
      <c r="BP89">
        <v>1503.288</v>
      </c>
    </row>
    <row r="90" spans="1:68" ht="16.5">
      <c r="A90" s="110" t="str">
        <f t="shared" si="36"/>
        <v>태양여객</v>
      </c>
      <c r="B90" s="111" t="str">
        <f t="shared" si="37"/>
        <v>최석순</v>
      </c>
      <c r="C90" s="112" t="str">
        <f t="shared" si="38"/>
        <v>F</v>
      </c>
      <c r="D90" s="113">
        <f t="shared" si="39"/>
        <v>0.78884615384615386</v>
      </c>
      <c r="E90" s="114">
        <f t="shared" si="40"/>
        <v>3635</v>
      </c>
      <c r="F90" s="115" t="str">
        <f t="shared" si="41"/>
        <v>583</v>
      </c>
      <c r="G90" s="116" t="str">
        <f t="shared" si="42"/>
        <v>71바7407</v>
      </c>
      <c r="H90" s="117">
        <f t="shared" si="43"/>
        <v>1</v>
      </c>
      <c r="I90" s="118">
        <f t="shared" si="44"/>
        <v>2664.9140000000002</v>
      </c>
      <c r="J90" s="119">
        <f t="shared" si="45"/>
        <v>1.1122696279503191E-2</v>
      </c>
      <c r="K90" s="119">
        <f t="shared" si="46"/>
        <v>0.3506000461711492</v>
      </c>
      <c r="L90" s="119">
        <f t="shared" si="47"/>
        <v>0.11782744208631121</v>
      </c>
      <c r="M90" s="120">
        <f t="shared" si="48"/>
        <v>12.340999999999999</v>
      </c>
      <c r="N90" s="121">
        <f t="shared" si="49"/>
        <v>0</v>
      </c>
      <c r="O90" s="121">
        <f t="shared" si="50"/>
        <v>1.0506905663747497</v>
      </c>
      <c r="P90" s="235">
        <f t="shared" si="51"/>
        <v>24</v>
      </c>
      <c r="Q90" s="236">
        <f t="shared" si="52"/>
        <v>0</v>
      </c>
      <c r="R90" s="236">
        <f t="shared" si="53"/>
        <v>28</v>
      </c>
      <c r="T90">
        <v>533</v>
      </c>
      <c r="U90">
        <v>3635</v>
      </c>
      <c r="V90" t="s">
        <v>403</v>
      </c>
      <c r="W90">
        <v>2664.9140000000002</v>
      </c>
      <c r="X90">
        <v>1299.4349999999999</v>
      </c>
      <c r="Y90">
        <v>2.0510000000000002</v>
      </c>
      <c r="Z90">
        <v>12.340999999999999</v>
      </c>
      <c r="AA90">
        <v>173.68855099999999</v>
      </c>
      <c r="AB90">
        <v>1.9318850000000001</v>
      </c>
      <c r="AC90">
        <v>60.895214000000003</v>
      </c>
      <c r="AD90" s="1">
        <v>314</v>
      </c>
      <c r="AE90">
        <v>0</v>
      </c>
      <c r="AF90">
        <v>28</v>
      </c>
      <c r="AG90">
        <v>81</v>
      </c>
      <c r="AH90">
        <v>15.343059999999999</v>
      </c>
      <c r="AI90">
        <v>177.5</v>
      </c>
      <c r="AJ90">
        <v>0</v>
      </c>
      <c r="AK90">
        <v>24</v>
      </c>
      <c r="AL90">
        <v>13989</v>
      </c>
      <c r="AM90" t="s">
        <v>404</v>
      </c>
      <c r="AN90" t="s">
        <v>592</v>
      </c>
      <c r="AO90">
        <v>2664.9140000000002</v>
      </c>
      <c r="AR90" t="s">
        <v>119</v>
      </c>
      <c r="AS90" t="s">
        <v>124</v>
      </c>
      <c r="AT90" t="s">
        <v>231</v>
      </c>
      <c r="AU90" t="s">
        <v>403</v>
      </c>
      <c r="AV90" t="s">
        <v>48</v>
      </c>
      <c r="AW90">
        <v>1</v>
      </c>
      <c r="BB90">
        <v>0.78884615384615386</v>
      </c>
      <c r="BC90" t="s">
        <v>70</v>
      </c>
      <c r="BF90" t="s">
        <v>119</v>
      </c>
      <c r="BG90" t="s">
        <v>124</v>
      </c>
      <c r="BH90" t="s">
        <v>403</v>
      </c>
      <c r="BI90">
        <v>3635</v>
      </c>
      <c r="BJ90">
        <v>1</v>
      </c>
      <c r="BK90" t="s">
        <v>231</v>
      </c>
      <c r="BL90" t="s">
        <v>181</v>
      </c>
      <c r="BM90">
        <v>0.78884615384615386</v>
      </c>
      <c r="BN90" t="s">
        <v>70</v>
      </c>
      <c r="BO90" t="s">
        <v>195</v>
      </c>
      <c r="BP90">
        <v>2664.9140000000002</v>
      </c>
    </row>
    <row r="91" spans="1:68" ht="16.5">
      <c r="A91" s="127" t="str">
        <f t="shared" si="36"/>
        <v>태양여객</v>
      </c>
      <c r="B91" s="128" t="str">
        <f t="shared" si="37"/>
        <v>최종윤</v>
      </c>
      <c r="C91" s="129" t="str">
        <f t="shared" si="38"/>
        <v>D</v>
      </c>
      <c r="D91" s="130">
        <f t="shared" si="39"/>
        <v>0.80458333333333343</v>
      </c>
      <c r="E91" s="131">
        <f t="shared" si="40"/>
        <v>435</v>
      </c>
      <c r="F91" s="132" t="str">
        <f t="shared" si="41"/>
        <v>571</v>
      </c>
      <c r="G91" s="133" t="str">
        <f t="shared" si="42"/>
        <v>71바7160</v>
      </c>
      <c r="H91" s="134">
        <f t="shared" si="43"/>
        <v>1</v>
      </c>
      <c r="I91" s="135">
        <f t="shared" si="44"/>
        <v>1768.3</v>
      </c>
      <c r="J91" s="136">
        <f t="shared" si="45"/>
        <v>2.8269285811088143E-2</v>
      </c>
      <c r="K91" s="136">
        <f t="shared" si="46"/>
        <v>0.39174085400433922</v>
      </c>
      <c r="L91" s="136">
        <f t="shared" si="47"/>
        <v>8.7089294802918063E-2</v>
      </c>
      <c r="M91" s="137">
        <f t="shared" si="48"/>
        <v>8.6140000000000008</v>
      </c>
      <c r="N91" s="138">
        <f t="shared" si="49"/>
        <v>0.39586043092235479</v>
      </c>
      <c r="O91" s="138">
        <f t="shared" si="50"/>
        <v>6.2772154046259123</v>
      </c>
      <c r="P91" s="233">
        <f t="shared" si="51"/>
        <v>8</v>
      </c>
      <c r="Q91" s="234">
        <f t="shared" si="52"/>
        <v>7</v>
      </c>
      <c r="R91" s="234">
        <f t="shared" si="53"/>
        <v>111</v>
      </c>
      <c r="T91">
        <v>533</v>
      </c>
      <c r="U91">
        <v>435</v>
      </c>
      <c r="V91" t="s">
        <v>405</v>
      </c>
      <c r="W91">
        <v>1768.3</v>
      </c>
      <c r="X91">
        <v>915.67700000000002</v>
      </c>
      <c r="Y91">
        <v>1.931</v>
      </c>
      <c r="Z91">
        <v>8.6140000000000008</v>
      </c>
      <c r="AA91">
        <v>157.73659900000001</v>
      </c>
      <c r="AB91">
        <v>4.4591010000000004</v>
      </c>
      <c r="AC91">
        <v>61.791870000000003</v>
      </c>
      <c r="AD91" s="1">
        <v>154</v>
      </c>
      <c r="AE91">
        <v>7</v>
      </c>
      <c r="AF91">
        <v>111</v>
      </c>
      <c r="AG91">
        <v>66</v>
      </c>
      <c r="AH91">
        <v>11.210461</v>
      </c>
      <c r="AI91">
        <v>30.8</v>
      </c>
      <c r="AJ91">
        <v>0</v>
      </c>
      <c r="AK91">
        <v>8</v>
      </c>
      <c r="AL91">
        <v>5202</v>
      </c>
      <c r="AM91" t="s">
        <v>406</v>
      </c>
      <c r="AN91" t="s">
        <v>593</v>
      </c>
      <c r="AO91">
        <v>1768.3</v>
      </c>
      <c r="AR91" t="s">
        <v>119</v>
      </c>
      <c r="AS91" t="s">
        <v>122</v>
      </c>
      <c r="AT91" t="s">
        <v>216</v>
      </c>
      <c r="AU91" t="s">
        <v>405</v>
      </c>
      <c r="AV91" t="s">
        <v>205</v>
      </c>
      <c r="AW91">
        <v>1</v>
      </c>
      <c r="BB91">
        <v>0.80458333333333343</v>
      </c>
      <c r="BC91" t="s">
        <v>67</v>
      </c>
      <c r="BF91" t="s">
        <v>119</v>
      </c>
      <c r="BG91" t="s">
        <v>122</v>
      </c>
      <c r="BH91" t="s">
        <v>405</v>
      </c>
      <c r="BI91">
        <v>435</v>
      </c>
      <c r="BJ91">
        <v>1</v>
      </c>
      <c r="BK91" t="s">
        <v>216</v>
      </c>
      <c r="BL91" t="s">
        <v>181</v>
      </c>
      <c r="BM91">
        <v>0.80458333333333343</v>
      </c>
      <c r="BN91" t="s">
        <v>67</v>
      </c>
      <c r="BO91" t="s">
        <v>186</v>
      </c>
      <c r="BP91">
        <v>1768.3</v>
      </c>
    </row>
    <row r="92" spans="1:68" ht="16.5">
      <c r="A92" s="110" t="str">
        <f t="shared" si="36"/>
        <v>태양여객</v>
      </c>
      <c r="B92" s="111" t="str">
        <f t="shared" si="37"/>
        <v>최춘배</v>
      </c>
      <c r="C92" s="112" t="str">
        <f t="shared" si="38"/>
        <v>F</v>
      </c>
      <c r="D92" s="113">
        <f t="shared" si="39"/>
        <v>0.79239228132618056</v>
      </c>
      <c r="E92" s="114">
        <f t="shared" si="40"/>
        <v>8569</v>
      </c>
      <c r="F92" s="115" t="str">
        <f t="shared" si="41"/>
        <v>571</v>
      </c>
      <c r="G92" s="116" t="str">
        <f t="shared" si="42"/>
        <v>71바5651</v>
      </c>
      <c r="H92" s="117">
        <f t="shared" si="43"/>
        <v>6</v>
      </c>
      <c r="I92" s="118">
        <f t="shared" si="44"/>
        <v>1457.3380000000002</v>
      </c>
      <c r="J92" s="119">
        <f t="shared" si="45"/>
        <v>6.8739757697105844E-2</v>
      </c>
      <c r="K92" s="119">
        <f t="shared" si="46"/>
        <v>0.3841663314666024</v>
      </c>
      <c r="L92" s="119">
        <f t="shared" si="47"/>
        <v>0.15782200148489917</v>
      </c>
      <c r="M92" s="120">
        <f t="shared" si="48"/>
        <v>10.178000000000001</v>
      </c>
      <c r="N92" s="121">
        <f t="shared" si="49"/>
        <v>0.13525860430703976</v>
      </c>
      <c r="O92" s="121">
        <f t="shared" si="50"/>
        <v>4.7340511507463914</v>
      </c>
      <c r="P92" s="235">
        <f t="shared" si="51"/>
        <v>22</v>
      </c>
      <c r="Q92" s="236">
        <f t="shared" si="52"/>
        <v>2</v>
      </c>
      <c r="R92" s="236">
        <f t="shared" si="53"/>
        <v>70</v>
      </c>
      <c r="T92">
        <v>533</v>
      </c>
      <c r="U92">
        <v>8569</v>
      </c>
      <c r="V92" t="s">
        <v>407</v>
      </c>
      <c r="W92">
        <v>1478.6489999999999</v>
      </c>
      <c r="X92">
        <v>769.93200000000002</v>
      </c>
      <c r="Y92">
        <v>1.92</v>
      </c>
      <c r="Z92">
        <v>10.178000000000001</v>
      </c>
      <c r="AA92">
        <v>132.34633500000001</v>
      </c>
      <c r="AB92">
        <v>9.0974550000000001</v>
      </c>
      <c r="AC92">
        <v>50.843006000000003</v>
      </c>
      <c r="AD92" s="1">
        <v>230</v>
      </c>
      <c r="AE92">
        <v>2</v>
      </c>
      <c r="AF92">
        <v>70</v>
      </c>
      <c r="AG92">
        <v>71</v>
      </c>
      <c r="AH92">
        <v>11.172572000000001</v>
      </c>
      <c r="AI92">
        <v>19.8</v>
      </c>
      <c r="AJ92">
        <v>0</v>
      </c>
      <c r="AK92">
        <v>22</v>
      </c>
      <c r="AL92">
        <v>4431</v>
      </c>
      <c r="AM92" t="s">
        <v>408</v>
      </c>
      <c r="AN92" t="s">
        <v>594</v>
      </c>
      <c r="AO92">
        <v>587.11400000000003</v>
      </c>
      <c r="AR92" t="s">
        <v>119</v>
      </c>
      <c r="AS92" t="s">
        <v>122</v>
      </c>
      <c r="AT92" t="s">
        <v>214</v>
      </c>
      <c r="AU92" t="s">
        <v>407</v>
      </c>
      <c r="AV92" t="s">
        <v>205</v>
      </c>
      <c r="AW92">
        <v>6</v>
      </c>
      <c r="BB92">
        <v>0.79239228132618056</v>
      </c>
      <c r="BC92" t="s">
        <v>70</v>
      </c>
      <c r="BF92" t="s">
        <v>119</v>
      </c>
      <c r="BG92" s="5" t="s">
        <v>122</v>
      </c>
      <c r="BH92" t="s">
        <v>407</v>
      </c>
      <c r="BI92">
        <v>8569</v>
      </c>
      <c r="BJ92">
        <v>6</v>
      </c>
      <c r="BK92" t="s">
        <v>214</v>
      </c>
      <c r="BL92" t="s">
        <v>207</v>
      </c>
      <c r="BM92">
        <v>0.79239228132618056</v>
      </c>
      <c r="BN92" t="s">
        <v>70</v>
      </c>
      <c r="BO92" t="s">
        <v>195</v>
      </c>
      <c r="BP92">
        <v>1457.3380000000002</v>
      </c>
    </row>
    <row r="93" spans="1:68" ht="16.5">
      <c r="A93" s="127" t="str">
        <f t="shared" si="36"/>
        <v>태양여객</v>
      </c>
      <c r="B93" s="128" t="str">
        <f t="shared" si="37"/>
        <v>최해운</v>
      </c>
      <c r="C93" s="129" t="str">
        <f t="shared" si="38"/>
        <v>A</v>
      </c>
      <c r="D93" s="130">
        <f t="shared" si="39"/>
        <v>0.97791666666666666</v>
      </c>
      <c r="E93" s="131">
        <f t="shared" si="40"/>
        <v>356</v>
      </c>
      <c r="F93" s="132" t="str">
        <f t="shared" si="41"/>
        <v>581</v>
      </c>
      <c r="G93" s="133" t="str">
        <f t="shared" si="42"/>
        <v>71바7357</v>
      </c>
      <c r="H93" s="134">
        <f t="shared" si="43"/>
        <v>1</v>
      </c>
      <c r="I93" s="135">
        <f t="shared" si="44"/>
        <v>671.32399999999996</v>
      </c>
      <c r="J93" s="136">
        <f t="shared" si="45"/>
        <v>2.1755342137786186E-2</v>
      </c>
      <c r="K93" s="136">
        <f t="shared" si="46"/>
        <v>0.28237006997398462</v>
      </c>
      <c r="L93" s="136">
        <f t="shared" si="47"/>
        <v>0.22492864846184557</v>
      </c>
      <c r="M93" s="137">
        <f t="shared" si="48"/>
        <v>5.7169999999999996</v>
      </c>
      <c r="N93" s="138">
        <f t="shared" si="49"/>
        <v>0.14895936984228184</v>
      </c>
      <c r="O93" s="138">
        <f t="shared" si="50"/>
        <v>1.7875124381073819</v>
      </c>
      <c r="P93" s="233">
        <f t="shared" si="51"/>
        <v>0</v>
      </c>
      <c r="Q93" s="234">
        <f t="shared" si="52"/>
        <v>1</v>
      </c>
      <c r="R93" s="234">
        <f t="shared" si="53"/>
        <v>12</v>
      </c>
      <c r="T93">
        <v>533</v>
      </c>
      <c r="U93">
        <v>356</v>
      </c>
      <c r="V93" t="s">
        <v>409</v>
      </c>
      <c r="W93">
        <v>671.32399999999996</v>
      </c>
      <c r="X93">
        <v>286.03699999999998</v>
      </c>
      <c r="Y93">
        <v>2.347</v>
      </c>
      <c r="Z93">
        <v>5.7169999999999996</v>
      </c>
      <c r="AA93">
        <v>40.727421999999997</v>
      </c>
      <c r="AB93">
        <v>0.88603900000000002</v>
      </c>
      <c r="AC93">
        <v>11.500204999999999</v>
      </c>
      <c r="AD93" s="1">
        <v>151</v>
      </c>
      <c r="AE93">
        <v>1</v>
      </c>
      <c r="AF93">
        <v>12</v>
      </c>
      <c r="AG93">
        <v>66</v>
      </c>
      <c r="AH93">
        <v>16.483340999999999</v>
      </c>
      <c r="AI93">
        <v>2.2000000000000002</v>
      </c>
      <c r="AJ93">
        <v>0</v>
      </c>
      <c r="AK93">
        <v>0</v>
      </c>
      <c r="AL93">
        <v>0</v>
      </c>
      <c r="AM93" t="s">
        <v>410</v>
      </c>
      <c r="AN93" t="s">
        <v>595</v>
      </c>
      <c r="AO93">
        <v>671.32399999999996</v>
      </c>
      <c r="AR93" t="s">
        <v>119</v>
      </c>
      <c r="AS93" t="s">
        <v>123</v>
      </c>
      <c r="AT93" t="s">
        <v>224</v>
      </c>
      <c r="AU93" t="s">
        <v>409</v>
      </c>
      <c r="AV93" t="s">
        <v>205</v>
      </c>
      <c r="AW93">
        <v>1</v>
      </c>
      <c r="BB93">
        <v>0.97791666666666666</v>
      </c>
      <c r="BC93" t="s">
        <v>66</v>
      </c>
      <c r="BF93" t="s">
        <v>119</v>
      </c>
      <c r="BG93" t="s">
        <v>123</v>
      </c>
      <c r="BH93" t="s">
        <v>409</v>
      </c>
      <c r="BI93">
        <v>356</v>
      </c>
      <c r="BJ93">
        <v>1</v>
      </c>
      <c r="BK93" t="s">
        <v>224</v>
      </c>
      <c r="BL93" t="s">
        <v>181</v>
      </c>
      <c r="BM93">
        <v>0.97791666666666666</v>
      </c>
      <c r="BN93" t="s">
        <v>66</v>
      </c>
      <c r="BO93" t="s">
        <v>185</v>
      </c>
      <c r="BP93">
        <v>671.32399999999996</v>
      </c>
    </row>
    <row r="94" spans="1:68" ht="16.5">
      <c r="A94" s="110" t="str">
        <f t="shared" si="36"/>
        <v>태양여객</v>
      </c>
      <c r="B94" s="111" t="str">
        <f t="shared" si="37"/>
        <v>한재현</v>
      </c>
      <c r="C94" s="112" t="str">
        <f t="shared" si="38"/>
        <v>F</v>
      </c>
      <c r="D94" s="113">
        <f t="shared" si="39"/>
        <v>0.75560000000000005</v>
      </c>
      <c r="E94" s="114">
        <f t="shared" si="40"/>
        <v>6880</v>
      </c>
      <c r="F94" s="115" t="str">
        <f t="shared" si="41"/>
        <v>558</v>
      </c>
      <c r="G94" s="116" t="str">
        <f t="shared" si="42"/>
        <v>71바5254</v>
      </c>
      <c r="H94" s="117">
        <f t="shared" si="43"/>
        <v>1</v>
      </c>
      <c r="I94" s="118">
        <f t="shared" si="44"/>
        <v>2155.1570000000002</v>
      </c>
      <c r="J94" s="119">
        <f t="shared" si="45"/>
        <v>6.5991496972884226E-3</v>
      </c>
      <c r="K94" s="119">
        <f t="shared" si="46"/>
        <v>0.37098104150448863</v>
      </c>
      <c r="L94" s="119">
        <f t="shared" si="47"/>
        <v>0.14848106193655497</v>
      </c>
      <c r="M94" s="120">
        <f t="shared" si="48"/>
        <v>7.5129999999999999</v>
      </c>
      <c r="N94" s="121">
        <f t="shared" si="49"/>
        <v>0</v>
      </c>
      <c r="O94" s="121">
        <f t="shared" si="50"/>
        <v>0.54006518586793417</v>
      </c>
      <c r="P94" s="235">
        <f t="shared" si="51"/>
        <v>0</v>
      </c>
      <c r="Q94" s="236">
        <f t="shared" si="52"/>
        <v>0</v>
      </c>
      <c r="R94" s="236">
        <f t="shared" si="53"/>
        <v>12</v>
      </c>
      <c r="T94">
        <v>533</v>
      </c>
      <c r="U94">
        <v>6880</v>
      </c>
      <c r="V94" t="s">
        <v>411</v>
      </c>
      <c r="W94">
        <v>2221.9540000000002</v>
      </c>
      <c r="X94">
        <v>1184.914</v>
      </c>
      <c r="Y94">
        <v>1.875</v>
      </c>
      <c r="Z94">
        <v>7.5129999999999999</v>
      </c>
      <c r="AA94">
        <v>168.91161</v>
      </c>
      <c r="AB94">
        <v>1.114673</v>
      </c>
      <c r="AC94">
        <v>62.663004999999998</v>
      </c>
      <c r="AD94" s="1">
        <v>320</v>
      </c>
      <c r="AE94">
        <v>0</v>
      </c>
      <c r="AF94">
        <v>12</v>
      </c>
      <c r="AG94">
        <v>64</v>
      </c>
      <c r="AH94">
        <v>13.154536</v>
      </c>
      <c r="AI94">
        <v>5.8</v>
      </c>
      <c r="AJ94">
        <v>0</v>
      </c>
      <c r="AK94">
        <v>0</v>
      </c>
      <c r="AL94">
        <v>0</v>
      </c>
      <c r="AM94" t="s">
        <v>412</v>
      </c>
      <c r="AN94" t="s">
        <v>596</v>
      </c>
      <c r="AO94">
        <v>2155.1570000000002</v>
      </c>
      <c r="AR94" t="s">
        <v>119</v>
      </c>
      <c r="AS94" t="s">
        <v>121</v>
      </c>
      <c r="AT94" t="s">
        <v>209</v>
      </c>
      <c r="AU94" t="s">
        <v>411</v>
      </c>
      <c r="AV94" t="s">
        <v>205</v>
      </c>
      <c r="AW94">
        <v>1</v>
      </c>
      <c r="BB94">
        <v>0.75560000000000005</v>
      </c>
      <c r="BC94" t="s">
        <v>70</v>
      </c>
      <c r="BF94" t="s">
        <v>119</v>
      </c>
      <c r="BG94" t="s">
        <v>121</v>
      </c>
      <c r="BH94" t="s">
        <v>411</v>
      </c>
      <c r="BI94">
        <v>6880</v>
      </c>
      <c r="BJ94">
        <v>1</v>
      </c>
      <c r="BK94" t="s">
        <v>209</v>
      </c>
      <c r="BL94" t="s">
        <v>181</v>
      </c>
      <c r="BM94">
        <v>0.75560000000000005</v>
      </c>
      <c r="BN94" t="s">
        <v>70</v>
      </c>
      <c r="BO94" t="s">
        <v>195</v>
      </c>
      <c r="BP94">
        <v>2155.1570000000002</v>
      </c>
    </row>
    <row r="95" spans="1:68" ht="16.5">
      <c r="A95" s="127" t="str">
        <f t="shared" si="36"/>
        <v>태양여객</v>
      </c>
      <c r="B95" s="128" t="str">
        <f t="shared" si="37"/>
        <v>한혜진</v>
      </c>
      <c r="C95" s="129" t="str">
        <f t="shared" si="38"/>
        <v>B</v>
      </c>
      <c r="D95" s="130">
        <f t="shared" si="39"/>
        <v>0.92143851262081011</v>
      </c>
      <c r="E95" s="131">
        <f t="shared" si="40"/>
        <v>7899</v>
      </c>
      <c r="F95" s="132" t="str">
        <f t="shared" si="41"/>
        <v>590</v>
      </c>
      <c r="G95" s="133" t="str">
        <f t="shared" si="42"/>
        <v>71바5257</v>
      </c>
      <c r="H95" s="134">
        <f t="shared" si="43"/>
        <v>5</v>
      </c>
      <c r="I95" s="135">
        <f t="shared" si="44"/>
        <v>1902.0569999999998</v>
      </c>
      <c r="J95" s="136">
        <f t="shared" si="45"/>
        <v>3.7178676832211335E-2</v>
      </c>
      <c r="K95" s="136">
        <f t="shared" si="46"/>
        <v>0.31540735800025443</v>
      </c>
      <c r="L95" s="136">
        <f t="shared" si="47"/>
        <v>0.15824972648033159</v>
      </c>
      <c r="M95" s="137">
        <f t="shared" si="48"/>
        <v>6.2370000000000001</v>
      </c>
      <c r="N95" s="138">
        <f t="shared" si="49"/>
        <v>0.42059727968194432</v>
      </c>
      <c r="O95" s="138">
        <f t="shared" si="50"/>
        <v>1.0514931992048608</v>
      </c>
      <c r="P95" s="233">
        <f t="shared" si="51"/>
        <v>14</v>
      </c>
      <c r="Q95" s="234">
        <f t="shared" si="52"/>
        <v>8</v>
      </c>
      <c r="R95" s="234">
        <f t="shared" si="53"/>
        <v>20</v>
      </c>
      <c r="T95">
        <v>533</v>
      </c>
      <c r="U95">
        <v>7899</v>
      </c>
      <c r="V95" t="s">
        <v>413</v>
      </c>
      <c r="W95">
        <v>1902.057</v>
      </c>
      <c r="X95">
        <v>836.44399999999996</v>
      </c>
      <c r="Y95">
        <v>2.274</v>
      </c>
      <c r="Z95">
        <v>6.2370000000000001</v>
      </c>
      <c r="AA95">
        <v>135.544926</v>
      </c>
      <c r="AB95">
        <v>5.0393809999999997</v>
      </c>
      <c r="AC95">
        <v>42.751866999999997</v>
      </c>
      <c r="AD95" s="1">
        <v>301</v>
      </c>
      <c r="AE95">
        <v>8</v>
      </c>
      <c r="AF95">
        <v>20</v>
      </c>
      <c r="AG95">
        <v>67</v>
      </c>
      <c r="AH95">
        <v>14.032667999999999</v>
      </c>
      <c r="AI95">
        <v>10.8</v>
      </c>
      <c r="AJ95">
        <v>0</v>
      </c>
      <c r="AK95">
        <v>14</v>
      </c>
      <c r="AL95">
        <v>4204</v>
      </c>
      <c r="AM95" t="s">
        <v>414</v>
      </c>
      <c r="AN95" t="s">
        <v>597</v>
      </c>
      <c r="AO95">
        <v>506.84100000000001</v>
      </c>
      <c r="AR95" t="s">
        <v>119</v>
      </c>
      <c r="AS95" t="s">
        <v>125</v>
      </c>
      <c r="AT95" t="s">
        <v>233</v>
      </c>
      <c r="AU95" t="s">
        <v>413</v>
      </c>
      <c r="AV95" t="s">
        <v>205</v>
      </c>
      <c r="AW95">
        <v>5</v>
      </c>
      <c r="BB95">
        <v>0.92143851262081011</v>
      </c>
      <c r="BC95" t="s">
        <v>68</v>
      </c>
      <c r="BF95" t="s">
        <v>119</v>
      </c>
      <c r="BG95" s="5" t="s">
        <v>125</v>
      </c>
      <c r="BH95" t="s">
        <v>413</v>
      </c>
      <c r="BI95">
        <v>7899</v>
      </c>
      <c r="BJ95">
        <v>5</v>
      </c>
      <c r="BK95" t="s">
        <v>233</v>
      </c>
      <c r="BL95" t="s">
        <v>236</v>
      </c>
      <c r="BM95">
        <v>0.92143851262081011</v>
      </c>
      <c r="BN95" t="s">
        <v>68</v>
      </c>
      <c r="BO95" t="s">
        <v>182</v>
      </c>
      <c r="BP95">
        <v>1902.0569999999998</v>
      </c>
    </row>
    <row r="96" spans="1:68" ht="16.5">
      <c r="A96" s="110" t="str">
        <f t="shared" si="36"/>
        <v>태양여객</v>
      </c>
      <c r="B96" s="111" t="str">
        <f t="shared" si="37"/>
        <v>허재호</v>
      </c>
      <c r="C96" s="112" t="str">
        <f t="shared" si="38"/>
        <v>D</v>
      </c>
      <c r="D96" s="113">
        <f t="shared" si="39"/>
        <v>0.81683606495033712</v>
      </c>
      <c r="E96" s="114">
        <f t="shared" si="40"/>
        <v>5034</v>
      </c>
      <c r="F96" s="115" t="str">
        <f t="shared" si="41"/>
        <v>583</v>
      </c>
      <c r="G96" s="116" t="str">
        <f t="shared" si="42"/>
        <v>71바7403</v>
      </c>
      <c r="H96" s="117">
        <f t="shared" si="43"/>
        <v>2</v>
      </c>
      <c r="I96" s="118">
        <f t="shared" si="44"/>
        <v>2523.6859999999997</v>
      </c>
      <c r="J96" s="119">
        <f t="shared" si="45"/>
        <v>3.2912217883872809E-2</v>
      </c>
      <c r="K96" s="119">
        <f t="shared" si="46"/>
        <v>0.33933893100688245</v>
      </c>
      <c r="L96" s="119">
        <f t="shared" si="47"/>
        <v>0.26865465830535179</v>
      </c>
      <c r="M96" s="120">
        <f t="shared" si="48"/>
        <v>11.833</v>
      </c>
      <c r="N96" s="121">
        <f t="shared" si="49"/>
        <v>0</v>
      </c>
      <c r="O96" s="121">
        <f t="shared" si="50"/>
        <v>3.2492156314216585</v>
      </c>
      <c r="P96" s="235">
        <f t="shared" si="51"/>
        <v>12</v>
      </c>
      <c r="Q96" s="236">
        <f t="shared" si="52"/>
        <v>0</v>
      </c>
      <c r="R96" s="236">
        <f t="shared" si="53"/>
        <v>82</v>
      </c>
      <c r="T96">
        <v>533</v>
      </c>
      <c r="U96">
        <v>5034</v>
      </c>
      <c r="V96" t="s">
        <v>415</v>
      </c>
      <c r="W96">
        <v>2523.6860000000001</v>
      </c>
      <c r="X96">
        <v>1192.43</v>
      </c>
      <c r="Y96">
        <v>2.1160000000000001</v>
      </c>
      <c r="Z96">
        <v>11.833</v>
      </c>
      <c r="AA96">
        <v>166.44271800000001</v>
      </c>
      <c r="AB96">
        <v>5.4779989999999996</v>
      </c>
      <c r="AC96">
        <v>56.480494</v>
      </c>
      <c r="AD96" s="1">
        <v>678</v>
      </c>
      <c r="AE96">
        <v>0</v>
      </c>
      <c r="AF96">
        <v>82</v>
      </c>
      <c r="AG96">
        <v>75</v>
      </c>
      <c r="AH96">
        <v>15.162489000000001</v>
      </c>
      <c r="AI96">
        <v>172.3</v>
      </c>
      <c r="AJ96">
        <v>0</v>
      </c>
      <c r="AK96">
        <v>12</v>
      </c>
      <c r="AL96">
        <v>1672</v>
      </c>
      <c r="AM96" t="s">
        <v>416</v>
      </c>
      <c r="AN96" t="s">
        <v>598</v>
      </c>
      <c r="AO96">
        <v>2413.1529999999998</v>
      </c>
      <c r="AR96" t="s">
        <v>119</v>
      </c>
      <c r="AS96" t="s">
        <v>124</v>
      </c>
      <c r="AT96" t="s">
        <v>230</v>
      </c>
      <c r="AU96" t="s">
        <v>415</v>
      </c>
      <c r="AV96" t="s">
        <v>48</v>
      </c>
      <c r="AW96">
        <v>2</v>
      </c>
      <c r="BB96">
        <v>0.81683606495033712</v>
      </c>
      <c r="BC96" t="s">
        <v>67</v>
      </c>
      <c r="BF96" t="s">
        <v>119</v>
      </c>
      <c r="BG96" t="s">
        <v>124</v>
      </c>
      <c r="BH96" t="s">
        <v>415</v>
      </c>
      <c r="BI96">
        <v>5034</v>
      </c>
      <c r="BJ96">
        <v>2</v>
      </c>
      <c r="BK96" t="s">
        <v>230</v>
      </c>
      <c r="BL96" t="s">
        <v>226</v>
      </c>
      <c r="BM96">
        <v>0.81683606495033712</v>
      </c>
      <c r="BN96" t="s">
        <v>67</v>
      </c>
      <c r="BO96" t="s">
        <v>186</v>
      </c>
      <c r="BP96">
        <v>2523.6859999999997</v>
      </c>
    </row>
    <row r="97" spans="1:68" ht="16.5">
      <c r="A97" s="127" t="str">
        <f t="shared" si="36"/>
        <v>태양여객</v>
      </c>
      <c r="B97" s="128" t="str">
        <f t="shared" si="37"/>
        <v>허철</v>
      </c>
      <c r="C97" s="129" t="str">
        <f t="shared" si="38"/>
        <v>F</v>
      </c>
      <c r="D97" s="130">
        <f t="shared" si="39"/>
        <v>0.74880000000000002</v>
      </c>
      <c r="E97" s="131">
        <f t="shared" si="40"/>
        <v>9735</v>
      </c>
      <c r="F97" s="132" t="str">
        <f t="shared" si="41"/>
        <v>583</v>
      </c>
      <c r="G97" s="133" t="str">
        <f t="shared" si="42"/>
        <v>72바1870</v>
      </c>
      <c r="H97" s="134">
        <f t="shared" si="43"/>
        <v>1</v>
      </c>
      <c r="I97" s="135">
        <f t="shared" si="44"/>
        <v>2615.1179999999999</v>
      </c>
      <c r="J97" s="136">
        <f t="shared" si="45"/>
        <v>1.9082366191250515E-2</v>
      </c>
      <c r="K97" s="136">
        <f t="shared" si="46"/>
        <v>0.39984631332082171</v>
      </c>
      <c r="L97" s="136">
        <f t="shared" si="47"/>
        <v>0.22140492321952585</v>
      </c>
      <c r="M97" s="137">
        <f t="shared" si="48"/>
        <v>17.922000000000001</v>
      </c>
      <c r="N97" s="138">
        <f t="shared" si="49"/>
        <v>0</v>
      </c>
      <c r="O97" s="138">
        <f t="shared" si="50"/>
        <v>29.252982083408856</v>
      </c>
      <c r="P97" s="233">
        <f t="shared" si="51"/>
        <v>66</v>
      </c>
      <c r="Q97" s="234">
        <f t="shared" si="52"/>
        <v>0</v>
      </c>
      <c r="R97" s="234">
        <f t="shared" si="53"/>
        <v>765</v>
      </c>
      <c r="T97">
        <v>533</v>
      </c>
      <c r="U97">
        <v>9735</v>
      </c>
      <c r="V97" t="s">
        <v>417</v>
      </c>
      <c r="W97">
        <v>2615.1179999999999</v>
      </c>
      <c r="X97">
        <v>1396.9860000000001</v>
      </c>
      <c r="Y97">
        <v>1.8720000000000001</v>
      </c>
      <c r="Z97">
        <v>17.922000000000001</v>
      </c>
      <c r="AA97">
        <v>176.55661599999999</v>
      </c>
      <c r="AB97">
        <v>3.3691179999999998</v>
      </c>
      <c r="AC97">
        <v>70.595511999999999</v>
      </c>
      <c r="AD97" s="1">
        <v>579</v>
      </c>
      <c r="AE97">
        <v>0</v>
      </c>
      <c r="AF97">
        <v>765</v>
      </c>
      <c r="AG97">
        <v>92</v>
      </c>
      <c r="AH97">
        <v>14.811781</v>
      </c>
      <c r="AI97">
        <v>1717.4</v>
      </c>
      <c r="AJ97">
        <v>61.4</v>
      </c>
      <c r="AK97">
        <v>66</v>
      </c>
      <c r="AL97">
        <v>24088</v>
      </c>
      <c r="AM97" t="s">
        <v>418</v>
      </c>
      <c r="AN97" t="s">
        <v>599</v>
      </c>
      <c r="AO97">
        <v>2615.1179999999999</v>
      </c>
      <c r="AR97" t="s">
        <v>119</v>
      </c>
      <c r="AS97" t="s">
        <v>124</v>
      </c>
      <c r="AT97" t="s">
        <v>232</v>
      </c>
      <c r="AU97" t="s">
        <v>417</v>
      </c>
      <c r="AV97" t="s">
        <v>48</v>
      </c>
      <c r="AW97">
        <v>1</v>
      </c>
      <c r="BB97">
        <v>0.74880000000000002</v>
      </c>
      <c r="BC97" t="s">
        <v>70</v>
      </c>
      <c r="BF97" t="s">
        <v>119</v>
      </c>
      <c r="BG97" s="5" t="s">
        <v>124</v>
      </c>
      <c r="BH97" t="s">
        <v>417</v>
      </c>
      <c r="BI97">
        <v>9735</v>
      </c>
      <c r="BJ97">
        <v>1</v>
      </c>
      <c r="BK97" t="s">
        <v>232</v>
      </c>
      <c r="BL97" t="s">
        <v>181</v>
      </c>
      <c r="BM97">
        <v>0.74880000000000002</v>
      </c>
      <c r="BN97" t="s">
        <v>70</v>
      </c>
      <c r="BO97" t="s">
        <v>195</v>
      </c>
      <c r="BP97">
        <v>2615.1179999999999</v>
      </c>
    </row>
    <row r="98" spans="1:68" ht="16.5">
      <c r="A98" s="110" t="str">
        <f t="shared" si="36"/>
        <v>태양여객</v>
      </c>
      <c r="B98" s="111" t="str">
        <f t="shared" si="37"/>
        <v>황명식</v>
      </c>
      <c r="C98" s="112" t="str">
        <f t="shared" si="38"/>
        <v>F</v>
      </c>
      <c r="D98" s="113">
        <f t="shared" si="39"/>
        <v>0.76319999999999999</v>
      </c>
      <c r="E98" s="114">
        <f t="shared" si="40"/>
        <v>1211</v>
      </c>
      <c r="F98" s="115" t="str">
        <f t="shared" si="41"/>
        <v>558</v>
      </c>
      <c r="G98" s="116" t="str">
        <f t="shared" si="42"/>
        <v>71바6556</v>
      </c>
      <c r="H98" s="117">
        <f t="shared" si="43"/>
        <v>1</v>
      </c>
      <c r="I98" s="118">
        <f t="shared" si="44"/>
        <v>2015.6780000000001</v>
      </c>
      <c r="J98" s="119">
        <f t="shared" si="45"/>
        <v>9.8492625878199933E-3</v>
      </c>
      <c r="K98" s="119">
        <f t="shared" si="46"/>
        <v>0.39186831336382538</v>
      </c>
      <c r="L98" s="119">
        <f t="shared" si="47"/>
        <v>0.20290939326618634</v>
      </c>
      <c r="M98" s="120">
        <f t="shared" si="48"/>
        <v>8.6709999999999994</v>
      </c>
      <c r="N98" s="121">
        <f t="shared" si="49"/>
        <v>0.24009338672370004</v>
      </c>
      <c r="O98" s="121">
        <f t="shared" si="50"/>
        <v>16.902574425348483</v>
      </c>
      <c r="P98" s="235">
        <f t="shared" si="51"/>
        <v>14</v>
      </c>
      <c r="Q98" s="236">
        <f t="shared" si="52"/>
        <v>5</v>
      </c>
      <c r="R98" s="236">
        <f t="shared" si="53"/>
        <v>352</v>
      </c>
      <c r="T98">
        <v>533</v>
      </c>
      <c r="U98">
        <v>1211</v>
      </c>
      <c r="V98" t="s">
        <v>419</v>
      </c>
      <c r="W98">
        <v>2082.5230000000001</v>
      </c>
      <c r="X98">
        <v>1094.5820000000001</v>
      </c>
      <c r="Y98">
        <v>1.903</v>
      </c>
      <c r="Z98">
        <v>8.6709999999999994</v>
      </c>
      <c r="AA98">
        <v>157.11328499999999</v>
      </c>
      <c r="AB98">
        <v>1.54745</v>
      </c>
      <c r="AC98">
        <v>61.567717999999999</v>
      </c>
      <c r="AD98" s="1">
        <v>409</v>
      </c>
      <c r="AE98">
        <v>5</v>
      </c>
      <c r="AF98">
        <v>352</v>
      </c>
      <c r="AG98">
        <v>82</v>
      </c>
      <c r="AH98">
        <v>13.254913</v>
      </c>
      <c r="AI98">
        <v>262</v>
      </c>
      <c r="AJ98">
        <v>0</v>
      </c>
      <c r="AK98">
        <v>14</v>
      </c>
      <c r="AL98">
        <v>1302</v>
      </c>
      <c r="AM98" t="s">
        <v>420</v>
      </c>
      <c r="AN98" t="s">
        <v>600</v>
      </c>
      <c r="AO98">
        <v>2015.6780000000001</v>
      </c>
      <c r="AR98" t="s">
        <v>119</v>
      </c>
      <c r="AS98" t="s">
        <v>121</v>
      </c>
      <c r="AT98" t="s">
        <v>212</v>
      </c>
      <c r="AU98" t="s">
        <v>419</v>
      </c>
      <c r="AV98" t="s">
        <v>205</v>
      </c>
      <c r="AW98">
        <v>1</v>
      </c>
      <c r="BB98">
        <v>0.76319999999999999</v>
      </c>
      <c r="BC98" t="s">
        <v>70</v>
      </c>
      <c r="BF98" t="s">
        <v>119</v>
      </c>
      <c r="BG98" t="s">
        <v>121</v>
      </c>
      <c r="BH98" t="s">
        <v>419</v>
      </c>
      <c r="BI98">
        <v>1211</v>
      </c>
      <c r="BJ98">
        <v>1</v>
      </c>
      <c r="BK98" t="s">
        <v>212</v>
      </c>
      <c r="BL98" t="s">
        <v>181</v>
      </c>
      <c r="BM98">
        <v>0.76319999999999999</v>
      </c>
      <c r="BN98" t="s">
        <v>70</v>
      </c>
      <c r="BO98" t="s">
        <v>195</v>
      </c>
      <c r="BP98">
        <v>2015.6780000000001</v>
      </c>
    </row>
  </sheetData>
  <sortState xmlns:xlrd2="http://schemas.microsoft.com/office/spreadsheetml/2017/richdata2" ref="T4:AN98">
    <sortCondition ref="AB4:AB98"/>
    <sortCondition descending="1" ref="AD4:AD98"/>
  </sortState>
  <phoneticPr fontId="2" type="noConversion"/>
  <conditionalFormatting sqref="C5:D98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601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37" t="s">
        <v>602</v>
      </c>
      <c r="B4" s="35"/>
      <c r="C4" s="103"/>
      <c r="D4" s="107"/>
      <c r="E4" s="11"/>
      <c r="F4" s="8"/>
      <c r="H4" s="11"/>
    </row>
    <row r="5" spans="1:18" ht="26.25">
      <c r="A5" s="173" t="s">
        <v>603</v>
      </c>
    </row>
    <row r="6" spans="1:18" ht="17.25">
      <c r="A6" s="174" t="s">
        <v>604</v>
      </c>
    </row>
    <row r="7" spans="1:18" ht="17.25">
      <c r="A7" s="174"/>
    </row>
    <row r="8" spans="1:18" ht="17.25">
      <c r="A8" s="176" t="s">
        <v>202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605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61" t="s">
        <v>0</v>
      </c>
      <c r="B13" s="262" t="s">
        <v>74</v>
      </c>
      <c r="C13" s="263" t="s">
        <v>65</v>
      </c>
      <c r="D13" s="263" t="s">
        <v>165</v>
      </c>
      <c r="E13" s="264" t="s">
        <v>151</v>
      </c>
      <c r="F13" s="262" t="s">
        <v>156</v>
      </c>
      <c r="G13" s="264" t="s">
        <v>154</v>
      </c>
      <c r="H13" s="264" t="s">
        <v>158</v>
      </c>
      <c r="I13" s="265" t="s">
        <v>160</v>
      </c>
      <c r="J13" s="264" t="s">
        <v>11</v>
      </c>
      <c r="K13" s="264" t="s">
        <v>12</v>
      </c>
      <c r="L13" s="264" t="s">
        <v>13</v>
      </c>
      <c r="M13" s="264" t="s">
        <v>106</v>
      </c>
      <c r="N13" s="264" t="s">
        <v>6</v>
      </c>
      <c r="O13" s="264" t="s">
        <v>7</v>
      </c>
      <c r="P13" s="264" t="s">
        <v>187</v>
      </c>
      <c r="Q13" s="266" t="s">
        <v>189</v>
      </c>
      <c r="R13" s="266" t="s">
        <v>190</v>
      </c>
    </row>
    <row r="14" spans="1:18" ht="16.5">
      <c r="A14" s="267" t="s">
        <v>119</v>
      </c>
      <c r="B14" s="268" t="s">
        <v>245</v>
      </c>
      <c r="C14" s="269" t="s">
        <v>70</v>
      </c>
      <c r="D14" s="270">
        <v>0.76994838473810789</v>
      </c>
      <c r="E14" s="271">
        <v>4266</v>
      </c>
      <c r="F14" s="272" t="s">
        <v>123</v>
      </c>
      <c r="G14" s="280" t="s">
        <v>225</v>
      </c>
      <c r="H14" s="273">
        <v>8</v>
      </c>
      <c r="I14" s="274">
        <v>1140.3</v>
      </c>
      <c r="J14" s="275">
        <v>2.7501905618915665E-2</v>
      </c>
      <c r="K14" s="275">
        <v>0.35122738666325132</v>
      </c>
      <c r="L14" s="275">
        <v>0.21319018136892559</v>
      </c>
      <c r="M14" s="276">
        <v>10.106999999999999</v>
      </c>
      <c r="N14" s="277">
        <v>0</v>
      </c>
      <c r="O14" s="277">
        <v>4.9986845566956069</v>
      </c>
      <c r="P14" s="278">
        <v>1</v>
      </c>
      <c r="Q14" s="279">
        <v>0</v>
      </c>
      <c r="R14" s="279">
        <v>57</v>
      </c>
    </row>
    <row r="15" spans="1:18" ht="16.5">
      <c r="A15" s="267" t="s">
        <v>119</v>
      </c>
      <c r="B15" s="268" t="s">
        <v>247</v>
      </c>
      <c r="C15" s="269" t="s">
        <v>70</v>
      </c>
      <c r="D15" s="270">
        <v>0.76945730705241511</v>
      </c>
      <c r="E15" s="271">
        <v>1108</v>
      </c>
      <c r="F15" s="272" t="s">
        <v>120</v>
      </c>
      <c r="G15" s="280" t="s">
        <v>206</v>
      </c>
      <c r="H15" s="273">
        <v>4</v>
      </c>
      <c r="I15" s="274">
        <v>442.98300000000006</v>
      </c>
      <c r="J15" s="275">
        <v>2.8890069395690974E-2</v>
      </c>
      <c r="K15" s="275">
        <v>0.3647619653029946</v>
      </c>
      <c r="L15" s="275">
        <v>0.15124733906267282</v>
      </c>
      <c r="M15" s="276">
        <v>8.8320000000000007</v>
      </c>
      <c r="N15" s="277">
        <v>0</v>
      </c>
      <c r="O15" s="277">
        <v>2.7089075653016028</v>
      </c>
      <c r="P15" s="278">
        <v>2</v>
      </c>
      <c r="Q15" s="279">
        <v>0</v>
      </c>
      <c r="R15" s="279">
        <v>12</v>
      </c>
    </row>
    <row r="16" spans="1:18" ht="16.5">
      <c r="A16" s="267" t="s">
        <v>119</v>
      </c>
      <c r="B16" s="268" t="s">
        <v>257</v>
      </c>
      <c r="C16" s="269" t="s">
        <v>70</v>
      </c>
      <c r="D16" s="270">
        <v>0.79039999999999999</v>
      </c>
      <c r="E16" s="271">
        <v>22</v>
      </c>
      <c r="F16" s="272" t="s">
        <v>120</v>
      </c>
      <c r="G16" s="280" t="s">
        <v>207</v>
      </c>
      <c r="H16" s="273">
        <v>1</v>
      </c>
      <c r="I16" s="274">
        <v>4946.0060000000003</v>
      </c>
      <c r="J16" s="275">
        <v>3.6788446812278941E-2</v>
      </c>
      <c r="K16" s="275">
        <v>0.38496456356016173</v>
      </c>
      <c r="L16" s="275">
        <v>0.18742395379221133</v>
      </c>
      <c r="M16" s="276">
        <v>12.340999999999999</v>
      </c>
      <c r="N16" s="277">
        <v>0.44480334233318758</v>
      </c>
      <c r="O16" s="277">
        <v>19.328727057751244</v>
      </c>
      <c r="P16" s="278">
        <v>61</v>
      </c>
      <c r="Q16" s="279">
        <v>22</v>
      </c>
      <c r="R16" s="279">
        <v>956</v>
      </c>
    </row>
    <row r="17" spans="1:18" ht="16.5">
      <c r="A17" s="267" t="s">
        <v>119</v>
      </c>
      <c r="B17" s="268" t="s">
        <v>263</v>
      </c>
      <c r="C17" s="269" t="s">
        <v>67</v>
      </c>
      <c r="D17" s="270">
        <v>0.83727272727272728</v>
      </c>
      <c r="E17" s="271">
        <v>6303</v>
      </c>
      <c r="F17" s="272" t="s">
        <v>123</v>
      </c>
      <c r="G17" s="280" t="s">
        <v>225</v>
      </c>
      <c r="H17" s="273">
        <v>1</v>
      </c>
      <c r="I17" s="274">
        <v>2104.4369999999999</v>
      </c>
      <c r="J17" s="275">
        <v>1.7466370757528358E-2</v>
      </c>
      <c r="K17" s="275">
        <v>0.35887037528117144</v>
      </c>
      <c r="L17" s="275">
        <v>0.11784624581301317</v>
      </c>
      <c r="M17" s="276">
        <v>7.415</v>
      </c>
      <c r="N17" s="277">
        <v>0</v>
      </c>
      <c r="O17" s="277">
        <v>1.0454102451154395</v>
      </c>
      <c r="P17" s="278">
        <v>0</v>
      </c>
      <c r="Q17" s="279">
        <v>0</v>
      </c>
      <c r="R17" s="279">
        <v>22</v>
      </c>
    </row>
    <row r="18" spans="1:18" ht="16.5">
      <c r="A18" s="267" t="s">
        <v>119</v>
      </c>
      <c r="B18" s="268" t="s">
        <v>273</v>
      </c>
      <c r="C18" s="269" t="s">
        <v>67</v>
      </c>
      <c r="D18" s="270">
        <v>0.80924587148358507</v>
      </c>
      <c r="E18" s="271">
        <v>3150</v>
      </c>
      <c r="F18" s="272" t="s">
        <v>122</v>
      </c>
      <c r="G18" s="280" t="s">
        <v>217</v>
      </c>
      <c r="H18" s="273">
        <v>2</v>
      </c>
      <c r="I18" s="274">
        <v>1688.9359999999999</v>
      </c>
      <c r="J18" s="275">
        <v>1.7918253282381176E-2</v>
      </c>
      <c r="K18" s="275">
        <v>0.36849406891545916</v>
      </c>
      <c r="L18" s="275">
        <v>0.1455116406378808</v>
      </c>
      <c r="M18" s="276">
        <v>8.8629999999999995</v>
      </c>
      <c r="N18" s="277">
        <v>5.9208874699811009E-2</v>
      </c>
      <c r="O18" s="277">
        <v>8.111615833874108</v>
      </c>
      <c r="P18" s="278">
        <v>1</v>
      </c>
      <c r="Q18" s="279">
        <v>1</v>
      </c>
      <c r="R18" s="279">
        <v>138</v>
      </c>
    </row>
    <row r="19" spans="1:18" ht="16.5">
      <c r="A19" s="267" t="s">
        <v>119</v>
      </c>
      <c r="B19" s="268" t="s">
        <v>275</v>
      </c>
      <c r="C19" s="269" t="s">
        <v>67</v>
      </c>
      <c r="D19" s="270">
        <v>0.83369998021993841</v>
      </c>
      <c r="E19" s="271">
        <v>6149</v>
      </c>
      <c r="F19" s="272" t="s">
        <v>125</v>
      </c>
      <c r="G19" s="280" t="s">
        <v>235</v>
      </c>
      <c r="H19" s="273">
        <v>2</v>
      </c>
      <c r="I19" s="274">
        <v>1505.7249999999999</v>
      </c>
      <c r="J19" s="275">
        <v>3.4273826291318872E-2</v>
      </c>
      <c r="K19" s="275">
        <v>0.36111321412201169</v>
      </c>
      <c r="L19" s="275">
        <v>0.15341446811336731</v>
      </c>
      <c r="M19" s="276">
        <v>7.0220000000000002</v>
      </c>
      <c r="N19" s="277">
        <v>0.33206594829733188</v>
      </c>
      <c r="O19" s="277">
        <v>2.8557671553570541</v>
      </c>
      <c r="P19" s="278">
        <v>35</v>
      </c>
      <c r="Q19" s="279">
        <v>5</v>
      </c>
      <c r="R19" s="279">
        <v>43</v>
      </c>
    </row>
    <row r="20" spans="1:18" ht="16.5">
      <c r="A20" s="267" t="s">
        <v>119</v>
      </c>
      <c r="B20" s="268" t="s">
        <v>277</v>
      </c>
      <c r="C20" s="269" t="s">
        <v>70</v>
      </c>
      <c r="D20" s="270">
        <v>0.72782574453484405</v>
      </c>
      <c r="E20" s="271">
        <v>909</v>
      </c>
      <c r="F20" s="272" t="s">
        <v>125</v>
      </c>
      <c r="G20" s="280" t="s">
        <v>234</v>
      </c>
      <c r="H20" s="273">
        <v>3</v>
      </c>
      <c r="I20" s="274">
        <v>3004.1280000000002</v>
      </c>
      <c r="J20" s="275">
        <v>4.2349817512381982E-2</v>
      </c>
      <c r="K20" s="275">
        <v>0.37294428760890991</v>
      </c>
      <c r="L20" s="275">
        <v>0.19806080167023507</v>
      </c>
      <c r="M20" s="276">
        <v>11.64</v>
      </c>
      <c r="N20" s="277">
        <v>0.39945035630971781</v>
      </c>
      <c r="O20" s="277">
        <v>21.86990700795705</v>
      </c>
      <c r="P20" s="278">
        <v>68</v>
      </c>
      <c r="Q20" s="279">
        <v>12</v>
      </c>
      <c r="R20" s="279">
        <v>657</v>
      </c>
    </row>
    <row r="21" spans="1:18" ht="16.5">
      <c r="A21" s="267" t="s">
        <v>119</v>
      </c>
      <c r="B21" s="268" t="s">
        <v>279</v>
      </c>
      <c r="C21" s="269" t="s">
        <v>67</v>
      </c>
      <c r="D21" s="270">
        <v>0.83563785656463685</v>
      </c>
      <c r="E21" s="271">
        <v>5325</v>
      </c>
      <c r="F21" s="272" t="s">
        <v>123</v>
      </c>
      <c r="G21" s="280" t="s">
        <v>222</v>
      </c>
      <c r="H21" s="273">
        <v>2</v>
      </c>
      <c r="I21" s="274">
        <v>1795.8829999999998</v>
      </c>
      <c r="J21" s="275">
        <v>3.6507021375438285E-2</v>
      </c>
      <c r="K21" s="275">
        <v>0.35167937936639299</v>
      </c>
      <c r="L21" s="275">
        <v>8.0832732162956569E-2</v>
      </c>
      <c r="M21" s="276">
        <v>4.55</v>
      </c>
      <c r="N21" s="277">
        <v>0</v>
      </c>
      <c r="O21" s="277">
        <v>1.5591216131563137</v>
      </c>
      <c r="P21" s="278">
        <v>37</v>
      </c>
      <c r="Q21" s="279">
        <v>0</v>
      </c>
      <c r="R21" s="279">
        <v>28</v>
      </c>
    </row>
    <row r="22" spans="1:18" ht="16.5">
      <c r="A22" s="267" t="s">
        <v>119</v>
      </c>
      <c r="B22" s="268" t="s">
        <v>281</v>
      </c>
      <c r="C22" s="269" t="s">
        <v>70</v>
      </c>
      <c r="D22" s="270">
        <v>0.77250000000000008</v>
      </c>
      <c r="E22" s="271">
        <v>3600</v>
      </c>
      <c r="F22" s="272" t="s">
        <v>123</v>
      </c>
      <c r="G22" s="280" t="s">
        <v>221</v>
      </c>
      <c r="H22" s="273">
        <v>1</v>
      </c>
      <c r="I22" s="274">
        <v>1926.9739999999999</v>
      </c>
      <c r="J22" s="275">
        <v>2.0438732906038152E-2</v>
      </c>
      <c r="K22" s="275">
        <v>0.39226006485093645</v>
      </c>
      <c r="L22" s="275">
        <v>0.10897915592011102</v>
      </c>
      <c r="M22" s="276">
        <v>11.087999999999999</v>
      </c>
      <c r="N22" s="277">
        <v>0</v>
      </c>
      <c r="O22" s="277">
        <v>6.4868545190542273</v>
      </c>
      <c r="P22" s="278">
        <v>17</v>
      </c>
      <c r="Q22" s="279">
        <v>0</v>
      </c>
      <c r="R22" s="279">
        <v>125</v>
      </c>
    </row>
    <row r="23" spans="1:18" ht="16.5">
      <c r="A23" s="267" t="s">
        <v>119</v>
      </c>
      <c r="B23" s="268" t="s">
        <v>285</v>
      </c>
      <c r="C23" s="269" t="s">
        <v>70</v>
      </c>
      <c r="D23" s="270">
        <v>0.74307046920340847</v>
      </c>
      <c r="E23" s="271">
        <v>4709</v>
      </c>
      <c r="F23" s="272" t="s">
        <v>121</v>
      </c>
      <c r="G23" s="280" t="s">
        <v>212</v>
      </c>
      <c r="H23" s="273">
        <v>5</v>
      </c>
      <c r="I23" s="274">
        <v>506.29700000000003</v>
      </c>
      <c r="J23" s="275">
        <v>3.6597292565210812E-2</v>
      </c>
      <c r="K23" s="275">
        <v>0.36297725452975549</v>
      </c>
      <c r="L23" s="275">
        <v>0.19570949843432403</v>
      </c>
      <c r="M23" s="276">
        <v>8.9280000000000008</v>
      </c>
      <c r="N23" s="277">
        <v>0</v>
      </c>
      <c r="O23" s="277">
        <v>7.3079635075854679</v>
      </c>
      <c r="P23" s="278">
        <v>5</v>
      </c>
      <c r="Q23" s="279">
        <v>1</v>
      </c>
      <c r="R23" s="279">
        <v>45</v>
      </c>
    </row>
    <row r="24" spans="1:18" ht="16.5">
      <c r="A24" s="267" t="s">
        <v>119</v>
      </c>
      <c r="B24" s="268" t="s">
        <v>287</v>
      </c>
      <c r="C24" s="269" t="s">
        <v>70</v>
      </c>
      <c r="D24" s="270">
        <v>0.74407972968176095</v>
      </c>
      <c r="E24" s="271">
        <v>2152</v>
      </c>
      <c r="F24" s="272" t="s">
        <v>121</v>
      </c>
      <c r="G24" s="280" t="s">
        <v>209</v>
      </c>
      <c r="H24" s="273">
        <v>3</v>
      </c>
      <c r="I24" s="274">
        <v>1868.711</v>
      </c>
      <c r="J24" s="275">
        <v>1.1094218524821326E-2</v>
      </c>
      <c r="K24" s="275">
        <v>0.37547007159038664</v>
      </c>
      <c r="L24" s="275">
        <v>0.13536177031878763</v>
      </c>
      <c r="M24" s="276">
        <v>7.05</v>
      </c>
      <c r="N24" s="277">
        <v>0</v>
      </c>
      <c r="O24" s="277">
        <v>2.7826667686977813</v>
      </c>
      <c r="P24" s="278">
        <v>21</v>
      </c>
      <c r="Q24" s="279">
        <v>0</v>
      </c>
      <c r="R24" s="279">
        <v>52</v>
      </c>
    </row>
    <row r="25" spans="1:18" ht="16.5">
      <c r="A25" s="267" t="s">
        <v>119</v>
      </c>
      <c r="B25" s="268" t="s">
        <v>289</v>
      </c>
      <c r="C25" s="269" t="s">
        <v>70</v>
      </c>
      <c r="D25" s="270">
        <v>0.74820104779397767</v>
      </c>
      <c r="E25" s="271">
        <v>113</v>
      </c>
      <c r="F25" s="272" t="s">
        <v>124</v>
      </c>
      <c r="G25" s="280" t="s">
        <v>228</v>
      </c>
      <c r="H25" s="273">
        <v>7</v>
      </c>
      <c r="I25" s="274">
        <v>2242.8220000000001</v>
      </c>
      <c r="J25" s="275">
        <v>5.4021881672239494E-2</v>
      </c>
      <c r="K25" s="275">
        <v>0.35666579884580984</v>
      </c>
      <c r="L25" s="275">
        <v>0.21490782594427912</v>
      </c>
      <c r="M25" s="276">
        <v>15.6</v>
      </c>
      <c r="N25" s="277">
        <v>0</v>
      </c>
      <c r="O25" s="277">
        <v>17.923847723983446</v>
      </c>
      <c r="P25" s="278">
        <v>49</v>
      </c>
      <c r="Q25" s="279">
        <v>0</v>
      </c>
      <c r="R25" s="279">
        <v>402</v>
      </c>
    </row>
    <row r="26" spans="1:18" ht="16.5">
      <c r="A26" s="267" t="s">
        <v>119</v>
      </c>
      <c r="B26" s="268" t="s">
        <v>291</v>
      </c>
      <c r="C26" s="269" t="s">
        <v>70</v>
      </c>
      <c r="D26" s="270">
        <v>0.78139425008981667</v>
      </c>
      <c r="E26" s="271">
        <v>8866</v>
      </c>
      <c r="F26" s="272" t="s">
        <v>120</v>
      </c>
      <c r="G26" s="280" t="s">
        <v>206</v>
      </c>
      <c r="H26" s="273">
        <v>3</v>
      </c>
      <c r="I26" s="274">
        <v>704.21100000000001</v>
      </c>
      <c r="J26" s="275">
        <v>3.6078346866986806E-2</v>
      </c>
      <c r="K26" s="275">
        <v>0.40802483955778412</v>
      </c>
      <c r="L26" s="275">
        <v>0.16330332812182713</v>
      </c>
      <c r="M26" s="276">
        <v>9.7379999999999995</v>
      </c>
      <c r="N26" s="277">
        <v>0</v>
      </c>
      <c r="O26" s="277">
        <v>9.0881852172147273</v>
      </c>
      <c r="P26" s="278">
        <v>16</v>
      </c>
      <c r="Q26" s="279">
        <v>0</v>
      </c>
      <c r="R26" s="279">
        <v>64</v>
      </c>
    </row>
    <row r="27" spans="1:18" ht="16.5">
      <c r="A27" s="267" t="s">
        <v>119</v>
      </c>
      <c r="B27" s="268" t="s">
        <v>526</v>
      </c>
      <c r="C27" s="269" t="s">
        <v>70</v>
      </c>
      <c r="D27" s="270">
        <v>0.77269230769230768</v>
      </c>
      <c r="E27" s="271">
        <v>306</v>
      </c>
      <c r="F27" s="272" t="s">
        <v>124</v>
      </c>
      <c r="G27" s="280" t="s">
        <v>473</v>
      </c>
      <c r="H27" s="273">
        <v>1</v>
      </c>
      <c r="I27" s="274">
        <v>4299.9520000000002</v>
      </c>
      <c r="J27" s="275">
        <v>3.9680117484144309E-2</v>
      </c>
      <c r="K27" s="275">
        <v>0.37072074126062704</v>
      </c>
      <c r="L27" s="275">
        <v>0.15860642165307892</v>
      </c>
      <c r="M27" s="276">
        <v>13.026</v>
      </c>
      <c r="N27" s="277">
        <v>0.25581680911786919</v>
      </c>
      <c r="O27" s="277">
        <v>10.581513468057317</v>
      </c>
      <c r="P27" s="278">
        <v>85</v>
      </c>
      <c r="Q27" s="279">
        <v>11</v>
      </c>
      <c r="R27" s="279">
        <v>455</v>
      </c>
    </row>
    <row r="28" spans="1:18" ht="16.5">
      <c r="A28" s="267" t="s">
        <v>119</v>
      </c>
      <c r="B28" s="268" t="s">
        <v>297</v>
      </c>
      <c r="C28" s="269" t="s">
        <v>67</v>
      </c>
      <c r="D28" s="270">
        <v>0.83966003325655669</v>
      </c>
      <c r="E28" s="271">
        <v>3804</v>
      </c>
      <c r="F28" s="272" t="s">
        <v>126</v>
      </c>
      <c r="G28" s="280" t="s">
        <v>238</v>
      </c>
      <c r="H28" s="273">
        <v>8</v>
      </c>
      <c r="I28" s="274">
        <v>1800.0889999999999</v>
      </c>
      <c r="J28" s="275">
        <v>4.2064319218984791E-2</v>
      </c>
      <c r="K28" s="275">
        <v>0.2767476356313987</v>
      </c>
      <c r="L28" s="275">
        <v>0.18554638131781262</v>
      </c>
      <c r="M28" s="276">
        <v>8.2080000000000002</v>
      </c>
      <c r="N28" s="277">
        <v>0</v>
      </c>
      <c r="O28" s="277">
        <v>1.8887954984447992</v>
      </c>
      <c r="P28" s="278">
        <v>4</v>
      </c>
      <c r="Q28" s="279">
        <v>0</v>
      </c>
      <c r="R28" s="279">
        <v>34</v>
      </c>
    </row>
    <row r="29" spans="1:18" ht="16.5">
      <c r="A29" s="267" t="s">
        <v>119</v>
      </c>
      <c r="B29" s="268" t="s">
        <v>305</v>
      </c>
      <c r="C29" s="269" t="s">
        <v>70</v>
      </c>
      <c r="D29" s="270">
        <v>0.77010020695928227</v>
      </c>
      <c r="E29" s="271">
        <v>9916</v>
      </c>
      <c r="F29" s="272" t="s">
        <v>123</v>
      </c>
      <c r="G29" s="280" t="s">
        <v>224</v>
      </c>
      <c r="H29" s="273">
        <v>9</v>
      </c>
      <c r="I29" s="274">
        <v>1673.8619999999999</v>
      </c>
      <c r="J29" s="275">
        <v>5.0824097105612046E-2</v>
      </c>
      <c r="K29" s="275">
        <v>0.36182834708548522</v>
      </c>
      <c r="L29" s="275">
        <v>7.6017208903414041E-2</v>
      </c>
      <c r="M29" s="276">
        <v>8.4760000000000009</v>
      </c>
      <c r="N29" s="277">
        <v>0.59742081485809473</v>
      </c>
      <c r="O29" s="277">
        <v>2.1507149334891409</v>
      </c>
      <c r="P29" s="278">
        <v>8</v>
      </c>
      <c r="Q29" s="279">
        <v>10</v>
      </c>
      <c r="R29" s="279">
        <v>37</v>
      </c>
    </row>
    <row r="30" spans="1:18" ht="16.5">
      <c r="A30" s="267" t="s">
        <v>119</v>
      </c>
      <c r="B30" s="268" t="s">
        <v>307</v>
      </c>
      <c r="C30" s="269" t="s">
        <v>70</v>
      </c>
      <c r="D30" s="270">
        <v>0.73458333333333337</v>
      </c>
      <c r="E30" s="271">
        <v>5370</v>
      </c>
      <c r="F30" s="272" t="s">
        <v>123</v>
      </c>
      <c r="G30" s="280" t="s">
        <v>224</v>
      </c>
      <c r="H30" s="273">
        <v>1</v>
      </c>
      <c r="I30" s="274">
        <v>1647.6469999999999</v>
      </c>
      <c r="J30" s="275">
        <v>3.1787413960921107E-2</v>
      </c>
      <c r="K30" s="275">
        <v>0.34352716193306732</v>
      </c>
      <c r="L30" s="275">
        <v>0.15415923435056175</v>
      </c>
      <c r="M30" s="276">
        <v>7.0519999999999996</v>
      </c>
      <c r="N30" s="277">
        <v>6.0692611949040055E-2</v>
      </c>
      <c r="O30" s="277">
        <v>1.9421635823692818</v>
      </c>
      <c r="P30" s="278">
        <v>0</v>
      </c>
      <c r="Q30" s="279">
        <v>1</v>
      </c>
      <c r="R30" s="279">
        <v>32</v>
      </c>
    </row>
    <row r="31" spans="1:18" ht="16.5">
      <c r="A31" s="267" t="s">
        <v>119</v>
      </c>
      <c r="B31" s="268" t="s">
        <v>309</v>
      </c>
      <c r="C31" s="269" t="s">
        <v>70</v>
      </c>
      <c r="D31" s="270">
        <v>0.71375000000000011</v>
      </c>
      <c r="E31" s="271">
        <v>8474</v>
      </c>
      <c r="F31" s="272" t="s">
        <v>120</v>
      </c>
      <c r="G31" s="280" t="s">
        <v>208</v>
      </c>
      <c r="H31" s="273">
        <v>1</v>
      </c>
      <c r="I31" s="274">
        <v>2314.105</v>
      </c>
      <c r="J31" s="275">
        <v>2.3605112648415517E-2</v>
      </c>
      <c r="K31" s="275">
        <v>0.32035776124897936</v>
      </c>
      <c r="L31" s="275">
        <v>0.14778931811650725</v>
      </c>
      <c r="M31" s="276">
        <v>9.6530000000000005</v>
      </c>
      <c r="N31" s="277">
        <v>4.3213250911259431E-2</v>
      </c>
      <c r="O31" s="277">
        <v>2.8088613092318631</v>
      </c>
      <c r="P31" s="278">
        <v>3</v>
      </c>
      <c r="Q31" s="279">
        <v>1</v>
      </c>
      <c r="R31" s="279">
        <v>65</v>
      </c>
    </row>
    <row r="32" spans="1:18" ht="16.5">
      <c r="A32" s="267" t="s">
        <v>119</v>
      </c>
      <c r="B32" s="268" t="s">
        <v>311</v>
      </c>
      <c r="C32" s="269" t="s">
        <v>67</v>
      </c>
      <c r="D32" s="270">
        <v>0.8482857142857142</v>
      </c>
      <c r="E32" s="271">
        <v>3588</v>
      </c>
      <c r="F32" s="272" t="s">
        <v>126</v>
      </c>
      <c r="G32" s="280" t="s">
        <v>238</v>
      </c>
      <c r="H32" s="273">
        <v>1</v>
      </c>
      <c r="I32" s="274">
        <v>2232.6379999999999</v>
      </c>
      <c r="J32" s="275">
        <v>2.4606212565715525E-2</v>
      </c>
      <c r="K32" s="275">
        <v>0.29021970718665158</v>
      </c>
      <c r="L32" s="275">
        <v>0.14511980894350093</v>
      </c>
      <c r="M32" s="276">
        <v>8.7409999999999997</v>
      </c>
      <c r="N32" s="277">
        <v>0</v>
      </c>
      <c r="O32" s="277">
        <v>5.3748077386481823</v>
      </c>
      <c r="P32" s="278">
        <v>15</v>
      </c>
      <c r="Q32" s="279">
        <v>0</v>
      </c>
      <c r="R32" s="279">
        <v>120</v>
      </c>
    </row>
    <row r="33" spans="1:18" ht="16.5">
      <c r="A33" s="267" t="s">
        <v>119</v>
      </c>
      <c r="B33" s="268" t="s">
        <v>313</v>
      </c>
      <c r="C33" s="269" t="s">
        <v>67</v>
      </c>
      <c r="D33" s="270">
        <v>0.84500000000000008</v>
      </c>
      <c r="E33" s="271">
        <v>2010</v>
      </c>
      <c r="F33" s="272" t="s">
        <v>120</v>
      </c>
      <c r="G33" s="280" t="s">
        <v>204</v>
      </c>
      <c r="H33" s="273">
        <v>1</v>
      </c>
      <c r="I33" s="274">
        <v>2084.4169999999999</v>
      </c>
      <c r="J33" s="275">
        <v>1.891576718093331E-2</v>
      </c>
      <c r="K33" s="275">
        <v>0.41710623907672167</v>
      </c>
      <c r="L33" s="275">
        <v>0.2640199574439645</v>
      </c>
      <c r="M33" s="276">
        <v>7.6970000000000001</v>
      </c>
      <c r="N33" s="277">
        <v>0</v>
      </c>
      <c r="O33" s="277">
        <v>0.911525860708294</v>
      </c>
      <c r="P33" s="278">
        <v>40</v>
      </c>
      <c r="Q33" s="279">
        <v>1</v>
      </c>
      <c r="R33" s="279">
        <v>19</v>
      </c>
    </row>
    <row r="34" spans="1:18" ht="16.5">
      <c r="A34" s="267" t="s">
        <v>119</v>
      </c>
      <c r="B34" s="268" t="s">
        <v>542</v>
      </c>
      <c r="C34" s="269" t="s">
        <v>70</v>
      </c>
      <c r="D34" s="270">
        <v>0.72760000000000002</v>
      </c>
      <c r="E34" s="271">
        <v>3472</v>
      </c>
      <c r="F34" s="272" t="s">
        <v>129</v>
      </c>
      <c r="G34" s="280" t="s">
        <v>243</v>
      </c>
      <c r="H34" s="273">
        <v>1</v>
      </c>
      <c r="I34" s="274">
        <v>1790.9649999999999</v>
      </c>
      <c r="J34" s="275">
        <v>1.8696287793780159E-2</v>
      </c>
      <c r="K34" s="275">
        <v>0.41476974447822862</v>
      </c>
      <c r="L34" s="275">
        <v>0.22222656500824975</v>
      </c>
      <c r="M34" s="276">
        <v>11.090999999999999</v>
      </c>
      <c r="N34" s="277">
        <v>0</v>
      </c>
      <c r="O34" s="277">
        <v>45.338686127311256</v>
      </c>
      <c r="P34" s="278">
        <v>30</v>
      </c>
      <c r="Q34" s="279">
        <v>0</v>
      </c>
      <c r="R34" s="279">
        <v>812</v>
      </c>
    </row>
    <row r="35" spans="1:18" ht="16.5">
      <c r="A35" s="267" t="s">
        <v>119</v>
      </c>
      <c r="B35" s="268" t="s">
        <v>317</v>
      </c>
      <c r="C35" s="269" t="s">
        <v>70</v>
      </c>
      <c r="D35" s="270">
        <v>0.78636437230156675</v>
      </c>
      <c r="E35" s="271">
        <v>5602</v>
      </c>
      <c r="F35" s="272" t="s">
        <v>124</v>
      </c>
      <c r="G35" s="280" t="s">
        <v>229</v>
      </c>
      <c r="H35" s="273">
        <v>2</v>
      </c>
      <c r="I35" s="274">
        <v>4422.7049999999999</v>
      </c>
      <c r="J35" s="275">
        <v>5.2865731964592731E-2</v>
      </c>
      <c r="K35" s="275">
        <v>0.36067898606651533</v>
      </c>
      <c r="L35" s="275">
        <v>0.25821301669453423</v>
      </c>
      <c r="M35" s="276">
        <v>14.023999999999999</v>
      </c>
      <c r="N35" s="277">
        <v>0.1582741783591716</v>
      </c>
      <c r="O35" s="277">
        <v>13.317641579078867</v>
      </c>
      <c r="P35" s="278">
        <v>92</v>
      </c>
      <c r="Q35" s="279">
        <v>7</v>
      </c>
      <c r="R35" s="279">
        <v>589</v>
      </c>
    </row>
    <row r="36" spans="1:18" ht="16.5">
      <c r="A36" s="267" t="s">
        <v>119</v>
      </c>
      <c r="B36" s="268" t="s">
        <v>321</v>
      </c>
      <c r="C36" s="269" t="s">
        <v>70</v>
      </c>
      <c r="D36" s="270">
        <v>0.76266810566285781</v>
      </c>
      <c r="E36" s="271">
        <v>4490</v>
      </c>
      <c r="F36" s="272" t="s">
        <v>120</v>
      </c>
      <c r="G36" s="280" t="s">
        <v>206</v>
      </c>
      <c r="H36" s="273">
        <v>5</v>
      </c>
      <c r="I36" s="274">
        <v>536.54300000000001</v>
      </c>
      <c r="J36" s="275">
        <v>1.1798830163190929E-2</v>
      </c>
      <c r="K36" s="275">
        <v>0.43362634240720493</v>
      </c>
      <c r="L36" s="275">
        <v>8.2006474783940894E-2</v>
      </c>
      <c r="M36" s="276">
        <v>7.9690000000000003</v>
      </c>
      <c r="N36" s="277">
        <v>0</v>
      </c>
      <c r="O36" s="277">
        <v>4.1003237391970444</v>
      </c>
      <c r="P36" s="278">
        <v>24</v>
      </c>
      <c r="Q36" s="279">
        <v>0</v>
      </c>
      <c r="R36" s="279">
        <v>22</v>
      </c>
    </row>
    <row r="37" spans="1:18" ht="16.5">
      <c r="A37" s="267" t="s">
        <v>119</v>
      </c>
      <c r="B37" s="268" t="s">
        <v>549</v>
      </c>
      <c r="C37" s="269" t="s">
        <v>70</v>
      </c>
      <c r="D37" s="270">
        <v>0.74212365512250533</v>
      </c>
      <c r="E37" s="271">
        <v>6852</v>
      </c>
      <c r="F37" s="272" t="s">
        <v>123</v>
      </c>
      <c r="G37" s="280" t="s">
        <v>221</v>
      </c>
      <c r="H37" s="273">
        <v>5</v>
      </c>
      <c r="I37" s="274">
        <v>531.51300000000003</v>
      </c>
      <c r="J37" s="275">
        <v>1.3955623082400991E-2</v>
      </c>
      <c r="K37" s="275">
        <v>0.3892641813480161</v>
      </c>
      <c r="L37" s="275">
        <v>0.12229239924517367</v>
      </c>
      <c r="M37" s="276">
        <v>10.194000000000001</v>
      </c>
      <c r="N37" s="277">
        <v>0</v>
      </c>
      <c r="O37" s="277">
        <v>10.724102703038307</v>
      </c>
      <c r="P37" s="278">
        <v>2</v>
      </c>
      <c r="Q37" s="279">
        <v>0</v>
      </c>
      <c r="R37" s="279">
        <v>57</v>
      </c>
    </row>
    <row r="38" spans="1:18" ht="16.5">
      <c r="A38" s="267" t="s">
        <v>119</v>
      </c>
      <c r="B38" s="268" t="s">
        <v>323</v>
      </c>
      <c r="C38" s="269" t="s">
        <v>70</v>
      </c>
      <c r="D38" s="270">
        <v>0.75639999999999996</v>
      </c>
      <c r="E38" s="271">
        <v>3730</v>
      </c>
      <c r="F38" s="272" t="s">
        <v>121</v>
      </c>
      <c r="G38" s="280" t="s">
        <v>210</v>
      </c>
      <c r="H38" s="273">
        <v>1</v>
      </c>
      <c r="I38" s="274">
        <v>2084.8420000000001</v>
      </c>
      <c r="J38" s="275">
        <v>1.5698202766977764E-2</v>
      </c>
      <c r="K38" s="275">
        <v>0.40106455032372479</v>
      </c>
      <c r="L38" s="275">
        <v>0.18706453534608378</v>
      </c>
      <c r="M38" s="276">
        <v>6.2190000000000003</v>
      </c>
      <c r="N38" s="277">
        <v>0</v>
      </c>
      <c r="O38" s="277">
        <v>5.276179202069029</v>
      </c>
      <c r="P38" s="278">
        <v>9</v>
      </c>
      <c r="Q38" s="279">
        <v>0</v>
      </c>
      <c r="R38" s="279">
        <v>110</v>
      </c>
    </row>
    <row r="39" spans="1:18" ht="16.5">
      <c r="A39" s="267" t="s">
        <v>119</v>
      </c>
      <c r="B39" s="268" t="s">
        <v>325</v>
      </c>
      <c r="C39" s="269" t="s">
        <v>67</v>
      </c>
      <c r="D39" s="270">
        <v>0.82584269154944057</v>
      </c>
      <c r="E39" s="271">
        <v>2720</v>
      </c>
      <c r="F39" s="272" t="s">
        <v>129</v>
      </c>
      <c r="G39" s="280" t="s">
        <v>243</v>
      </c>
      <c r="H39" s="273">
        <v>2</v>
      </c>
      <c r="I39" s="274">
        <v>1735.605</v>
      </c>
      <c r="J39" s="275">
        <v>4.3958509113435108E-3</v>
      </c>
      <c r="K39" s="275">
        <v>0.45855139962097519</v>
      </c>
      <c r="L39" s="275">
        <v>0.13194246386706654</v>
      </c>
      <c r="M39" s="276">
        <v>9.0969999999999995</v>
      </c>
      <c r="N39" s="277">
        <v>0</v>
      </c>
      <c r="O39" s="277">
        <v>27.944146277522822</v>
      </c>
      <c r="P39" s="278">
        <v>92</v>
      </c>
      <c r="Q39" s="279">
        <v>0</v>
      </c>
      <c r="R39" s="279">
        <v>485</v>
      </c>
    </row>
    <row r="40" spans="1:18" ht="16.5">
      <c r="A40" s="267" t="s">
        <v>119</v>
      </c>
      <c r="B40" s="268" t="s">
        <v>327</v>
      </c>
      <c r="C40" s="269" t="s">
        <v>67</v>
      </c>
      <c r="D40" s="270">
        <v>0.81739130434782614</v>
      </c>
      <c r="E40" s="271">
        <v>5946</v>
      </c>
      <c r="F40" s="272" t="s">
        <v>123</v>
      </c>
      <c r="G40" s="280" t="s">
        <v>222</v>
      </c>
      <c r="H40" s="273">
        <v>1</v>
      </c>
      <c r="I40" s="274">
        <v>1812.5139999999999</v>
      </c>
      <c r="J40" s="275">
        <v>9.8370428781404604E-3</v>
      </c>
      <c r="K40" s="275">
        <v>0.34414600569115184</v>
      </c>
      <c r="L40" s="275">
        <v>0.13186105045257582</v>
      </c>
      <c r="M40" s="276">
        <v>4.8029999999999999</v>
      </c>
      <c r="N40" s="277">
        <v>0</v>
      </c>
      <c r="O40" s="277">
        <v>2.8137713694901119</v>
      </c>
      <c r="P40" s="278">
        <v>3</v>
      </c>
      <c r="Q40" s="279">
        <v>0</v>
      </c>
      <c r="R40" s="279">
        <v>51</v>
      </c>
    </row>
    <row r="41" spans="1:18" ht="16.5">
      <c r="A41" s="267" t="s">
        <v>119</v>
      </c>
      <c r="B41" s="268" t="s">
        <v>331</v>
      </c>
      <c r="C41" s="269" t="s">
        <v>70</v>
      </c>
      <c r="D41" s="270">
        <v>0.79102161879502297</v>
      </c>
      <c r="E41" s="271">
        <v>226</v>
      </c>
      <c r="F41" s="272" t="s">
        <v>121</v>
      </c>
      <c r="G41" s="280" t="s">
        <v>212</v>
      </c>
      <c r="H41" s="273">
        <v>2</v>
      </c>
      <c r="I41" s="274">
        <v>2124.605</v>
      </c>
      <c r="J41" s="275">
        <v>1.3421834749102612E-2</v>
      </c>
      <c r="K41" s="275">
        <v>0.36554140493964582</v>
      </c>
      <c r="L41" s="275">
        <v>0.17480274254345429</v>
      </c>
      <c r="M41" s="276">
        <v>6.7050000000000001</v>
      </c>
      <c r="N41" s="277">
        <v>0.32947300792382583</v>
      </c>
      <c r="O41" s="277">
        <v>8.095622480414006</v>
      </c>
      <c r="P41" s="278">
        <v>6</v>
      </c>
      <c r="Q41" s="279">
        <v>7</v>
      </c>
      <c r="R41" s="279">
        <v>182</v>
      </c>
    </row>
    <row r="42" spans="1:18" ht="16.5">
      <c r="A42" s="267" t="s">
        <v>119</v>
      </c>
      <c r="B42" s="268" t="s">
        <v>337</v>
      </c>
      <c r="C42" s="269" t="s">
        <v>67</v>
      </c>
      <c r="D42" s="270">
        <v>0.81712809334026293</v>
      </c>
      <c r="E42" s="271">
        <v>4327</v>
      </c>
      <c r="F42" s="272" t="s">
        <v>122</v>
      </c>
      <c r="G42" s="280" t="s">
        <v>215</v>
      </c>
      <c r="H42" s="273">
        <v>6</v>
      </c>
      <c r="I42" s="274">
        <v>1770.1899999999998</v>
      </c>
      <c r="J42" s="275">
        <v>2.6522759937307298E-2</v>
      </c>
      <c r="K42" s="275">
        <v>0.37218921369755276</v>
      </c>
      <c r="L42" s="275">
        <v>0.10337873335630639</v>
      </c>
      <c r="M42" s="276">
        <v>9.2289999999999992</v>
      </c>
      <c r="N42" s="277">
        <v>0.4519288889893176</v>
      </c>
      <c r="O42" s="277">
        <v>4.8582355566351643</v>
      </c>
      <c r="P42" s="278">
        <v>4</v>
      </c>
      <c r="Q42" s="279">
        <v>8</v>
      </c>
      <c r="R42" s="279">
        <v>86</v>
      </c>
    </row>
    <row r="43" spans="1:18" ht="16.5">
      <c r="A43" s="267" t="s">
        <v>119</v>
      </c>
      <c r="B43" s="268" t="s">
        <v>341</v>
      </c>
      <c r="C43" s="269" t="s">
        <v>70</v>
      </c>
      <c r="D43" s="270">
        <v>0.75744367986287475</v>
      </c>
      <c r="E43" s="271">
        <v>9252</v>
      </c>
      <c r="F43" s="272" t="s">
        <v>121</v>
      </c>
      <c r="G43" s="280" t="s">
        <v>213</v>
      </c>
      <c r="H43" s="273">
        <v>7</v>
      </c>
      <c r="I43" s="274">
        <v>1875.463</v>
      </c>
      <c r="J43" s="275">
        <v>3.8955868621984004E-2</v>
      </c>
      <c r="K43" s="275">
        <v>0.37806222799028272</v>
      </c>
      <c r="L43" s="275">
        <v>9.4728164758887554E-2</v>
      </c>
      <c r="M43" s="276">
        <v>8.4809999999999999</v>
      </c>
      <c r="N43" s="277">
        <v>5.3320166806809836E-2</v>
      </c>
      <c r="O43" s="277">
        <v>5.0120956798401251</v>
      </c>
      <c r="P43" s="278">
        <v>25</v>
      </c>
      <c r="Q43" s="279">
        <v>1</v>
      </c>
      <c r="R43" s="279">
        <v>94</v>
      </c>
    </row>
    <row r="44" spans="1:18" ht="16.5">
      <c r="A44" s="267" t="s">
        <v>119</v>
      </c>
      <c r="B44" s="268" t="s">
        <v>347</v>
      </c>
      <c r="C44" s="269" t="s">
        <v>70</v>
      </c>
      <c r="D44" s="270">
        <v>0.72609493467676911</v>
      </c>
      <c r="E44" s="271">
        <v>3388</v>
      </c>
      <c r="F44" s="272" t="s">
        <v>122</v>
      </c>
      <c r="G44" s="280" t="s">
        <v>219</v>
      </c>
      <c r="H44" s="273">
        <v>6</v>
      </c>
      <c r="I44" s="274">
        <v>1356.9189999999999</v>
      </c>
      <c r="J44" s="275">
        <v>2.9114988085067614E-2</v>
      </c>
      <c r="K44" s="275">
        <v>0.40341971815843591</v>
      </c>
      <c r="L44" s="275">
        <v>0.20561286266903181</v>
      </c>
      <c r="M44" s="276">
        <v>11.073</v>
      </c>
      <c r="N44" s="277">
        <v>0.29478546619216034</v>
      </c>
      <c r="O44" s="277">
        <v>3.0215510284696436</v>
      </c>
      <c r="P44" s="278">
        <v>9</v>
      </c>
      <c r="Q44" s="279">
        <v>4</v>
      </c>
      <c r="R44" s="279">
        <v>41</v>
      </c>
    </row>
    <row r="45" spans="1:18" ht="16.5">
      <c r="A45" s="267" t="s">
        <v>119</v>
      </c>
      <c r="B45" s="268" t="s">
        <v>349</v>
      </c>
      <c r="C45" s="269" t="s">
        <v>67</v>
      </c>
      <c r="D45" s="270">
        <v>0.8470833333333333</v>
      </c>
      <c r="E45" s="271">
        <v>7341</v>
      </c>
      <c r="F45" s="272" t="s">
        <v>122</v>
      </c>
      <c r="G45" s="280" t="s">
        <v>215</v>
      </c>
      <c r="H45" s="273">
        <v>1</v>
      </c>
      <c r="I45" s="274">
        <v>1829.0730000000001</v>
      </c>
      <c r="J45" s="275">
        <v>3.0836258490510929E-2</v>
      </c>
      <c r="K45" s="275">
        <v>0.32020603090589839</v>
      </c>
      <c r="L45" s="275">
        <v>0.12191968281200367</v>
      </c>
      <c r="M45" s="276">
        <v>6.9450000000000003</v>
      </c>
      <c r="N45" s="277">
        <v>0.76541504904396918</v>
      </c>
      <c r="O45" s="277">
        <v>1.7495201121005011</v>
      </c>
      <c r="P45" s="278">
        <v>0</v>
      </c>
      <c r="Q45" s="279">
        <v>14</v>
      </c>
      <c r="R45" s="279">
        <v>32</v>
      </c>
    </row>
    <row r="46" spans="1:18" ht="16.5">
      <c r="A46" s="267" t="s">
        <v>119</v>
      </c>
      <c r="B46" s="268" t="s">
        <v>351</v>
      </c>
      <c r="C46" s="269" t="s">
        <v>67</v>
      </c>
      <c r="D46" s="270">
        <v>0.8141465653262201</v>
      </c>
      <c r="E46" s="271">
        <v>3115</v>
      </c>
      <c r="F46" s="272" t="s">
        <v>125</v>
      </c>
      <c r="G46" s="280" t="s">
        <v>237</v>
      </c>
      <c r="H46" s="273">
        <v>2</v>
      </c>
      <c r="I46" s="274">
        <v>2364.8340000000003</v>
      </c>
      <c r="J46" s="275">
        <v>2.7747680262044685E-2</v>
      </c>
      <c r="K46" s="275">
        <v>0.38594678608332483</v>
      </c>
      <c r="L46" s="275">
        <v>0.16407071278576002</v>
      </c>
      <c r="M46" s="276">
        <v>9.5609999999999999</v>
      </c>
      <c r="N46" s="277">
        <v>4.2286266181896903E-2</v>
      </c>
      <c r="O46" s="277">
        <v>8.3726807040155879</v>
      </c>
      <c r="P46" s="278">
        <v>39</v>
      </c>
      <c r="Q46" s="279">
        <v>1</v>
      </c>
      <c r="R46" s="279">
        <v>198</v>
      </c>
    </row>
    <row r="47" spans="1:18" ht="16.5">
      <c r="A47" s="267" t="s">
        <v>119</v>
      </c>
      <c r="B47" s="268" t="s">
        <v>353</v>
      </c>
      <c r="C47" s="269" t="s">
        <v>70</v>
      </c>
      <c r="D47" s="270">
        <v>0.71707913382213695</v>
      </c>
      <c r="E47" s="271">
        <v>7903</v>
      </c>
      <c r="F47" s="272" t="s">
        <v>123</v>
      </c>
      <c r="G47" s="280" t="s">
        <v>224</v>
      </c>
      <c r="H47" s="273">
        <v>6</v>
      </c>
      <c r="I47" s="274">
        <v>1158.0810000000001</v>
      </c>
      <c r="J47" s="275">
        <v>3.1789057596743046E-2</v>
      </c>
      <c r="K47" s="275">
        <v>0.35609696131405566</v>
      </c>
      <c r="L47" s="275">
        <v>0.22998160147188224</v>
      </c>
      <c r="M47" s="276">
        <v>11.961</v>
      </c>
      <c r="N47" s="277">
        <v>0</v>
      </c>
      <c r="O47" s="277">
        <v>31.949405956923563</v>
      </c>
      <c r="P47" s="278">
        <v>11</v>
      </c>
      <c r="Q47" s="279">
        <v>0</v>
      </c>
      <c r="R47" s="279">
        <v>372</v>
      </c>
    </row>
    <row r="48" spans="1:18" ht="16.5">
      <c r="A48" s="267" t="s">
        <v>119</v>
      </c>
      <c r="B48" s="268" t="s">
        <v>357</v>
      </c>
      <c r="C48" s="269" t="s">
        <v>70</v>
      </c>
      <c r="D48" s="270">
        <v>0.7799811688651439</v>
      </c>
      <c r="E48" s="271">
        <v>6045</v>
      </c>
      <c r="F48" s="272" t="s">
        <v>124</v>
      </c>
      <c r="G48" s="280" t="s">
        <v>229</v>
      </c>
      <c r="H48" s="273">
        <v>2</v>
      </c>
      <c r="I48" s="274">
        <v>1720.13</v>
      </c>
      <c r="J48" s="275">
        <v>3.8493434028183601E-2</v>
      </c>
      <c r="K48" s="275">
        <v>0.40052397457143696</v>
      </c>
      <c r="L48" s="275">
        <v>0.32206868085551671</v>
      </c>
      <c r="M48" s="276">
        <v>14.849</v>
      </c>
      <c r="N48" s="277">
        <v>0.11627028189729845</v>
      </c>
      <c r="O48" s="277">
        <v>5.9297843767622211</v>
      </c>
      <c r="P48" s="278">
        <v>30</v>
      </c>
      <c r="Q48" s="279">
        <v>2</v>
      </c>
      <c r="R48" s="279">
        <v>102</v>
      </c>
    </row>
    <row r="49" spans="1:18" ht="16.5">
      <c r="A49" s="267" t="s">
        <v>119</v>
      </c>
      <c r="B49" s="268" t="s">
        <v>361</v>
      </c>
      <c r="C49" s="269" t="s">
        <v>70</v>
      </c>
      <c r="D49" s="270">
        <v>0.76319999999999999</v>
      </c>
      <c r="E49" s="271">
        <v>6601</v>
      </c>
      <c r="F49" s="272" t="s">
        <v>121</v>
      </c>
      <c r="G49" s="280" t="s">
        <v>210</v>
      </c>
      <c r="H49" s="273">
        <v>1</v>
      </c>
      <c r="I49" s="274">
        <v>2172.8139999999999</v>
      </c>
      <c r="J49" s="275">
        <v>3.0229887371762531E-2</v>
      </c>
      <c r="K49" s="275">
        <v>0.34144650074967065</v>
      </c>
      <c r="L49" s="275">
        <v>0.17243699549063571</v>
      </c>
      <c r="M49" s="276">
        <v>5.3179999999999996</v>
      </c>
      <c r="N49" s="277">
        <v>0</v>
      </c>
      <c r="O49" s="277">
        <v>2.3011633761564498</v>
      </c>
      <c r="P49" s="278">
        <v>17</v>
      </c>
      <c r="Q49" s="279">
        <v>0</v>
      </c>
      <c r="R49" s="279">
        <v>54</v>
      </c>
    </row>
    <row r="50" spans="1:18" ht="16.5">
      <c r="A50" s="267" t="s">
        <v>119</v>
      </c>
      <c r="B50" s="268" t="s">
        <v>363</v>
      </c>
      <c r="C50" s="269" t="s">
        <v>70</v>
      </c>
      <c r="D50" s="270">
        <v>0.7026900367155573</v>
      </c>
      <c r="E50" s="271">
        <v>8929</v>
      </c>
      <c r="F50" s="272" t="s">
        <v>121</v>
      </c>
      <c r="G50" s="280" t="s">
        <v>211</v>
      </c>
      <c r="H50" s="273">
        <v>2</v>
      </c>
      <c r="I50" s="274">
        <v>2100.4719999999998</v>
      </c>
      <c r="J50" s="275">
        <v>2.0198440003750887E-2</v>
      </c>
      <c r="K50" s="275">
        <v>0.36567590828273172</v>
      </c>
      <c r="L50" s="275">
        <v>0.17042675615094241</v>
      </c>
      <c r="M50" s="276">
        <v>10.654999999999999</v>
      </c>
      <c r="N50" s="277">
        <v>0.57130016491531432</v>
      </c>
      <c r="O50" s="277">
        <v>14.472937511187963</v>
      </c>
      <c r="P50" s="278">
        <v>21</v>
      </c>
      <c r="Q50" s="279">
        <v>12</v>
      </c>
      <c r="R50" s="279">
        <v>308</v>
      </c>
    </row>
    <row r="51" spans="1:18" ht="16.5">
      <c r="A51" s="267" t="s">
        <v>119</v>
      </c>
      <c r="B51" s="268" t="s">
        <v>365</v>
      </c>
      <c r="C51" s="269" t="s">
        <v>70</v>
      </c>
      <c r="D51" s="270">
        <v>0.79406626032166472</v>
      </c>
      <c r="E51" s="271">
        <v>9690</v>
      </c>
      <c r="F51" s="272" t="s">
        <v>121</v>
      </c>
      <c r="G51" s="280" t="s">
        <v>213</v>
      </c>
      <c r="H51" s="273">
        <v>2</v>
      </c>
      <c r="I51" s="274">
        <v>2325.6099999999997</v>
      </c>
      <c r="J51" s="275">
        <v>1.6906120225886195E-2</v>
      </c>
      <c r="K51" s="275">
        <v>0.38541598618123196</v>
      </c>
      <c r="L51" s="275">
        <v>6.4499206659758085E-2</v>
      </c>
      <c r="M51" s="276">
        <v>6.3609999999999998</v>
      </c>
      <c r="N51" s="277">
        <v>0.1289984133195162</v>
      </c>
      <c r="O51" s="277">
        <v>3.8699523995854856</v>
      </c>
      <c r="P51" s="278">
        <v>2</v>
      </c>
      <c r="Q51" s="279">
        <v>3</v>
      </c>
      <c r="R51" s="279">
        <v>90</v>
      </c>
    </row>
    <row r="52" spans="1:18" ht="16.5">
      <c r="A52" s="267" t="s">
        <v>119</v>
      </c>
      <c r="B52" s="268" t="s">
        <v>367</v>
      </c>
      <c r="C52" s="269" t="s">
        <v>70</v>
      </c>
      <c r="D52" s="270">
        <v>0.76730276982274459</v>
      </c>
      <c r="E52" s="271">
        <v>9546</v>
      </c>
      <c r="F52" s="272" t="s">
        <v>124</v>
      </c>
      <c r="G52" s="280" t="s">
        <v>473</v>
      </c>
      <c r="H52" s="273">
        <v>5</v>
      </c>
      <c r="I52" s="274">
        <v>819.16099999999994</v>
      </c>
      <c r="J52" s="275">
        <v>2.9402923984583787E-2</v>
      </c>
      <c r="K52" s="275">
        <v>0.33874482985319632</v>
      </c>
      <c r="L52" s="275">
        <v>0.13306297541020631</v>
      </c>
      <c r="M52" s="276">
        <v>14.343</v>
      </c>
      <c r="N52" s="277">
        <v>0.12207612422954707</v>
      </c>
      <c r="O52" s="277">
        <v>22.584082982466207</v>
      </c>
      <c r="P52" s="278">
        <v>3</v>
      </c>
      <c r="Q52" s="279">
        <v>1</v>
      </c>
      <c r="R52" s="279">
        <v>185</v>
      </c>
    </row>
    <row r="53" spans="1:18" ht="16.5">
      <c r="A53" s="267" t="s">
        <v>119</v>
      </c>
      <c r="B53" s="268" t="s">
        <v>369</v>
      </c>
      <c r="C53" s="269" t="s">
        <v>70</v>
      </c>
      <c r="D53" s="270">
        <v>0.73319713568828426</v>
      </c>
      <c r="E53" s="271">
        <v>604</v>
      </c>
      <c r="F53" s="272" t="s">
        <v>125</v>
      </c>
      <c r="G53" s="280" t="s">
        <v>233</v>
      </c>
      <c r="H53" s="273">
        <v>2</v>
      </c>
      <c r="I53" s="274">
        <v>1838.9059999999999</v>
      </c>
      <c r="J53" s="275">
        <v>2.3758891543189595E-2</v>
      </c>
      <c r="K53" s="275">
        <v>0.40828416280782415</v>
      </c>
      <c r="L53" s="275">
        <v>0.14356361880378879</v>
      </c>
      <c r="M53" s="276">
        <v>9.1790000000000003</v>
      </c>
      <c r="N53" s="277">
        <v>0.10876031727559755</v>
      </c>
      <c r="O53" s="277">
        <v>1.0332230141181769</v>
      </c>
      <c r="P53" s="278">
        <v>70</v>
      </c>
      <c r="Q53" s="279">
        <v>2</v>
      </c>
      <c r="R53" s="279">
        <v>19</v>
      </c>
    </row>
    <row r="54" spans="1:18" ht="16.5">
      <c r="A54" s="267" t="s">
        <v>119</v>
      </c>
      <c r="B54" s="268" t="s">
        <v>375</v>
      </c>
      <c r="C54" s="269" t="s">
        <v>70</v>
      </c>
      <c r="D54" s="270">
        <v>0.67624953346527561</v>
      </c>
      <c r="E54" s="271">
        <v>3767</v>
      </c>
      <c r="F54" s="272" t="s">
        <v>121</v>
      </c>
      <c r="G54" s="280" t="s">
        <v>211</v>
      </c>
      <c r="H54" s="273">
        <v>2</v>
      </c>
      <c r="I54" s="274">
        <v>1161.114</v>
      </c>
      <c r="J54" s="275">
        <v>4.130218930584776E-2</v>
      </c>
      <c r="K54" s="275">
        <v>0.37861438339825021</v>
      </c>
      <c r="L54" s="275">
        <v>0.24545393475576041</v>
      </c>
      <c r="M54" s="276">
        <v>13.332000000000001</v>
      </c>
      <c r="N54" s="277">
        <v>0.25837256290080041</v>
      </c>
      <c r="O54" s="277">
        <v>27.473615855118446</v>
      </c>
      <c r="P54" s="278">
        <v>12</v>
      </c>
      <c r="Q54" s="279">
        <v>3</v>
      </c>
      <c r="R54" s="279">
        <v>319</v>
      </c>
    </row>
    <row r="55" spans="1:18" ht="16.5">
      <c r="A55" s="267" t="s">
        <v>119</v>
      </c>
      <c r="B55" s="268" t="s">
        <v>377</v>
      </c>
      <c r="C55" s="269" t="s">
        <v>67</v>
      </c>
      <c r="D55" s="270">
        <v>0.83147933855716616</v>
      </c>
      <c r="E55" s="271">
        <v>8200</v>
      </c>
      <c r="F55" s="272" t="s">
        <v>124</v>
      </c>
      <c r="G55" s="280" t="s">
        <v>227</v>
      </c>
      <c r="H55" s="273">
        <v>5</v>
      </c>
      <c r="I55" s="274">
        <v>1670.902</v>
      </c>
      <c r="J55" s="275">
        <v>6.7123091141079116E-2</v>
      </c>
      <c r="K55" s="275">
        <v>0.2884749050518538</v>
      </c>
      <c r="L55" s="275">
        <v>0.23639926219491028</v>
      </c>
      <c r="M55" s="276">
        <v>11.005000000000001</v>
      </c>
      <c r="N55" s="277">
        <v>0</v>
      </c>
      <c r="O55" s="277">
        <v>2.9325478095064819</v>
      </c>
      <c r="P55" s="278">
        <v>7</v>
      </c>
      <c r="Q55" s="279">
        <v>0</v>
      </c>
      <c r="R55" s="279">
        <v>49</v>
      </c>
    </row>
    <row r="56" spans="1:18" ht="16.5">
      <c r="A56" s="267" t="s">
        <v>119</v>
      </c>
      <c r="B56" s="268" t="s">
        <v>379</v>
      </c>
      <c r="C56" s="269" t="s">
        <v>70</v>
      </c>
      <c r="D56" s="270">
        <v>0.74733068083451926</v>
      </c>
      <c r="E56" s="271">
        <v>4462</v>
      </c>
      <c r="F56" s="272" t="s">
        <v>123</v>
      </c>
      <c r="G56" s="280" t="s">
        <v>223</v>
      </c>
      <c r="H56" s="273">
        <v>3</v>
      </c>
      <c r="I56" s="274">
        <v>1908.4520000000002</v>
      </c>
      <c r="J56" s="275">
        <v>4.0685515511441728E-2</v>
      </c>
      <c r="K56" s="275">
        <v>0.34744201746721876</v>
      </c>
      <c r="L56" s="275">
        <v>4.5586684915313563E-2</v>
      </c>
      <c r="M56" s="276">
        <v>6.5449999999999999</v>
      </c>
      <c r="N56" s="277">
        <v>0</v>
      </c>
      <c r="O56" s="277">
        <v>1.624353140660598</v>
      </c>
      <c r="P56" s="278">
        <v>12</v>
      </c>
      <c r="Q56" s="279">
        <v>0</v>
      </c>
      <c r="R56" s="279">
        <v>31</v>
      </c>
    </row>
    <row r="57" spans="1:18" ht="16.5">
      <c r="A57" s="267" t="s">
        <v>119</v>
      </c>
      <c r="B57" s="268" t="s">
        <v>381</v>
      </c>
      <c r="C57" s="269" t="s">
        <v>70</v>
      </c>
      <c r="D57" s="270">
        <v>0.76250000000000007</v>
      </c>
      <c r="E57" s="271">
        <v>4298</v>
      </c>
      <c r="F57" s="272" t="s">
        <v>123</v>
      </c>
      <c r="G57" s="280" t="s">
        <v>223</v>
      </c>
      <c r="H57" s="273">
        <v>1</v>
      </c>
      <c r="I57" s="274">
        <v>1826.354</v>
      </c>
      <c r="J57" s="275">
        <v>3.4743876922697335E-2</v>
      </c>
      <c r="K57" s="275">
        <v>0.34341332910756073</v>
      </c>
      <c r="L57" s="275">
        <v>9.1439009085861778E-2</v>
      </c>
      <c r="M57" s="276">
        <v>6.798</v>
      </c>
      <c r="N57" s="277">
        <v>5.4753897656204656E-2</v>
      </c>
      <c r="O57" s="277">
        <v>1.2593396460927071</v>
      </c>
      <c r="P57" s="278">
        <v>1</v>
      </c>
      <c r="Q57" s="279">
        <v>1</v>
      </c>
      <c r="R57" s="279">
        <v>23</v>
      </c>
    </row>
    <row r="58" spans="1:18" ht="16.5">
      <c r="A58" s="267" t="s">
        <v>119</v>
      </c>
      <c r="B58" s="268" t="s">
        <v>383</v>
      </c>
      <c r="C58" s="269" t="s">
        <v>70</v>
      </c>
      <c r="D58" s="270">
        <v>0.754</v>
      </c>
      <c r="E58" s="271">
        <v>4046</v>
      </c>
      <c r="F58" s="272" t="s">
        <v>121</v>
      </c>
      <c r="G58" s="280" t="s">
        <v>213</v>
      </c>
      <c r="H58" s="273">
        <v>1</v>
      </c>
      <c r="I58" s="274">
        <v>2258.2539999999999</v>
      </c>
      <c r="J58" s="275">
        <v>7.3817511907123346E-3</v>
      </c>
      <c r="K58" s="275">
        <v>0.38110749932455679</v>
      </c>
      <c r="L58" s="275">
        <v>8.6792716851160231E-2</v>
      </c>
      <c r="M58" s="276">
        <v>8.1679999999999993</v>
      </c>
      <c r="N58" s="277">
        <v>0.22140999196724551</v>
      </c>
      <c r="O58" s="277">
        <v>13.550291508395425</v>
      </c>
      <c r="P58" s="278">
        <v>8</v>
      </c>
      <c r="Q58" s="279">
        <v>5</v>
      </c>
      <c r="R58" s="279">
        <v>306</v>
      </c>
    </row>
    <row r="59" spans="1:18" ht="16.5">
      <c r="A59" s="267" t="s">
        <v>119</v>
      </c>
      <c r="B59" s="268" t="s">
        <v>387</v>
      </c>
      <c r="C59" s="269" t="s">
        <v>70</v>
      </c>
      <c r="D59" s="270">
        <v>0.73326139450369854</v>
      </c>
      <c r="E59" s="271">
        <v>1283</v>
      </c>
      <c r="F59" s="272" t="s">
        <v>122</v>
      </c>
      <c r="G59" s="280" t="s">
        <v>217</v>
      </c>
      <c r="H59" s="273">
        <v>3</v>
      </c>
      <c r="I59" s="274">
        <v>1762.749</v>
      </c>
      <c r="J59" s="275">
        <v>0.10180148105262395</v>
      </c>
      <c r="K59" s="275">
        <v>0.36742952170428739</v>
      </c>
      <c r="L59" s="275">
        <v>0.1497660756012342</v>
      </c>
      <c r="M59" s="276">
        <v>11.132999999999999</v>
      </c>
      <c r="N59" s="277">
        <v>0.28364787045688294</v>
      </c>
      <c r="O59" s="277">
        <v>5.1056616682238936</v>
      </c>
      <c r="P59" s="278">
        <v>39</v>
      </c>
      <c r="Q59" s="279">
        <v>5</v>
      </c>
      <c r="R59" s="279">
        <v>90</v>
      </c>
    </row>
    <row r="60" spans="1:18" ht="16.5">
      <c r="A60" s="267" t="s">
        <v>119</v>
      </c>
      <c r="B60" s="268" t="s">
        <v>391</v>
      </c>
      <c r="C60" s="269" t="s">
        <v>70</v>
      </c>
      <c r="D60" s="270">
        <v>0.7623033137538846</v>
      </c>
      <c r="E60" s="271">
        <v>1617</v>
      </c>
      <c r="F60" s="272" t="s">
        <v>120</v>
      </c>
      <c r="G60" s="280" t="s">
        <v>204</v>
      </c>
      <c r="H60" s="273">
        <v>8</v>
      </c>
      <c r="I60" s="274">
        <v>796.77600000000007</v>
      </c>
      <c r="J60" s="275">
        <v>3.2282644102426913E-2</v>
      </c>
      <c r="K60" s="275">
        <v>0.35340270771250065</v>
      </c>
      <c r="L60" s="275">
        <v>0.10919003584445315</v>
      </c>
      <c r="M60" s="276">
        <v>8.8930000000000007</v>
      </c>
      <c r="N60" s="277">
        <v>0</v>
      </c>
      <c r="O60" s="277">
        <v>9.0364167595409501</v>
      </c>
      <c r="P60" s="278">
        <v>3</v>
      </c>
      <c r="Q60" s="279">
        <v>0</v>
      </c>
      <c r="R60" s="279">
        <v>72</v>
      </c>
    </row>
    <row r="61" spans="1:18" ht="16.5">
      <c r="A61" s="267" t="s">
        <v>119</v>
      </c>
      <c r="B61" s="268" t="s">
        <v>393</v>
      </c>
      <c r="C61" s="269" t="s">
        <v>67</v>
      </c>
      <c r="D61" s="270">
        <v>0.82041240855405162</v>
      </c>
      <c r="E61" s="271">
        <v>6618</v>
      </c>
      <c r="F61" s="272" t="s">
        <v>129</v>
      </c>
      <c r="G61" s="280" t="s">
        <v>242</v>
      </c>
      <c r="H61" s="273">
        <v>5</v>
      </c>
      <c r="I61" s="274">
        <v>857.298</v>
      </c>
      <c r="J61" s="275">
        <v>3.6290278476140019E-2</v>
      </c>
      <c r="K61" s="275">
        <v>0.33828244605233732</v>
      </c>
      <c r="L61" s="275">
        <v>0.12714365366535324</v>
      </c>
      <c r="M61" s="276">
        <v>11.255000000000001</v>
      </c>
      <c r="N61" s="277">
        <v>0</v>
      </c>
      <c r="O61" s="277">
        <v>29.744616224463371</v>
      </c>
      <c r="P61" s="278">
        <v>10</v>
      </c>
      <c r="Q61" s="279">
        <v>0</v>
      </c>
      <c r="R61" s="279">
        <v>255</v>
      </c>
    </row>
    <row r="62" spans="1:18" ht="16.5">
      <c r="A62" s="267" t="s">
        <v>119</v>
      </c>
      <c r="B62" s="268" t="s">
        <v>397</v>
      </c>
      <c r="C62" s="269" t="s">
        <v>67</v>
      </c>
      <c r="D62" s="270">
        <v>0.81496903829945821</v>
      </c>
      <c r="E62" s="271">
        <v>5333</v>
      </c>
      <c r="F62" s="272" t="s">
        <v>124</v>
      </c>
      <c r="G62" s="280" t="s">
        <v>228</v>
      </c>
      <c r="H62" s="273">
        <v>2</v>
      </c>
      <c r="I62" s="274">
        <v>2573.511</v>
      </c>
      <c r="J62" s="275">
        <v>2.2899280535871435E-2</v>
      </c>
      <c r="K62" s="275">
        <v>0.3413110008381201</v>
      </c>
      <c r="L62" s="275">
        <v>0.22343016991184417</v>
      </c>
      <c r="M62" s="276">
        <v>12.557</v>
      </c>
      <c r="N62" s="277">
        <v>0</v>
      </c>
      <c r="O62" s="277">
        <v>6.2560447575316367</v>
      </c>
      <c r="P62" s="278">
        <v>22</v>
      </c>
      <c r="Q62" s="279">
        <v>0</v>
      </c>
      <c r="R62" s="279">
        <v>161</v>
      </c>
    </row>
    <row r="63" spans="1:18" ht="16.5">
      <c r="A63" s="267" t="s">
        <v>119</v>
      </c>
      <c r="B63" s="268" t="s">
        <v>399</v>
      </c>
      <c r="C63" s="269" t="s">
        <v>70</v>
      </c>
      <c r="D63" s="270">
        <v>0.78866338282968262</v>
      </c>
      <c r="E63" s="271">
        <v>839</v>
      </c>
      <c r="F63" s="272" t="s">
        <v>121</v>
      </c>
      <c r="G63" s="280" t="s">
        <v>211</v>
      </c>
      <c r="H63" s="273">
        <v>5</v>
      </c>
      <c r="I63" s="274">
        <v>1191.4010000000001</v>
      </c>
      <c r="J63" s="275">
        <v>3.4124051031291271E-2</v>
      </c>
      <c r="K63" s="275">
        <v>0.33934094306181051</v>
      </c>
      <c r="L63" s="275">
        <v>7.8594046815329915E-2</v>
      </c>
      <c r="M63" s="276">
        <v>7.4</v>
      </c>
      <c r="N63" s="277">
        <v>0</v>
      </c>
      <c r="O63" s="277">
        <v>7.3023272600912703</v>
      </c>
      <c r="P63" s="278">
        <v>7</v>
      </c>
      <c r="Q63" s="279">
        <v>0</v>
      </c>
      <c r="R63" s="279">
        <v>104</v>
      </c>
    </row>
    <row r="64" spans="1:18" ht="16.5">
      <c r="A64" s="267" t="s">
        <v>119</v>
      </c>
      <c r="B64" s="268" t="s">
        <v>401</v>
      </c>
      <c r="C64" s="269" t="s">
        <v>67</v>
      </c>
      <c r="D64" s="270">
        <v>0.82399784833301715</v>
      </c>
      <c r="E64" s="271">
        <v>3779</v>
      </c>
      <c r="F64" s="272" t="s">
        <v>126</v>
      </c>
      <c r="G64" s="280" t="s">
        <v>239</v>
      </c>
      <c r="H64" s="273">
        <v>7</v>
      </c>
      <c r="I64" s="274">
        <v>1503.288</v>
      </c>
      <c r="J64" s="275">
        <v>6.8108428593275622E-2</v>
      </c>
      <c r="K64" s="275">
        <v>0.31636806777953369</v>
      </c>
      <c r="L64" s="275">
        <v>0.19291047357525637</v>
      </c>
      <c r="M64" s="276">
        <v>7.8239999999999998</v>
      </c>
      <c r="N64" s="277">
        <v>0</v>
      </c>
      <c r="O64" s="277">
        <v>4.9225431188168871</v>
      </c>
      <c r="P64" s="278">
        <v>11</v>
      </c>
      <c r="Q64" s="279">
        <v>0</v>
      </c>
      <c r="R64" s="279">
        <v>74</v>
      </c>
    </row>
    <row r="65" spans="1:18" ht="16.5">
      <c r="A65" s="267" t="s">
        <v>119</v>
      </c>
      <c r="B65" s="268" t="s">
        <v>403</v>
      </c>
      <c r="C65" s="269" t="s">
        <v>70</v>
      </c>
      <c r="D65" s="270">
        <v>0.78884615384615386</v>
      </c>
      <c r="E65" s="271">
        <v>3635</v>
      </c>
      <c r="F65" s="272" t="s">
        <v>124</v>
      </c>
      <c r="G65" s="280" t="s">
        <v>231</v>
      </c>
      <c r="H65" s="273">
        <v>1</v>
      </c>
      <c r="I65" s="274">
        <v>2664.9140000000002</v>
      </c>
      <c r="J65" s="275">
        <v>1.1122696279503191E-2</v>
      </c>
      <c r="K65" s="275">
        <v>0.3506000461711492</v>
      </c>
      <c r="L65" s="275">
        <v>0.11782744208631121</v>
      </c>
      <c r="M65" s="276">
        <v>12.340999999999999</v>
      </c>
      <c r="N65" s="277">
        <v>0</v>
      </c>
      <c r="O65" s="277">
        <v>1.0506905663747497</v>
      </c>
      <c r="P65" s="278">
        <v>24</v>
      </c>
      <c r="Q65" s="279">
        <v>0</v>
      </c>
      <c r="R65" s="279">
        <v>28</v>
      </c>
    </row>
    <row r="66" spans="1:18" ht="16.5">
      <c r="A66" s="267" t="s">
        <v>119</v>
      </c>
      <c r="B66" s="268" t="s">
        <v>405</v>
      </c>
      <c r="C66" s="269" t="s">
        <v>67</v>
      </c>
      <c r="D66" s="270">
        <v>0.80458333333333343</v>
      </c>
      <c r="E66" s="271">
        <v>435</v>
      </c>
      <c r="F66" s="272" t="s">
        <v>122</v>
      </c>
      <c r="G66" s="280" t="s">
        <v>216</v>
      </c>
      <c r="H66" s="273">
        <v>1</v>
      </c>
      <c r="I66" s="274">
        <v>1768.3</v>
      </c>
      <c r="J66" s="275">
        <v>2.8269285811088143E-2</v>
      </c>
      <c r="K66" s="275">
        <v>0.39174085400433922</v>
      </c>
      <c r="L66" s="275">
        <v>8.7089294802918063E-2</v>
      </c>
      <c r="M66" s="276">
        <v>8.6140000000000008</v>
      </c>
      <c r="N66" s="277">
        <v>0.39586043092235479</v>
      </c>
      <c r="O66" s="277">
        <v>6.2772154046259123</v>
      </c>
      <c r="P66" s="278">
        <v>8</v>
      </c>
      <c r="Q66" s="279">
        <v>7</v>
      </c>
      <c r="R66" s="279">
        <v>111</v>
      </c>
    </row>
    <row r="67" spans="1:18" ht="16.5">
      <c r="A67" s="267" t="s">
        <v>119</v>
      </c>
      <c r="B67" s="268" t="s">
        <v>407</v>
      </c>
      <c r="C67" s="269" t="s">
        <v>70</v>
      </c>
      <c r="D67" s="270">
        <v>0.79239228132618056</v>
      </c>
      <c r="E67" s="271">
        <v>8569</v>
      </c>
      <c r="F67" s="272" t="s">
        <v>122</v>
      </c>
      <c r="G67" s="280" t="s">
        <v>214</v>
      </c>
      <c r="H67" s="273">
        <v>6</v>
      </c>
      <c r="I67" s="274">
        <v>1457.3380000000002</v>
      </c>
      <c r="J67" s="275">
        <v>6.8739757697105844E-2</v>
      </c>
      <c r="K67" s="275">
        <v>0.3841663314666024</v>
      </c>
      <c r="L67" s="275">
        <v>0.15554739495309572</v>
      </c>
      <c r="M67" s="276">
        <v>10.178000000000001</v>
      </c>
      <c r="N67" s="277">
        <v>0.13723652303034709</v>
      </c>
      <c r="O67" s="277">
        <v>4.7346600445469749</v>
      </c>
      <c r="P67" s="278">
        <v>22</v>
      </c>
      <c r="Q67" s="279">
        <v>2</v>
      </c>
      <c r="R67" s="279">
        <v>70</v>
      </c>
    </row>
    <row r="68" spans="1:18" ht="16.5">
      <c r="A68" s="267" t="s">
        <v>119</v>
      </c>
      <c r="B68" s="268" t="s">
        <v>411</v>
      </c>
      <c r="C68" s="269" t="s">
        <v>70</v>
      </c>
      <c r="D68" s="270">
        <v>0.75560000000000005</v>
      </c>
      <c r="E68" s="271">
        <v>6880</v>
      </c>
      <c r="F68" s="272" t="s">
        <v>121</v>
      </c>
      <c r="G68" s="280" t="s">
        <v>209</v>
      </c>
      <c r="H68" s="273">
        <v>1</v>
      </c>
      <c r="I68" s="274">
        <v>2155.1570000000002</v>
      </c>
      <c r="J68" s="275">
        <v>6.5991496972884226E-3</v>
      </c>
      <c r="K68" s="275">
        <v>0.37098104150448863</v>
      </c>
      <c r="L68" s="275">
        <v>0.1440173828981158</v>
      </c>
      <c r="M68" s="276">
        <v>7.5129999999999999</v>
      </c>
      <c r="N68" s="277">
        <v>0</v>
      </c>
      <c r="O68" s="277">
        <v>0.55680398226208105</v>
      </c>
      <c r="P68" s="278">
        <v>0</v>
      </c>
      <c r="Q68" s="279">
        <v>0</v>
      </c>
      <c r="R68" s="279">
        <v>12</v>
      </c>
    </row>
    <row r="69" spans="1:18" ht="16.5">
      <c r="A69" s="267" t="s">
        <v>119</v>
      </c>
      <c r="B69" s="268" t="s">
        <v>415</v>
      </c>
      <c r="C69" s="269" t="s">
        <v>67</v>
      </c>
      <c r="D69" s="270">
        <v>0.81683606495033712</v>
      </c>
      <c r="E69" s="271">
        <v>5034</v>
      </c>
      <c r="F69" s="272" t="s">
        <v>124</v>
      </c>
      <c r="G69" s="280" t="s">
        <v>230</v>
      </c>
      <c r="H69" s="273">
        <v>2</v>
      </c>
      <c r="I69" s="274">
        <v>2523.6859999999997</v>
      </c>
      <c r="J69" s="275">
        <v>3.2912217883872809E-2</v>
      </c>
      <c r="K69" s="275">
        <v>0.33933893100688245</v>
      </c>
      <c r="L69" s="275">
        <v>0.26865465830535173</v>
      </c>
      <c r="M69" s="276">
        <v>11.833</v>
      </c>
      <c r="N69" s="277">
        <v>0</v>
      </c>
      <c r="O69" s="277">
        <v>3.2492156314216589</v>
      </c>
      <c r="P69" s="278">
        <v>12</v>
      </c>
      <c r="Q69" s="279">
        <v>0</v>
      </c>
      <c r="R69" s="279">
        <v>82</v>
      </c>
    </row>
    <row r="70" spans="1:18" ht="16.5">
      <c r="A70" s="267" t="s">
        <v>119</v>
      </c>
      <c r="B70" s="268" t="s">
        <v>417</v>
      </c>
      <c r="C70" s="269" t="s">
        <v>70</v>
      </c>
      <c r="D70" s="270">
        <v>0.74880000000000002</v>
      </c>
      <c r="E70" s="271">
        <v>9735</v>
      </c>
      <c r="F70" s="272" t="s">
        <v>124</v>
      </c>
      <c r="G70" s="280" t="s">
        <v>232</v>
      </c>
      <c r="H70" s="273">
        <v>1</v>
      </c>
      <c r="I70" s="274">
        <v>2615.1179999999999</v>
      </c>
      <c r="J70" s="275">
        <v>1.9082366191250515E-2</v>
      </c>
      <c r="K70" s="275">
        <v>0.39984631332082171</v>
      </c>
      <c r="L70" s="275">
        <v>0.22140492321952585</v>
      </c>
      <c r="M70" s="276">
        <v>17.922000000000001</v>
      </c>
      <c r="N70" s="277">
        <v>0</v>
      </c>
      <c r="O70" s="277">
        <v>29.252982083408856</v>
      </c>
      <c r="P70" s="278">
        <v>66</v>
      </c>
      <c r="Q70" s="279">
        <v>0</v>
      </c>
      <c r="R70" s="279">
        <v>765</v>
      </c>
    </row>
    <row r="71" spans="1:18" ht="16.5">
      <c r="A71" s="267" t="s">
        <v>119</v>
      </c>
      <c r="B71" s="268" t="s">
        <v>419</v>
      </c>
      <c r="C71" s="269" t="s">
        <v>70</v>
      </c>
      <c r="D71" s="270">
        <v>0.76319999999999999</v>
      </c>
      <c r="E71" s="271">
        <v>1211</v>
      </c>
      <c r="F71" s="272" t="s">
        <v>121</v>
      </c>
      <c r="G71" s="280" t="s">
        <v>212</v>
      </c>
      <c r="H71" s="273">
        <v>1</v>
      </c>
      <c r="I71" s="274">
        <v>2015.6780000000001</v>
      </c>
      <c r="J71" s="275">
        <v>9.8492625878199933E-3</v>
      </c>
      <c r="K71" s="275">
        <v>0.39186831336382538</v>
      </c>
      <c r="L71" s="275">
        <v>0.19639639033998663</v>
      </c>
      <c r="M71" s="276">
        <v>8.6709999999999994</v>
      </c>
      <c r="N71" s="277">
        <v>0.24805549299044788</v>
      </c>
      <c r="O71" s="277">
        <v>16.867773523350454</v>
      </c>
      <c r="P71" s="278">
        <v>14</v>
      </c>
      <c r="Q71" s="279">
        <v>5</v>
      </c>
      <c r="R71" s="279">
        <v>352</v>
      </c>
    </row>
  </sheetData>
  <phoneticPr fontId="2" type="noConversion"/>
  <conditionalFormatting sqref="C14:D7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2024-08-02T02:15:09Z</dcterms:modified>
</cp:coreProperties>
</file>