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46154FB1-20B3-4EA3-9E98-4BAC19DD780F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운전자별!$A$1:$R$162</definedName>
    <definedName name="_xlnm.Print_Area" localSheetId="1">종합!$A$1:$L$177</definedName>
    <definedName name="_xlnm.Print_Area" localSheetId="3">차량별!$A$1:$T$72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7" i="12" l="1"/>
  <c r="I167" i="12"/>
  <c r="H167" i="12"/>
  <c r="G167" i="12"/>
  <c r="F167" i="12"/>
  <c r="E167" i="12"/>
  <c r="D167" i="12"/>
  <c r="J166" i="12"/>
  <c r="I166" i="12"/>
  <c r="H166" i="12"/>
  <c r="G166" i="12"/>
  <c r="F166" i="12"/>
  <c r="E166" i="12"/>
  <c r="D166" i="12"/>
  <c r="J165" i="12"/>
  <c r="I165" i="12"/>
  <c r="H165" i="12"/>
  <c r="G165" i="12"/>
  <c r="F165" i="12"/>
  <c r="E165" i="12"/>
  <c r="D165" i="12"/>
  <c r="J164" i="12"/>
  <c r="I164" i="12"/>
  <c r="H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H162" i="12"/>
  <c r="G162" i="12"/>
  <c r="F162" i="12"/>
  <c r="E162" i="12"/>
  <c r="D162" i="12"/>
  <c r="J161" i="12"/>
  <c r="I161" i="12"/>
  <c r="H161" i="12"/>
  <c r="G161" i="12"/>
  <c r="F161" i="12"/>
  <c r="E161" i="12"/>
  <c r="D161" i="12"/>
  <c r="J160" i="12"/>
  <c r="I160" i="12"/>
  <c r="H160" i="12"/>
  <c r="G160" i="12"/>
  <c r="F160" i="12"/>
  <c r="E160" i="12"/>
  <c r="D160" i="12"/>
  <c r="J159" i="12"/>
  <c r="I159" i="12"/>
  <c r="H159" i="12"/>
  <c r="G159" i="12"/>
  <c r="F159" i="12"/>
  <c r="E159" i="12"/>
  <c r="D159" i="12"/>
  <c r="J158" i="12"/>
  <c r="I158" i="12"/>
  <c r="H158" i="12"/>
  <c r="G158" i="12"/>
  <c r="F158" i="12"/>
  <c r="E158" i="12"/>
  <c r="D158" i="12"/>
  <c r="B158" i="12"/>
  <c r="B159" i="12"/>
  <c r="B160" i="12"/>
  <c r="B161" i="12"/>
  <c r="B162" i="12"/>
  <c r="B163" i="12"/>
  <c r="A117" i="7" l="1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F68" i="60" l="1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K16" i="12" l="1"/>
  <c r="K15" i="12"/>
  <c r="K14" i="12"/>
  <c r="K13" i="12" l="1"/>
  <c r="K12" i="12"/>
  <c r="B24" i="12"/>
  <c r="J47" i="12" a="1"/>
  <c r="J47" i="12" l="1"/>
  <c r="K18" i="12"/>
  <c r="E69" i="12"/>
  <c r="K69" i="12"/>
  <c r="K70" i="12" s="1"/>
  <c r="J69" i="12"/>
  <c r="J70" i="12" s="1"/>
  <c r="I69" i="12"/>
  <c r="I70" i="12" s="1"/>
  <c r="G69" i="12"/>
  <c r="G70" i="12" s="1"/>
  <c r="H69" i="12"/>
  <c r="H70" i="12" s="1"/>
  <c r="F69" i="12"/>
  <c r="F70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67" i="12" l="1"/>
  <c r="B168" i="12"/>
  <c r="E76" i="12"/>
  <c r="E74" i="12"/>
  <c r="X62" i="12"/>
  <c r="E71" i="12"/>
  <c r="E75" i="12"/>
  <c r="X66" i="12"/>
  <c r="X61" i="12"/>
  <c r="E72" i="12"/>
  <c r="X67" i="12"/>
  <c r="E70" i="12"/>
  <c r="E73" i="12"/>
  <c r="B169" i="12"/>
  <c r="X64" i="12"/>
  <c r="X63" i="12"/>
  <c r="X6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6" i="12" l="1"/>
  <c r="B165" i="12"/>
  <c r="B164" i="12"/>
  <c r="J10" i="12" l="1"/>
  <c r="J29" i="12" s="1"/>
  <c r="N23" i="12"/>
  <c r="K25" i="12"/>
  <c r="J169" i="12" l="1"/>
  <c r="I169" i="12"/>
  <c r="G169" i="12"/>
  <c r="H169" i="12"/>
  <c r="E168" i="12"/>
  <c r="E169" i="12"/>
  <c r="F169" i="12"/>
  <c r="D169" i="12"/>
  <c r="F168" i="12"/>
  <c r="D25" i="12"/>
  <c r="E47" i="12" a="1"/>
  <c r="I47" i="12" a="1"/>
  <c r="F47" i="12" a="1"/>
  <c r="H47" i="12" a="1"/>
  <c r="G47" i="12" a="1"/>
  <c r="D47" i="12" a="1"/>
  <c r="J168" i="12" l="1"/>
  <c r="G168" i="12"/>
  <c r="I168" i="12"/>
  <c r="H168" i="12"/>
  <c r="D168" i="12"/>
  <c r="H47" i="12"/>
  <c r="G47" i="12"/>
  <c r="F47" i="12"/>
  <c r="D47" i="12"/>
  <c r="E47" i="12"/>
  <c r="I47" i="12"/>
  <c r="K47" i="12" a="1"/>
  <c r="K47" i="12" s="1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<sst xmlns="http://schemas.openxmlformats.org/spreadsheetml/2006/main" count="4576" uniqueCount="873">
  <si>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</si>
  <si>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</si>
  <si>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</si>
  <si>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</si>
  <si>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</si>
  <si>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</si>
  <si>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</si>
  <si>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</si>
  <si>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</si>
  <si>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</si>
  <si>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</si>
  <si>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</si>
  <si>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</si>
  <si>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</si>
  <si>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</si>
  <si>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</si>
  <si>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</si>
  <si>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</si>
  <si>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</si>
  <si>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</si>
  <si>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</si>
  <si>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</si>
  <si>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</si>
  <si>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</si>
  <si>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</si>
  <si>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</si>
  <si>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</si>
  <si>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</si>
  <si>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</si>
  <si>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</si>
  <si>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</si>
  <si>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</si>
  <si>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</si>
  <si>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</si>
  <si>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</si>
  <si>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</si>
  <si>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</si>
  <si>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</si>
  <si>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</si>
  <si>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</si>
  <si>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</si>
  <si>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</si>
  <si>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</si>
  <si>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</si>
  <si>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</si>
  <si>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</si>
  <si>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</si>
  <si>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</si>
  <si>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</si>
  <si>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</si>
  <si>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</si>
  <si>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</si>
  <si>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</si>
  <si>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</si>
  <si>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</si>
  <si>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</si>
  <si>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</si>
  <si>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</si>
  <si>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</si>
  <si>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</si>
  <si>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</si>
  <si>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</si>
  <si>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</si>
  <si>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</si>
  <si>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</si>
  <si>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</si>
  <si>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</si>
  <si>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</si>
  <si>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</si>
  <si>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</si>
  <si>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</si>
  <si>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</si>
  <si>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</si>
  <si>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</si>
  <si>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</si>
  <si>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</si>
  <si>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</si>
  <si>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</si>
  <si>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</si>
  <si>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</si>
  <si>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</si>
  <si>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</si>
  <si>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</si>
  <si>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</si>
  <si>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</si>
  <si>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</si>
  <si>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</si>
  <si>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</si>
  <si>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</si>
  <si>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</si>
  <si>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</si>
  <si>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</si>
  <si>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</si>
  <si>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</si>
  <si>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</si>
  <si>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</si>
  <si>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</si>
  <si>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</si>
  <si>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</si>
  <si>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</si>
  <si>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</si>
  <si>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</si>
  <si>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</si>
  <si>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</si>
  <si>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</si>
  <si>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</si>
  <si>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</si>
  <si>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</si>
  <si>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</si>
  <si>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</si>
  <si>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</si>
  <si>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</si>
  <si>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</si>
  <si>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</si>
  <si>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</si>
  <si>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</si>
  <si>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</si>
  <si>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</si>
  <si>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</si>
  <si>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</si>
  <si>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</si>
  <si>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</si>
  <si>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</si>
  <si>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</si>
  <si>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</si>
  <si>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</si>
  <si>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</si>
  <si>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</si>
  <si>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</si>
  <si>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</si>
  <si>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</si>
  <si>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순환51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</si>
  <si>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</si>
  <si>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</si>
  <si>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</si>
  <si>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</si>
  <si>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</si>
  <si>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</si>
  <si>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</si>
  <si>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</si>
  <si>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</si>
  <si>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</si>
  <si>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</si>
  <si>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</si>
  <si>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</si>
  <si>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</si>
  <si>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</si>
  <si>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</si>
  <si>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</si>
  <si>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</si>
  <si>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</si>
  <si>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</si>
  <si>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</si>
  <si>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</si>
  <si>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</si>
  <si>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</si>
  <si>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</si>
  <si>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</si>
  <si>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</si>
  <si>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</si>
  <si>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</si>
  <si>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</si>
  <si>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</si>
  <si>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</si>
  <si>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</si>
  <si>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</si>
  <si>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</si>
  <si>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</si>
  <si>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</si>
  <si>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</si>
  <si>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</si>
  <si>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</si>
  <si>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</si>
  <si>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</si>
  <si>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</si>
  <si>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</si>
  <si>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</si>
  <si>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</si>
  <si>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</si>
  <si>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</si>
  <si>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</si>
  <si>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</si>
  <si>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</si>
  <si>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</si>
  <si>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</si>
  <si>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</si>
  <si>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</si>
  <si>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</si>
  <si>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</si>
  <si>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</si>
  <si>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</si>
  <si>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</si>
  <si>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</si>
  <si>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</si>
  <si>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</si>
  <si>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</si>
  <si>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</si>
  <si>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</si>
  <si>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</si>
  <si>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</si>
  <si>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</si>
  <si>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</si>
  <si>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</si>
  <si>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</si>
  <si>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</si>
  <si>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</si>
  <si>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</si>
  <si>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</si>
  <si>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</si>
  <si>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</si>
  <si>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</si>
  <si>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</si>
  <si>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NEW</t>
  </si>
  <si>
    <t>new</t>
  </si>
  <si>
    <t>[24년 7월] 공회전과다 명단</t>
    <phoneticPr fontId="2" type="noConversion"/>
  </si>
  <si>
    <t>70바3856</t>
  </si>
  <si>
    <t>2424</t>
  </si>
  <si>
    <t>70바3857</t>
  </si>
  <si>
    <t>해성운수24B6</t>
  </si>
  <si>
    <t>70바3858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</si>
  <si>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</si>
  <si>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</si>
  <si>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</si>
  <si>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</si>
  <si>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</si>
  <si>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</si>
  <si>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</si>
  <si>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</si>
  <si>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</si>
  <si>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</si>
  <si>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</si>
  <si>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</si>
  <si>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</si>
  <si>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</si>
  <si>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해성운수24B8</t>
  </si>
  <si>
    <t>70바3876</t>
  </si>
  <si>
    <t>해성운수24C3</t>
  </si>
  <si>
    <t>70바3878</t>
  </si>
  <si>
    <t>해성운수24C4</t>
  </si>
  <si>
    <t>70바3879</t>
  </si>
  <si>
    <t>70바3880</t>
  </si>
  <si>
    <t>70바3881</t>
  </si>
  <si>
    <t>해성운수24B7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</si>
  <si>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</si>
  <si>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</si>
  <si>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</si>
  <si>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</si>
  <si>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</si>
  <si>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</si>
  <si>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</si>
  <si>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</si>
  <si>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</si>
  <si>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71바5765</t>
  </si>
  <si>
    <t>71바5768</t>
  </si>
  <si>
    <t>71바5780</t>
  </si>
  <si>
    <t>71바5819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</si>
  <si>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</si>
  <si>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</si>
  <si>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</si>
  <si>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</si>
  <si>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</si>
  <si>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</si>
  <si>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</si>
  <si>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</si>
  <si>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</si>
  <si>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</si>
  <si>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</si>
  <si>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</si>
  <si>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</si>
  <si>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</si>
  <si>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</si>
  <si>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</si>
  <si>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</si>
  <si>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71바7080</t>
  </si>
  <si>
    <t>71바5800</t>
  </si>
  <si>
    <t>71바5774</t>
  </si>
  <si>
    <t>71바7075</t>
  </si>
  <si>
    <t>71바5770</t>
  </si>
  <si>
    <t>71바5777</t>
  </si>
  <si>
    <t>71바5797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</si>
  <si>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</si>
  <si>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</si>
  <si>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</si>
  <si>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</si>
  <si>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</si>
  <si>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</si>
  <si>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</si>
  <si>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</si>
  <si>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</si>
  <si>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</si>
  <si>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</si>
  <si>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</si>
  <si>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강대호</t>
  </si>
  <si>
    <t>5348190</t>
  </si>
  <si>
    <t>강신모</t>
  </si>
  <si>
    <t>534380</t>
  </si>
  <si>
    <t>강태윤</t>
  </si>
  <si>
    <t>5342908</t>
  </si>
  <si>
    <t>강필종</t>
  </si>
  <si>
    <t>5347151</t>
  </si>
  <si>
    <t>강형택</t>
  </si>
  <si>
    <t>5345980</t>
  </si>
  <si>
    <t>곽동일</t>
  </si>
  <si>
    <t>5342555</t>
  </si>
  <si>
    <t>곽종호</t>
  </si>
  <si>
    <t>5345470</t>
  </si>
  <si>
    <t>구제종</t>
  </si>
  <si>
    <t>5344773</t>
  </si>
  <si>
    <t>구춘회</t>
  </si>
  <si>
    <t>5348789</t>
  </si>
  <si>
    <t>권오중</t>
  </si>
  <si>
    <t>5343502</t>
  </si>
  <si>
    <t>권용환</t>
  </si>
  <si>
    <t>5346808</t>
  </si>
  <si>
    <t>김   숙</t>
  </si>
  <si>
    <t>5343777</t>
  </si>
  <si>
    <t>김건훈</t>
  </si>
  <si>
    <t>5348717</t>
  </si>
  <si>
    <t>김경문</t>
  </si>
  <si>
    <t>5346741</t>
  </si>
  <si>
    <t>김국신</t>
  </si>
  <si>
    <t>5349130</t>
  </si>
  <si>
    <t>김대철</t>
  </si>
  <si>
    <t>5343208</t>
  </si>
  <si>
    <t>김명자</t>
  </si>
  <si>
    <t>5344009</t>
  </si>
  <si>
    <t>김명중</t>
  </si>
  <si>
    <t>5349155</t>
  </si>
  <si>
    <t>김문배</t>
  </si>
  <si>
    <t>534564</t>
  </si>
  <si>
    <t>김민호</t>
  </si>
  <si>
    <t>5343081</t>
  </si>
  <si>
    <t>김병래</t>
  </si>
  <si>
    <t>5343272</t>
  </si>
  <si>
    <t>김석곤</t>
  </si>
  <si>
    <t>5343983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</si>
  <si>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</si>
  <si>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</si>
  <si>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</si>
  <si>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</si>
  <si>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</si>
  <si>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</si>
  <si>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</si>
  <si>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</si>
  <si>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김신애</t>
  </si>
  <si>
    <t>5348920</t>
  </si>
  <si>
    <t>김영배</t>
  </si>
  <si>
    <t>5349573</t>
  </si>
  <si>
    <t>김용복</t>
  </si>
  <si>
    <t>5344546</t>
  </si>
  <si>
    <t>김용호</t>
  </si>
  <si>
    <t>534690</t>
  </si>
  <si>
    <t>김정완</t>
  </si>
  <si>
    <t>5346232</t>
  </si>
  <si>
    <t>김종환</t>
  </si>
  <si>
    <t>5343142</t>
  </si>
  <si>
    <t>김진우</t>
  </si>
  <si>
    <t>5342195</t>
  </si>
  <si>
    <t>김학상</t>
  </si>
  <si>
    <t>5343231</t>
  </si>
  <si>
    <t>김형재</t>
  </si>
  <si>
    <t>5346521</t>
  </si>
  <si>
    <t>김환선</t>
  </si>
  <si>
    <t>5345288</t>
  </si>
  <si>
    <t>김효덕</t>
  </si>
  <si>
    <t>5346158</t>
  </si>
  <si>
    <t>남형욱</t>
  </si>
  <si>
    <t>5348610</t>
  </si>
  <si>
    <t>노동수</t>
  </si>
  <si>
    <t>5342400</t>
  </si>
  <si>
    <t>노희국</t>
  </si>
  <si>
    <t>534711</t>
  </si>
  <si>
    <t>문순례</t>
  </si>
  <si>
    <t>5343674</t>
  </si>
  <si>
    <t>박선영</t>
  </si>
  <si>
    <t>5342835</t>
  </si>
  <si>
    <t>박성원</t>
  </si>
  <si>
    <t>53415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</si>
  <si>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</si>
  <si>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</si>
  <si>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</si>
  <si>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</si>
  <si>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</si>
  <si>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</si>
  <si>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</si>
  <si>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</si>
  <si>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박용호</t>
  </si>
  <si>
    <t>5344475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</si>
  <si>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</si>
  <si>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</si>
  <si>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</si>
  <si>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</si>
  <si>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</si>
  <si>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</si>
  <si>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</si>
  <si>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</si>
  <si>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박진택</t>
  </si>
  <si>
    <t>534973</t>
  </si>
  <si>
    <t>박진혁</t>
  </si>
  <si>
    <t>5341891</t>
  </si>
  <si>
    <t>박찬극</t>
  </si>
  <si>
    <t>5345490</t>
  </si>
  <si>
    <t>박철희</t>
  </si>
  <si>
    <t>5343804</t>
  </si>
  <si>
    <t>백경희</t>
  </si>
  <si>
    <t>5349674</t>
  </si>
  <si>
    <t>사상근</t>
  </si>
  <si>
    <t>5345441</t>
  </si>
  <si>
    <t>서영석</t>
  </si>
  <si>
    <t>5341245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</si>
  <si>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</si>
  <si>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</si>
  <si>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</si>
  <si>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</si>
  <si>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</si>
  <si>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</si>
  <si>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</si>
  <si>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</si>
  <si>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송진영</t>
  </si>
  <si>
    <t>5349915</t>
  </si>
  <si>
    <t>신경호</t>
  </si>
  <si>
    <t>5346897</t>
  </si>
  <si>
    <t>신대중</t>
  </si>
  <si>
    <t>5346686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</si>
  <si>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</si>
  <si>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</si>
  <si>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</si>
  <si>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</si>
  <si>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</si>
  <si>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</si>
  <si>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</si>
  <si>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</si>
  <si>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원상재</t>
  </si>
  <si>
    <t>534555</t>
  </si>
  <si>
    <t>유광식</t>
  </si>
  <si>
    <t>5346627</t>
  </si>
  <si>
    <t>유금종</t>
  </si>
  <si>
    <t>5342233</t>
  </si>
  <si>
    <t>유선구</t>
  </si>
  <si>
    <t>5343863</t>
  </si>
  <si>
    <t>유영환</t>
  </si>
  <si>
    <t>5343392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</si>
  <si>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</si>
  <si>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</si>
  <si>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</si>
  <si>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</si>
  <si>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</si>
  <si>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</si>
  <si>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</si>
  <si>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</si>
  <si>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</si>
  <si>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</si>
  <si>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윤보의</t>
  </si>
  <si>
    <t>5343511</t>
  </si>
  <si>
    <t>윤여웅</t>
  </si>
  <si>
    <t>5341728</t>
  </si>
  <si>
    <t>이강석</t>
  </si>
  <si>
    <t>5346690</t>
  </si>
  <si>
    <t>이계재</t>
  </si>
  <si>
    <t>5343999</t>
  </si>
  <si>
    <t>이광노</t>
  </si>
  <si>
    <t>5342656</t>
  </si>
  <si>
    <t>이덕권</t>
  </si>
  <si>
    <t>5347114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</si>
  <si>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</si>
  <si>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</si>
  <si>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</si>
  <si>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</si>
  <si>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</si>
  <si>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</si>
  <si>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</si>
  <si>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</si>
  <si>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이서동</t>
  </si>
  <si>
    <t>5349676</t>
  </si>
  <si>
    <t>이선우</t>
  </si>
  <si>
    <t>5345463</t>
  </si>
  <si>
    <t>이성준</t>
  </si>
  <si>
    <t>5347758</t>
  </si>
  <si>
    <t>이승룡</t>
  </si>
  <si>
    <t>5348108</t>
  </si>
  <si>
    <t>이용언</t>
  </si>
  <si>
    <t>5348782</t>
  </si>
  <si>
    <t>이우형</t>
  </si>
  <si>
    <t>534735</t>
  </si>
  <si>
    <t>이원희</t>
  </si>
  <si>
    <t>5347030</t>
  </si>
  <si>
    <t>이종열</t>
  </si>
  <si>
    <t>5341844</t>
  </si>
  <si>
    <t>이종현</t>
  </si>
  <si>
    <t>5345844</t>
  </si>
  <si>
    <t>이주흥</t>
  </si>
  <si>
    <t>5343658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</si>
  <si>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</si>
  <si>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</si>
  <si>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</si>
  <si>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</si>
  <si>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</si>
  <si>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</si>
  <si>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</si>
  <si>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</si>
  <si>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</si>
  <si>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</si>
  <si>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</si>
  <si>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</si>
  <si>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</si>
  <si>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</si>
  <si>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임상균</t>
  </si>
  <si>
    <t>5348493</t>
  </si>
  <si>
    <t>임종산</t>
  </si>
  <si>
    <t>534877</t>
  </si>
  <si>
    <t>장동훈</t>
  </si>
  <si>
    <t>5347607</t>
  </si>
  <si>
    <t>장준호</t>
  </si>
  <si>
    <t>5343904</t>
  </si>
  <si>
    <t>장충식</t>
  </si>
  <si>
    <t>5347435</t>
  </si>
  <si>
    <t>정재경</t>
  </si>
  <si>
    <t>5344942</t>
  </si>
  <si>
    <t>정형찬</t>
  </si>
  <si>
    <t>5342138</t>
  </si>
  <si>
    <t>정호근</t>
  </si>
  <si>
    <t>5347578</t>
  </si>
  <si>
    <t>조규선</t>
  </si>
  <si>
    <t>5346546</t>
  </si>
  <si>
    <t>조병구</t>
  </si>
  <si>
    <t>5347172</t>
  </si>
  <si>
    <t>조부기</t>
  </si>
  <si>
    <t>5346959</t>
  </si>
  <si>
    <t>조상원</t>
  </si>
  <si>
    <t>5345262</t>
  </si>
  <si>
    <t>조성길</t>
  </si>
  <si>
    <t>534881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</si>
  <si>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</si>
  <si>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</si>
  <si>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</si>
  <si>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</si>
  <si>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</si>
  <si>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</si>
  <si>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</si>
  <si>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</si>
  <si>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</si>
  <si>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</si>
  <si>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</si>
  <si>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</si>
  <si>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최길엽</t>
  </si>
  <si>
    <t>5345721</t>
  </si>
  <si>
    <t>최석규</t>
  </si>
  <si>
    <t>5344567</t>
  </si>
  <si>
    <t>최성태</t>
  </si>
  <si>
    <t>5344435</t>
  </si>
  <si>
    <t>최시정</t>
  </si>
  <si>
    <t>5345784</t>
  </si>
  <si>
    <t>최영범</t>
  </si>
  <si>
    <t>5345422</t>
  </si>
  <si>
    <t>최정규</t>
  </si>
  <si>
    <t>5346677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</si>
  <si>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</si>
  <si>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</si>
  <si>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</si>
  <si>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</si>
  <si>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</si>
  <si>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</si>
  <si>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</si>
  <si>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</si>
  <si>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한영준</t>
  </si>
  <si>
    <t>5345557</t>
  </si>
  <si>
    <t>한효수</t>
  </si>
  <si>
    <t>5346945</t>
  </si>
  <si>
    <t>함종선</t>
  </si>
  <si>
    <t>5346140</t>
  </si>
  <si>
    <t>허일</t>
  </si>
  <si>
    <t>5348866</t>
  </si>
  <si>
    <t>홍기표</t>
  </si>
  <si>
    <t>5348844</t>
  </si>
  <si>
    <t>홍순관</t>
  </si>
  <si>
    <t>5344530</t>
  </si>
  <si>
    <t>홍순욱</t>
  </si>
  <si>
    <t>5341289</t>
  </si>
  <si>
    <t>홍향기</t>
  </si>
  <si>
    <t>5345824</t>
  </si>
  <si>
    <t>황광수</t>
  </si>
  <si>
    <t>5341649</t>
  </si>
  <si>
    <t>황영생</t>
  </si>
  <si>
    <t>534524</t>
  </si>
  <si>
    <t>황재영</t>
  </si>
  <si>
    <t>534946</t>
  </si>
  <si>
    <t>분석기간: 24.07.01-24.07.30</t>
  </si>
  <si>
    <t>24'07</t>
  </si>
  <si>
    <t>개선율(유카전)</t>
  </si>
  <si>
    <t>30위/(32개사)</t>
  </si>
  <si>
    <t>2%(3명)</t>
  </si>
  <si>
    <t>9%(15명)</t>
  </si>
  <si>
    <t>16%(26명)</t>
  </si>
  <si>
    <t>15%(23명)</t>
  </si>
  <si>
    <t>21%(34명)</t>
  </si>
  <si>
    <t>37%(55명)</t>
  </si>
  <si>
    <t>0%(0명)</t>
  </si>
  <si>
    <t>9%(1명)</t>
  </si>
  <si>
    <t>38%(8명)</t>
  </si>
  <si>
    <t>100%(1명)</t>
  </si>
  <si>
    <t>52%(11명)</t>
  </si>
  <si>
    <t>27%(3명)</t>
  </si>
  <si>
    <t>10%(2명)</t>
  </si>
  <si>
    <t>18%(2명)</t>
  </si>
  <si>
    <t>75%(6명)</t>
  </si>
  <si>
    <t>50%(1명)</t>
  </si>
  <si>
    <t>33%(2명)</t>
  </si>
  <si>
    <t>17%(1명)</t>
  </si>
  <si>
    <t>45%(5명)</t>
  </si>
  <si>
    <t>25%(2명)</t>
  </si>
  <si>
    <t>100%(5명)</t>
  </si>
  <si>
    <t>50%(3명)</t>
  </si>
  <si>
    <t>83%(5명)</t>
  </si>
  <si>
    <t>1570715707</t>
  </si>
  <si>
    <t>청룡교통15707C1</t>
  </si>
  <si>
    <t>▽</t>
  </si>
  <si>
    <t>청룡교통15707C3</t>
  </si>
  <si>
    <t>4444</t>
  </si>
  <si>
    <t>청룡교통44C2</t>
  </si>
  <si>
    <t>=</t>
  </si>
  <si>
    <t>청룡교통44A1</t>
  </si>
  <si>
    <t>청룡교통44C1</t>
  </si>
  <si>
    <t>청룡교통44B1</t>
  </si>
  <si>
    <t>청룡교통44B2</t>
  </si>
  <si>
    <t>청룡교통예비D4</t>
  </si>
  <si>
    <t>이상</t>
  </si>
  <si>
    <t>청룡교통예비이상1</t>
  </si>
  <si>
    <t>556556</t>
  </si>
  <si>
    <t>태양여객556C1</t>
  </si>
  <si>
    <t>태양여객556F1</t>
  </si>
  <si>
    <t>태양여객556B1</t>
  </si>
  <si>
    <t>태양여객556D1</t>
  </si>
  <si>
    <t>558558</t>
  </si>
  <si>
    <t>태양여객558D2</t>
  </si>
  <si>
    <t>태양여객558F2</t>
  </si>
  <si>
    <t>태양여객558F4</t>
  </si>
  <si>
    <t>태양여객558D1</t>
  </si>
  <si>
    <t>태양여객558F1</t>
  </si>
  <si>
    <t>태양여객558F3</t>
  </si>
  <si>
    <t>571571</t>
  </si>
  <si>
    <t>태양여객571D1</t>
  </si>
  <si>
    <t>태양여객571B2</t>
  </si>
  <si>
    <t>태양여객571D2</t>
  </si>
  <si>
    <t>태양여객571D3</t>
  </si>
  <si>
    <t>태양여객571C1</t>
  </si>
  <si>
    <t>태양여객571B1</t>
  </si>
  <si>
    <t>581581</t>
  </si>
  <si>
    <t>태양여객581D2</t>
  </si>
  <si>
    <t>태양여객581C1</t>
  </si>
  <si>
    <t>태양여객581D1</t>
  </si>
  <si>
    <t>71바5788</t>
  </si>
  <si>
    <t>태양여객581C2</t>
  </si>
  <si>
    <t>태양여객581F2</t>
  </si>
  <si>
    <t>태양여객581F1</t>
  </si>
  <si>
    <t>태양여객581C3</t>
  </si>
  <si>
    <t>태양여객581B1</t>
  </si>
  <si>
    <t>태양여객581F3</t>
  </si>
  <si>
    <t>583583</t>
  </si>
  <si>
    <t>태양여객583D2</t>
  </si>
  <si>
    <t>태양여객583C3</t>
  </si>
  <si>
    <t>태양여객583D3</t>
  </si>
  <si>
    <t>태양여객583C2</t>
  </si>
  <si>
    <t>태양여객583C4</t>
  </si>
  <si>
    <t>태양여객583D1</t>
  </si>
  <si>
    <t>태양여객583C1</t>
  </si>
  <si>
    <t>590590</t>
  </si>
  <si>
    <t>태양여객590C1</t>
  </si>
  <si>
    <t>태양여객590F1</t>
  </si>
  <si>
    <t>태양여객590A1</t>
  </si>
  <si>
    <t>태양여객590S1</t>
  </si>
  <si>
    <t>태양여객590B1</t>
  </si>
  <si>
    <t>e음55e음55</t>
  </si>
  <si>
    <t>태양여객e음55C1</t>
  </si>
  <si>
    <t>태양여객e음55B1</t>
  </si>
  <si>
    <t>e음61e음61</t>
  </si>
  <si>
    <t>태양여객e음61A1</t>
  </si>
  <si>
    <t>▲</t>
  </si>
  <si>
    <t>e음71e음71</t>
  </si>
  <si>
    <t>태양여객e음71F1</t>
  </si>
  <si>
    <t>e음89e음89</t>
  </si>
  <si>
    <t>태양여객e음89A1</t>
  </si>
  <si>
    <t>태양여객e음89C1</t>
  </si>
  <si>
    <t>태양여객e음89B1</t>
  </si>
  <si>
    <t>해성운수24A4</t>
  </si>
  <si>
    <t>해성운수24A8</t>
  </si>
  <si>
    <t>해성운수24A5</t>
  </si>
  <si>
    <t>해성운수24A7</t>
  </si>
  <si>
    <t>71바5769</t>
  </si>
  <si>
    <t>53481901164.968</t>
  </si>
  <si>
    <t>5343801619.716</t>
  </si>
  <si>
    <t>5342908995.315</t>
  </si>
  <si>
    <t>53471512204.349</t>
  </si>
  <si>
    <t>53459801382.843</t>
  </si>
  <si>
    <t>53425551444.354</t>
  </si>
  <si>
    <t>53454701381.544</t>
  </si>
  <si>
    <t>5344773596.584</t>
  </si>
  <si>
    <t>53487891484.395</t>
  </si>
  <si>
    <t>53435022449.859</t>
  </si>
  <si>
    <t>5346808350.685</t>
  </si>
  <si>
    <t>5343777762.995</t>
  </si>
  <si>
    <t>53487171133.588</t>
  </si>
  <si>
    <t>53467411412.611</t>
  </si>
  <si>
    <t>53491302892.713</t>
  </si>
  <si>
    <t>5343208390.604</t>
  </si>
  <si>
    <t>53440091661.65</t>
  </si>
  <si>
    <t>53491551493.442</t>
  </si>
  <si>
    <t>5345642438.854</t>
  </si>
  <si>
    <t>5343081679.249</t>
  </si>
  <si>
    <t>53432722564.337</t>
  </si>
  <si>
    <t>김상문</t>
  </si>
  <si>
    <t>5341042</t>
  </si>
  <si>
    <t>5341042384.676</t>
  </si>
  <si>
    <t>53439831459.687</t>
  </si>
  <si>
    <t>5344074281.938</t>
  </si>
  <si>
    <t>53414741279.305</t>
  </si>
  <si>
    <t>5345522373.666</t>
  </si>
  <si>
    <t>김숙자</t>
  </si>
  <si>
    <t>5344559</t>
  </si>
  <si>
    <t>53445591611.329</t>
  </si>
  <si>
    <t>5344906482.442</t>
  </si>
  <si>
    <t>53489201104.042</t>
  </si>
  <si>
    <t>53495732366.97</t>
  </si>
  <si>
    <t>53445461771.016</t>
  </si>
  <si>
    <t>5346901623.776</t>
  </si>
  <si>
    <t>53462321597.031</t>
  </si>
  <si>
    <t>5343142929.261</t>
  </si>
  <si>
    <t>5342195448.597</t>
  </si>
  <si>
    <t>53432312371.839</t>
  </si>
  <si>
    <t>53465211735.537</t>
  </si>
  <si>
    <t>53452881302.986</t>
  </si>
  <si>
    <t>53461582618.768</t>
  </si>
  <si>
    <t>53486101889.809</t>
  </si>
  <si>
    <t>53424001716.937</t>
  </si>
  <si>
    <t>5347111818.179</t>
  </si>
  <si>
    <t>53436741622.081</t>
  </si>
  <si>
    <t>문연균</t>
  </si>
  <si>
    <t>5349118</t>
  </si>
  <si>
    <t>5349118511.858</t>
  </si>
  <si>
    <t>박근우</t>
  </si>
  <si>
    <t>534899</t>
  </si>
  <si>
    <t>534899740.049</t>
  </si>
  <si>
    <t>53428351532.684</t>
  </si>
  <si>
    <t>534151532.062</t>
  </si>
  <si>
    <t>53466672331.375</t>
  </si>
  <si>
    <t>5343283276.604</t>
  </si>
  <si>
    <t>53477882388.987</t>
  </si>
  <si>
    <t>53454471586.213</t>
  </si>
  <si>
    <t>53444751912.613</t>
  </si>
  <si>
    <t>53427701771.643</t>
  </si>
  <si>
    <t>53443592518.577</t>
  </si>
  <si>
    <t>53479871650.326</t>
  </si>
  <si>
    <t>53427812576.194</t>
  </si>
  <si>
    <t>5349731193.097</t>
  </si>
  <si>
    <t>53418912064.248</t>
  </si>
  <si>
    <t>53454901853.835</t>
  </si>
  <si>
    <t>53438041052.901</t>
  </si>
  <si>
    <t>배석용</t>
  </si>
  <si>
    <t>5345398</t>
  </si>
  <si>
    <t>5345398790.426</t>
  </si>
  <si>
    <t>53496742222.014</t>
  </si>
  <si>
    <t>53454411549.127</t>
  </si>
  <si>
    <t>53412451810.306</t>
  </si>
  <si>
    <t>53485801459.784</t>
  </si>
  <si>
    <t>53430972411.861</t>
  </si>
  <si>
    <t>53414141667.184</t>
  </si>
  <si>
    <t>5342536398.853</t>
  </si>
  <si>
    <t>53499151360.452</t>
  </si>
  <si>
    <t>53468971214.396</t>
  </si>
  <si>
    <t>53466861536.863</t>
  </si>
  <si>
    <t>53488941479.636</t>
  </si>
  <si>
    <t>53484212134.372</t>
  </si>
  <si>
    <t>53461651872.121</t>
  </si>
  <si>
    <t>심웅섭</t>
  </si>
  <si>
    <t>534288</t>
  </si>
  <si>
    <t>5342881005.223</t>
  </si>
  <si>
    <t>53481651135.287</t>
  </si>
  <si>
    <t>534555740.948</t>
  </si>
  <si>
    <t>53466271462.003</t>
  </si>
  <si>
    <t>53422331130.241</t>
  </si>
  <si>
    <t>53438631330.884</t>
  </si>
  <si>
    <t>53433921295.281</t>
  </si>
  <si>
    <t>53423352684.883</t>
  </si>
  <si>
    <t>53496152091.204</t>
  </si>
  <si>
    <t>53473692153.869</t>
  </si>
  <si>
    <t>53419582319.788</t>
  </si>
  <si>
    <t>53447402427.072</t>
  </si>
  <si>
    <t>53435111178.705</t>
  </si>
  <si>
    <t>53417281400.675</t>
  </si>
  <si>
    <t>53466901848.767</t>
  </si>
  <si>
    <t>5343999309.565</t>
  </si>
  <si>
    <t>53426562315.129</t>
  </si>
  <si>
    <t>5347114982.453</t>
  </si>
  <si>
    <t>534546483.689</t>
  </si>
  <si>
    <t>5346455322.023</t>
  </si>
  <si>
    <t>53492981359.767</t>
  </si>
  <si>
    <t>5349981663.765</t>
  </si>
  <si>
    <t>5349676873.567</t>
  </si>
  <si>
    <t>5345463509.46</t>
  </si>
  <si>
    <t>53477582438.03</t>
  </si>
  <si>
    <t>53481081578.935</t>
  </si>
  <si>
    <t>53487821393.458</t>
  </si>
  <si>
    <t>5347351397.033</t>
  </si>
  <si>
    <t>5347030314.768</t>
  </si>
  <si>
    <t>53418441749.379</t>
  </si>
  <si>
    <t>5345844837.435</t>
  </si>
  <si>
    <t>53436581481.892</t>
  </si>
  <si>
    <t>53464171343.036</t>
  </si>
  <si>
    <t>534937387.808</t>
  </si>
  <si>
    <t>53444771414.592</t>
  </si>
  <si>
    <t>5346490410.087</t>
  </si>
  <si>
    <t>5348021282.081</t>
  </si>
  <si>
    <t>53433821823.532</t>
  </si>
  <si>
    <t>53471762663.024</t>
  </si>
  <si>
    <t>53484931635.434</t>
  </si>
  <si>
    <t>5348771704.785</t>
  </si>
  <si>
    <t>53476071858.826</t>
  </si>
  <si>
    <t>53439041429.426</t>
  </si>
  <si>
    <t>53474351653.384</t>
  </si>
  <si>
    <t>전문철</t>
  </si>
  <si>
    <t>5349887</t>
  </si>
  <si>
    <t>5349887757.147</t>
  </si>
  <si>
    <t>전병준</t>
  </si>
  <si>
    <t>5344168</t>
  </si>
  <si>
    <t>5344168823.716</t>
  </si>
  <si>
    <t>53449421283.469</t>
  </si>
  <si>
    <t>53421381314.743</t>
  </si>
  <si>
    <t>53475781432.043</t>
  </si>
  <si>
    <t>조경현</t>
  </si>
  <si>
    <t>5344669</t>
  </si>
  <si>
    <t>5344669407.36</t>
  </si>
  <si>
    <t>53465462285.648</t>
  </si>
  <si>
    <t>조길수</t>
  </si>
  <si>
    <t>5346571</t>
  </si>
  <si>
    <t>5346571325.535</t>
  </si>
  <si>
    <t>5347172384.047</t>
  </si>
  <si>
    <t>5346959450.596</t>
  </si>
  <si>
    <t>53452621041.691</t>
  </si>
  <si>
    <t>534881735.228</t>
  </si>
  <si>
    <t>5342320869.697</t>
  </si>
  <si>
    <t>53428001158.879</t>
  </si>
  <si>
    <t>53467912135.353</t>
  </si>
  <si>
    <t>53450312512.305</t>
  </si>
  <si>
    <t>53457822273.257</t>
  </si>
  <si>
    <t>53483831975.315</t>
  </si>
  <si>
    <t>5345721568.01</t>
  </si>
  <si>
    <t>53445672066.432</t>
  </si>
  <si>
    <t>5344435583.769</t>
  </si>
  <si>
    <t>53457841544.922</t>
  </si>
  <si>
    <t>53454221418.868</t>
  </si>
  <si>
    <t>53466772648.885</t>
  </si>
  <si>
    <t>최주선</t>
  </si>
  <si>
    <t>534523</t>
  </si>
  <si>
    <t>534523422.381</t>
  </si>
  <si>
    <t>53460211684.418</t>
  </si>
  <si>
    <t>53435911574.962</t>
  </si>
  <si>
    <t>534719237.085</t>
  </si>
  <si>
    <t>5347042800.891</t>
  </si>
  <si>
    <t>5345557374.646</t>
  </si>
  <si>
    <t>5346945360.841</t>
  </si>
  <si>
    <t>5346140225.371</t>
  </si>
  <si>
    <t>5348866413.198</t>
  </si>
  <si>
    <t>5348844577.806</t>
  </si>
  <si>
    <t>5344530684.892</t>
  </si>
  <si>
    <t>53412891354.298</t>
  </si>
  <si>
    <t>53458241778.552</t>
  </si>
  <si>
    <t>53416492140.591</t>
  </si>
  <si>
    <t>5345242301.451</t>
  </si>
  <si>
    <t>5349462117.475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</si>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</sst>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80" fillId="9" borderId="22" xfId="0" applyFont="1" applyFill="1" applyBorder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2" fontId="77" fillId="16" borderId="0" xfId="562" applyNumberFormat="1" applyFont="1" applyFill="1" applyAlignment="1">
      <alignment horizontal="right" vertical="center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2.5499506658205395</c:v>
                </c:pt>
                <c:pt idx="5">
                  <c:v>2.3199999999999998</c:v>
                </c:pt>
                <c:pt idx="6">
                  <c:v>2.2734031348175807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2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1.8292682926829267E-2</c:v>
                </c:pt>
                <c:pt idx="1">
                  <c:v>9.1463414634146339E-2</c:v>
                </c:pt>
                <c:pt idx="2">
                  <c:v>0.15853658536585366</c:v>
                </c:pt>
                <c:pt idx="3">
                  <c:v>0.14634146341463414</c:v>
                </c:pt>
                <c:pt idx="4">
                  <c:v>0.21341463414634146</c:v>
                </c:pt>
                <c:pt idx="5">
                  <c:v>0.37195121951219512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9.5238095238095233E-2</c:v>
                </c:pt>
                <c:pt idx="2">
                  <c:v>0.18181818181818182</c:v>
                </c:pt>
                <c:pt idx="3">
                  <c:v>0.75</c:v>
                </c:pt>
                <c:pt idx="4">
                  <c:v>0</c:v>
                </c:pt>
                <c:pt idx="5">
                  <c:v>0.5</c:v>
                </c:pt>
                <c:pt idx="6">
                  <c:v>0.33333333333333331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1</c:v>
                </c:pt>
                <c:pt idx="1">
                  <c:v>0.52380952380952384</c:v>
                </c:pt>
                <c:pt idx="2">
                  <c:v>0.27272727272727271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0.38095238095238093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2"/>
                <c:pt idx="0">
                  <c:v> 순환51 </c:v>
                </c:pt>
                <c:pt idx="1">
                  <c:v> 24 </c:v>
                </c:pt>
                <c:pt idx="2">
                  <c:v> 514-1 </c:v>
                </c:pt>
                <c:pt idx="3">
                  <c:v> 593 </c:v>
                </c:pt>
                <c:pt idx="4">
                  <c:v> 557 </c:v>
                </c:pt>
                <c:pt idx="5">
                  <c:v> 568 </c:v>
                </c:pt>
                <c:pt idx="6">
                  <c:v> 564 </c:v>
                </c:pt>
                <c:pt idx="7">
                  <c:v> 560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8</xdr:row>
      <xdr:rowOff>403412</xdr:rowOff>
    </xdr:from>
    <xdr:to>
      <xdr:col>2</xdr:col>
      <xdr:colOff>324971</xdr:colOff>
      <xdr:row>13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3" y="2588559"/>
          <a:ext cx="493059" cy="1714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201703</xdr:colOff>
      <xdr:row>9</xdr:row>
      <xdr:rowOff>112061</xdr:rowOff>
    </xdr:from>
    <xdr:to>
      <xdr:col>2</xdr:col>
      <xdr:colOff>302560</xdr:colOff>
      <xdr:row>11</xdr:row>
      <xdr:rowOff>11209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6" y="317126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44824</xdr:colOff>
      <xdr:row>7</xdr:row>
      <xdr:rowOff>1</xdr:rowOff>
    </xdr:from>
    <xdr:to>
      <xdr:col>3</xdr:col>
      <xdr:colOff>201710</xdr:colOff>
      <xdr:row>8</xdr:row>
      <xdr:rowOff>347384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075765" y="2050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694765</xdr:colOff>
      <xdr:row>8</xdr:row>
      <xdr:rowOff>100853</xdr:rowOff>
    </xdr:from>
    <xdr:to>
      <xdr:col>3</xdr:col>
      <xdr:colOff>89647</xdr:colOff>
      <xdr:row>8</xdr:row>
      <xdr:rowOff>369794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725706" y="2286000"/>
          <a:ext cx="268941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8</xdr:row>
      <xdr:rowOff>78442</xdr:rowOff>
    </xdr:from>
    <xdr:to>
      <xdr:col>3</xdr:col>
      <xdr:colOff>835962</xdr:colOff>
      <xdr:row>8</xdr:row>
      <xdr:rowOff>280147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375647" y="2263589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320489</xdr:colOff>
      <xdr:row>6</xdr:row>
      <xdr:rowOff>163606</xdr:rowOff>
    </xdr:from>
    <xdr:to>
      <xdr:col>4</xdr:col>
      <xdr:colOff>477375</xdr:colOff>
      <xdr:row>8</xdr:row>
      <xdr:rowOff>280147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225489" y="2001371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212912</xdr:colOff>
      <xdr:row>8</xdr:row>
      <xdr:rowOff>403413</xdr:rowOff>
    </xdr:from>
    <xdr:to>
      <xdr:col>4</xdr:col>
      <xdr:colOff>616324</xdr:colOff>
      <xdr:row>9</xdr:row>
      <xdr:rowOff>123265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2991971" y="2588560"/>
          <a:ext cx="403412" cy="593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136713</xdr:colOff>
      <xdr:row>8</xdr:row>
      <xdr:rowOff>316009</xdr:rowOff>
    </xdr:from>
    <xdr:to>
      <xdr:col>5</xdr:col>
      <xdr:colOff>293599</xdr:colOff>
      <xdr:row>8</xdr:row>
      <xdr:rowOff>797863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2915772" y="250115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874058</xdr:colOff>
      <xdr:row>9</xdr:row>
      <xdr:rowOff>212911</xdr:rowOff>
    </xdr:from>
    <xdr:to>
      <xdr:col>5</xdr:col>
      <xdr:colOff>369793</xdr:colOff>
      <xdr:row>15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653117" y="3272117"/>
          <a:ext cx="369794" cy="1580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815788</xdr:colOff>
      <xdr:row>11</xdr:row>
      <xdr:rowOff>98611</xdr:rowOff>
    </xdr:from>
    <xdr:to>
      <xdr:col>6</xdr:col>
      <xdr:colOff>98616</xdr:colOff>
      <xdr:row>12</xdr:row>
      <xdr:rowOff>289112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594847" y="37405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667869</xdr:colOff>
      <xdr:row>15</xdr:row>
      <xdr:rowOff>141192</xdr:rowOff>
    </xdr:from>
    <xdr:to>
      <xdr:col>6</xdr:col>
      <xdr:colOff>112059</xdr:colOff>
      <xdr:row>16</xdr:row>
      <xdr:rowOff>201706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>
          <a:off x="4320987" y="4948516"/>
          <a:ext cx="318248" cy="3518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475129</xdr:colOff>
      <xdr:row>14</xdr:row>
      <xdr:rowOff>183775</xdr:rowOff>
    </xdr:from>
    <xdr:to>
      <xdr:col>6</xdr:col>
      <xdr:colOff>632016</xdr:colOff>
      <xdr:row>16</xdr:row>
      <xdr:rowOff>82924</xdr:rowOff>
    </xdr:to>
    <xdr:sp macro="" textlink="$K$17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128247" y="46997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113</v>
      </c>
      <c r="C2" s="57"/>
      <c r="D2" s="57"/>
      <c r="E2" s="57"/>
      <c r="F2" s="57"/>
      <c r="G2" s="57"/>
      <c r="H2" s="57"/>
      <c r="I2" s="57"/>
      <c r="J2" s="57"/>
      <c r="K2" s="65" t="s">
        <v>586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115</v>
      </c>
      <c r="C4" s="285" t="s">
        <v>38</v>
      </c>
      <c r="D4" s="285"/>
      <c r="E4" s="62" t="s">
        <v>114</v>
      </c>
      <c r="F4" s="62" t="s">
        <v>64</v>
      </c>
      <c r="G4" s="94" t="s">
        <v>117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587</v>
      </c>
      <c r="C5" s="286" t="s">
        <v>120</v>
      </c>
      <c r="D5" s="286"/>
      <c r="E5" s="63">
        <v>11</v>
      </c>
      <c r="F5" s="64">
        <v>74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8"/>
    </row>
    <row r="7" spans="1:28" ht="16.5" customHeight="1">
      <c r="B7" s="52" t="s">
        <v>136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4"/>
      <c r="P9" s="284"/>
    </row>
    <row r="10" spans="1:28" ht="23.25" customHeight="1" thickBot="1">
      <c r="G10" s="6"/>
      <c r="H10" s="205" t="s">
        <v>92</v>
      </c>
      <c r="I10" s="206" t="s">
        <v>93</v>
      </c>
      <c r="J10" s="207" t="str">
        <f>C5</f>
        <v>해성운수</v>
      </c>
      <c r="K10" s="208" t="s">
        <v>94</v>
      </c>
      <c r="X10" s="248"/>
      <c r="Z10" s="39"/>
      <c r="AA10" s="39"/>
      <c r="AB10" s="282"/>
    </row>
    <row r="11" spans="1:28" ht="23.25" customHeight="1" thickTop="1">
      <c r="G11" s="6"/>
      <c r="H11" s="245">
        <v>1</v>
      </c>
      <c r="I11" s="202">
        <v>2.0099999999999998</v>
      </c>
      <c r="J11" s="203">
        <v>2.394684761506801</v>
      </c>
      <c r="K11" s="204"/>
      <c r="M11" s="2"/>
      <c r="Y11" s="249"/>
      <c r="Z11" s="244"/>
      <c r="AA11" s="242"/>
      <c r="AB11" s="282"/>
    </row>
    <row r="12" spans="1:28" ht="23.25" customHeight="1">
      <c r="G12" s="6"/>
      <c r="H12" s="246">
        <v>2</v>
      </c>
      <c r="I12" s="196">
        <v>2.3662575846193561</v>
      </c>
      <c r="J12" s="203">
        <v>2.6426970216529995</v>
      </c>
      <c r="K12" s="247">
        <f>J12/J11-1</f>
        <v>0.10356781156871042</v>
      </c>
      <c r="M12" s="242"/>
      <c r="Y12" s="249"/>
      <c r="Z12" s="244"/>
      <c r="AA12" s="242"/>
      <c r="AB12" s="282"/>
    </row>
    <row r="13" spans="1:28" ht="23.25" customHeight="1">
      <c r="G13" s="6"/>
      <c r="H13" s="246">
        <v>3</v>
      </c>
      <c r="I13" s="196">
        <v>2.37</v>
      </c>
      <c r="J13" s="203">
        <v>2.6839962166812121</v>
      </c>
      <c r="K13" s="247">
        <f>J13/J12-1</f>
        <v>1.5627669267353372E-2</v>
      </c>
      <c r="M13" s="242"/>
      <c r="Y13" s="249"/>
      <c r="Z13" s="244"/>
      <c r="AA13" s="242"/>
      <c r="AB13" s="282"/>
    </row>
    <row r="14" spans="1:28" ht="23.25" customHeight="1">
      <c r="G14" s="6"/>
      <c r="H14" s="246">
        <v>4</v>
      </c>
      <c r="I14" s="196">
        <v>2.33</v>
      </c>
      <c r="J14" s="203">
        <v>2.6453191970751262</v>
      </c>
      <c r="K14" s="247">
        <f>J14/J13-1</f>
        <v>-1.4410236261029663E-2</v>
      </c>
      <c r="M14" s="242"/>
      <c r="Y14" s="249"/>
      <c r="Z14" s="244"/>
      <c r="AA14" s="242"/>
      <c r="AB14" s="282"/>
    </row>
    <row r="15" spans="1:28" ht="23.25" customHeight="1">
      <c r="G15" s="6"/>
      <c r="H15" s="246">
        <v>5</v>
      </c>
      <c r="I15" s="196">
        <v>2.29</v>
      </c>
      <c r="J15" s="203">
        <v>2.5499506658205395</v>
      </c>
      <c r="K15" s="247">
        <f>J15/J14-1</f>
        <v>-3.6051804772760043E-2</v>
      </c>
      <c r="M15" s="242"/>
      <c r="Y15" s="249"/>
      <c r="Z15" s="244"/>
      <c r="AA15" s="242"/>
      <c r="AB15" s="282"/>
    </row>
    <row r="16" spans="1:28" ht="23.25" customHeight="1">
      <c r="G16" s="6"/>
      <c r="H16" s="246">
        <v>6</v>
      </c>
      <c r="I16" s="196">
        <v>2.0664933427553414</v>
      </c>
      <c r="J16" s="203">
        <v>2.3199999999999998</v>
      </c>
      <c r="K16" s="247">
        <f>J16/J15-1</f>
        <v>-9.0178476353598325E-2</v>
      </c>
      <c r="M16" s="242"/>
      <c r="Y16" s="249"/>
      <c r="Z16" s="244"/>
      <c r="AA16" s="242"/>
      <c r="AB16" s="282"/>
    </row>
    <row r="17" spans="2:28" ht="23.25" customHeight="1">
      <c r="G17" s="6"/>
      <c r="H17" s="246">
        <v>7</v>
      </c>
      <c r="I17" s="196">
        <v>2.13</v>
      </c>
      <c r="J17" s="203">
        <v>2.2734031348175807</v>
      </c>
      <c r="K17" s="247">
        <v>-2.0084855682077185E-2</v>
      </c>
      <c r="M17" s="242"/>
      <c r="Y17" s="249"/>
      <c r="Z17" s="244"/>
      <c r="AA17" s="242"/>
      <c r="AB17" s="282"/>
    </row>
    <row r="18" spans="2:28" ht="23.25" customHeight="1">
      <c r="G18" s="6"/>
      <c r="H18" s="254" t="s">
        <v>588</v>
      </c>
      <c r="I18" s="197">
        <v>5.9701492537313383E-2</v>
      </c>
      <c r="J18" s="198">
        <v>-5.0646176331329174E-2</v>
      </c>
      <c r="K18" s="199">
        <f>J18-I18</f>
        <v>-0.11034766886864256</v>
      </c>
      <c r="M18" s="242"/>
      <c r="Y18" s="249"/>
      <c r="Z18" s="244"/>
      <c r="AA18" s="242"/>
      <c r="AB18" s="282"/>
    </row>
    <row r="19" spans="2:28" ht="23.25" customHeight="1">
      <c r="H19" s="200" t="s">
        <v>110</v>
      </c>
      <c r="I19" s="201"/>
      <c r="J19" s="287" t="s">
        <v>589</v>
      </c>
      <c r="K19" s="288"/>
      <c r="M19" s="242"/>
      <c r="X19" s="2"/>
      <c r="Y19" s="2"/>
      <c r="AB19" s="282"/>
    </row>
    <row r="20" spans="2:28" ht="9" customHeight="1">
      <c r="M20" s="242"/>
      <c r="X20" s="2"/>
      <c r="Y20" s="2"/>
      <c r="AB20" s="283"/>
    </row>
    <row r="21" spans="2:28" ht="16.5" customHeight="1">
      <c r="B21" s="52" t="s">
        <v>137</v>
      </c>
      <c r="C21" s="52"/>
      <c r="D21" s="51"/>
      <c r="E21" s="51"/>
      <c r="F21" s="51"/>
      <c r="G21" s="51"/>
      <c r="H21" s="51"/>
      <c r="I21" s="51"/>
      <c r="J21" s="51"/>
      <c r="K21" s="51"/>
      <c r="M21" s="242"/>
      <c r="X21" s="2"/>
      <c r="Y21" s="2"/>
      <c r="AB21" s="283"/>
    </row>
    <row r="22" spans="2:28" ht="27.75" customHeight="1">
      <c r="B22" s="56" t="s">
        <v>62</v>
      </c>
      <c r="C22" s="56" t="s">
        <v>102</v>
      </c>
      <c r="D22" s="56" t="s">
        <v>104</v>
      </c>
      <c r="E22" s="56" t="s">
        <v>105</v>
      </c>
      <c r="F22" s="56" t="s">
        <v>106</v>
      </c>
      <c r="G22" s="56" t="s">
        <v>107</v>
      </c>
      <c r="H22" s="56" t="s">
        <v>6</v>
      </c>
      <c r="I22" s="56" t="s">
        <v>7</v>
      </c>
      <c r="J22" s="56" t="s">
        <v>108</v>
      </c>
      <c r="K22" s="56" t="s">
        <v>72</v>
      </c>
      <c r="M22" s="242"/>
      <c r="X22" s="2"/>
      <c r="Y22" s="2"/>
      <c r="AB22" s="283"/>
    </row>
    <row r="23" spans="2:28" ht="23.25" customHeight="1">
      <c r="B23" s="76" t="s">
        <v>101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2"/>
      <c r="N23" s="255" t="str">
        <f>C5</f>
        <v>해성운수</v>
      </c>
      <c r="Y23" s="2"/>
    </row>
    <row r="24" spans="2:28" ht="22.5" customHeight="1">
      <c r="B24" s="238" t="str">
        <f>C5</f>
        <v>해성운수</v>
      </c>
      <c r="C24" s="69">
        <v>7</v>
      </c>
      <c r="D24" s="70">
        <v>2.4291243794813115E-2</v>
      </c>
      <c r="E24" s="70">
        <v>0.42116838513626903</v>
      </c>
      <c r="F24" s="70">
        <v>0.1925160346092665</v>
      </c>
      <c r="G24" s="71">
        <v>11.381136363636367</v>
      </c>
      <c r="H24" s="72">
        <v>0.43483112861538215</v>
      </c>
      <c r="I24" s="72">
        <v>8.0845416567847188</v>
      </c>
      <c r="J24" s="73">
        <v>2.2734031348175807</v>
      </c>
      <c r="K24" s="74" t="s">
        <v>67</v>
      </c>
      <c r="M24" s="242"/>
      <c r="N24" s="39" t="s">
        <v>67</v>
      </c>
      <c r="O24" s="39">
        <v>156</v>
      </c>
      <c r="Y24" s="2"/>
    </row>
    <row r="25" spans="2:28" ht="22.5" customHeight="1">
      <c r="B25" s="53" t="s">
        <v>109</v>
      </c>
      <c r="C25" s="53"/>
      <c r="D25" s="67">
        <f>D24/D23-1</f>
        <v>0.15854961173657167</v>
      </c>
      <c r="E25" s="67">
        <f t="shared" ref="E25:J25" si="0">E24/E23-1</f>
        <v>0.20614407854049444</v>
      </c>
      <c r="F25" s="67">
        <f t="shared" si="0"/>
        <v>0.11832374910449217</v>
      </c>
      <c r="G25" s="67">
        <f t="shared" si="0"/>
        <v>-0.16576068715954284</v>
      </c>
      <c r="H25" s="67">
        <f t="shared" si="0"/>
        <v>0.8767791040234667</v>
      </c>
      <c r="I25" s="67">
        <f t="shared" si="0"/>
        <v>-0.41784624498459955</v>
      </c>
      <c r="J25" s="67">
        <f t="shared" si="0"/>
        <v>6.6401254469197646E-2</v>
      </c>
      <c r="K25" s="68" t="str">
        <f>J19</f>
        <v>30위/(32개사)</v>
      </c>
      <c r="M25" s="2" t="s">
        <v>199</v>
      </c>
      <c r="N25" s="256">
        <v>1.8292682926829267E-2</v>
      </c>
      <c r="O25" s="39">
        <v>3</v>
      </c>
      <c r="X25" s="2"/>
      <c r="Y25" s="2"/>
    </row>
    <row r="26" spans="2:28" ht="22.5" customHeight="1">
      <c r="M26" s="2" t="s">
        <v>200</v>
      </c>
      <c r="N26" s="256">
        <v>9.1463414634146339E-2</v>
      </c>
      <c r="O26" s="39">
        <v>15</v>
      </c>
      <c r="X26" s="2"/>
      <c r="Y26" s="2"/>
    </row>
    <row r="27" spans="2:28" ht="17.25" customHeight="1">
      <c r="B27" s="52" t="s">
        <v>138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119</v>
      </c>
      <c r="N27" s="256">
        <v>0.15853658536585366</v>
      </c>
      <c r="O27" s="39">
        <v>26</v>
      </c>
      <c r="X27" s="2"/>
      <c r="Y27" s="2"/>
    </row>
    <row r="28" spans="2:28" ht="22.5" customHeight="1">
      <c r="B28" s="60"/>
      <c r="C28" s="60"/>
      <c r="M28" s="2" t="s">
        <v>201</v>
      </c>
      <c r="N28" s="256">
        <v>0.14634146341463414</v>
      </c>
      <c r="O28" s="39">
        <v>23</v>
      </c>
      <c r="X28" s="2"/>
      <c r="Y28" s="2"/>
    </row>
    <row r="29" spans="2:28" ht="22.5" customHeight="1" thickBot="1">
      <c r="H29" s="209" t="s">
        <v>92</v>
      </c>
      <c r="I29" s="210" t="s">
        <v>93</v>
      </c>
      <c r="J29" s="211" t="str">
        <f>J10</f>
        <v>해성운수</v>
      </c>
      <c r="K29" s="212" t="s">
        <v>118</v>
      </c>
      <c r="M29" s="2" t="s">
        <v>202</v>
      </c>
      <c r="N29" s="256">
        <v>0.21341463414634146</v>
      </c>
      <c r="O29" s="39">
        <v>34</v>
      </c>
      <c r="X29" s="2"/>
      <c r="Y29" s="2"/>
    </row>
    <row r="30" spans="2:28" ht="22.5" customHeight="1" thickTop="1">
      <c r="H30" s="217" t="s">
        <v>112</v>
      </c>
      <c r="I30" s="218" t="s">
        <v>69</v>
      </c>
      <c r="J30" s="219" t="s">
        <v>67</v>
      </c>
      <c r="K30" s="220"/>
      <c r="M30" s="2" t="s">
        <v>76</v>
      </c>
      <c r="N30" s="256">
        <v>0.37195121951219512</v>
      </c>
      <c r="O30" s="39">
        <v>55</v>
      </c>
      <c r="X30" s="2"/>
      <c r="Z30" s="39"/>
      <c r="AA30" s="39"/>
      <c r="AB30" s="282"/>
    </row>
    <row r="31" spans="2:28" ht="21" customHeight="1">
      <c r="H31" s="213" t="s">
        <v>95</v>
      </c>
      <c r="I31" s="214">
        <v>4.5564191905655319E-2</v>
      </c>
      <c r="J31" s="215" t="s">
        <v>590</v>
      </c>
      <c r="K31" s="216">
        <v>-2.7271508978826051E-2</v>
      </c>
      <c r="M31" s="2"/>
      <c r="X31" s="2"/>
      <c r="Z31" s="39"/>
      <c r="AA31" s="39"/>
      <c r="AB31" s="282"/>
    </row>
    <row r="32" spans="2:28" ht="21" customHeight="1">
      <c r="H32" s="188" t="s">
        <v>96</v>
      </c>
      <c r="I32" s="180">
        <v>6.968641114982578E-2</v>
      </c>
      <c r="J32" s="189" t="s">
        <v>591</v>
      </c>
      <c r="K32" s="190">
        <v>2.1777003484320559E-2</v>
      </c>
      <c r="L32" s="4"/>
      <c r="M32" s="2"/>
      <c r="X32" s="2"/>
      <c r="Z32" s="39"/>
      <c r="AA32" s="39"/>
      <c r="AB32" s="282"/>
    </row>
    <row r="33" spans="2:28" ht="21" customHeight="1">
      <c r="H33" s="187" t="s">
        <v>97</v>
      </c>
      <c r="I33" s="180">
        <v>0.13669257571696597</v>
      </c>
      <c r="J33" s="189" t="s">
        <v>592</v>
      </c>
      <c r="K33" s="190">
        <v>2.1844009648887691E-2</v>
      </c>
      <c r="L33" s="4"/>
      <c r="M33" s="2"/>
      <c r="X33" s="2"/>
      <c r="Z33" s="39"/>
      <c r="AA33" s="39"/>
      <c r="AB33" s="282"/>
    </row>
    <row r="34" spans="2:28" ht="21" customHeight="1">
      <c r="H34" s="187" t="s">
        <v>100</v>
      </c>
      <c r="I34" s="180">
        <v>0.22728491021173949</v>
      </c>
      <c r="J34" s="189" t="s">
        <v>593</v>
      </c>
      <c r="K34" s="190">
        <v>-8.0943446797105356E-2</v>
      </c>
      <c r="L34" s="4"/>
      <c r="M34" s="2"/>
      <c r="X34" s="2"/>
      <c r="Z34" s="39"/>
      <c r="AA34" s="39"/>
      <c r="AB34" s="282"/>
    </row>
    <row r="35" spans="2:28" ht="21" customHeight="1">
      <c r="H35" s="191" t="s">
        <v>98</v>
      </c>
      <c r="I35" s="180">
        <v>0.24658268560707586</v>
      </c>
      <c r="J35" s="189" t="s">
        <v>594</v>
      </c>
      <c r="K35" s="190">
        <v>-3.3168051460734399E-2</v>
      </c>
      <c r="L35" s="4"/>
      <c r="M35" s="2"/>
      <c r="X35" s="2"/>
      <c r="Z35" s="39"/>
      <c r="AA35" s="39"/>
      <c r="AB35" s="282"/>
    </row>
    <row r="36" spans="2:28" ht="21" customHeight="1">
      <c r="H36" s="192" t="s">
        <v>99</v>
      </c>
      <c r="I36" s="193">
        <v>0.27418922540873758</v>
      </c>
      <c r="J36" s="194" t="s">
        <v>595</v>
      </c>
      <c r="K36" s="195">
        <v>9.7761994103457539E-2</v>
      </c>
      <c r="L36" s="4"/>
      <c r="M36" s="2"/>
      <c r="X36" s="2"/>
      <c r="Z36" s="39"/>
      <c r="AA36" s="39"/>
      <c r="AB36" s="282"/>
    </row>
    <row r="37" spans="2:28" ht="22.5" customHeight="1">
      <c r="L37" s="4"/>
      <c r="M37" s="2"/>
      <c r="X37" s="2"/>
      <c r="Z37" s="39"/>
      <c r="AA37" s="39"/>
      <c r="AB37" s="282"/>
    </row>
    <row r="38" spans="2:28" ht="18" customHeight="1">
      <c r="B38" s="52" t="s">
        <v>139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282"/>
    </row>
    <row r="39" spans="2:28" ht="30.75" customHeight="1">
      <c r="B39" s="56" t="s">
        <v>62</v>
      </c>
      <c r="C39" s="56" t="s">
        <v>103</v>
      </c>
      <c r="D39" s="56" t="s">
        <v>104</v>
      </c>
      <c r="E39" s="56" t="s">
        <v>105</v>
      </c>
      <c r="F39" s="56" t="s">
        <v>106</v>
      </c>
      <c r="G39" s="56" t="s">
        <v>107</v>
      </c>
      <c r="H39" s="56" t="s">
        <v>6</v>
      </c>
      <c r="I39" s="56" t="s">
        <v>7</v>
      </c>
      <c r="J39" s="56" t="s">
        <v>108</v>
      </c>
      <c r="K39" s="56" t="s">
        <v>72</v>
      </c>
      <c r="L39" s="4"/>
      <c r="M39" s="2"/>
      <c r="N39" s="39" t="s">
        <v>132</v>
      </c>
      <c r="X39" s="2"/>
      <c r="Z39" s="39"/>
      <c r="AA39" s="39"/>
      <c r="AB39" s="282"/>
    </row>
    <row r="40" spans="2:28" ht="22.5" customHeight="1">
      <c r="B40" s="240" t="s">
        <v>120</v>
      </c>
      <c r="C40" s="77">
        <v>1</v>
      </c>
      <c r="D40" s="78">
        <v>2.3844899837254203E-2</v>
      </c>
      <c r="E40" s="78">
        <v>0.49524459563926748</v>
      </c>
      <c r="F40" s="78">
        <v>0.25403277580384187</v>
      </c>
      <c r="G40" s="79">
        <v>10.845306451612901</v>
      </c>
      <c r="H40" s="80">
        <v>1.9091814669207086</v>
      </c>
      <c r="I40" s="80">
        <v>15.226412113151788</v>
      </c>
      <c r="J40" s="81">
        <v>2.394684761506801</v>
      </c>
      <c r="K40" s="83" t="s">
        <v>76</v>
      </c>
      <c r="L40" s="4"/>
      <c r="M40" s="2"/>
      <c r="N40" s="39">
        <v>1</v>
      </c>
      <c r="X40" s="2"/>
      <c r="Z40" s="39"/>
      <c r="AA40" s="39"/>
      <c r="AB40" s="282"/>
    </row>
    <row r="41" spans="2:28" ht="22.5" customHeight="1">
      <c r="B41" s="238" t="s">
        <v>120</v>
      </c>
      <c r="C41" s="69">
        <v>2</v>
      </c>
      <c r="D41" s="70">
        <v>4.218107040014657E-2</v>
      </c>
      <c r="E41" s="70">
        <v>0.44030746772813595</v>
      </c>
      <c r="F41" s="70">
        <v>0.24867086500340291</v>
      </c>
      <c r="G41" s="71">
        <v>8.6831428571428564</v>
      </c>
      <c r="H41" s="72">
        <v>0.49154512579922616</v>
      </c>
      <c r="I41" s="72">
        <v>6.5071417576145363</v>
      </c>
      <c r="J41" s="73">
        <v>2.6426970216529995</v>
      </c>
      <c r="K41" s="74" t="s">
        <v>68</v>
      </c>
      <c r="M41" s="2"/>
      <c r="N41" s="39">
        <v>5</v>
      </c>
      <c r="X41" s="2"/>
      <c r="Z41" s="39"/>
      <c r="AA41" s="39"/>
      <c r="AB41" s="282"/>
    </row>
    <row r="42" spans="2:28" ht="22.5" customHeight="1">
      <c r="B42" s="238" t="s">
        <v>120</v>
      </c>
      <c r="C42" s="69">
        <v>3</v>
      </c>
      <c r="D42" s="70">
        <v>2.0880835801093872E-2</v>
      </c>
      <c r="E42" s="70">
        <v>0.42981019321800346</v>
      </c>
      <c r="F42" s="70">
        <v>0.26133790364866333</v>
      </c>
      <c r="G42" s="71">
        <v>8.1892676056338001</v>
      </c>
      <c r="H42" s="72">
        <v>0.49267365997049234</v>
      </c>
      <c r="I42" s="72">
        <v>7.2187145408587439</v>
      </c>
      <c r="J42" s="73">
        <v>2.6839962166812121</v>
      </c>
      <c r="K42" s="74" t="s">
        <v>68</v>
      </c>
      <c r="M42" s="2"/>
      <c r="N42" s="39">
        <v>5</v>
      </c>
      <c r="X42" s="2"/>
      <c r="Z42" s="39"/>
      <c r="AA42" s="39"/>
      <c r="AB42" s="282"/>
    </row>
    <row r="43" spans="2:28" ht="22.5" customHeight="1">
      <c r="B43" s="238" t="s">
        <v>120</v>
      </c>
      <c r="C43" s="69">
        <v>4</v>
      </c>
      <c r="D43" s="70">
        <v>2.1563308994636033E-2</v>
      </c>
      <c r="E43" s="70">
        <v>0.42076466730414747</v>
      </c>
      <c r="F43" s="70">
        <v>0.26271649257198149</v>
      </c>
      <c r="G43" s="71">
        <v>8.4677536231884023</v>
      </c>
      <c r="H43" s="72">
        <v>0.63660557115881056</v>
      </c>
      <c r="I43" s="72">
        <v>7.7246772737491858</v>
      </c>
      <c r="J43" s="73">
        <v>2.6453191970751262</v>
      </c>
      <c r="K43" s="74" t="s">
        <v>68</v>
      </c>
      <c r="M43" s="2"/>
      <c r="N43" s="39">
        <v>5</v>
      </c>
      <c r="X43" s="2"/>
      <c r="Z43" s="39"/>
      <c r="AA43" s="39"/>
      <c r="AB43" s="282"/>
    </row>
    <row r="44" spans="2:28" ht="22.5" customHeight="1">
      <c r="B44" s="238" t="s">
        <v>120</v>
      </c>
      <c r="C44" s="69">
        <v>5</v>
      </c>
      <c r="D44" s="70">
        <v>2.2158129654213158E-2</v>
      </c>
      <c r="E44" s="70">
        <v>0.41866755366839159</v>
      </c>
      <c r="F44" s="70">
        <v>0.24908014724124281</v>
      </c>
      <c r="G44" s="71">
        <v>9.1887794117647079</v>
      </c>
      <c r="H44" s="72">
        <v>0.72693809909889495</v>
      </c>
      <c r="I44" s="72">
        <v>7.9727801421170232</v>
      </c>
      <c r="J44" s="73">
        <v>2.5499506658205395</v>
      </c>
      <c r="K44" s="74" t="s">
        <v>68</v>
      </c>
      <c r="M44" s="2"/>
      <c r="N44" s="39">
        <v>5</v>
      </c>
      <c r="X44" s="2"/>
      <c r="Z44" s="39"/>
      <c r="AA44" s="39"/>
      <c r="AB44" s="282"/>
    </row>
    <row r="45" spans="2:28" ht="22.5" customHeight="1">
      <c r="B45" s="238" t="s">
        <v>120</v>
      </c>
      <c r="C45" s="69">
        <v>6</v>
      </c>
      <c r="D45" s="70">
        <v>2.3436730619457894E-2</v>
      </c>
      <c r="E45" s="70">
        <v>0.419838836472885</v>
      </c>
      <c r="F45" s="70">
        <v>0.20971515837502452</v>
      </c>
      <c r="G45" s="71">
        <v>10.559073529411762</v>
      </c>
      <c r="H45" s="72">
        <v>0.97548599863735785</v>
      </c>
      <c r="I45" s="72">
        <v>8.1048459612543642</v>
      </c>
      <c r="J45" s="73">
        <v>2.3199999999999998</v>
      </c>
      <c r="K45" s="74" t="s">
        <v>67</v>
      </c>
      <c r="M45" s="2"/>
      <c r="N45" s="39">
        <v>4</v>
      </c>
      <c r="X45" s="2"/>
      <c r="Z45" s="39"/>
      <c r="AA45" s="39"/>
      <c r="AB45" s="282"/>
    </row>
    <row r="46" spans="2:28" ht="22.5" customHeight="1">
      <c r="B46" s="238" t="s">
        <v>120</v>
      </c>
      <c r="C46" s="69">
        <v>7</v>
      </c>
      <c r="D46" s="70">
        <v>2.4291243794813115E-2</v>
      </c>
      <c r="E46" s="70">
        <v>0.42116838513626903</v>
      </c>
      <c r="F46" s="70">
        <v>0.1925160346092665</v>
      </c>
      <c r="G46" s="71">
        <v>11.381136363636367</v>
      </c>
      <c r="H46" s="72">
        <v>0.43483112861538215</v>
      </c>
      <c r="I46" s="72">
        <v>8.0845416567847188</v>
      </c>
      <c r="J46" s="73">
        <v>2.2734031348175807</v>
      </c>
      <c r="K46" s="74" t="s">
        <v>67</v>
      </c>
      <c r="M46" s="2"/>
      <c r="N46" s="39">
        <v>4</v>
      </c>
      <c r="X46" s="2"/>
      <c r="Z46" s="39"/>
      <c r="AA46" s="39"/>
      <c r="AB46" s="282"/>
    </row>
    <row r="47" spans="2:28" ht="25.5" customHeight="1">
      <c r="B47" s="53" t="s">
        <v>109</v>
      </c>
      <c r="C47" s="53"/>
      <c r="D47" s="67" cm="1">
        <f t="array" aca="1" ref="D47" ca="1">(INDIRECT(ADDRESS(ROW()-1,COLUMN()))/INDIRECT(ADDRESS(ROW()-2,COLUMN())))-1</f>
        <v>3.646042569801855E-2</v>
      </c>
      <c r="E47" s="67" cm="1">
        <f t="array" aca="1" ref="E47" ca="1">(INDIRECT(ADDRESS(ROW()-1,COLUMN()))/INDIRECT(ADDRESS(ROW()-2,COLUMN())))-1</f>
        <v>3.1668072314454676E-3</v>
      </c>
      <c r="F47" s="67" cm="1">
        <f t="array" aca="1" ref="F47" ca="1">(INDIRECT(ADDRESS(ROW()-1,COLUMN()))/INDIRECT(ADDRESS(ROW()-2,COLUMN())))-1</f>
        <v>-8.2011829278461512E-2</v>
      </c>
      <c r="G47" s="67" cm="1">
        <f t="array" aca="1" ref="G47" ca="1">(INDIRECT(ADDRESS(ROW()-1,COLUMN()))/INDIRECT(ADDRESS(ROW()-2,COLUMN())))-1</f>
        <v>7.785368971385509E-2</v>
      </c>
      <c r="H47" s="67" cm="1">
        <f t="array" aca="1" ref="H47" ca="1">(INDIRECT(ADDRESS(ROW()-1,COLUMN()))/INDIRECT(ADDRESS(ROW()-2,COLUMN())))-1</f>
        <v>-0.55424154808701365</v>
      </c>
      <c r="I47" s="67" cm="1">
        <f t="array" aca="1" ref="I47" ca="1">(INDIRECT(ADDRESS(ROW()-1,COLUMN()))/INDIRECT(ADDRESS(ROW()-2,COLUMN())))-1</f>
        <v>-2.5052054741954155E-3</v>
      </c>
      <c r="J47" s="67" cm="1">
        <f t="array" aca="1" ref="J47" ca="1">(INDIRECT(ADDRESS(ROW()-1,COLUMN()))/INDIRECT(ADDRESS(ROW()-2,COLUMN())))-1</f>
        <v>-2.0084855682077185E-2</v>
      </c>
      <c r="K47" s="75" t="str" cm="1">
        <f t="array" ref="K47">_xlfn.IFS(N47=0,"등급유지",N47&gt;0,N47&amp;"등급 상승",N47&lt;0,N47&amp;"등급 하락")</f>
        <v>등급유지</v>
      </c>
      <c r="M47" s="257"/>
      <c r="N47" s="39">
        <v>0</v>
      </c>
      <c r="O47" s="39" t="s">
        <v>133</v>
      </c>
      <c r="X47" s="250"/>
      <c r="Z47" s="243"/>
      <c r="AA47" s="39"/>
      <c r="AB47" s="282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7"/>
      <c r="N48" s="2"/>
      <c r="O48" s="2"/>
      <c r="X48" s="250"/>
      <c r="Z48" s="243"/>
      <c r="AA48" s="39"/>
      <c r="AB48" s="282"/>
    </row>
    <row r="49" spans="2:28" ht="18" customHeight="1">
      <c r="B49" s="52" t="s">
        <v>140</v>
      </c>
      <c r="C49" s="52"/>
      <c r="D49" s="51"/>
      <c r="E49" s="51"/>
      <c r="F49" s="51"/>
      <c r="G49" s="51"/>
      <c r="H49" s="51"/>
      <c r="I49" s="51"/>
      <c r="J49" s="51"/>
      <c r="K49" s="51"/>
      <c r="M49" s="257"/>
      <c r="X49" s="250"/>
      <c r="Z49" s="243"/>
      <c r="AA49" s="39"/>
      <c r="AB49" s="282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7"/>
      <c r="X50" s="250"/>
      <c r="Z50" s="243"/>
      <c r="AA50" s="39"/>
      <c r="AB50" s="282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7"/>
      <c r="N51" s="250"/>
      <c r="P51" s="243"/>
      <c r="AA51" s="40"/>
    </row>
    <row r="52" spans="2:28" ht="25.5" customHeight="1">
      <c r="B52" s="48"/>
      <c r="C52" s="48"/>
      <c r="D52" s="49"/>
      <c r="M52" s="257"/>
      <c r="N52" s="250"/>
      <c r="P52" s="243"/>
      <c r="AA52" s="40"/>
    </row>
    <row r="53" spans="2:28" ht="25.5" customHeight="1">
      <c r="B53" s="48"/>
      <c r="C53" s="48"/>
      <c r="D53" s="49"/>
      <c r="M53" s="257"/>
      <c r="N53" s="250"/>
      <c r="P53" s="243"/>
      <c r="AA53" s="40"/>
    </row>
    <row r="54" spans="2:28" ht="25.5" customHeight="1">
      <c r="B54" s="48"/>
      <c r="C54" s="48"/>
      <c r="D54" s="49"/>
      <c r="M54" s="257"/>
      <c r="N54" s="250"/>
      <c r="P54" s="243"/>
      <c r="AA54" s="40"/>
    </row>
    <row r="55" spans="2:28" ht="25.5" customHeight="1">
      <c r="B55" s="48"/>
      <c r="C55" s="48"/>
      <c r="D55" s="49"/>
      <c r="M55" s="257"/>
      <c r="N55" s="250"/>
      <c r="P55" s="243"/>
      <c r="AA55" s="40"/>
    </row>
    <row r="56" spans="2:28" ht="25.5" customHeight="1">
      <c r="B56" s="48"/>
      <c r="C56" s="48"/>
      <c r="D56" s="49"/>
      <c r="M56" s="257"/>
      <c r="N56" s="250"/>
      <c r="P56" s="243"/>
      <c r="AA56" s="40"/>
    </row>
    <row r="57" spans="2:28" ht="25.5" customHeight="1">
      <c r="B57" s="48"/>
      <c r="C57" s="48"/>
      <c r="D57" s="49"/>
      <c r="M57" s="257"/>
      <c r="N57" s="250"/>
      <c r="P57" s="243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7"/>
      <c r="N58" s="250"/>
      <c r="P58" s="243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7"/>
      <c r="N59" s="250"/>
      <c r="P59" s="243"/>
      <c r="AA59" s="40"/>
    </row>
    <row r="60" spans="2:28" ht="25.5" customHeight="1" thickBot="1">
      <c r="B60" s="221" t="s">
        <v>92</v>
      </c>
      <c r="C60" s="222" t="s">
        <v>131</v>
      </c>
      <c r="D60" s="222" t="s">
        <v>121</v>
      </c>
      <c r="E60" s="222" t="s">
        <v>122</v>
      </c>
      <c r="F60" s="222" t="s">
        <v>130</v>
      </c>
      <c r="G60" s="222" t="s">
        <v>124</v>
      </c>
      <c r="H60" s="222" t="s">
        <v>128</v>
      </c>
      <c r="I60" s="222" t="s">
        <v>126</v>
      </c>
      <c r="J60" s="222" t="s">
        <v>125</v>
      </c>
      <c r="K60" s="223" t="s">
        <v>129</v>
      </c>
      <c r="M60" s="251">
        <v>1</v>
      </c>
      <c r="N60" s="252">
        <v>2</v>
      </c>
      <c r="O60" s="252">
        <v>3</v>
      </c>
      <c r="P60" s="251">
        <v>4</v>
      </c>
      <c r="Q60" s="252">
        <v>5</v>
      </c>
      <c r="R60" s="252">
        <v>6</v>
      </c>
      <c r="S60" s="251">
        <v>7</v>
      </c>
      <c r="T60" s="252">
        <v>8</v>
      </c>
      <c r="U60" s="252">
        <v>9</v>
      </c>
      <c r="V60" s="252">
        <v>10</v>
      </c>
      <c r="W60" s="252">
        <v>11</v>
      </c>
      <c r="X60" s="252">
        <v>12</v>
      </c>
      <c r="AA60" s="40"/>
    </row>
    <row r="61" spans="2:28" ht="25.5" customHeight="1" thickTop="1">
      <c r="B61" s="226" t="s">
        <v>112</v>
      </c>
      <c r="C61" s="227" t="s">
        <v>69</v>
      </c>
      <c r="D61" s="228" t="s">
        <v>69</v>
      </c>
      <c r="E61" s="228" t="s">
        <v>67</v>
      </c>
      <c r="F61" s="228" t="s">
        <v>67</v>
      </c>
      <c r="G61" s="228" t="s">
        <v>70</v>
      </c>
      <c r="H61" s="228" t="s">
        <v>70</v>
      </c>
      <c r="I61" s="228" t="s">
        <v>70</v>
      </c>
      <c r="J61" s="228" t="s">
        <v>70</v>
      </c>
      <c r="K61" s="228" t="s">
        <v>70</v>
      </c>
      <c r="M61" s="251" t="s">
        <v>131</v>
      </c>
      <c r="N61" s="251" t="s">
        <v>121</v>
      </c>
      <c r="O61" s="251" t="s">
        <v>122</v>
      </c>
      <c r="P61" s="251" t="s">
        <v>130</v>
      </c>
      <c r="Q61" s="251" t="s">
        <v>124</v>
      </c>
      <c r="R61" s="251" t="s">
        <v>128</v>
      </c>
      <c r="S61" s="251" t="s">
        <v>126</v>
      </c>
      <c r="T61" s="251" t="s">
        <v>125</v>
      </c>
      <c r="U61" s="251" t="s">
        <v>129</v>
      </c>
      <c r="V61" s="251" t="s">
        <v>123</v>
      </c>
      <c r="W61" s="251" t="s">
        <v>127</v>
      </c>
      <c r="X61" s="251" t="str">
        <f>E69</f>
        <v/>
      </c>
      <c r="AA61" s="40"/>
    </row>
    <row r="62" spans="2:28" ht="25.5" customHeight="1">
      <c r="B62" s="224" t="s">
        <v>95</v>
      </c>
      <c r="C62" s="214" t="s">
        <v>596</v>
      </c>
      <c r="D62" s="214" t="s">
        <v>596</v>
      </c>
      <c r="E62" s="214" t="s">
        <v>596</v>
      </c>
      <c r="F62" s="214" t="s">
        <v>596</v>
      </c>
      <c r="G62" s="214" t="s">
        <v>596</v>
      </c>
      <c r="H62" s="214" t="s">
        <v>596</v>
      </c>
      <c r="I62" s="214" t="s">
        <v>596</v>
      </c>
      <c r="J62" s="214" t="s">
        <v>596</v>
      </c>
      <c r="K62" s="225" t="s">
        <v>596</v>
      </c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 t="e">
        <f>SUMIFS(#REF!,#REF!,종합!$C$5,#REF!,종합!E$69)/SUMIFS(#REF!,#REF!,종합!$C$5,#REF!,종합!E$69)</f>
        <v>#REF!</v>
      </c>
      <c r="AA62" s="40"/>
    </row>
    <row r="63" spans="2:28" ht="25.5" customHeight="1">
      <c r="B63" s="179" t="s">
        <v>96</v>
      </c>
      <c r="C63" s="181" t="s">
        <v>596</v>
      </c>
      <c r="D63" s="181" t="s">
        <v>596</v>
      </c>
      <c r="E63" s="181" t="s">
        <v>597</v>
      </c>
      <c r="F63" s="181" t="s">
        <v>596</v>
      </c>
      <c r="G63" s="181" t="s">
        <v>596</v>
      </c>
      <c r="H63" s="181" t="s">
        <v>596</v>
      </c>
      <c r="I63" s="181" t="s">
        <v>596</v>
      </c>
      <c r="J63" s="181" t="s">
        <v>596</v>
      </c>
      <c r="K63" s="182" t="s">
        <v>596</v>
      </c>
      <c r="M63" s="253">
        <v>0</v>
      </c>
      <c r="N63" s="253">
        <v>0</v>
      </c>
      <c r="O63" s="253">
        <v>0</v>
      </c>
      <c r="P63" s="253">
        <v>0</v>
      </c>
      <c r="Q63" s="253">
        <v>0</v>
      </c>
      <c r="R63" s="253">
        <v>0</v>
      </c>
      <c r="S63" s="253">
        <v>0</v>
      </c>
      <c r="T63" s="253">
        <v>0</v>
      </c>
      <c r="U63" s="253">
        <v>0</v>
      </c>
      <c r="V63" s="253">
        <v>0</v>
      </c>
      <c r="W63" s="253">
        <v>0</v>
      </c>
      <c r="X63" s="253" t="e">
        <f>SUMIFS(#REF!,#REF!,종합!$C$5,#REF!,종합!E$69)/SUMIFS(#REF!,#REF!,종합!$C$5,#REF!,종합!E$69)</f>
        <v>#REF!</v>
      </c>
      <c r="AA63" s="40"/>
    </row>
    <row r="64" spans="2:28" ht="25.5" customHeight="1">
      <c r="B64" s="178" t="s">
        <v>97</v>
      </c>
      <c r="C64" s="181" t="s">
        <v>596</v>
      </c>
      <c r="D64" s="181" t="s">
        <v>598</v>
      </c>
      <c r="E64" s="181" t="s">
        <v>596</v>
      </c>
      <c r="F64" s="181" t="s">
        <v>596</v>
      </c>
      <c r="G64" s="181" t="s">
        <v>596</v>
      </c>
      <c r="H64" s="181" t="s">
        <v>596</v>
      </c>
      <c r="I64" s="181" t="s">
        <v>596</v>
      </c>
      <c r="J64" s="181" t="s">
        <v>596</v>
      </c>
      <c r="K64" s="182" t="s">
        <v>596</v>
      </c>
      <c r="M64" s="253">
        <v>0</v>
      </c>
      <c r="N64" s="253">
        <v>0</v>
      </c>
      <c r="O64" s="253">
        <v>9.0909090909090912E-2</v>
      </c>
      <c r="P64" s="253">
        <v>0</v>
      </c>
      <c r="Q64" s="253">
        <v>0</v>
      </c>
      <c r="R64" s="253">
        <v>0</v>
      </c>
      <c r="S64" s="253">
        <v>0</v>
      </c>
      <c r="T64" s="253">
        <v>0</v>
      </c>
      <c r="U64" s="253">
        <v>0</v>
      </c>
      <c r="V64" s="253">
        <v>0</v>
      </c>
      <c r="W64" s="253">
        <v>0</v>
      </c>
      <c r="X64" s="253" t="e">
        <f>SUMIFS(#REF!,#REF!,종합!$C$5,#REF!,종합!E$69)/SUMIFS(#REF!,#REF!,종합!$C$5,#REF!,종합!E$69)</f>
        <v>#REF!</v>
      </c>
      <c r="AA64" s="40"/>
    </row>
    <row r="65" spans="2:27" ht="25.5" customHeight="1">
      <c r="B65" s="178" t="s">
        <v>100</v>
      </c>
      <c r="C65" s="181" t="s">
        <v>599</v>
      </c>
      <c r="D65" s="181" t="s">
        <v>600</v>
      </c>
      <c r="E65" s="181" t="s">
        <v>601</v>
      </c>
      <c r="F65" s="181" t="s">
        <v>596</v>
      </c>
      <c r="G65" s="181" t="s">
        <v>596</v>
      </c>
      <c r="H65" s="181" t="s">
        <v>596</v>
      </c>
      <c r="I65" s="181" t="s">
        <v>596</v>
      </c>
      <c r="J65" s="181" t="s">
        <v>596</v>
      </c>
      <c r="K65" s="182" t="s">
        <v>596</v>
      </c>
      <c r="M65" s="253">
        <v>0</v>
      </c>
      <c r="N65" s="253">
        <v>0.38095238095238093</v>
      </c>
      <c r="O65" s="253">
        <v>0</v>
      </c>
      <c r="P65" s="253">
        <v>0</v>
      </c>
      <c r="Q65" s="253">
        <v>0</v>
      </c>
      <c r="R65" s="253">
        <v>0</v>
      </c>
      <c r="S65" s="253">
        <v>0</v>
      </c>
      <c r="T65" s="253">
        <v>0</v>
      </c>
      <c r="U65" s="253">
        <v>0</v>
      </c>
      <c r="V65" s="253">
        <v>0</v>
      </c>
      <c r="W65" s="253">
        <v>0</v>
      </c>
      <c r="X65" s="253" t="e">
        <f>SUMIFS(#REF!,#REF!,종합!$C$5,#REF!,종합!E$69)/SUMIFS(#REF!,#REF!,종합!$C$5,#REF!,종합!E$69)</f>
        <v>#REF!</v>
      </c>
      <c r="AA65" s="40"/>
    </row>
    <row r="66" spans="2:27" ht="25.5" customHeight="1">
      <c r="B66" s="183" t="s">
        <v>98</v>
      </c>
      <c r="C66" s="181" t="s">
        <v>596</v>
      </c>
      <c r="D66" s="181" t="s">
        <v>602</v>
      </c>
      <c r="E66" s="181" t="s">
        <v>603</v>
      </c>
      <c r="F66" s="181" t="s">
        <v>604</v>
      </c>
      <c r="G66" s="181" t="s">
        <v>596</v>
      </c>
      <c r="H66" s="181" t="s">
        <v>605</v>
      </c>
      <c r="I66" s="181" t="s">
        <v>606</v>
      </c>
      <c r="J66" s="181" t="s">
        <v>596</v>
      </c>
      <c r="K66" s="182" t="s">
        <v>607</v>
      </c>
      <c r="M66" s="253">
        <v>1</v>
      </c>
      <c r="N66" s="253">
        <v>0.52380952380952384</v>
      </c>
      <c r="O66" s="253">
        <v>0.27272727272727271</v>
      </c>
      <c r="P66" s="253">
        <v>0</v>
      </c>
      <c r="Q66" s="253">
        <v>0</v>
      </c>
      <c r="R66" s="253">
        <v>0</v>
      </c>
      <c r="S66" s="253">
        <v>0</v>
      </c>
      <c r="T66" s="253">
        <v>0</v>
      </c>
      <c r="U66" s="253">
        <v>0</v>
      </c>
      <c r="V66" s="253">
        <v>0</v>
      </c>
      <c r="W66" s="253">
        <v>0</v>
      </c>
      <c r="X66" s="253" t="e">
        <f>SUMIFS(#REF!,#REF!,종합!$C$5,#REF!,종합!E$69)/SUMIFS(#REF!,#REF!,종합!$C$5,#REF!,종합!E$69)</f>
        <v>#REF!</v>
      </c>
      <c r="AA66" s="40"/>
    </row>
    <row r="67" spans="2:27" ht="25.5" customHeight="1">
      <c r="B67" s="184" t="s">
        <v>99</v>
      </c>
      <c r="C67" s="185" t="s">
        <v>596</v>
      </c>
      <c r="D67" s="185" t="s">
        <v>596</v>
      </c>
      <c r="E67" s="185" t="s">
        <v>608</v>
      </c>
      <c r="F67" s="185" t="s">
        <v>609</v>
      </c>
      <c r="G67" s="185" t="s">
        <v>610</v>
      </c>
      <c r="H67" s="185" t="s">
        <v>605</v>
      </c>
      <c r="I67" s="185" t="s">
        <v>611</v>
      </c>
      <c r="J67" s="185" t="s">
        <v>610</v>
      </c>
      <c r="K67" s="186" t="s">
        <v>612</v>
      </c>
      <c r="M67" s="253">
        <v>0</v>
      </c>
      <c r="N67" s="253">
        <v>9.5238095238095233E-2</v>
      </c>
      <c r="O67" s="253">
        <v>0.18181818181818182</v>
      </c>
      <c r="P67" s="253">
        <v>0.75</v>
      </c>
      <c r="Q67" s="253">
        <v>0</v>
      </c>
      <c r="R67" s="253">
        <v>0.5</v>
      </c>
      <c r="S67" s="253">
        <v>0.33333333333333331</v>
      </c>
      <c r="T67" s="253">
        <v>0</v>
      </c>
      <c r="U67" s="253">
        <v>0.16666666666666666</v>
      </c>
      <c r="V67" s="253">
        <v>0</v>
      </c>
      <c r="W67" s="253">
        <v>0</v>
      </c>
      <c r="X67" s="253" t="e">
        <f>SUMIFS(#REF!,#REF!,종합!$C$5,#REF!,종합!E$69)/SUMIFS(#REF!,#REF!,종합!$C$5,#REF!,종합!E$69)</f>
        <v>#REF!</v>
      </c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9">
        <v>0</v>
      </c>
      <c r="N68" s="39">
        <v>0</v>
      </c>
      <c r="O68" s="39">
        <v>0.45454545454545453</v>
      </c>
      <c r="P68" s="39">
        <v>0.25</v>
      </c>
      <c r="Q68" s="39">
        <v>1</v>
      </c>
      <c r="R68" s="39">
        <v>0.5</v>
      </c>
      <c r="S68" s="39">
        <v>0.5</v>
      </c>
      <c r="T68" s="39">
        <v>1</v>
      </c>
      <c r="U68" s="39">
        <v>0.83333333333333337</v>
      </c>
      <c r="V68" s="39">
        <v>1</v>
      </c>
      <c r="W68" s="39">
        <v>1</v>
      </c>
      <c r="AA68" s="40"/>
    </row>
    <row r="69" spans="2:27" ht="25.5" customHeight="1" thickBot="1">
      <c r="B69" s="221" t="s">
        <v>92</v>
      </c>
      <c r="C69" s="222" t="s">
        <v>123</v>
      </c>
      <c r="D69" s="222" t="s">
        <v>127</v>
      </c>
      <c r="E69" s="222" t="str">
        <f>IFERROR(INDEX(#REF!,MATCH(종합!$C$5&amp;12,#REF!,0),2),"")</f>
        <v/>
      </c>
      <c r="F69" s="222" t="str">
        <f>IFERROR(INDEX(#REF!,MATCH(종합!$C$5&amp;13,#REF!,0),2),"")</f>
        <v/>
      </c>
      <c r="G69" s="222" t="str">
        <f>IFERROR(INDEX(#REF!,MATCH(종합!$C$5&amp;14,#REF!,0),2),"")</f>
        <v/>
      </c>
      <c r="H69" s="222" t="str">
        <f>IFERROR(INDEX(#REF!,MATCH(종합!$C$5&amp;15,#REF!,0),2),"")</f>
        <v/>
      </c>
      <c r="I69" s="222" t="str">
        <f>IFERROR(INDEX(#REF!,MATCH(종합!$C$5&amp;16,#REF!,0),2),"")</f>
        <v/>
      </c>
      <c r="J69" s="222" t="str">
        <f>IFERROR(INDEX(#REF!,MATCH(종합!$C$5&amp;17,#REF!,0),2),"")</f>
        <v/>
      </c>
      <c r="K69" s="222" t="str">
        <f>IFERROR(INDEX(#REF!,MATCH(종합!$C$5&amp;18,#REF!,0),2),"")</f>
        <v/>
      </c>
      <c r="M69" s="253"/>
      <c r="N69" s="253"/>
      <c r="O69" s="253"/>
      <c r="P69" s="253"/>
      <c r="Q69" s="253"/>
      <c r="R69" s="253"/>
      <c r="S69" s="253"/>
      <c r="T69" s="253"/>
      <c r="U69" s="253"/>
      <c r="AA69" s="40"/>
    </row>
    <row r="70" spans="2:27" ht="25.5" customHeight="1" thickTop="1">
      <c r="B70" s="226" t="s">
        <v>112</v>
      </c>
      <c r="C70" s="227" t="s">
        <v>70</v>
      </c>
      <c r="D70" s="227" t="s">
        <v>70</v>
      </c>
      <c r="E70" s="228" t="str">
        <f>IFERROR(INDEX(#REF!,MATCH(종합!$C$5&amp;종합!E$69,#REF!,0),15),"")</f>
        <v/>
      </c>
      <c r="F70" s="228" t="str">
        <f>IFERROR(INDEX(#REF!,MATCH(종합!$C$5&amp;종합!F$69,#REF!,0),15),"")</f>
        <v/>
      </c>
      <c r="G70" s="228" t="str">
        <f>IFERROR(INDEX(#REF!,MATCH(종합!$C$5&amp;종합!G$69,#REF!,0),15),"")</f>
        <v/>
      </c>
      <c r="H70" s="228" t="str">
        <f>IFERROR(INDEX(#REF!,MATCH(종합!$C$5&amp;종합!H$69,#REF!,0),15),"")</f>
        <v/>
      </c>
      <c r="I70" s="228" t="str">
        <f>IFERROR(INDEX(#REF!,MATCH(종합!$C$5&amp;종합!I$69,#REF!,0),15),"")</f>
        <v/>
      </c>
      <c r="J70" s="228" t="str">
        <f>IFERROR(INDEX(#REF!,MATCH(종합!$C$5&amp;종합!J$69,#REF!,0),15),"")</f>
        <v/>
      </c>
      <c r="K70" s="228" t="str">
        <f>IFERROR(INDEX(#REF!,MATCH(종합!$C$5&amp;종합!K$69,#REF!,0),15),"")</f>
        <v/>
      </c>
      <c r="M70" s="253"/>
      <c r="N70" s="253"/>
      <c r="O70" s="253"/>
      <c r="P70" s="253"/>
      <c r="Q70" s="253"/>
      <c r="R70" s="253"/>
      <c r="S70" s="253"/>
      <c r="T70" s="253"/>
      <c r="U70" s="253"/>
      <c r="AA70" s="40"/>
    </row>
    <row r="71" spans="2:27" ht="25.5" customHeight="1">
      <c r="B71" s="224" t="s">
        <v>95</v>
      </c>
      <c r="C71" s="214" t="s">
        <v>596</v>
      </c>
      <c r="D71" s="214" t="s">
        <v>596</v>
      </c>
      <c r="E71" s="214" t="str">
        <f>IFERROR(ROUND(SUMIFS(#REF!,#REF!,종합!$C$5,#REF!,종합!E$69)/SUMIFS(#REF!,#REF!,종합!$C$5,#REF!,종합!E$69)*100,0)&amp;"%("&amp;SUMIFS(#REF!,#REF!,종합!$C$5,#REF!,종합!E$69)&amp;"명)","")</f>
        <v/>
      </c>
      <c r="F71" s="214"/>
      <c r="G71" s="214"/>
      <c r="H71" s="214"/>
      <c r="I71" s="214"/>
      <c r="J71" s="214"/>
      <c r="K71" s="225"/>
      <c r="M71" s="253"/>
      <c r="N71" s="253"/>
      <c r="O71" s="253"/>
      <c r="P71" s="253"/>
      <c r="Q71" s="253"/>
      <c r="R71" s="253"/>
      <c r="S71" s="253"/>
      <c r="T71" s="253"/>
      <c r="U71" s="253"/>
      <c r="AA71" s="40"/>
    </row>
    <row r="72" spans="2:27" ht="25.5" customHeight="1">
      <c r="B72" s="179" t="s">
        <v>96</v>
      </c>
      <c r="C72" s="181" t="s">
        <v>596</v>
      </c>
      <c r="D72" s="181" t="s">
        <v>596</v>
      </c>
      <c r="E72" s="181" t="str">
        <f>IFERROR(ROUND(SUMIFS(#REF!,#REF!,종합!$C$5,#REF!,종합!E$69)/SUMIFS(#REF!,#REF!,종합!$C$5,#REF!,종합!E$69)*100,0)&amp;"%("&amp;SUMIFS(#REF!,#REF!,종합!$C$5,#REF!,종합!E$69)&amp;"명)","")</f>
        <v/>
      </c>
      <c r="F72" s="181"/>
      <c r="G72" s="181"/>
      <c r="H72" s="181"/>
      <c r="I72" s="181"/>
      <c r="J72" s="181"/>
      <c r="K72" s="182"/>
      <c r="M72" s="253"/>
      <c r="N72" s="253"/>
      <c r="O72" s="253"/>
      <c r="P72" s="253"/>
      <c r="Q72" s="253"/>
      <c r="R72" s="253"/>
      <c r="S72" s="253"/>
      <c r="T72" s="253"/>
      <c r="U72" s="253"/>
      <c r="AA72" s="40"/>
    </row>
    <row r="73" spans="2:27" ht="25.5" customHeight="1">
      <c r="B73" s="178" t="s">
        <v>97</v>
      </c>
      <c r="C73" s="181" t="s">
        <v>596</v>
      </c>
      <c r="D73" s="181" t="s">
        <v>596</v>
      </c>
      <c r="E73" s="181" t="str">
        <f>IFERROR(ROUND(SUMIFS(#REF!,#REF!,종합!$C$5,#REF!,종합!E$69)/SUMIFS(#REF!,#REF!,종합!$C$5,#REF!,종합!E$69)*100,0)&amp;"%("&amp;SUMIFS(#REF!,#REF!,종합!$C$5,#REF!,종합!E$69)&amp;"명)","")</f>
        <v/>
      </c>
      <c r="F73" s="181"/>
      <c r="G73" s="181"/>
      <c r="H73" s="181"/>
      <c r="I73" s="181"/>
      <c r="J73" s="181"/>
      <c r="K73" s="182"/>
      <c r="M73" s="253"/>
      <c r="N73" s="253"/>
      <c r="O73" s="253"/>
      <c r="P73" s="253"/>
      <c r="Q73" s="253"/>
      <c r="R73" s="253"/>
      <c r="S73" s="253"/>
      <c r="T73" s="253"/>
      <c r="U73" s="253"/>
      <c r="AA73" s="40"/>
    </row>
    <row r="74" spans="2:27" ht="25.5" customHeight="1">
      <c r="B74" s="178" t="s">
        <v>100</v>
      </c>
      <c r="C74" s="181" t="s">
        <v>596</v>
      </c>
      <c r="D74" s="181" t="s">
        <v>596</v>
      </c>
      <c r="E74" s="181" t="str">
        <f>IFERROR(ROUND(SUMIFS(#REF!,#REF!,종합!$C$5,#REF!,종합!E$69)/SUMIFS(#REF!,#REF!,종합!$C$5,#REF!,종합!E$69)*100,0)&amp;"%("&amp;SUMIFS(#REF!,#REF!,종합!$C$5,#REF!,종합!E$69)&amp;"명)","")</f>
        <v/>
      </c>
      <c r="F74" s="181"/>
      <c r="G74" s="181"/>
      <c r="H74" s="181"/>
      <c r="I74" s="181"/>
      <c r="J74" s="181"/>
      <c r="K74" s="182"/>
      <c r="M74" s="253"/>
      <c r="N74" s="253"/>
      <c r="O74" s="253"/>
      <c r="P74" s="253"/>
      <c r="Q74" s="253"/>
      <c r="R74" s="253"/>
      <c r="S74" s="253"/>
      <c r="T74" s="253"/>
      <c r="U74" s="253"/>
      <c r="AA74" s="40"/>
    </row>
    <row r="75" spans="2:27" ht="25.5" customHeight="1">
      <c r="B75" s="183" t="s">
        <v>98</v>
      </c>
      <c r="C75" s="181" t="s">
        <v>596</v>
      </c>
      <c r="D75" s="181" t="s">
        <v>596</v>
      </c>
      <c r="E75" s="181" t="str">
        <f>IFERROR(ROUND(SUMIFS(#REF!,#REF!,종합!$C$5,#REF!,종합!E$69)/SUMIFS(#REF!,#REF!,종합!$C$5,#REF!,종합!E$69)*100,0)&amp;"%("&amp;SUMIFS(#REF!,#REF!,종합!$C$5,#REF!,종합!E$69)&amp;"명)","")</f>
        <v/>
      </c>
      <c r="F75" s="181"/>
      <c r="G75" s="181"/>
      <c r="H75" s="181"/>
      <c r="I75" s="181"/>
      <c r="J75" s="181"/>
      <c r="K75" s="182"/>
      <c r="M75" s="253"/>
      <c r="N75" s="253"/>
      <c r="O75" s="253"/>
      <c r="P75" s="253"/>
      <c r="Q75" s="253"/>
      <c r="R75" s="253"/>
      <c r="S75" s="253"/>
      <c r="T75" s="253"/>
      <c r="U75" s="253"/>
      <c r="AA75" s="40"/>
    </row>
    <row r="76" spans="2:27" ht="25.5" customHeight="1">
      <c r="B76" s="184" t="s">
        <v>99</v>
      </c>
      <c r="C76" s="185" t="s">
        <v>599</v>
      </c>
      <c r="D76" s="185" t="s">
        <v>599</v>
      </c>
      <c r="E76" s="185" t="str">
        <f>IFERROR(ROUND(SUMIFS(#REF!,#REF!,종합!$C$5,#REF!,종합!E$69)/SUMIFS(#REF!,#REF!,종합!$C$5,#REF!,종합!E$69)*100,0)&amp;"%("&amp;SUMIFS(#REF!,#REF!,종합!$C$5,#REF!,종합!E$69)&amp;"명)","")</f>
        <v/>
      </c>
      <c r="F76" s="185"/>
      <c r="G76" s="185"/>
      <c r="H76" s="185"/>
      <c r="I76" s="185"/>
      <c r="J76" s="185"/>
      <c r="K76" s="186"/>
      <c r="M76" s="253"/>
      <c r="N76" s="253"/>
      <c r="O76" s="253"/>
      <c r="P76" s="253"/>
      <c r="Q76" s="253"/>
      <c r="R76" s="253"/>
      <c r="S76" s="253"/>
      <c r="T76" s="253"/>
      <c r="U76" s="253"/>
      <c r="AA76" s="40"/>
    </row>
    <row r="77" spans="2:27" ht="15.75" customHeight="1">
      <c r="B77" s="48"/>
      <c r="C77" s="48"/>
      <c r="D77" s="49"/>
      <c r="E77" s="49"/>
      <c r="F77" s="49"/>
      <c r="G77" s="49"/>
      <c r="H77" s="49"/>
      <c r="I77" s="49"/>
      <c r="J77" s="49"/>
      <c r="K77" s="49"/>
      <c r="M77" s="253"/>
      <c r="N77" s="253"/>
      <c r="O77" s="253"/>
      <c r="P77" s="253"/>
      <c r="Q77" s="253"/>
      <c r="R77" s="253"/>
      <c r="S77" s="253"/>
      <c r="T77" s="253"/>
      <c r="U77" s="253"/>
      <c r="AA77" s="40"/>
    </row>
    <row r="78" spans="2:27" ht="17.25" customHeight="1">
      <c r="B78" s="52" t="s">
        <v>141</v>
      </c>
      <c r="C78" s="52"/>
      <c r="D78" s="51"/>
      <c r="E78" s="51"/>
      <c r="F78" s="51"/>
      <c r="G78" s="51"/>
      <c r="H78" s="51"/>
      <c r="I78" s="51"/>
      <c r="J78" s="51"/>
      <c r="K78" s="51"/>
      <c r="M78" s="257"/>
      <c r="N78" s="250"/>
      <c r="P78" s="243"/>
      <c r="AA78" s="40"/>
    </row>
    <row r="79" spans="2:27" ht="30.75" customHeight="1">
      <c r="B79" s="56" t="s">
        <v>75</v>
      </c>
      <c r="C79" s="56" t="s">
        <v>103</v>
      </c>
      <c r="D79" s="56" t="s">
        <v>104</v>
      </c>
      <c r="E79" s="56" t="s">
        <v>105</v>
      </c>
      <c r="F79" s="56" t="s">
        <v>106</v>
      </c>
      <c r="G79" s="56" t="s">
        <v>107</v>
      </c>
      <c r="H79" s="56" t="s">
        <v>6</v>
      </c>
      <c r="I79" s="56" t="s">
        <v>7</v>
      </c>
      <c r="J79" s="56" t="s">
        <v>108</v>
      </c>
      <c r="K79" s="56" t="s">
        <v>111</v>
      </c>
      <c r="M79" s="257"/>
      <c r="N79" s="250"/>
      <c r="P79" s="243"/>
      <c r="AA79" s="40"/>
    </row>
    <row r="80" spans="2:27" ht="27" customHeight="1">
      <c r="B80" s="87" t="s">
        <v>131</v>
      </c>
      <c r="C80" s="66">
        <v>1</v>
      </c>
      <c r="D80" s="88">
        <v>0</v>
      </c>
      <c r="E80" s="88">
        <v>0</v>
      </c>
      <c r="F80" s="88">
        <v>0</v>
      </c>
      <c r="G80" s="89">
        <v>0</v>
      </c>
      <c r="H80" s="90">
        <v>0</v>
      </c>
      <c r="I80" s="90">
        <v>0</v>
      </c>
      <c r="J80" s="91">
        <v>0</v>
      </c>
      <c r="K80" s="74"/>
      <c r="M80" s="257"/>
      <c r="N80" s="258"/>
      <c r="P80" s="243"/>
      <c r="AA80" s="40"/>
    </row>
    <row r="81" spans="2:27" ht="20.25" customHeight="1">
      <c r="B81" s="87" t="s">
        <v>131</v>
      </c>
      <c r="C81" s="66">
        <v>2</v>
      </c>
      <c r="D81" s="88">
        <v>5.9804219186351815E-2</v>
      </c>
      <c r="E81" s="88">
        <v>0.33616037992908232</v>
      </c>
      <c r="F81" s="88">
        <v>0.18170583656971068</v>
      </c>
      <c r="G81" s="89">
        <v>7.0949999999999998</v>
      </c>
      <c r="H81" s="90">
        <v>0</v>
      </c>
      <c r="I81" s="90">
        <v>2.0299562123591657</v>
      </c>
      <c r="J81" s="91">
        <v>2.4318169504341092</v>
      </c>
      <c r="K81" s="74"/>
      <c r="M81" s="257"/>
      <c r="N81" s="258"/>
      <c r="P81" s="243"/>
      <c r="AA81" s="40"/>
    </row>
    <row r="82" spans="2:27" ht="20.25" customHeight="1">
      <c r="B82" s="87" t="s">
        <v>131</v>
      </c>
      <c r="C82" s="66">
        <v>3</v>
      </c>
      <c r="D82" s="88">
        <v>2.3489278878001122E-2</v>
      </c>
      <c r="E82" s="88">
        <v>0.33652059346116348</v>
      </c>
      <c r="F82" s="88">
        <v>0.17693513458284427</v>
      </c>
      <c r="G82" s="89">
        <v>5.8769999999999998</v>
      </c>
      <c r="H82" s="90">
        <v>2.768937943393494E-2</v>
      </c>
      <c r="I82" s="90">
        <v>1.4121583511306819</v>
      </c>
      <c r="J82" s="91">
        <v>2.6024408153441621</v>
      </c>
      <c r="K82" s="74"/>
      <c r="M82" s="257"/>
      <c r="N82" s="250"/>
      <c r="P82" s="243"/>
      <c r="AA82" s="40"/>
    </row>
    <row r="83" spans="2:27" ht="20.25" customHeight="1">
      <c r="B83" s="87" t="s">
        <v>131</v>
      </c>
      <c r="C83" s="66">
        <v>4</v>
      </c>
      <c r="D83" s="88">
        <v>1.980824059687324E-2</v>
      </c>
      <c r="E83" s="88">
        <v>0.33462652399127912</v>
      </c>
      <c r="F83" s="88">
        <v>0.17822945952480418</v>
      </c>
      <c r="G83" s="89">
        <v>6.0549999999999997</v>
      </c>
      <c r="H83" s="90">
        <v>0</v>
      </c>
      <c r="I83" s="90">
        <v>1.729652982730167</v>
      </c>
      <c r="J83" s="91">
        <v>2.5767459570802806</v>
      </c>
      <c r="K83" s="74"/>
      <c r="M83" s="257"/>
      <c r="N83" s="250"/>
      <c r="P83" s="243"/>
      <c r="AA83" s="40"/>
    </row>
    <row r="84" spans="2:27" ht="20.25" customHeight="1">
      <c r="B84" s="87" t="s">
        <v>131</v>
      </c>
      <c r="C84" s="66">
        <v>5</v>
      </c>
      <c r="D84" s="88">
        <v>1.9535692656614301E-2</v>
      </c>
      <c r="E84" s="88">
        <v>0.33929963028992255</v>
      </c>
      <c r="F84" s="88">
        <v>0.18755220786532792</v>
      </c>
      <c r="G84" s="89">
        <v>6.4530000000000003</v>
      </c>
      <c r="H84" s="90">
        <v>0</v>
      </c>
      <c r="I84" s="90">
        <v>2.063442758439757</v>
      </c>
      <c r="J84" s="91">
        <v>2.5286518508027851</v>
      </c>
      <c r="K84" s="74"/>
      <c r="M84" s="257"/>
      <c r="N84" s="250"/>
      <c r="P84" s="243"/>
      <c r="AA84" s="40"/>
    </row>
    <row r="85" spans="2:27" ht="20.25" customHeight="1">
      <c r="B85" s="87" t="s">
        <v>131</v>
      </c>
      <c r="C85" s="66">
        <v>6</v>
      </c>
      <c r="D85" s="88">
        <v>0</v>
      </c>
      <c r="E85" s="88">
        <v>0</v>
      </c>
      <c r="F85" s="88">
        <v>0</v>
      </c>
      <c r="G85" s="89">
        <v>0</v>
      </c>
      <c r="H85" s="90">
        <v>0</v>
      </c>
      <c r="I85" s="90">
        <v>0</v>
      </c>
      <c r="J85" s="91">
        <v>0</v>
      </c>
      <c r="K85" s="74"/>
      <c r="M85" s="257"/>
      <c r="N85" s="250"/>
      <c r="P85" s="243"/>
      <c r="AA85" s="40"/>
    </row>
    <row r="86" spans="2:27" ht="20.25" customHeight="1">
      <c r="B86" s="87" t="s">
        <v>131</v>
      </c>
      <c r="C86" s="66">
        <v>7</v>
      </c>
      <c r="D86" s="88">
        <v>3.1434249410028266E-2</v>
      </c>
      <c r="E86" s="88">
        <v>0.345154437918131</v>
      </c>
      <c r="F86" s="88">
        <v>0.1632952023955708</v>
      </c>
      <c r="G86" s="89">
        <v>8.0679999999999996</v>
      </c>
      <c r="H86" s="90">
        <v>4.3085805381417097E-2</v>
      </c>
      <c r="I86" s="90">
        <v>0.99097352377259318</v>
      </c>
      <c r="J86" s="91">
        <v>2.2491351157539752</v>
      </c>
      <c r="K86" s="74" t="s">
        <v>69</v>
      </c>
      <c r="M86" s="257"/>
      <c r="N86" s="250"/>
      <c r="P86" s="243"/>
      <c r="AA86" s="40"/>
    </row>
    <row r="87" spans="2:27" ht="20.25" customHeight="1">
      <c r="B87" s="87" t="s">
        <v>121</v>
      </c>
      <c r="C87" s="66">
        <v>1</v>
      </c>
      <c r="D87" s="88">
        <v>2.8404251919577142E-2</v>
      </c>
      <c r="E87" s="88">
        <v>0.4904758604863233</v>
      </c>
      <c r="F87" s="88">
        <v>0.20337642320962337</v>
      </c>
      <c r="G87" s="89">
        <v>15.327549999999997</v>
      </c>
      <c r="H87" s="90">
        <v>1.8371789372538911</v>
      </c>
      <c r="I87" s="90">
        <v>26.642668868269464</v>
      </c>
      <c r="J87" s="91">
        <v>2.076784887946002</v>
      </c>
      <c r="K87" s="74"/>
    </row>
    <row r="88" spans="2:27" ht="20.25" customHeight="1">
      <c r="B88" s="87" t="s">
        <v>121</v>
      </c>
      <c r="C88" s="66">
        <v>2</v>
      </c>
      <c r="D88" s="88">
        <v>7.3970275858020268E-2</v>
      </c>
      <c r="E88" s="88">
        <v>0.39995144775686514</v>
      </c>
      <c r="F88" s="88">
        <v>0.1882034213993555</v>
      </c>
      <c r="G88" s="89">
        <v>12.610857142857142</v>
      </c>
      <c r="H88" s="90">
        <v>0.4476498383486695</v>
      </c>
      <c r="I88" s="90">
        <v>12.144750697137898</v>
      </c>
      <c r="J88" s="91">
        <v>2.2932120065502524</v>
      </c>
      <c r="K88" s="74"/>
    </row>
    <row r="89" spans="2:27" ht="20.25" customHeight="1">
      <c r="B89" s="87" t="s">
        <v>121</v>
      </c>
      <c r="C89" s="66">
        <v>3</v>
      </c>
      <c r="D89" s="88">
        <v>1.4938841958206493E-2</v>
      </c>
      <c r="E89" s="88">
        <v>0.39616212113721722</v>
      </c>
      <c r="F89" s="88">
        <v>0.20008864385495526</v>
      </c>
      <c r="G89" s="89">
        <v>12.128285714285717</v>
      </c>
      <c r="H89" s="90">
        <v>0.35916695208950844</v>
      </c>
      <c r="I89" s="90">
        <v>13.897221481556274</v>
      </c>
      <c r="J89" s="91">
        <v>2.3644763846278116</v>
      </c>
      <c r="K89" s="74"/>
      <c r="N89" s="259"/>
    </row>
    <row r="90" spans="2:27" ht="20.25" customHeight="1">
      <c r="B90" s="87" t="s">
        <v>121</v>
      </c>
      <c r="C90" s="66">
        <v>4</v>
      </c>
      <c r="D90" s="88">
        <v>1.6226102183705179E-2</v>
      </c>
      <c r="E90" s="88">
        <v>0.38702482138039479</v>
      </c>
      <c r="F90" s="88">
        <v>0.20179119029952305</v>
      </c>
      <c r="G90" s="89">
        <v>12.605238095238091</v>
      </c>
      <c r="H90" s="90">
        <v>0.47433620990218078</v>
      </c>
      <c r="I90" s="90">
        <v>14.736150681543</v>
      </c>
      <c r="J90" s="91">
        <v>2.3154404670635813</v>
      </c>
      <c r="K90" s="74"/>
      <c r="N90" s="259"/>
    </row>
    <row r="91" spans="2:27" ht="20.25" customHeight="1">
      <c r="B91" s="87" t="s">
        <v>121</v>
      </c>
      <c r="C91" s="66">
        <v>5</v>
      </c>
      <c r="D91" s="88">
        <v>1.5842452795039971E-2</v>
      </c>
      <c r="E91" s="88">
        <v>0.38556971614640123</v>
      </c>
      <c r="F91" s="88">
        <v>0.19184877897546965</v>
      </c>
      <c r="G91" s="89">
        <v>13.085714285714284</v>
      </c>
      <c r="H91" s="90">
        <v>0.44851769161002247</v>
      </c>
      <c r="I91" s="90">
        <v>14.895978162946966</v>
      </c>
      <c r="J91" s="91">
        <v>2.2516727928456515</v>
      </c>
      <c r="K91" s="74"/>
      <c r="N91" s="259"/>
    </row>
    <row r="92" spans="2:27" ht="20.25" customHeight="1">
      <c r="B92" s="87" t="s">
        <v>121</v>
      </c>
      <c r="C92" s="66">
        <v>6</v>
      </c>
      <c r="D92" s="88">
        <v>1.8745221162613561E-2</v>
      </c>
      <c r="E92" s="88">
        <v>0.39043421025310654</v>
      </c>
      <c r="F92" s="88">
        <v>0.18301057614042152</v>
      </c>
      <c r="G92" s="89">
        <v>14.282190476190475</v>
      </c>
      <c r="H92" s="90">
        <v>0.4289962889239437</v>
      </c>
      <c r="I92" s="90">
        <v>15.878936973922894</v>
      </c>
      <c r="J92" s="91">
        <v>2.1290464185561255</v>
      </c>
      <c r="K92" s="74"/>
      <c r="N92" s="259"/>
    </row>
    <row r="93" spans="2:27" ht="20.25" customHeight="1">
      <c r="B93" s="87" t="s">
        <v>121</v>
      </c>
      <c r="C93" s="66">
        <v>7</v>
      </c>
      <c r="D93" s="88">
        <v>1.9455127786402876E-2</v>
      </c>
      <c r="E93" s="88">
        <v>0.39540278929277461</v>
      </c>
      <c r="F93" s="88">
        <v>0.1787068483662653</v>
      </c>
      <c r="G93" s="89">
        <v>15.029</v>
      </c>
      <c r="H93" s="90">
        <v>0.3975982080753997</v>
      </c>
      <c r="I93" s="90">
        <v>15.585410421519121</v>
      </c>
      <c r="J93" s="91">
        <v>2.0619653274353218</v>
      </c>
      <c r="K93" s="74" t="s">
        <v>69</v>
      </c>
      <c r="N93" s="259"/>
    </row>
    <row r="94" spans="2:27" ht="20.25" customHeight="1">
      <c r="B94" s="87" t="s">
        <v>122</v>
      </c>
      <c r="C94" s="66">
        <v>1</v>
      </c>
      <c r="D94" s="88">
        <v>3.8146765211754669E-2</v>
      </c>
      <c r="E94" s="88">
        <v>0.41380924214459786</v>
      </c>
      <c r="F94" s="88">
        <v>0.1597426590997193</v>
      </c>
      <c r="G94" s="89">
        <v>10.139444444444445</v>
      </c>
      <c r="H94" s="90">
        <v>0.53217987484637186</v>
      </c>
      <c r="I94" s="90">
        <v>8.0935689299552394</v>
      </c>
      <c r="J94" s="91">
        <v>2.2798600908333797</v>
      </c>
      <c r="K94" s="74"/>
    </row>
    <row r="95" spans="2:27" ht="20.25" customHeight="1">
      <c r="B95" s="87" t="s">
        <v>122</v>
      </c>
      <c r="C95" s="66">
        <v>2</v>
      </c>
      <c r="D95" s="88">
        <v>2.7433881592165442E-2</v>
      </c>
      <c r="E95" s="88">
        <v>0.35580551793488657</v>
      </c>
      <c r="F95" s="88">
        <v>0.12115818193406409</v>
      </c>
      <c r="G95" s="89">
        <v>7.2324000000000002</v>
      </c>
      <c r="H95" s="90">
        <v>1.5302580604239229E-2</v>
      </c>
      <c r="I95" s="90">
        <v>1.8171814467534084</v>
      </c>
      <c r="J95" s="91">
        <v>2.5610336474282507</v>
      </c>
      <c r="K95" s="74"/>
    </row>
    <row r="96" spans="2:27" ht="20.25" customHeight="1">
      <c r="B96" s="87" t="s">
        <v>122</v>
      </c>
      <c r="C96" s="66">
        <v>3</v>
      </c>
      <c r="D96" s="88">
        <v>1.4653319514005116E-2</v>
      </c>
      <c r="E96" s="88">
        <v>0.36370327482705045</v>
      </c>
      <c r="F96" s="88">
        <v>0.14639090251148687</v>
      </c>
      <c r="G96" s="89">
        <v>7.2679090909090913</v>
      </c>
      <c r="H96" s="90">
        <v>2.6006555784595285E-2</v>
      </c>
      <c r="I96" s="90">
        <v>2.7332890129609648</v>
      </c>
      <c r="J96" s="91">
        <v>2.5538065567982535</v>
      </c>
      <c r="K96" s="74"/>
    </row>
    <row r="97" spans="2:14" ht="20.25" customHeight="1">
      <c r="B97" s="87" t="s">
        <v>122</v>
      </c>
      <c r="C97" s="66">
        <v>4</v>
      </c>
      <c r="D97" s="88">
        <v>1.174137212530948E-2</v>
      </c>
      <c r="E97" s="88">
        <v>0.36851378507241578</v>
      </c>
      <c r="F97" s="88">
        <v>0.14808280749647698</v>
      </c>
      <c r="G97" s="89">
        <v>7.8204000000000011</v>
      </c>
      <c r="H97" s="90">
        <v>1.5995118545741736E-2</v>
      </c>
      <c r="I97" s="90">
        <v>3.0934559267464516</v>
      </c>
      <c r="J97" s="91">
        <v>2.5206256921038337</v>
      </c>
      <c r="K97" s="74"/>
    </row>
    <row r="98" spans="2:14" ht="20.25" customHeight="1">
      <c r="B98" s="87" t="s">
        <v>122</v>
      </c>
      <c r="C98" s="66">
        <v>5</v>
      </c>
      <c r="D98" s="88">
        <v>1.1158231269521163E-2</v>
      </c>
      <c r="E98" s="88">
        <v>0.36732825975784716</v>
      </c>
      <c r="F98" s="88">
        <v>0.17313072536248478</v>
      </c>
      <c r="G98" s="89">
        <v>8.459888888888889</v>
      </c>
      <c r="H98" s="90">
        <v>2.5279830570241833E-2</v>
      </c>
      <c r="I98" s="90">
        <v>3.6041815584430497</v>
      </c>
      <c r="J98" s="91">
        <v>2.4992864096694469</v>
      </c>
      <c r="K98" s="74"/>
    </row>
    <row r="99" spans="2:14" ht="20.25" customHeight="1">
      <c r="B99" s="87" t="s">
        <v>122</v>
      </c>
      <c r="C99" s="66">
        <v>6</v>
      </c>
      <c r="D99" s="88">
        <v>1.3744115549265516E-2</v>
      </c>
      <c r="E99" s="88">
        <v>0.36802542563702323</v>
      </c>
      <c r="F99" s="88">
        <v>0.13399679074743334</v>
      </c>
      <c r="G99" s="89">
        <v>9.8605</v>
      </c>
      <c r="H99" s="90">
        <v>3.1880642015311739E-2</v>
      </c>
      <c r="I99" s="90">
        <v>3.6564644034484464</v>
      </c>
      <c r="J99" s="91">
        <v>2.2572965470756787</v>
      </c>
      <c r="K99" s="74"/>
    </row>
    <row r="100" spans="2:14" ht="20.25" customHeight="1">
      <c r="B100" s="87" t="s">
        <v>122</v>
      </c>
      <c r="C100" s="66">
        <v>7</v>
      </c>
      <c r="D100" s="88">
        <v>1.5681461557847276E-2</v>
      </c>
      <c r="E100" s="88">
        <v>0.36638468242915545</v>
      </c>
      <c r="F100" s="88">
        <v>0.13058774268809145</v>
      </c>
      <c r="G100" s="89">
        <v>10.144363636363636</v>
      </c>
      <c r="H100" s="90">
        <v>2.2754882559396377E-2</v>
      </c>
      <c r="I100" s="90">
        <v>2.9985878572715672</v>
      </c>
      <c r="J100" s="91">
        <v>2.1936647535673712</v>
      </c>
      <c r="K100" s="74" t="s">
        <v>67</v>
      </c>
    </row>
    <row r="101" spans="2:14" ht="20.25" customHeight="1">
      <c r="B101" s="87" t="s">
        <v>130</v>
      </c>
      <c r="C101" s="66">
        <v>1</v>
      </c>
      <c r="D101" s="88">
        <v>1.8739534200735573E-2</v>
      </c>
      <c r="E101" s="88">
        <v>0.51724696053338204</v>
      </c>
      <c r="F101" s="88">
        <v>0.22457786963091753</v>
      </c>
      <c r="G101" s="89">
        <v>11.350875</v>
      </c>
      <c r="H101" s="90">
        <v>0.597345757481484</v>
      </c>
      <c r="I101" s="90">
        <v>11.85640821667794</v>
      </c>
      <c r="J101" s="91">
        <v>1.8358540906542158</v>
      </c>
      <c r="K101" s="74"/>
    </row>
    <row r="102" spans="2:14" ht="20.25" customHeight="1">
      <c r="B102" s="87" t="s">
        <v>130</v>
      </c>
      <c r="C102" s="66">
        <v>2</v>
      </c>
      <c r="D102" s="88">
        <v>2.314263892081566E-2</v>
      </c>
      <c r="E102" s="88">
        <v>0.48145316607770855</v>
      </c>
      <c r="F102" s="88">
        <v>0.19704161503610762</v>
      </c>
      <c r="G102" s="89">
        <v>9.1036666666666672</v>
      </c>
      <c r="H102" s="90">
        <v>9.0402011486479583E-2</v>
      </c>
      <c r="I102" s="90">
        <v>5.0486046414757064</v>
      </c>
      <c r="J102" s="91">
        <v>1.9940549469170397</v>
      </c>
      <c r="K102" s="74"/>
    </row>
    <row r="103" spans="2:14" ht="20.25" customHeight="1">
      <c r="B103" s="87" t="s">
        <v>130</v>
      </c>
      <c r="C103" s="66">
        <v>3</v>
      </c>
      <c r="D103" s="88">
        <v>1.5450689099604373E-2</v>
      </c>
      <c r="E103" s="88">
        <v>0.46730301679608993</v>
      </c>
      <c r="F103" s="88">
        <v>0.18939268812089421</v>
      </c>
      <c r="G103" s="89">
        <v>8.7536666666666676</v>
      </c>
      <c r="H103" s="90">
        <v>0.14918403790468035</v>
      </c>
      <c r="I103" s="90">
        <v>4.8520332328046045</v>
      </c>
      <c r="J103" s="91">
        <v>2.0322808522065285</v>
      </c>
      <c r="K103" s="74"/>
    </row>
    <row r="104" spans="2:14" ht="20.25" customHeight="1">
      <c r="B104" s="87" t="s">
        <v>130</v>
      </c>
      <c r="C104" s="66">
        <v>4</v>
      </c>
      <c r="D104" s="88">
        <v>1.5879314350563171E-2</v>
      </c>
      <c r="E104" s="88">
        <v>0.44216917217086366</v>
      </c>
      <c r="F104" s="88">
        <v>0.19848674356366719</v>
      </c>
      <c r="G104" s="89">
        <v>8.4128888888888884</v>
      </c>
      <c r="H104" s="90">
        <v>0.19908925050598794</v>
      </c>
      <c r="I104" s="90">
        <v>3.924153911289078</v>
      </c>
      <c r="J104" s="91">
        <v>2.0854537140784313</v>
      </c>
      <c r="K104" s="74"/>
    </row>
    <row r="105" spans="2:14" ht="20.25" customHeight="1">
      <c r="B105" s="87" t="s">
        <v>130</v>
      </c>
      <c r="C105" s="66">
        <v>5</v>
      </c>
      <c r="D105" s="88">
        <v>1.6086200659434537E-2</v>
      </c>
      <c r="E105" s="88">
        <v>0.44290761380770444</v>
      </c>
      <c r="F105" s="88">
        <v>0.18601139418908608</v>
      </c>
      <c r="G105" s="89">
        <v>8.7167777777777786</v>
      </c>
      <c r="H105" s="90">
        <v>0.16912647258211733</v>
      </c>
      <c r="I105" s="90">
        <v>3.6237426174561862</v>
      </c>
      <c r="J105" s="91">
        <v>2.0210461745980037</v>
      </c>
      <c r="K105" s="74"/>
    </row>
    <row r="106" spans="2:14" ht="20.25" customHeight="1">
      <c r="B106" s="87" t="s">
        <v>130</v>
      </c>
      <c r="C106" s="66">
        <v>6</v>
      </c>
      <c r="D106" s="88">
        <v>1.638390532180314E-2</v>
      </c>
      <c r="E106" s="88">
        <v>0.43163744652273028</v>
      </c>
      <c r="F106" s="88">
        <v>0.16130412633481764</v>
      </c>
      <c r="G106" s="89">
        <v>9.7469999999999999</v>
      </c>
      <c r="H106" s="90">
        <v>0.27923734577298082</v>
      </c>
      <c r="I106" s="90">
        <v>3.1577584952838151</v>
      </c>
      <c r="J106" s="91">
        <v>1.9105155110291687</v>
      </c>
      <c r="K106" s="74"/>
    </row>
    <row r="107" spans="2:14" ht="20.25" customHeight="1">
      <c r="B107" s="87" t="s">
        <v>130</v>
      </c>
      <c r="C107" s="66">
        <v>7</v>
      </c>
      <c r="D107" s="88">
        <v>1.3736216752694685E-2</v>
      </c>
      <c r="E107" s="88">
        <v>0.43141651332019859</v>
      </c>
      <c r="F107" s="88">
        <v>0.15112746561328158</v>
      </c>
      <c r="G107" s="89">
        <v>10.842874999999999</v>
      </c>
      <c r="H107" s="90">
        <v>0.1547994526291355</v>
      </c>
      <c r="I107" s="90">
        <v>3.07438912896004</v>
      </c>
      <c r="J107" s="91">
        <v>1.8301544760581283</v>
      </c>
      <c r="K107" s="74" t="s">
        <v>67</v>
      </c>
    </row>
    <row r="108" spans="2:14" ht="20.25" customHeight="1">
      <c r="B108" s="87" t="s">
        <v>124</v>
      </c>
      <c r="C108" s="66">
        <v>1</v>
      </c>
      <c r="D108" s="88">
        <v>1.3192512730651118E-2</v>
      </c>
      <c r="E108" s="88">
        <v>0.56739421804038215</v>
      </c>
      <c r="F108" s="88">
        <v>0.31325208524488063</v>
      </c>
      <c r="G108" s="89">
        <v>12.152200000000001</v>
      </c>
      <c r="H108" s="90">
        <v>2.8178290005613031</v>
      </c>
      <c r="I108" s="90">
        <v>2.1905021062757575</v>
      </c>
      <c r="J108" s="91">
        <v>3.3550942837653057</v>
      </c>
      <c r="K108" s="74"/>
    </row>
    <row r="109" spans="2:14" ht="20.25" customHeight="1">
      <c r="B109" s="87" t="s">
        <v>124</v>
      </c>
      <c r="C109" s="66">
        <v>2</v>
      </c>
      <c r="D109" s="88">
        <v>1.178662409683311E-2</v>
      </c>
      <c r="E109" s="88">
        <v>0.57121049378263722</v>
      </c>
      <c r="F109" s="88">
        <v>0.33018644876593323</v>
      </c>
      <c r="G109" s="89">
        <v>11.458600000000001</v>
      </c>
      <c r="H109" s="90">
        <v>3.9282632168294302</v>
      </c>
      <c r="I109" s="90">
        <v>2.7195668424203747</v>
      </c>
      <c r="J109" s="91">
        <v>3.4149938363537995</v>
      </c>
      <c r="K109" s="74"/>
      <c r="N109" s="260"/>
    </row>
    <row r="110" spans="2:14" ht="20.25" customHeight="1">
      <c r="B110" s="87" t="s">
        <v>124</v>
      </c>
      <c r="C110" s="66">
        <v>3</v>
      </c>
      <c r="D110" s="88">
        <v>1.0114033666710938E-2</v>
      </c>
      <c r="E110" s="88">
        <v>0.57392774404380187</v>
      </c>
      <c r="F110" s="88">
        <v>0.34635526584245724</v>
      </c>
      <c r="G110" s="89">
        <v>11.475200000000001</v>
      </c>
      <c r="H110" s="90">
        <v>4.4287496169216105</v>
      </c>
      <c r="I110" s="90">
        <v>2.6707726697466199</v>
      </c>
      <c r="J110" s="91">
        <v>3.4691034368173885</v>
      </c>
      <c r="K110" s="74"/>
      <c r="N110" s="260"/>
    </row>
    <row r="111" spans="2:14" ht="20.25" customHeight="1">
      <c r="B111" s="87" t="s">
        <v>124</v>
      </c>
      <c r="C111" s="66">
        <v>4</v>
      </c>
      <c r="D111" s="88">
        <v>1.1943155183649299E-2</v>
      </c>
      <c r="E111" s="88">
        <v>0.569743643437567</v>
      </c>
      <c r="F111" s="88">
        <v>0.35128227029528819</v>
      </c>
      <c r="G111" s="89">
        <v>11.407799999999998</v>
      </c>
      <c r="H111" s="90">
        <v>5.4191451134084918</v>
      </c>
      <c r="I111" s="90">
        <v>3.3458410264916121</v>
      </c>
      <c r="J111" s="91">
        <v>3.4645471908751913</v>
      </c>
      <c r="K111" s="74"/>
      <c r="N111" s="260"/>
    </row>
    <row r="112" spans="2:14" ht="20.25" customHeight="1">
      <c r="B112" s="87" t="s">
        <v>124</v>
      </c>
      <c r="C112" s="66">
        <v>5</v>
      </c>
      <c r="D112" s="88">
        <v>1.1681474749979838E-2</v>
      </c>
      <c r="E112" s="88">
        <v>0.56776981487790323</v>
      </c>
      <c r="F112" s="88">
        <v>0.31436669553073565</v>
      </c>
      <c r="G112" s="89">
        <v>12.384400000000001</v>
      </c>
      <c r="H112" s="90">
        <v>7.6795947741465556</v>
      </c>
      <c r="I112" s="90">
        <v>2.4987338220357449</v>
      </c>
      <c r="J112" s="91">
        <v>3.2924836050437047</v>
      </c>
      <c r="K112" s="74"/>
      <c r="N112" s="260"/>
    </row>
    <row r="113" spans="2:14" ht="20.25" customHeight="1">
      <c r="B113" s="87" t="s">
        <v>124</v>
      </c>
      <c r="C113" s="66">
        <v>6</v>
      </c>
      <c r="D113" s="88">
        <v>1.4613803103571018E-2</v>
      </c>
      <c r="E113" s="88">
        <v>0.56032471926486183</v>
      </c>
      <c r="F113" s="88">
        <v>0.2574524029594365</v>
      </c>
      <c r="G113" s="89">
        <v>13.408799999999999</v>
      </c>
      <c r="H113" s="90">
        <v>5.7433444789577432</v>
      </c>
      <c r="I113" s="90">
        <v>1.8821287766197172</v>
      </c>
      <c r="J113" s="91">
        <v>3.0547710429386288</v>
      </c>
      <c r="K113" s="74"/>
      <c r="N113" s="260"/>
    </row>
    <row r="114" spans="2:14" ht="20.25" customHeight="1">
      <c r="B114" s="87" t="s">
        <v>124</v>
      </c>
      <c r="C114" s="66">
        <v>7</v>
      </c>
      <c r="D114" s="88">
        <v>1.6147564261448949E-2</v>
      </c>
      <c r="E114" s="88">
        <v>0.55053288404672529</v>
      </c>
      <c r="F114" s="88">
        <v>0.23207449141998146</v>
      </c>
      <c r="G114" s="89">
        <v>13.2608</v>
      </c>
      <c r="H114" s="90">
        <v>1.1645314981647814</v>
      </c>
      <c r="I114" s="90">
        <v>1.0369875721753055</v>
      </c>
      <c r="J114" s="91">
        <v>3.0627827039850648</v>
      </c>
      <c r="K114" s="74" t="s">
        <v>70</v>
      </c>
      <c r="N114" s="260"/>
    </row>
    <row r="115" spans="2:14" ht="20.25" customHeight="1">
      <c r="B115" s="87" t="s">
        <v>128</v>
      </c>
      <c r="C115" s="66">
        <v>1</v>
      </c>
      <c r="D115" s="88">
        <v>3.9877514970920715E-2</v>
      </c>
      <c r="E115" s="88">
        <v>0.43665336854570763</v>
      </c>
      <c r="F115" s="88">
        <v>0.37486173441554727</v>
      </c>
      <c r="G115" s="89">
        <v>6.3310000000000004</v>
      </c>
      <c r="H115" s="90">
        <v>2.147449131827758</v>
      </c>
      <c r="I115" s="90">
        <v>1.4693073007242556</v>
      </c>
      <c r="J115" s="91">
        <v>3.9398494008540781</v>
      </c>
      <c r="K115" s="74"/>
    </row>
    <row r="116" spans="2:14" ht="20.25" customHeight="1">
      <c r="B116" s="87" t="s">
        <v>128</v>
      </c>
      <c r="C116" s="66">
        <v>2</v>
      </c>
      <c r="D116" s="88">
        <v>4.7803970596484564E-2</v>
      </c>
      <c r="E116" s="88">
        <v>0.3779463439283442</v>
      </c>
      <c r="F116" s="88">
        <v>0.39770775710902617</v>
      </c>
      <c r="G116" s="89">
        <v>4.4470000000000001</v>
      </c>
      <c r="H116" s="90">
        <v>0.54653285860648415</v>
      </c>
      <c r="I116" s="90">
        <v>0.82680611943032212</v>
      </c>
      <c r="J116" s="91">
        <v>4.6232464150838268</v>
      </c>
      <c r="K116" s="74"/>
    </row>
    <row r="117" spans="2:14" ht="20.25" customHeight="1">
      <c r="B117" s="87" t="s">
        <v>128</v>
      </c>
      <c r="C117" s="66">
        <v>3</v>
      </c>
      <c r="D117" s="88">
        <v>5.0533090964083406E-2</v>
      </c>
      <c r="E117" s="88">
        <v>0.35568622217370571</v>
      </c>
      <c r="F117" s="88">
        <v>0.41841152241255991</v>
      </c>
      <c r="G117" s="89">
        <v>3.5895000000000001</v>
      </c>
      <c r="H117" s="90">
        <v>0.57382151645151069</v>
      </c>
      <c r="I117" s="90">
        <v>0.73640427944610543</v>
      </c>
      <c r="J117" s="91">
        <v>4.9776984040841432</v>
      </c>
      <c r="K117" s="74"/>
    </row>
    <row r="118" spans="2:14" ht="20.25" customHeight="1">
      <c r="B118" s="87" t="s">
        <v>128</v>
      </c>
      <c r="C118" s="66">
        <v>4</v>
      </c>
      <c r="D118" s="88">
        <v>5.0852702730536763E-2</v>
      </c>
      <c r="E118" s="88">
        <v>0.32777636381053166</v>
      </c>
      <c r="F118" s="88">
        <v>0.44418503020436789</v>
      </c>
      <c r="G118" s="89">
        <v>2.8839999999999999</v>
      </c>
      <c r="H118" s="90">
        <v>0.65305584098497083</v>
      </c>
      <c r="I118" s="90">
        <v>0.65305584098497083</v>
      </c>
      <c r="J118" s="91">
        <v>5.3313839666396889</v>
      </c>
      <c r="K118" s="74"/>
    </row>
    <row r="119" spans="2:14" ht="20.25" customHeight="1">
      <c r="B119" s="87" t="s">
        <v>128</v>
      </c>
      <c r="C119" s="66">
        <v>5</v>
      </c>
      <c r="D119" s="88">
        <v>4.9381503966214019E-2</v>
      </c>
      <c r="E119" s="88">
        <v>0.33199406568986639</v>
      </c>
      <c r="F119" s="88">
        <v>0.39056705311906825</v>
      </c>
      <c r="G119" s="89">
        <v>4.0969999999999995</v>
      </c>
      <c r="H119" s="90">
        <v>1.0503189396326482</v>
      </c>
      <c r="I119" s="90">
        <v>1.1369431820765779</v>
      </c>
      <c r="J119" s="91">
        <v>4.7883099429879783</v>
      </c>
      <c r="K119" s="74"/>
    </row>
    <row r="120" spans="2:14" ht="20.25" customHeight="1">
      <c r="B120" s="87" t="s">
        <v>128</v>
      </c>
      <c r="C120" s="66">
        <v>6</v>
      </c>
      <c r="D120" s="88">
        <v>6.613154239901739E-2</v>
      </c>
      <c r="E120" s="88">
        <v>0.32911451680100268</v>
      </c>
      <c r="F120" s="88">
        <v>0.31758903301710578</v>
      </c>
      <c r="G120" s="89">
        <v>5.98</v>
      </c>
      <c r="H120" s="90">
        <v>3.1081486292765685</v>
      </c>
      <c r="I120" s="90">
        <v>0.78699917215656712</v>
      </c>
      <c r="J120" s="91">
        <v>4.1122282105525336</v>
      </c>
      <c r="K120" s="74"/>
    </row>
    <row r="121" spans="2:14" ht="20.25" customHeight="1">
      <c r="B121" s="87" t="s">
        <v>128</v>
      </c>
      <c r="C121" s="66">
        <v>7</v>
      </c>
      <c r="D121" s="88">
        <v>6.7201394642430703E-2</v>
      </c>
      <c r="E121" s="88">
        <v>0.33839269850226689</v>
      </c>
      <c r="F121" s="88">
        <v>0.28896433963183016</v>
      </c>
      <c r="G121" s="89">
        <v>6.8140000000000001</v>
      </c>
      <c r="H121" s="90">
        <v>0.2092565988117269</v>
      </c>
      <c r="I121" s="90">
        <v>0.33290822538229281</v>
      </c>
      <c r="J121" s="91">
        <v>3.8745138158481471</v>
      </c>
      <c r="K121" s="74" t="s">
        <v>70</v>
      </c>
    </row>
    <row r="122" spans="2:14" ht="20.25" customHeight="1">
      <c r="B122" s="87" t="s">
        <v>126</v>
      </c>
      <c r="C122" s="66">
        <v>1</v>
      </c>
      <c r="D122" s="88">
        <v>1.5337768480280024E-2</v>
      </c>
      <c r="E122" s="88">
        <v>0.52631239654650952</v>
      </c>
      <c r="F122" s="88">
        <v>0.38154360346504307</v>
      </c>
      <c r="G122" s="89">
        <v>6.6043333333333329</v>
      </c>
      <c r="H122" s="90">
        <v>8.8939730396760037</v>
      </c>
      <c r="I122" s="90">
        <v>4.9304493050505567</v>
      </c>
      <c r="J122" s="91">
        <v>3.3949500207014851</v>
      </c>
      <c r="K122" s="74"/>
    </row>
    <row r="123" spans="2:14" ht="20.25" customHeight="1">
      <c r="B123" s="87" t="s">
        <v>126</v>
      </c>
      <c r="C123" s="66">
        <v>2</v>
      </c>
      <c r="D123" s="88">
        <v>3.5858687323605046E-2</v>
      </c>
      <c r="E123" s="88">
        <v>0.45936961824219463</v>
      </c>
      <c r="F123" s="88">
        <v>0.35277080268983951</v>
      </c>
      <c r="G123" s="89">
        <v>4.876666666666666</v>
      </c>
      <c r="H123" s="90">
        <v>0.69296344536300603</v>
      </c>
      <c r="I123" s="90">
        <v>1.1413515570684805</v>
      </c>
      <c r="J123" s="91">
        <v>3.8514597539075579</v>
      </c>
      <c r="K123" s="74"/>
    </row>
    <row r="124" spans="2:14" ht="20.25" customHeight="1">
      <c r="B124" s="87" t="s">
        <v>126</v>
      </c>
      <c r="C124" s="66">
        <v>3</v>
      </c>
      <c r="D124" s="88">
        <v>4.4962447690991787E-2</v>
      </c>
      <c r="E124" s="88">
        <v>0.43306445580585673</v>
      </c>
      <c r="F124" s="88">
        <v>0.38021586587284673</v>
      </c>
      <c r="G124" s="89">
        <v>3.8246666666666669</v>
      </c>
      <c r="H124" s="90">
        <v>0.76122467411456285</v>
      </c>
      <c r="I124" s="90">
        <v>1.2369900954361646</v>
      </c>
      <c r="J124" s="91">
        <v>4.179140677360909</v>
      </c>
      <c r="K124" s="74"/>
    </row>
    <row r="125" spans="2:14" ht="20.25" customHeight="1">
      <c r="B125" s="87" t="s">
        <v>126</v>
      </c>
      <c r="C125" s="66">
        <v>4</v>
      </c>
      <c r="D125" s="88">
        <v>4.3562279044072033E-2</v>
      </c>
      <c r="E125" s="88">
        <v>0.43173770810844653</v>
      </c>
      <c r="F125" s="88">
        <v>0.36641981997931844</v>
      </c>
      <c r="G125" s="89">
        <v>4.4891999999999994</v>
      </c>
      <c r="H125" s="90">
        <v>1.0651146366575459</v>
      </c>
      <c r="I125" s="90">
        <v>1.426947838584272</v>
      </c>
      <c r="J125" s="91">
        <v>4.1193023786496523</v>
      </c>
      <c r="K125" s="74"/>
    </row>
    <row r="126" spans="2:14" ht="20.25" customHeight="1">
      <c r="B126" s="87" t="s">
        <v>126</v>
      </c>
      <c r="C126" s="66">
        <v>5</v>
      </c>
      <c r="D126" s="88">
        <v>4.175153793854184E-2</v>
      </c>
      <c r="E126" s="88">
        <v>0.44179109147210222</v>
      </c>
      <c r="F126" s="88">
        <v>0.33006486913822047</v>
      </c>
      <c r="G126" s="89">
        <v>5.6669999999999998</v>
      </c>
      <c r="H126" s="90">
        <v>1.3711429566158897</v>
      </c>
      <c r="I126" s="90">
        <v>1.6370299938303778</v>
      </c>
      <c r="J126" s="91">
        <v>3.7808264918937566</v>
      </c>
      <c r="K126" s="74"/>
    </row>
    <row r="127" spans="2:14" ht="20.25" customHeight="1">
      <c r="B127" s="87" t="s">
        <v>126</v>
      </c>
      <c r="C127" s="66">
        <v>6</v>
      </c>
      <c r="D127" s="88">
        <v>3.8501586829046676E-2</v>
      </c>
      <c r="E127" s="88">
        <v>0.45548578620142793</v>
      </c>
      <c r="F127" s="88">
        <v>0.24857502919311389</v>
      </c>
      <c r="G127" s="89">
        <v>8.1344999999999992</v>
      </c>
      <c r="H127" s="90">
        <v>4.3682446052878419</v>
      </c>
      <c r="I127" s="90">
        <v>2.7458869503890488</v>
      </c>
      <c r="J127" s="91">
        <v>3.0965885541967784</v>
      </c>
      <c r="K127" s="74"/>
    </row>
    <row r="128" spans="2:14" ht="20.25" customHeight="1">
      <c r="B128" s="87" t="s">
        <v>126</v>
      </c>
      <c r="C128" s="66">
        <v>7</v>
      </c>
      <c r="D128" s="88">
        <v>4.4589526078874696E-2</v>
      </c>
      <c r="E128" s="88">
        <v>0.45854201879896989</v>
      </c>
      <c r="F128" s="88">
        <v>0.2167394233919985</v>
      </c>
      <c r="G128" s="89">
        <v>9.0220000000000002</v>
      </c>
      <c r="H128" s="90">
        <v>2.0283824250561375</v>
      </c>
      <c r="I128" s="90">
        <v>1.9093839894528442</v>
      </c>
      <c r="J128" s="91">
        <v>2.9982732993896462</v>
      </c>
      <c r="K128" s="74" t="s">
        <v>70</v>
      </c>
    </row>
    <row r="129" spans="2:11" ht="20.25" customHeight="1">
      <c r="B129" s="87" t="s">
        <v>125</v>
      </c>
      <c r="C129" s="66">
        <v>1</v>
      </c>
      <c r="D129" s="88">
        <v>2.0909902456808727E-2</v>
      </c>
      <c r="E129" s="88">
        <v>0.50312229869648173</v>
      </c>
      <c r="F129" s="88">
        <v>0.17066495315668018</v>
      </c>
      <c r="G129" s="89">
        <v>7.9089999999999989</v>
      </c>
      <c r="H129" s="90">
        <v>0.21383236104204251</v>
      </c>
      <c r="I129" s="90">
        <v>4.7978636008808291</v>
      </c>
      <c r="J129" s="91">
        <v>2.0347181659275599</v>
      </c>
      <c r="K129" s="74"/>
    </row>
    <row r="130" spans="2:11" ht="20.25" customHeight="1">
      <c r="B130" s="87" t="s">
        <v>125</v>
      </c>
      <c r="C130" s="66">
        <v>2</v>
      </c>
      <c r="D130" s="88">
        <v>2.5448551866259495E-2</v>
      </c>
      <c r="E130" s="88">
        <v>0.50121695833378332</v>
      </c>
      <c r="F130" s="88">
        <v>0.18214400030736799</v>
      </c>
      <c r="G130" s="89">
        <v>7.7103999999999999</v>
      </c>
      <c r="H130" s="90">
        <v>0.13340625022512304</v>
      </c>
      <c r="I130" s="90">
        <v>3.1572812553279119</v>
      </c>
      <c r="J130" s="91">
        <v>2.0553776605419478</v>
      </c>
      <c r="K130" s="74"/>
    </row>
    <row r="131" spans="2:11" ht="20.25" customHeight="1">
      <c r="B131" s="87" t="s">
        <v>125</v>
      </c>
      <c r="C131" s="66">
        <v>3</v>
      </c>
      <c r="D131" s="88">
        <v>2.09019107276355E-2</v>
      </c>
      <c r="E131" s="88">
        <v>0.50349768031643982</v>
      </c>
      <c r="F131" s="88">
        <v>0.17368446750243102</v>
      </c>
      <c r="G131" s="89">
        <v>7.6364000000000001</v>
      </c>
      <c r="H131" s="90">
        <v>9.9390253220275268E-2</v>
      </c>
      <c r="I131" s="90">
        <v>3.863796093938201</v>
      </c>
      <c r="J131" s="91">
        <v>2.0570948758931493</v>
      </c>
      <c r="K131" s="74"/>
    </row>
    <row r="132" spans="2:11" ht="20.25" customHeight="1">
      <c r="B132" s="87" t="s">
        <v>125</v>
      </c>
      <c r="C132" s="66">
        <v>4</v>
      </c>
      <c r="D132" s="88">
        <v>2.5114934695087538E-2</v>
      </c>
      <c r="E132" s="88">
        <v>0.48307301631295224</v>
      </c>
      <c r="F132" s="88">
        <v>0.17838874978351313</v>
      </c>
      <c r="G132" s="89">
        <v>7.7585999999999995</v>
      </c>
      <c r="H132" s="90">
        <v>7.769024278678964E-2</v>
      </c>
      <c r="I132" s="90">
        <v>4.9901040559207193</v>
      </c>
      <c r="J132" s="91">
        <v>2.0415802034123298</v>
      </c>
      <c r="K132" s="74"/>
    </row>
    <row r="133" spans="2:11" ht="20.25" customHeight="1">
      <c r="B133" s="87" t="s">
        <v>125</v>
      </c>
      <c r="C133" s="66">
        <v>5</v>
      </c>
      <c r="D133" s="88">
        <v>2.4641634850628952E-2</v>
      </c>
      <c r="E133" s="88">
        <v>0.48349021619507349</v>
      </c>
      <c r="F133" s="88">
        <v>0.16913359054677232</v>
      </c>
      <c r="G133" s="89">
        <v>8.641</v>
      </c>
      <c r="H133" s="90">
        <v>9.6578781183024875E-2</v>
      </c>
      <c r="I133" s="90">
        <v>6.1870781695375312</v>
      </c>
      <c r="J133" s="91">
        <v>1.9436677520623651</v>
      </c>
      <c r="K133" s="74"/>
    </row>
    <row r="134" spans="2:11" ht="20.25" customHeight="1">
      <c r="B134" s="87" t="s">
        <v>125</v>
      </c>
      <c r="C134" s="66">
        <v>6</v>
      </c>
      <c r="D134" s="88">
        <v>2.1818595071699583E-2</v>
      </c>
      <c r="E134" s="88">
        <v>0.46021481230411954</v>
      </c>
      <c r="F134" s="88">
        <v>0.13515810260685177</v>
      </c>
      <c r="G134" s="89">
        <v>8.3482000000000003</v>
      </c>
      <c r="H134" s="90">
        <v>5.7809282552117956E-3</v>
      </c>
      <c r="I134" s="90">
        <v>1.9366109654959514</v>
      </c>
      <c r="J134" s="91">
        <v>1.9187512353896801</v>
      </c>
      <c r="K134" s="74"/>
    </row>
    <row r="135" spans="2:11" ht="20.25" customHeight="1">
      <c r="B135" s="87" t="s">
        <v>125</v>
      </c>
      <c r="C135" s="66">
        <v>7</v>
      </c>
      <c r="D135" s="88">
        <v>2.0501782398793512E-2</v>
      </c>
      <c r="E135" s="88">
        <v>0.45269183912881134</v>
      </c>
      <c r="F135" s="88">
        <v>0.12452768146113691</v>
      </c>
      <c r="G135" s="89">
        <v>8.8168000000000006</v>
      </c>
      <c r="H135" s="90">
        <v>5.6654996115166932E-3</v>
      </c>
      <c r="I135" s="90">
        <v>1.5240193954979904</v>
      </c>
      <c r="J135" s="91">
        <v>1.8648254396562511</v>
      </c>
      <c r="K135" s="74" t="s">
        <v>70</v>
      </c>
    </row>
    <row r="136" spans="2:11" ht="20.25" customHeight="1">
      <c r="B136" s="87" t="s">
        <v>129</v>
      </c>
      <c r="C136" s="66">
        <v>1</v>
      </c>
      <c r="D136" s="88">
        <v>7.796965790855862E-3</v>
      </c>
      <c r="E136" s="88">
        <v>0.50637545658737071</v>
      </c>
      <c r="F136" s="88">
        <v>0.50793070059100653</v>
      </c>
      <c r="G136" s="89">
        <v>4.7528571428571436</v>
      </c>
      <c r="H136" s="90">
        <v>0.83569372943461362</v>
      </c>
      <c r="I136" s="90">
        <v>4.0666041322093793</v>
      </c>
      <c r="J136" s="91">
        <v>4.5222047546822379</v>
      </c>
      <c r="K136" s="74"/>
    </row>
    <row r="137" spans="2:11" ht="20.25" customHeight="1">
      <c r="B137" s="87" t="s">
        <v>129</v>
      </c>
      <c r="C137" s="66">
        <v>2</v>
      </c>
      <c r="D137" s="88">
        <v>1.5556749087859223E-2</v>
      </c>
      <c r="E137" s="88">
        <v>0.46200088314083526</v>
      </c>
      <c r="F137" s="88">
        <v>0.51364198924581717</v>
      </c>
      <c r="G137" s="89">
        <v>3.5321250000000002</v>
      </c>
      <c r="H137" s="90">
        <v>7.3671003213335293E-2</v>
      </c>
      <c r="I137" s="90">
        <v>2.2256397812870765</v>
      </c>
      <c r="J137" s="91">
        <v>4.9410969168456251</v>
      </c>
      <c r="K137" s="74"/>
    </row>
    <row r="138" spans="2:11" ht="20.25" customHeight="1">
      <c r="B138" s="87" t="s">
        <v>129</v>
      </c>
      <c r="C138" s="66">
        <v>3</v>
      </c>
      <c r="D138" s="88">
        <v>2.207260986183503E-2</v>
      </c>
      <c r="E138" s="88">
        <v>0.41351388172855091</v>
      </c>
      <c r="F138" s="88">
        <v>0.52340929752941034</v>
      </c>
      <c r="G138" s="89">
        <v>2.2719999999999998</v>
      </c>
      <c r="H138" s="90">
        <v>8.489804285313611E-2</v>
      </c>
      <c r="I138" s="90">
        <v>1.3017699904147537</v>
      </c>
      <c r="J138" s="91">
        <v>5.5943782406462574</v>
      </c>
      <c r="K138" s="74"/>
    </row>
    <row r="139" spans="2:11" ht="20.25" customHeight="1">
      <c r="B139" s="87" t="s">
        <v>129</v>
      </c>
      <c r="C139" s="66">
        <v>4</v>
      </c>
      <c r="D139" s="88">
        <v>2.22695651301003E-2</v>
      </c>
      <c r="E139" s="88">
        <v>0.41225755321612606</v>
      </c>
      <c r="F139" s="88">
        <v>0.52845038850961479</v>
      </c>
      <c r="G139" s="89">
        <v>2.3792499999999999</v>
      </c>
      <c r="H139" s="90">
        <v>0.17896383874570687</v>
      </c>
      <c r="I139" s="90">
        <v>1.1930922583047125</v>
      </c>
      <c r="J139" s="91">
        <v>5.5762441601443964</v>
      </c>
      <c r="K139" s="74"/>
    </row>
    <row r="140" spans="2:11" ht="20.25" customHeight="1">
      <c r="B140" s="87" t="s">
        <v>129</v>
      </c>
      <c r="C140" s="66">
        <v>5</v>
      </c>
      <c r="D140" s="88">
        <v>2.4973819931287691E-2</v>
      </c>
      <c r="E140" s="88">
        <v>0.40972397766620228</v>
      </c>
      <c r="F140" s="88">
        <v>0.49620024904952631</v>
      </c>
      <c r="G140" s="89">
        <v>3.4428749999999999</v>
      </c>
      <c r="H140" s="90">
        <v>0.17763001138669626</v>
      </c>
      <c r="I140" s="90">
        <v>1.2556604253197494</v>
      </c>
      <c r="J140" s="91">
        <v>5.0753890695253183</v>
      </c>
      <c r="K140" s="74"/>
    </row>
    <row r="141" spans="2:11" ht="20.25" customHeight="1">
      <c r="B141" s="87" t="s">
        <v>129</v>
      </c>
      <c r="C141" s="66">
        <v>6</v>
      </c>
      <c r="D141" s="88">
        <v>2.1384813906321895E-2</v>
      </c>
      <c r="E141" s="88">
        <v>0.42184124498234704</v>
      </c>
      <c r="F141" s="88">
        <v>0.4004849152099082</v>
      </c>
      <c r="G141" s="89">
        <v>5.1637142857142857</v>
      </c>
      <c r="H141" s="90">
        <v>0.30547327809515684</v>
      </c>
      <c r="I141" s="90">
        <v>1.5084711361606198</v>
      </c>
      <c r="J141" s="91">
        <v>4.4139813121007059</v>
      </c>
      <c r="K141" s="74"/>
    </row>
    <row r="142" spans="2:11" ht="20.25" customHeight="1">
      <c r="B142" s="87" t="s">
        <v>129</v>
      </c>
      <c r="C142" s="66">
        <v>7</v>
      </c>
      <c r="D142" s="88">
        <v>2.2987328002421276E-2</v>
      </c>
      <c r="E142" s="88">
        <v>0.43157950053569338</v>
      </c>
      <c r="F142" s="88">
        <v>0.33584651251392494</v>
      </c>
      <c r="G142" s="89">
        <v>6.4689999999999985</v>
      </c>
      <c r="H142" s="90">
        <v>0.42309222342504005</v>
      </c>
      <c r="I142" s="90">
        <v>1.8766187329336455</v>
      </c>
      <c r="J142" s="91">
        <v>3.9943248428806974</v>
      </c>
      <c r="K142" s="74" t="s">
        <v>70</v>
      </c>
    </row>
    <row r="143" spans="2:11" ht="20.25" customHeight="1">
      <c r="B143" s="87" t="s">
        <v>123</v>
      </c>
      <c r="C143" s="66">
        <v>1</v>
      </c>
      <c r="D143" s="88">
        <v>6.9758016326602446E-2</v>
      </c>
      <c r="E143" s="88">
        <v>0.5288879057462369</v>
      </c>
      <c r="F143" s="88">
        <v>0.18811107423658255</v>
      </c>
      <c r="G143" s="89">
        <v>10.281000000000001</v>
      </c>
      <c r="H143" s="90">
        <v>0</v>
      </c>
      <c r="I143" s="90">
        <v>2.2940374906900312</v>
      </c>
      <c r="J143" s="91">
        <v>2.2414420776229096</v>
      </c>
      <c r="K143" s="74"/>
    </row>
    <row r="144" spans="2:11" ht="20.25" customHeight="1">
      <c r="B144" s="87" t="s">
        <v>123</v>
      </c>
      <c r="C144" s="66">
        <v>2</v>
      </c>
      <c r="D144" s="88">
        <v>8.4159072962026626E-2</v>
      </c>
      <c r="E144" s="88">
        <v>0.47406984350848141</v>
      </c>
      <c r="F144" s="88">
        <v>0.1709009566768378</v>
      </c>
      <c r="G144" s="89">
        <v>9.9179999999999993</v>
      </c>
      <c r="H144" s="90">
        <v>9.2129895782661897E-2</v>
      </c>
      <c r="I144" s="90">
        <v>2.9481566650451807</v>
      </c>
      <c r="J144" s="91">
        <v>2.2983562055727655</v>
      </c>
      <c r="K144" s="74"/>
    </row>
    <row r="145" spans="2:11" ht="20.25" customHeight="1">
      <c r="B145" s="87" t="s">
        <v>123</v>
      </c>
      <c r="C145" s="66">
        <v>3</v>
      </c>
      <c r="D145" s="88">
        <v>3.5689250070377487E-2</v>
      </c>
      <c r="E145" s="88">
        <v>0.56186919639373656</v>
      </c>
      <c r="F145" s="88">
        <v>0.19342830481279832</v>
      </c>
      <c r="G145" s="89">
        <v>11.526999999999999</v>
      </c>
      <c r="H145" s="90">
        <v>0.41958417529891179</v>
      </c>
      <c r="I145" s="90">
        <v>7.007055727491827</v>
      </c>
      <c r="J145" s="91">
        <v>2.1734144951325716</v>
      </c>
      <c r="K145" s="74"/>
    </row>
    <row r="146" spans="2:11" ht="20.25" customHeight="1">
      <c r="B146" s="87" t="s">
        <v>123</v>
      </c>
      <c r="C146" s="66">
        <v>4</v>
      </c>
      <c r="D146" s="88">
        <v>4.3178680369344233E-2</v>
      </c>
      <c r="E146" s="88">
        <v>0.45215067836378142</v>
      </c>
      <c r="F146" s="88">
        <v>0.26479793158709763</v>
      </c>
      <c r="G146" s="89">
        <v>9.0649999999999995</v>
      </c>
      <c r="H146" s="90">
        <v>0.42153071598524955</v>
      </c>
      <c r="I146" s="90">
        <v>2.6824681926334062</v>
      </c>
      <c r="J146" s="91">
        <v>2.4195671080764831</v>
      </c>
      <c r="K146" s="74"/>
    </row>
    <row r="147" spans="2:11" ht="20.25" customHeight="1">
      <c r="B147" s="87" t="s">
        <v>123</v>
      </c>
      <c r="C147" s="66">
        <v>5</v>
      </c>
      <c r="D147" s="88">
        <v>5.4156183103596101E-2</v>
      </c>
      <c r="E147" s="88">
        <v>0.43872750434748292</v>
      </c>
      <c r="F147" s="88">
        <v>0.23381593763267516</v>
      </c>
      <c r="G147" s="89">
        <v>9.8569999999999993</v>
      </c>
      <c r="H147" s="90">
        <v>0.67683560893669126</v>
      </c>
      <c r="I147" s="90">
        <v>2.6458119258434296</v>
      </c>
      <c r="J147" s="91">
        <v>2.2942564887306567</v>
      </c>
      <c r="K147" s="74"/>
    </row>
    <row r="148" spans="2:11" ht="20.25" customHeight="1">
      <c r="B148" s="87" t="s">
        <v>123</v>
      </c>
      <c r="C148" s="66">
        <v>6</v>
      </c>
      <c r="D148" s="88">
        <v>6.7404984539288615E-2</v>
      </c>
      <c r="E148" s="88">
        <v>0.45292403840016149</v>
      </c>
      <c r="F148" s="88">
        <v>0.21731155381579043</v>
      </c>
      <c r="G148" s="89">
        <v>12.38</v>
      </c>
      <c r="H148" s="90">
        <v>0.34998932532557758</v>
      </c>
      <c r="I148" s="90">
        <v>3.6907965216151815</v>
      </c>
      <c r="J148" s="91">
        <v>2.0176999160937568</v>
      </c>
      <c r="K148" s="74"/>
    </row>
    <row r="149" spans="2:11" ht="20.25" customHeight="1">
      <c r="B149" s="87" t="s">
        <v>123</v>
      </c>
      <c r="C149" s="66">
        <v>7</v>
      </c>
      <c r="D149" s="88">
        <v>7.2295769160879653E-2</v>
      </c>
      <c r="E149" s="88">
        <v>0.47471602166926052</v>
      </c>
      <c r="F149" s="88">
        <v>0.21398597095529351</v>
      </c>
      <c r="G149" s="89">
        <v>13.201000000000001</v>
      </c>
      <c r="H149" s="90">
        <v>0.27655698992606592</v>
      </c>
      <c r="I149" s="90">
        <v>3.6643801165203733</v>
      </c>
      <c r="J149" s="91">
        <v>1.9311016315522445</v>
      </c>
      <c r="K149" s="74" t="s">
        <v>70</v>
      </c>
    </row>
    <row r="150" spans="2:11" ht="20.25" customHeight="1">
      <c r="B150" s="87" t="s">
        <v>127</v>
      </c>
      <c r="C150" s="66">
        <v>1</v>
      </c>
      <c r="D150" s="88">
        <v>1.5135832682377802E-2</v>
      </c>
      <c r="E150" s="88">
        <v>0.51149036288394312</v>
      </c>
      <c r="F150" s="88">
        <v>0.45064572012489479</v>
      </c>
      <c r="G150" s="89">
        <v>4.6989999999999998</v>
      </c>
      <c r="H150" s="90">
        <v>0.53584508932805563</v>
      </c>
      <c r="I150" s="90">
        <v>0.8037676339920834</v>
      </c>
      <c r="J150" s="91">
        <v>3.0318716685268496</v>
      </c>
      <c r="K150" s="74"/>
    </row>
    <row r="151" spans="2:11" ht="20.25" customHeight="1">
      <c r="B151" s="87" t="s">
        <v>127</v>
      </c>
      <c r="C151" s="66">
        <v>2</v>
      </c>
      <c r="D151" s="88">
        <v>2.9316566368642605E-2</v>
      </c>
      <c r="E151" s="88">
        <v>0.48290544758723436</v>
      </c>
      <c r="F151" s="88">
        <v>0.45249857015911837</v>
      </c>
      <c r="G151" s="89">
        <v>5.7350000000000003</v>
      </c>
      <c r="H151" s="90">
        <v>0</v>
      </c>
      <c r="I151" s="90">
        <v>1.023752421174476</v>
      </c>
      <c r="J151" s="91">
        <v>2.8321651827997729</v>
      </c>
      <c r="K151" s="74"/>
    </row>
    <row r="152" spans="2:11" ht="20.25" customHeight="1">
      <c r="B152" s="87" t="s">
        <v>127</v>
      </c>
      <c r="C152" s="66">
        <v>3</v>
      </c>
      <c r="D152" s="88">
        <v>4.5049344063725787E-2</v>
      </c>
      <c r="E152" s="88">
        <v>0.41588998586048337</v>
      </c>
      <c r="F152" s="88">
        <v>0.49223588685529274</v>
      </c>
      <c r="G152" s="89">
        <v>3.45</v>
      </c>
      <c r="H152" s="90">
        <v>7.7274079569119733E-2</v>
      </c>
      <c r="I152" s="90">
        <v>0.56667658350687811</v>
      </c>
      <c r="J152" s="91">
        <v>3.5817245817245817</v>
      </c>
      <c r="K152" s="74"/>
    </row>
    <row r="153" spans="2:11" ht="20.25" customHeight="1">
      <c r="B153" s="87" t="s">
        <v>127</v>
      </c>
      <c r="C153" s="66">
        <v>4</v>
      </c>
      <c r="D153" s="88">
        <v>6.6658144647279122E-2</v>
      </c>
      <c r="E153" s="88">
        <v>0.40022206168186109</v>
      </c>
      <c r="F153" s="88">
        <v>0.4742033091117116</v>
      </c>
      <c r="G153" s="89">
        <v>4.1929999999999996</v>
      </c>
      <c r="H153" s="90">
        <v>0.12349044508117489</v>
      </c>
      <c r="I153" s="90">
        <v>0.30872611270293721</v>
      </c>
      <c r="J153" s="91">
        <v>3.6044816811256175</v>
      </c>
      <c r="K153" s="74"/>
    </row>
    <row r="154" spans="2:11" ht="20.25" customHeight="1">
      <c r="B154" s="87" t="s">
        <v>127</v>
      </c>
      <c r="C154" s="66">
        <v>5</v>
      </c>
      <c r="D154" s="88">
        <v>7.9468523957148568E-2</v>
      </c>
      <c r="E154" s="88">
        <v>0.37756028880271814</v>
      </c>
      <c r="F154" s="88">
        <v>0.42311512946766228</v>
      </c>
      <c r="G154" s="89">
        <v>5.1580000000000004</v>
      </c>
      <c r="H154" s="90">
        <v>7.9532919072868857E-2</v>
      </c>
      <c r="I154" s="90">
        <v>0.47719751443721314</v>
      </c>
      <c r="J154" s="91">
        <v>3.3893851430460971</v>
      </c>
      <c r="K154" s="74"/>
    </row>
    <row r="155" spans="2:11" ht="20.25" customHeight="1">
      <c r="B155" s="87" t="s">
        <v>127</v>
      </c>
      <c r="C155" s="66">
        <v>6</v>
      </c>
      <c r="D155" s="88">
        <v>8.2940372204463805E-2</v>
      </c>
      <c r="E155" s="88">
        <v>0.36951852090424164</v>
      </c>
      <c r="F155" s="88">
        <v>0.31581274167552809</v>
      </c>
      <c r="G155" s="89">
        <v>6.758</v>
      </c>
      <c r="H155" s="90">
        <v>0.11500828174636855</v>
      </c>
      <c r="I155" s="90">
        <v>0.55203975238256908</v>
      </c>
      <c r="J155" s="91">
        <v>2.7440010856050039</v>
      </c>
      <c r="K155" s="74"/>
    </row>
    <row r="156" spans="2:11" ht="20.25" customHeight="1">
      <c r="B156" s="87" t="s">
        <v>127</v>
      </c>
      <c r="C156" s="66">
        <v>7</v>
      </c>
      <c r="D156" s="88">
        <v>7.8990194342497641E-2</v>
      </c>
      <c r="E156" s="88">
        <v>0.40028467120097788</v>
      </c>
      <c r="F156" s="88">
        <v>0.26456776241814939</v>
      </c>
      <c r="G156" s="89">
        <v>8.0060000000000002</v>
      </c>
      <c r="H156" s="90">
        <v>2.2886484638248217E-2</v>
      </c>
      <c r="I156" s="90">
        <v>0.22886484638248217</v>
      </c>
      <c r="J156" s="91">
        <v>2.5575281118538924</v>
      </c>
      <c r="K156" s="74" t="s">
        <v>70</v>
      </c>
    </row>
    <row r="157" spans="2:11" ht="20.25" customHeight="1">
      <c r="B157" s="85" t="s">
        <v>135</v>
      </c>
      <c r="C157" s="84"/>
      <c r="D157" s="85"/>
      <c r="E157" s="85"/>
      <c r="F157" s="85"/>
      <c r="G157" s="85"/>
      <c r="H157" s="85"/>
      <c r="I157" s="85"/>
      <c r="J157" s="85"/>
      <c r="K157" s="84"/>
    </row>
    <row r="158" spans="2:11" ht="20.25" customHeight="1">
      <c r="B158" s="239" t="str">
        <f>M61</f>
        <v>순환51</v>
      </c>
      <c r="C158" s="54"/>
      <c r="D158" s="67" t="str">
        <f t="shared" ref="D158:J167" si="1">IFERROR((SUMIFS(D$80:D$156,$B$80:$B$156,$B158,$C$80:$C$156,MAX($C$80:$C$156))/SUMIFS(D$80:D$156,$B$80:$B$156,$B158,$C$80:$C$156,MAX($C$80:$C$156)-1))-1, "-")</f>
        <v>-</v>
      </c>
      <c r="E158" s="67" t="str">
        <f t="shared" si="1"/>
        <v>-</v>
      </c>
      <c r="F158" s="67" t="str">
        <f t="shared" si="1"/>
        <v>-</v>
      </c>
      <c r="G158" s="67" t="str">
        <f t="shared" si="1"/>
        <v>-</v>
      </c>
      <c r="H158" s="67" t="str">
        <f t="shared" si="1"/>
        <v>-</v>
      </c>
      <c r="I158" s="67" t="str">
        <f t="shared" si="1"/>
        <v>-</v>
      </c>
      <c r="J158" s="67" t="str">
        <f t="shared" si="1"/>
        <v>-</v>
      </c>
      <c r="K158" s="55"/>
    </row>
    <row r="159" spans="2:11" ht="20.25" customHeight="1">
      <c r="B159" s="239" t="str">
        <f>N61</f>
        <v>24</v>
      </c>
      <c r="C159" s="54"/>
      <c r="D159" s="67">
        <f t="shared" si="1"/>
        <v>3.7871338920513198E-2</v>
      </c>
      <c r="E159" s="67">
        <f t="shared" si="1"/>
        <v>1.2725777888282552E-2</v>
      </c>
      <c r="F159" s="67">
        <f t="shared" si="1"/>
        <v>-2.3516279031076448E-2</v>
      </c>
      <c r="G159" s="67">
        <f t="shared" si="1"/>
        <v>5.228956475930735E-2</v>
      </c>
      <c r="H159" s="67">
        <f t="shared" si="1"/>
        <v>-7.318963277584567E-2</v>
      </c>
      <c r="I159" s="67">
        <f t="shared" si="1"/>
        <v>-1.848527725034832E-2</v>
      </c>
      <c r="J159" s="67">
        <f t="shared" si="1"/>
        <v>-3.1507575662111043E-2</v>
      </c>
      <c r="K159" s="55"/>
    </row>
    <row r="160" spans="2:11" ht="20.25" customHeight="1">
      <c r="B160" s="239" t="str">
        <f>O61</f>
        <v>514-1</v>
      </c>
      <c r="C160" s="54"/>
      <c r="D160" s="67">
        <f t="shared" si="1"/>
        <v>0.14095821601887581</v>
      </c>
      <c r="E160" s="67">
        <f t="shared" si="1"/>
        <v>-4.4582333001252916E-3</v>
      </c>
      <c r="F160" s="67">
        <f t="shared" si="1"/>
        <v>-2.5441266468594015E-2</v>
      </c>
      <c r="G160" s="67">
        <f t="shared" si="1"/>
        <v>2.8787955617223915E-2</v>
      </c>
      <c r="H160" s="67">
        <f t="shared" si="1"/>
        <v>-0.28624766877443719</v>
      </c>
      <c r="I160" s="67">
        <f t="shared" si="1"/>
        <v>-0.1799214961743999</v>
      </c>
      <c r="J160" s="67">
        <f t="shared" si="1"/>
        <v>-2.8189381492982113E-2</v>
      </c>
      <c r="K160" s="55"/>
    </row>
    <row r="161" spans="2:11" ht="20.25" customHeight="1">
      <c r="B161" s="239" t="str">
        <f>P61</f>
        <v>593</v>
      </c>
      <c r="C161" s="54"/>
      <c r="D161" s="67">
        <f t="shared" si="1"/>
        <v>-0.16160301937200539</v>
      </c>
      <c r="E161" s="67">
        <f t="shared" si="1"/>
        <v>-5.1184901660306092E-4</v>
      </c>
      <c r="F161" s="67">
        <f t="shared" si="1"/>
        <v>-6.3089897033461129E-2</v>
      </c>
      <c r="G161" s="67">
        <f t="shared" si="1"/>
        <v>0.11243203036831839</v>
      </c>
      <c r="H161" s="67">
        <f t="shared" si="1"/>
        <v>-0.44563485159686689</v>
      </c>
      <c r="I161" s="67">
        <f t="shared" si="1"/>
        <v>-2.6401438377345543E-2</v>
      </c>
      <c r="J161" s="67">
        <f t="shared" si="1"/>
        <v>-4.2062487588886976E-2</v>
      </c>
      <c r="K161" s="55"/>
    </row>
    <row r="162" spans="2:11" ht="20.25" customHeight="1">
      <c r="B162" s="42" t="str">
        <f>Q61</f>
        <v>557</v>
      </c>
      <c r="C162" s="54"/>
      <c r="D162" s="67">
        <f t="shared" si="1"/>
        <v>0.10495290972567872</v>
      </c>
      <c r="E162" s="67">
        <f t="shared" si="1"/>
        <v>-1.7475286885403341E-2</v>
      </c>
      <c r="F162" s="67">
        <f t="shared" si="1"/>
        <v>-9.8573216826620569E-2</v>
      </c>
      <c r="G162" s="67">
        <f t="shared" si="1"/>
        <v>-1.103752759381893E-2</v>
      </c>
      <c r="H162" s="67">
        <f t="shared" si="1"/>
        <v>-0.79723808968252741</v>
      </c>
      <c r="I162" s="67">
        <f t="shared" si="1"/>
        <v>-0.44903473925002946</v>
      </c>
      <c r="J162" s="67">
        <f t="shared" si="1"/>
        <v>2.6226715304755732E-3</v>
      </c>
      <c r="K162" s="55"/>
    </row>
    <row r="163" spans="2:11" ht="20.25" customHeight="1">
      <c r="B163" s="239" t="str">
        <f>R61</f>
        <v>568</v>
      </c>
      <c r="C163" s="54"/>
      <c r="D163" s="67">
        <f t="shared" si="1"/>
        <v>1.6177639362441543E-2</v>
      </c>
      <c r="E163" s="67">
        <f t="shared" si="1"/>
        <v>2.8191347472145134E-2</v>
      </c>
      <c r="F163" s="67">
        <f t="shared" si="1"/>
        <v>-9.0131240091448128E-2</v>
      </c>
      <c r="G163" s="67">
        <f t="shared" si="1"/>
        <v>0.13946488294314374</v>
      </c>
      <c r="H163" s="67">
        <f t="shared" si="1"/>
        <v>-0.93267484159519354</v>
      </c>
      <c r="I163" s="67">
        <f t="shared" si="1"/>
        <v>-0.57699037411939824</v>
      </c>
      <c r="J163" s="67">
        <f t="shared" si="1"/>
        <v>-5.7806712695170792E-2</v>
      </c>
      <c r="K163" s="55"/>
    </row>
    <row r="164" spans="2:11" ht="20.25" customHeight="1">
      <c r="B164" s="239" t="str">
        <f>S61</f>
        <v>564</v>
      </c>
      <c r="C164" s="54"/>
      <c r="D164" s="67">
        <f t="shared" si="1"/>
        <v>0.15812177500266311</v>
      </c>
      <c r="E164" s="67">
        <f t="shared" si="1"/>
        <v>6.7098308885327196E-3</v>
      </c>
      <c r="F164" s="67">
        <f t="shared" si="1"/>
        <v>-0.12807242104911043</v>
      </c>
      <c r="G164" s="67">
        <f t="shared" si="1"/>
        <v>0.10910320240949067</v>
      </c>
      <c r="H164" s="67">
        <f t="shared" si="1"/>
        <v>-0.5356527373488329</v>
      </c>
      <c r="I164" s="67">
        <f t="shared" si="1"/>
        <v>-0.30463852884317955</v>
      </c>
      <c r="J164" s="67">
        <f t="shared" si="1"/>
        <v>-3.1749537623875335E-2</v>
      </c>
      <c r="K164" s="55"/>
    </row>
    <row r="165" spans="2:11" ht="20.25" customHeight="1">
      <c r="B165" s="239" t="str">
        <f>T61</f>
        <v>560</v>
      </c>
      <c r="C165" s="54"/>
      <c r="D165" s="67">
        <f t="shared" si="1"/>
        <v>-6.0352771045926845E-2</v>
      </c>
      <c r="E165" s="67">
        <f t="shared" si="1"/>
        <v>-1.6346655896718243E-2</v>
      </c>
      <c r="F165" s="67">
        <f t="shared" si="1"/>
        <v>-7.8651748882837214E-2</v>
      </c>
      <c r="G165" s="67">
        <f t="shared" si="1"/>
        <v>5.6131860760403551E-2</v>
      </c>
      <c r="H165" s="67">
        <f t="shared" si="1"/>
        <v>-1.9967146900852439E-2</v>
      </c>
      <c r="I165" s="67">
        <f t="shared" si="1"/>
        <v>-0.21304824631740094</v>
      </c>
      <c r="J165" s="67">
        <f t="shared" si="1"/>
        <v>-2.8104631146974701E-2</v>
      </c>
      <c r="K165" s="55"/>
    </row>
    <row r="166" spans="2:11" ht="20.25" customHeight="1">
      <c r="B166" s="239" t="str">
        <f>U61</f>
        <v>579</v>
      </c>
      <c r="C166" s="54"/>
      <c r="D166" s="67">
        <f t="shared" si="1"/>
        <v>7.4937013860365553E-2</v>
      </c>
      <c r="E166" s="67">
        <f t="shared" si="1"/>
        <v>2.3085119506874863E-2</v>
      </c>
      <c r="F166" s="67">
        <f t="shared" si="1"/>
        <v>-0.16140034303690065</v>
      </c>
      <c r="G166" s="67">
        <f t="shared" si="1"/>
        <v>0.25278039063796798</v>
      </c>
      <c r="H166" s="67">
        <f t="shared" si="1"/>
        <v>0.38503841011338524</v>
      </c>
      <c r="I166" s="67">
        <f t="shared" si="1"/>
        <v>0.24405345780101539</v>
      </c>
      <c r="J166" s="67">
        <f t="shared" si="1"/>
        <v>-9.5074364739502037E-2</v>
      </c>
      <c r="K166" s="55"/>
    </row>
    <row r="167" spans="2:11" ht="20.25" customHeight="1">
      <c r="B167" s="239" t="str">
        <f>V61</f>
        <v>530</v>
      </c>
      <c r="C167" s="54"/>
      <c r="D167" s="67">
        <f t="shared" si="1"/>
        <v>7.2558204041131891E-2</v>
      </c>
      <c r="E167" s="67">
        <f t="shared" si="1"/>
        <v>4.8113991357300545E-2</v>
      </c>
      <c r="F167" s="67">
        <f t="shared" si="1"/>
        <v>-1.5303295209586176E-2</v>
      </c>
      <c r="G167" s="67">
        <f t="shared" si="1"/>
        <v>6.6316639741518468E-2</v>
      </c>
      <c r="H167" s="67">
        <f t="shared" si="1"/>
        <v>-0.20981307167354668</v>
      </c>
      <c r="I167" s="67">
        <f t="shared" si="1"/>
        <v>-7.1573723829261304E-3</v>
      </c>
      <c r="J167" s="67">
        <f t="shared" si="1"/>
        <v>-4.29193081938396E-2</v>
      </c>
      <c r="K167" s="55"/>
    </row>
    <row r="168" spans="2:11" ht="20.25" hidden="1" customHeight="1">
      <c r="B168" s="42" t="str">
        <f>D69</f>
        <v>564-1</v>
      </c>
      <c r="C168" s="54"/>
      <c r="D168" s="67">
        <f t="shared" ref="D168:J169" si="2">IFERROR((SUMIFS(D$80:D$155,$B$80:$B$155,$B168,$C$80:$C$155,MAX($C$80:$C$155))/SUMIFS(D$80:D$155,$B$80:$B$155,$B168,$C$80:$C$155,MAX($C$80:$C$155)-1))-1, "-")</f>
        <v>-1</v>
      </c>
      <c r="E168" s="67">
        <f t="shared" si="2"/>
        <v>-1</v>
      </c>
      <c r="F168" s="67">
        <f t="shared" si="2"/>
        <v>-1</v>
      </c>
      <c r="G168" s="67">
        <f t="shared" si="2"/>
        <v>-1</v>
      </c>
      <c r="H168" s="67">
        <f t="shared" si="2"/>
        <v>-1</v>
      </c>
      <c r="I168" s="67">
        <f t="shared" si="2"/>
        <v>-1</v>
      </c>
      <c r="J168" s="86">
        <f t="shared" si="2"/>
        <v>-1</v>
      </c>
      <c r="K168" s="55"/>
    </row>
    <row r="169" spans="2:11" ht="20.25" hidden="1" customHeight="1">
      <c r="B169" s="42" t="str">
        <f>E69</f>
        <v/>
      </c>
      <c r="C169" s="54"/>
      <c r="D169" s="67" t="str">
        <f t="shared" si="2"/>
        <v>-</v>
      </c>
      <c r="E169" s="67" t="str">
        <f t="shared" si="2"/>
        <v>-</v>
      </c>
      <c r="F169" s="67" t="str">
        <f t="shared" si="2"/>
        <v>-</v>
      </c>
      <c r="G169" s="67" t="str">
        <f t="shared" si="2"/>
        <v>-</v>
      </c>
      <c r="H169" s="67" t="str">
        <f t="shared" si="2"/>
        <v>-</v>
      </c>
      <c r="I169" s="67" t="str">
        <f t="shared" si="2"/>
        <v>-</v>
      </c>
      <c r="J169" s="86" t="str">
        <f t="shared" si="2"/>
        <v>-</v>
      </c>
      <c r="K169" s="55"/>
    </row>
    <row r="170" spans="2:11" ht="20.25" customHeight="1" thickBot="1"/>
    <row r="171" spans="2:11" ht="17.25" thickTop="1">
      <c r="B171" s="25" t="s">
        <v>51</v>
      </c>
      <c r="C171" s="25"/>
      <c r="D171" s="25"/>
      <c r="E171" s="25"/>
      <c r="F171" s="175" t="s">
        <v>77</v>
      </c>
      <c r="G171" s="43"/>
      <c r="H171" s="25"/>
      <c r="I171" s="25"/>
    </row>
    <row r="172" spans="2:11">
      <c r="B172" s="26" t="s">
        <v>33</v>
      </c>
      <c r="C172" s="26" t="s">
        <v>52</v>
      </c>
      <c r="D172" s="26"/>
      <c r="E172" s="26"/>
      <c r="F172" s="92" t="s">
        <v>78</v>
      </c>
      <c r="G172" s="44"/>
      <c r="H172" s="46" t="s">
        <v>81</v>
      </c>
      <c r="I172" s="46"/>
    </row>
    <row r="173" spans="2:11">
      <c r="B173" s="26" t="s">
        <v>34</v>
      </c>
      <c r="C173" s="26" t="s">
        <v>53</v>
      </c>
      <c r="D173" s="26"/>
      <c r="E173" s="26"/>
      <c r="F173" s="92" t="s">
        <v>79</v>
      </c>
      <c r="G173" s="44"/>
      <c r="H173" s="46" t="s">
        <v>82</v>
      </c>
      <c r="I173" s="46"/>
    </row>
    <row r="174" spans="2:11">
      <c r="B174" s="26" t="s">
        <v>4</v>
      </c>
      <c r="C174" s="26" t="s">
        <v>54</v>
      </c>
      <c r="D174" s="26"/>
      <c r="E174" s="26"/>
      <c r="F174" s="92" t="s">
        <v>80</v>
      </c>
      <c r="G174" s="44"/>
      <c r="H174" s="46" t="s">
        <v>83</v>
      </c>
      <c r="I174" s="46"/>
    </row>
    <row r="175" spans="2:11">
      <c r="B175" s="26" t="s">
        <v>5</v>
      </c>
      <c r="C175" s="26" t="s">
        <v>55</v>
      </c>
      <c r="D175" s="26"/>
      <c r="E175" s="26"/>
      <c r="F175" s="92" t="s">
        <v>87</v>
      </c>
      <c r="G175" s="44"/>
      <c r="H175" s="46" t="s">
        <v>84</v>
      </c>
      <c r="I175" s="46"/>
    </row>
    <row r="176" spans="2:11">
      <c r="B176" s="26" t="s">
        <v>56</v>
      </c>
      <c r="C176" s="26" t="s">
        <v>57</v>
      </c>
      <c r="D176" s="26"/>
      <c r="E176" s="26"/>
      <c r="F176" s="92" t="s">
        <v>88</v>
      </c>
      <c r="G176" s="44"/>
      <c r="H176" s="46" t="s">
        <v>85</v>
      </c>
      <c r="I176" s="46"/>
    </row>
    <row r="177" spans="2:9" ht="17.25" thickBot="1">
      <c r="B177" s="27" t="s">
        <v>58</v>
      </c>
      <c r="C177" s="27" t="s">
        <v>59</v>
      </c>
      <c r="D177" s="27"/>
      <c r="E177" s="27"/>
      <c r="F177" s="93" t="s">
        <v>89</v>
      </c>
      <c r="G177" s="45"/>
      <c r="H177" s="47" t="s">
        <v>86</v>
      </c>
      <c r="I177" s="47"/>
    </row>
    <row r="178" spans="2:9" ht="17.25" thickTop="1"/>
    <row r="179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80:K156">
    <cfRule type="expression" dxfId="48" priority="13">
      <formula>$B80&lt;&gt;$B81</formula>
    </cfRule>
  </conditionalFormatting>
  <conditionalFormatting sqref="C61:K61">
    <cfRule type="containsText" dxfId="47" priority="19" operator="containsText" text="F">
      <formula>NOT(ISERROR(SEARCH("F",C61)))</formula>
    </cfRule>
    <cfRule type="containsText" dxfId="46" priority="20" operator="containsText" text="D">
      <formula>NOT(ISERROR(SEARCH("D",C61)))</formula>
    </cfRule>
    <cfRule type="containsText" dxfId="45" priority="21" operator="containsText" text="S">
      <formula>NOT(ISERROR(SEARCH("S",C61)))</formula>
    </cfRule>
    <cfRule type="containsText" dxfId="44" priority="22" operator="containsText" text="A">
      <formula>NOT(ISERROR(SEARCH("A",C61)))</formula>
    </cfRule>
  </conditionalFormatting>
  <conditionalFormatting sqref="C70:K70">
    <cfRule type="containsText" dxfId="43" priority="15" operator="containsText" text="F">
      <formula>NOT(ISERROR(SEARCH("F",C70)))</formula>
    </cfRule>
    <cfRule type="containsText" dxfId="42" priority="16" operator="containsText" text="D">
      <formula>NOT(ISERROR(SEARCH("D",C70)))</formula>
    </cfRule>
    <cfRule type="containsText" dxfId="41" priority="17" operator="containsText" text="S">
      <formula>NOT(ISERROR(SEARCH("S",C70)))</formula>
    </cfRule>
    <cfRule type="containsText" dxfId="40" priority="18" operator="containsText" text="A">
      <formula>NOT(ISERROR(SEARCH("A",C70)))</formula>
    </cfRule>
  </conditionalFormatting>
  <conditionalFormatting sqref="D48:K48 D50:K51 D52:D57 D58:K59 D68:K68 D77:K77 D157:K157 K158:K169">
    <cfRule type="containsText" dxfId="39" priority="77" operator="containsText" text="악화">
      <formula>NOT(ISERROR(SEARCH("악화",D48)))</formula>
    </cfRule>
  </conditionalFormatting>
  <conditionalFormatting sqref="D48:K48 D50:K51 D58:K59 D68:K68 D77:K77 D157:K157 K158:K169 D52:D57">
    <cfRule type="containsText" dxfId="38" priority="76" operator="containsText" text="개선">
      <formula>NOT(ISERROR(SEARCH("개선",D48)))</formula>
    </cfRule>
  </conditionalFormatting>
  <conditionalFormatting sqref="G4:G5">
    <cfRule type="containsText" dxfId="37" priority="27" operator="containsText" text="S">
      <formula>NOT(ISERROR(SEARCH("S",G4)))</formula>
    </cfRule>
    <cfRule type="containsText" dxfId="36" priority="28" operator="containsText" text="A">
      <formula>NOT(ISERROR(SEARCH("A",G4)))</formula>
    </cfRule>
  </conditionalFormatting>
  <conditionalFormatting sqref="G5">
    <cfRule type="containsText" dxfId="35" priority="23" operator="containsText" text="F">
      <formula>NOT(ISERROR(SEARCH("F",G5)))</formula>
    </cfRule>
    <cfRule type="containsText" dxfId="34" priority="24" operator="containsText" text="D">
      <formula>NOT(ISERROR(SEARCH("D",G5)))</formula>
    </cfRule>
  </conditionalFormatting>
  <conditionalFormatting sqref="K1:K18 J19 K21:K25 K27:K60 K62:K68 K71:K1048576">
    <cfRule type="containsText" dxfId="33" priority="29" operator="containsText" text="D">
      <formula>NOT(ISERROR(SEARCH("D",J1)))</formula>
    </cfRule>
    <cfRule type="containsText" dxfId="32" priority="30" operator="containsText" text="F">
      <formula>NOT(ISERROR(SEARCH("F",J1)))</formula>
    </cfRule>
    <cfRule type="containsText" dxfId="31" priority="31" operator="containsText" text="S">
      <formula>NOT(ISERROR(SEARCH("S",J1)))</formula>
    </cfRule>
    <cfRule type="containsText" dxfId="30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D158:J167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D168:J169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211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152</v>
      </c>
      <c r="C4" s="139" t="s">
        <v>1</v>
      </c>
      <c r="D4" s="139" t="s">
        <v>10</v>
      </c>
      <c r="E4" s="140" t="s">
        <v>151</v>
      </c>
      <c r="F4" s="126" t="s">
        <v>45</v>
      </c>
      <c r="G4" s="150" t="s">
        <v>156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134</v>
      </c>
      <c r="BB4" t="s">
        <v>142</v>
      </c>
      <c r="BC4" t="s">
        <v>143</v>
      </c>
      <c r="BD4" t="s">
        <v>116</v>
      </c>
      <c r="BE4" t="s">
        <v>144</v>
      </c>
      <c r="BF4" t="s">
        <v>145</v>
      </c>
      <c r="BG4" t="s">
        <v>90</v>
      </c>
      <c r="BH4" t="s">
        <v>144</v>
      </c>
      <c r="BI4" t="s">
        <v>145</v>
      </c>
      <c r="BJ4" t="s">
        <v>90</v>
      </c>
      <c r="BL4" t="s">
        <v>146</v>
      </c>
      <c r="BM4" t="s">
        <v>147</v>
      </c>
      <c r="BN4" t="s">
        <v>148</v>
      </c>
    </row>
    <row r="5" spans="1:66">
      <c r="A5" s="144" t="str">
        <f>W5</f>
        <v>해성운수</v>
      </c>
      <c r="B5" s="144" t="str">
        <f>X5</f>
        <v>24</v>
      </c>
      <c r="C5" s="145" t="str">
        <f>Y5</f>
        <v>70바3856</v>
      </c>
      <c r="D5" s="133" t="str">
        <f>Z5</f>
        <v>대형</v>
      </c>
      <c r="E5" s="129" t="str">
        <f>AZ5</f>
        <v>C</v>
      </c>
      <c r="F5" s="152">
        <f>G5/H5</f>
        <v>0.94159999999999999</v>
      </c>
      <c r="G5" s="153">
        <f>AE5</f>
        <v>2.3540000000000001</v>
      </c>
      <c r="H5" s="154">
        <f>AF5</f>
        <v>2.5</v>
      </c>
      <c r="I5" s="155">
        <f>AC5</f>
        <v>6196.96</v>
      </c>
      <c r="J5" s="156">
        <f>AI5/AH5</f>
        <v>2.7302596777801804E-2</v>
      </c>
      <c r="K5" s="156">
        <f>AJ5/AH5</f>
        <v>0.4357396208357458</v>
      </c>
      <c r="L5" s="156">
        <f>AK5/AC5</f>
        <v>0.21026438769977537</v>
      </c>
      <c r="M5" s="157">
        <f>AG5</f>
        <v>13.444000000000001</v>
      </c>
      <c r="N5" s="158">
        <f>IF(AW5=0,AT5,"속도계이상")</f>
        <v>0.19400000000000001</v>
      </c>
      <c r="O5" s="158">
        <f>IF(AW5=0,AU5,"속도계이상")</f>
        <v>11.522</v>
      </c>
      <c r="P5" s="159">
        <f>AQ5/60</f>
        <v>0.35</v>
      </c>
      <c r="Q5" s="160">
        <f>AN5</f>
        <v>85</v>
      </c>
      <c r="R5" s="161">
        <f>AC5/(AH5-AI5-AJ5)</f>
        <v>24.671083406986099</v>
      </c>
      <c r="S5" s="146">
        <f>IF(AW5=0,AL5,"속도계이상")</f>
        <v>12</v>
      </c>
      <c r="T5" s="146">
        <f>IF(AW5=0,AM5,"속도계이상")</f>
        <v>714</v>
      </c>
      <c r="U5" t="s">
        <v>120</v>
      </c>
      <c r="V5" s="5" t="s">
        <v>121</v>
      </c>
      <c r="W5" t="s">
        <v>120</v>
      </c>
      <c r="X5" s="5" t="s">
        <v>121</v>
      </c>
      <c r="Y5" t="s">
        <v>215</v>
      </c>
      <c r="Z5" t="s">
        <v>149</v>
      </c>
      <c r="AA5" t="s">
        <v>48</v>
      </c>
      <c r="AB5">
        <v>534</v>
      </c>
      <c r="AC5" s="1">
        <v>6196.96</v>
      </c>
      <c r="AD5" s="1">
        <v>2632.991</v>
      </c>
      <c r="AE5" s="28">
        <v>2.3540000000000001</v>
      </c>
      <c r="AF5">
        <v>2.5</v>
      </c>
      <c r="AG5">
        <v>13.444000000000001</v>
      </c>
      <c r="AH5">
        <v>467.78935000000001</v>
      </c>
      <c r="AI5">
        <v>12.771864000000001</v>
      </c>
      <c r="AJ5">
        <v>203.83435399999999</v>
      </c>
      <c r="AK5">
        <v>1303</v>
      </c>
      <c r="AL5">
        <v>12</v>
      </c>
      <c r="AM5">
        <v>714</v>
      </c>
      <c r="AN5">
        <v>85</v>
      </c>
      <c r="AO5">
        <v>13.24733</v>
      </c>
      <c r="AP5">
        <v>362.4</v>
      </c>
      <c r="AQ5">
        <v>21</v>
      </c>
      <c r="AR5">
        <v>196</v>
      </c>
      <c r="AS5">
        <v>114305</v>
      </c>
      <c r="AT5">
        <v>0.19400000000000001</v>
      </c>
      <c r="AU5">
        <v>11.522</v>
      </c>
      <c r="AV5">
        <v>56331</v>
      </c>
      <c r="AW5">
        <v>0</v>
      </c>
      <c r="AX5" s="29">
        <v>0.65</v>
      </c>
      <c r="AY5">
        <v>0.89363636363636356</v>
      </c>
      <c r="AZ5" t="s">
        <v>69</v>
      </c>
      <c r="BA5" t="s">
        <v>613</v>
      </c>
      <c r="BB5">
        <v>1</v>
      </c>
      <c r="BC5" t="s">
        <v>614</v>
      </c>
      <c r="BD5">
        <v>11</v>
      </c>
      <c r="BE5">
        <v>43517.336000000003</v>
      </c>
      <c r="BF5">
        <v>0.144259290136694</v>
      </c>
      <c r="BG5">
        <v>0.12891534745851835</v>
      </c>
      <c r="BH5">
        <v>261097.72200000001</v>
      </c>
      <c r="BI5">
        <v>2.4043794606526669E-2</v>
      </c>
      <c r="BJ5">
        <v>2.1486409180196103E-2</v>
      </c>
      <c r="BK5">
        <v>1</v>
      </c>
      <c r="BL5" t="s">
        <v>68</v>
      </c>
      <c r="BM5">
        <v>-1</v>
      </c>
      <c r="BN5" t="s">
        <v>615</v>
      </c>
    </row>
    <row r="6" spans="1:66">
      <c r="A6" s="141" t="str">
        <f t="shared" ref="A6:A7" si="0">W6</f>
        <v>해성운수</v>
      </c>
      <c r="B6" s="141" t="str">
        <f t="shared" ref="B6:B51" si="1">X6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C</v>
      </c>
      <c r="F6" s="162">
        <f>G6/H6</f>
        <v>0.92200000000000004</v>
      </c>
      <c r="G6" s="163">
        <f>AE6</f>
        <v>2.3050000000000002</v>
      </c>
      <c r="H6" s="164">
        <f>AF6</f>
        <v>2.5</v>
      </c>
      <c r="I6" s="165">
        <f t="shared" ref="I6:I7" si="4">AC6</f>
        <v>6651.4279999999999</v>
      </c>
      <c r="J6" s="166">
        <f t="shared" ref="J6:J7" si="5">AI6/AH6</f>
        <v>2.896905302346419E-2</v>
      </c>
      <c r="K6" s="166">
        <f t="shared" ref="K6:K7" si="6">AJ6/AH6</f>
        <v>0.38666506396511779</v>
      </c>
      <c r="L6" s="166">
        <f t="shared" ref="L6:L7" si="7">AK6/AC6</f>
        <v>0.19183850445347977</v>
      </c>
      <c r="M6" s="167">
        <f t="shared" ref="M6:M7" si="8">AG6</f>
        <v>15.744999999999999</v>
      </c>
      <c r="N6" s="168">
        <f t="shared" ref="N6:N7" si="9">IF(AW6=0,AT6,"속도계이상")</f>
        <v>0.36099999999999999</v>
      </c>
      <c r="O6" s="168">
        <f t="shared" ref="O6:O7" si="10">IF(AW6=0,AU6,"속도계이상")</f>
        <v>10.284000000000001</v>
      </c>
      <c r="P6" s="169">
        <f t="shared" ref="P6:P7" si="11">AQ6/60</f>
        <v>0.99833333333333329</v>
      </c>
      <c r="Q6" s="170">
        <f t="shared" ref="Q6:Q7" si="12">AN6</f>
        <v>85</v>
      </c>
      <c r="R6" s="171">
        <f t="shared" ref="R6:R7" si="13">AC6/(AH6-AI6-AJ6)</f>
        <v>25.32873504905869</v>
      </c>
      <c r="S6" s="143">
        <f t="shared" ref="S6:S7" si="14">IF(AW6=0,AL6,"속도계이상")</f>
        <v>24</v>
      </c>
      <c r="T6" s="143">
        <f t="shared" ref="T6:T7" si="15">IF(AW6=0,AM6,"속도계이상")</f>
        <v>684</v>
      </c>
      <c r="U6" t="s">
        <v>120</v>
      </c>
      <c r="V6" s="5" t="s">
        <v>121</v>
      </c>
      <c r="W6" t="s">
        <v>120</v>
      </c>
      <c r="X6" s="5" t="s">
        <v>121</v>
      </c>
      <c r="Y6" t="s">
        <v>217</v>
      </c>
      <c r="Z6" t="s">
        <v>149</v>
      </c>
      <c r="AA6" t="s">
        <v>48</v>
      </c>
      <c r="AB6">
        <v>534</v>
      </c>
      <c r="AC6" s="1">
        <v>6651.4279999999999</v>
      </c>
      <c r="AD6" s="1">
        <v>2885.1219999999998</v>
      </c>
      <c r="AE6" s="28">
        <v>2.3050000000000002</v>
      </c>
      <c r="AF6">
        <v>2.5</v>
      </c>
      <c r="AG6">
        <v>15.744999999999999</v>
      </c>
      <c r="AH6">
        <v>449.38289800000001</v>
      </c>
      <c r="AI6">
        <v>13.018197000000001</v>
      </c>
      <c r="AJ6">
        <v>173.76066700000001</v>
      </c>
      <c r="AK6">
        <v>1276</v>
      </c>
      <c r="AL6">
        <v>24</v>
      </c>
      <c r="AM6">
        <v>684</v>
      </c>
      <c r="AN6">
        <v>85</v>
      </c>
      <c r="AO6">
        <v>14.801247999999999</v>
      </c>
      <c r="AP6">
        <v>889.9</v>
      </c>
      <c r="AQ6">
        <v>59.9</v>
      </c>
      <c r="AR6">
        <v>72</v>
      </c>
      <c r="AS6">
        <v>35113</v>
      </c>
      <c r="AT6">
        <v>0.36099999999999999</v>
      </c>
      <c r="AU6">
        <v>10.284000000000001</v>
      </c>
      <c r="AV6">
        <v>55858</v>
      </c>
      <c r="AW6">
        <v>0</v>
      </c>
      <c r="AX6" s="29">
        <v>0.69</v>
      </c>
      <c r="AY6">
        <v>0.86954545454545451</v>
      </c>
      <c r="AZ6" t="s">
        <v>69</v>
      </c>
      <c r="BA6" t="s">
        <v>613</v>
      </c>
      <c r="BB6">
        <v>3</v>
      </c>
      <c r="BC6" t="s">
        <v>616</v>
      </c>
      <c r="BD6">
        <v>10</v>
      </c>
      <c r="BE6">
        <v>43517.336000000003</v>
      </c>
      <c r="BF6">
        <v>0.14087093934242667</v>
      </c>
      <c r="BG6">
        <v>0.12249368498275555</v>
      </c>
      <c r="BH6">
        <v>261097.72200000001</v>
      </c>
      <c r="BI6">
        <v>2.3479055860931641E-2</v>
      </c>
      <c r="BJ6">
        <v>2.0416106300891922E-2</v>
      </c>
      <c r="BK6">
        <v>1</v>
      </c>
      <c r="BL6" t="s">
        <v>68</v>
      </c>
      <c r="BM6">
        <v>-1</v>
      </c>
      <c r="BN6" t="s">
        <v>615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C</v>
      </c>
      <c r="F7" s="152">
        <f t="shared" ref="F7:F50" si="17">G7/H7</f>
        <v>0.93130434782608695</v>
      </c>
      <c r="G7" s="153">
        <f t="shared" ref="G7:G50" si="18">AE7</f>
        <v>2.1419999999999999</v>
      </c>
      <c r="H7" s="154">
        <f t="shared" ref="H7:H50" si="19">AF7</f>
        <v>2.2999999999999998</v>
      </c>
      <c r="I7" s="155">
        <f t="shared" si="4"/>
        <v>7129.36</v>
      </c>
      <c r="J7" s="156">
        <f t="shared" si="5"/>
        <v>1.8081161136757552E-2</v>
      </c>
      <c r="K7" s="156">
        <f t="shared" si="6"/>
        <v>0.39149223379285908</v>
      </c>
      <c r="L7" s="156">
        <f t="shared" si="7"/>
        <v>0.25570317672273529</v>
      </c>
      <c r="M7" s="157">
        <f t="shared" si="8"/>
        <v>15.821999999999999</v>
      </c>
      <c r="N7" s="158">
        <f t="shared" si="9"/>
        <v>0.39300000000000002</v>
      </c>
      <c r="O7" s="158">
        <f t="shared" si="10"/>
        <v>10.842000000000001</v>
      </c>
      <c r="P7" s="159">
        <f t="shared" si="11"/>
        <v>0.57999999999999996</v>
      </c>
      <c r="Q7" s="160">
        <f t="shared" si="12"/>
        <v>86</v>
      </c>
      <c r="R7" s="161">
        <f t="shared" si="13"/>
        <v>24.690438436754221</v>
      </c>
      <c r="S7" s="146">
        <f t="shared" si="14"/>
        <v>28</v>
      </c>
      <c r="T7" s="146">
        <f t="shared" si="15"/>
        <v>773</v>
      </c>
      <c r="U7" t="s">
        <v>120</v>
      </c>
      <c r="V7" t="s">
        <v>121</v>
      </c>
      <c r="W7" s="4" t="s">
        <v>120</v>
      </c>
      <c r="X7" t="s">
        <v>121</v>
      </c>
      <c r="Y7" s="4" t="s">
        <v>219</v>
      </c>
      <c r="Z7" s="4" t="s">
        <v>149</v>
      </c>
      <c r="AA7" s="4" t="s">
        <v>48</v>
      </c>
      <c r="AB7" s="4">
        <v>534</v>
      </c>
      <c r="AC7" s="4">
        <v>7129.36</v>
      </c>
      <c r="AD7" s="4">
        <v>3328.1950000000002</v>
      </c>
      <c r="AE7" s="4">
        <v>2.1419999999999999</v>
      </c>
      <c r="AF7" s="4">
        <v>2.2999999999999998</v>
      </c>
      <c r="AG7" s="4">
        <v>15.821999999999999</v>
      </c>
      <c r="AH7" s="4">
        <v>489.05288400000001</v>
      </c>
      <c r="AI7" s="4">
        <v>8.8426439999999999</v>
      </c>
      <c r="AJ7" s="4">
        <v>191.46040600000001</v>
      </c>
      <c r="AK7" s="4">
        <v>1823</v>
      </c>
      <c r="AL7" s="4">
        <v>28</v>
      </c>
      <c r="AM7" s="4">
        <v>773</v>
      </c>
      <c r="AN7" s="4">
        <v>86</v>
      </c>
      <c r="AO7" s="4">
        <v>14.577890999999999</v>
      </c>
      <c r="AP7" s="4">
        <v>494.4</v>
      </c>
      <c r="AQ7" s="4">
        <v>34.799999999999997</v>
      </c>
      <c r="AR7" s="4">
        <v>89</v>
      </c>
      <c r="AS7" s="4">
        <v>43712</v>
      </c>
      <c r="AT7" s="4">
        <v>0.39300000000000002</v>
      </c>
      <c r="AU7" s="4">
        <v>10.842000000000001</v>
      </c>
      <c r="AV7" s="4">
        <v>61126</v>
      </c>
      <c r="AW7" s="4">
        <v>0</v>
      </c>
      <c r="AX7" s="30">
        <v>0.66</v>
      </c>
      <c r="AY7">
        <v>0.86240000000000006</v>
      </c>
      <c r="AZ7" t="s">
        <v>69</v>
      </c>
      <c r="BA7" t="s">
        <v>617</v>
      </c>
      <c r="BB7">
        <v>2</v>
      </c>
      <c r="BC7" t="s">
        <v>618</v>
      </c>
      <c r="BD7">
        <v>17</v>
      </c>
      <c r="BE7">
        <v>40344.1</v>
      </c>
      <c r="BF7">
        <v>0.20988724497510169</v>
      </c>
      <c r="BG7">
        <v>0.18100676006652772</v>
      </c>
      <c r="BH7">
        <v>261097.72200000001</v>
      </c>
      <c r="BI7">
        <v>3.2431198308195117E-2</v>
      </c>
      <c r="BJ7">
        <v>2.7968665420987471E-2</v>
      </c>
      <c r="BK7">
        <v>1</v>
      </c>
      <c r="BL7" t="s">
        <v>69</v>
      </c>
      <c r="BM7">
        <v>0</v>
      </c>
      <c r="BN7" t="s">
        <v>619</v>
      </c>
    </row>
    <row r="8" spans="1:66">
      <c r="A8" s="141" t="str">
        <f t="shared" ref="A8:A50" si="20">W8</f>
        <v>해성운수</v>
      </c>
      <c r="B8" s="141" t="str">
        <f t="shared" si="1"/>
        <v>24</v>
      </c>
      <c r="C8" s="142" t="str">
        <f t="shared" ref="C8:C50" si="21">Y8</f>
        <v>70바3859</v>
      </c>
      <c r="D8" s="116" t="str">
        <f t="shared" ref="D8:D50" si="22">Z8</f>
        <v>대형</v>
      </c>
      <c r="E8" s="112" t="str">
        <f t="shared" si="16"/>
        <v>A</v>
      </c>
      <c r="F8" s="162">
        <f t="shared" si="17"/>
        <v>0.8375999999999999</v>
      </c>
      <c r="G8" s="163">
        <f t="shared" si="18"/>
        <v>2.0939999999999999</v>
      </c>
      <c r="H8" s="164">
        <f t="shared" si="19"/>
        <v>2.5</v>
      </c>
      <c r="I8" s="165">
        <f t="shared" ref="I8:I50" si="23">AC8</f>
        <v>6713.9030000000002</v>
      </c>
      <c r="J8" s="166">
        <f t="shared" ref="J8:J50" si="24">AI8/AH8</f>
        <v>3.2279068404979246E-2</v>
      </c>
      <c r="K8" s="166">
        <f t="shared" ref="K8:K50" si="25">AJ8/AH8</f>
        <v>0.38720674190812199</v>
      </c>
      <c r="L8" s="166">
        <f t="shared" ref="L8:L50" si="26">AK8/AC8</f>
        <v>0.15668978238142553</v>
      </c>
      <c r="M8" s="167">
        <f t="shared" ref="M8:M50" si="27">AG8</f>
        <v>16.396999999999998</v>
      </c>
      <c r="N8" s="168">
        <f t="shared" ref="N8:N50" si="28">IF(AW8=0,AT8,"속도계이상")</f>
        <v>0.35699999999999998</v>
      </c>
      <c r="O8" s="168">
        <f t="shared" ref="O8:O50" si="29">IF(AW8=0,AU8,"속도계이상")</f>
        <v>9.2639999999999993</v>
      </c>
      <c r="P8" s="169">
        <f t="shared" ref="P8:P50" si="30">AQ8/60</f>
        <v>0.15</v>
      </c>
      <c r="Q8" s="170">
        <f t="shared" ref="Q8:Q50" si="31">AN8</f>
        <v>86</v>
      </c>
      <c r="R8" s="171">
        <f t="shared" ref="R8:R50" si="32">AC8/(AH8-AI8-AJ8)</f>
        <v>25.514826057247777</v>
      </c>
      <c r="S8" s="143">
        <f t="shared" ref="S8:S50" si="33">IF(AW8=0,AL8,"속도계이상")</f>
        <v>24</v>
      </c>
      <c r="T8" s="143">
        <f t="shared" ref="T8:T50" si="34">IF(AW8=0,AM8,"속도계이상")</f>
        <v>622</v>
      </c>
      <c r="U8" t="s">
        <v>120</v>
      </c>
      <c r="V8" s="5" t="s">
        <v>121</v>
      </c>
      <c r="W8" t="s">
        <v>120</v>
      </c>
      <c r="X8" s="5" t="s">
        <v>121</v>
      </c>
      <c r="Y8" t="s">
        <v>220</v>
      </c>
      <c r="Z8" t="s">
        <v>149</v>
      </c>
      <c r="AA8" t="s">
        <v>48</v>
      </c>
      <c r="AB8">
        <v>534</v>
      </c>
      <c r="AC8" s="1">
        <v>6713.9030000000002</v>
      </c>
      <c r="AD8" s="1">
        <v>3206.5529999999999</v>
      </c>
      <c r="AE8" s="28">
        <v>2.0939999999999999</v>
      </c>
      <c r="AF8">
        <v>2.5</v>
      </c>
      <c r="AG8">
        <v>16.396999999999998</v>
      </c>
      <c r="AH8">
        <v>453.283187</v>
      </c>
      <c r="AI8">
        <v>14.631558999999999</v>
      </c>
      <c r="AJ8">
        <v>175.514306</v>
      </c>
      <c r="AK8">
        <v>1052</v>
      </c>
      <c r="AL8">
        <v>24</v>
      </c>
      <c r="AM8">
        <v>622</v>
      </c>
      <c r="AN8">
        <v>86</v>
      </c>
      <c r="AO8">
        <v>14.811718000000001</v>
      </c>
      <c r="AP8">
        <v>316.5</v>
      </c>
      <c r="AQ8">
        <v>9</v>
      </c>
      <c r="AR8">
        <v>75</v>
      </c>
      <c r="AS8">
        <v>37437</v>
      </c>
      <c r="AT8">
        <v>0.35699999999999998</v>
      </c>
      <c r="AU8">
        <v>9.2639999999999993</v>
      </c>
      <c r="AV8">
        <v>53546</v>
      </c>
      <c r="AW8">
        <v>0</v>
      </c>
      <c r="AX8" s="29">
        <v>0.64</v>
      </c>
      <c r="AY8">
        <v>0.96319999999999995</v>
      </c>
      <c r="AZ8" t="s">
        <v>66</v>
      </c>
      <c r="BA8" t="s">
        <v>617</v>
      </c>
      <c r="BB8">
        <v>1</v>
      </c>
      <c r="BC8" t="s">
        <v>620</v>
      </c>
      <c r="BD8">
        <v>12</v>
      </c>
      <c r="BE8">
        <v>40344.1</v>
      </c>
      <c r="BF8">
        <v>0.19646498496682294</v>
      </c>
      <c r="BG8">
        <v>0.18923507352004384</v>
      </c>
      <c r="BH8">
        <v>261097.72200000001</v>
      </c>
      <c r="BI8">
        <v>3.0357227704958682E-2</v>
      </c>
      <c r="BJ8">
        <v>2.92400817254162E-2</v>
      </c>
      <c r="BK8">
        <v>1</v>
      </c>
      <c r="BL8" t="s">
        <v>71</v>
      </c>
      <c r="BM8">
        <v>-1</v>
      </c>
      <c r="BN8" t="s">
        <v>615</v>
      </c>
    </row>
    <row r="9" spans="1:66">
      <c r="A9" s="144" t="str">
        <f t="shared" si="20"/>
        <v>해성운수</v>
      </c>
      <c r="B9" s="144" t="str">
        <f t="shared" si="1"/>
        <v>24</v>
      </c>
      <c r="C9" s="145" t="str">
        <f t="shared" si="21"/>
        <v>70바3860</v>
      </c>
      <c r="D9" s="133" t="str">
        <f t="shared" si="22"/>
        <v>대형</v>
      </c>
      <c r="E9" s="129" t="str">
        <f t="shared" si="16"/>
        <v>C</v>
      </c>
      <c r="F9" s="152">
        <f t="shared" si="17"/>
        <v>0.93217391304347841</v>
      </c>
      <c r="G9" s="153">
        <f t="shared" si="18"/>
        <v>2.1440000000000001</v>
      </c>
      <c r="H9" s="154">
        <f t="shared" si="19"/>
        <v>2.2999999999999998</v>
      </c>
      <c r="I9" s="155">
        <f t="shared" si="23"/>
        <v>6665.7430000000004</v>
      </c>
      <c r="J9" s="156">
        <f t="shared" si="24"/>
        <v>1.212536585754748E-2</v>
      </c>
      <c r="K9" s="156">
        <f t="shared" si="25"/>
        <v>0.37441070310386776</v>
      </c>
      <c r="L9" s="156">
        <f t="shared" si="26"/>
        <v>0.15767184543418489</v>
      </c>
      <c r="M9" s="157">
        <f t="shared" si="27"/>
        <v>14.095000000000001</v>
      </c>
      <c r="N9" s="158">
        <f t="shared" si="28"/>
        <v>0.3</v>
      </c>
      <c r="O9" s="158">
        <f t="shared" si="29"/>
        <v>9.7210000000000001</v>
      </c>
      <c r="P9" s="159">
        <f t="shared" si="30"/>
        <v>0</v>
      </c>
      <c r="Q9" s="160">
        <f t="shared" si="31"/>
        <v>78</v>
      </c>
      <c r="R9" s="161">
        <f t="shared" si="32"/>
        <v>25.130657406284435</v>
      </c>
      <c r="S9" s="146">
        <f t="shared" si="33"/>
        <v>20</v>
      </c>
      <c r="T9" s="146">
        <f t="shared" si="34"/>
        <v>648</v>
      </c>
      <c r="U9" t="s">
        <v>120</v>
      </c>
      <c r="V9" s="5" t="s">
        <v>121</v>
      </c>
      <c r="W9" t="s">
        <v>120</v>
      </c>
      <c r="X9" s="5" t="s">
        <v>121</v>
      </c>
      <c r="Y9" t="s">
        <v>221</v>
      </c>
      <c r="Z9" t="s">
        <v>149</v>
      </c>
      <c r="AA9" t="s">
        <v>48</v>
      </c>
      <c r="AB9">
        <v>534</v>
      </c>
      <c r="AC9" s="1">
        <v>6665.7430000000004</v>
      </c>
      <c r="AD9" s="1">
        <v>3108.7640000000001</v>
      </c>
      <c r="AE9" s="28">
        <v>2.1440000000000001</v>
      </c>
      <c r="AF9">
        <v>2.2999999999999998</v>
      </c>
      <c r="AG9">
        <v>14.095000000000001</v>
      </c>
      <c r="AH9">
        <v>432.37012900000002</v>
      </c>
      <c r="AI9">
        <v>5.2426459999999997</v>
      </c>
      <c r="AJ9">
        <v>161.884004</v>
      </c>
      <c r="AK9">
        <v>1051</v>
      </c>
      <c r="AL9">
        <v>20</v>
      </c>
      <c r="AM9">
        <v>648</v>
      </c>
      <c r="AN9">
        <v>78</v>
      </c>
      <c r="AO9">
        <v>15.416751</v>
      </c>
      <c r="AP9">
        <v>417.8</v>
      </c>
      <c r="AQ9">
        <v>0</v>
      </c>
      <c r="AR9">
        <v>42</v>
      </c>
      <c r="AS9">
        <v>21652</v>
      </c>
      <c r="AT9">
        <v>0.3</v>
      </c>
      <c r="AU9">
        <v>9.7210000000000001</v>
      </c>
      <c r="AV9">
        <v>54846</v>
      </c>
      <c r="AW9">
        <v>0</v>
      </c>
      <c r="AX9" s="29">
        <v>0.6</v>
      </c>
      <c r="AY9">
        <v>0.86919999999999997</v>
      </c>
      <c r="AZ9" t="s">
        <v>69</v>
      </c>
      <c r="BA9" t="s">
        <v>617</v>
      </c>
      <c r="BB9">
        <v>1</v>
      </c>
      <c r="BC9" t="s">
        <v>621</v>
      </c>
      <c r="BD9">
        <v>12</v>
      </c>
      <c r="BE9">
        <v>40344.1</v>
      </c>
      <c r="BF9">
        <v>0.18496040313205647</v>
      </c>
      <c r="BG9">
        <v>0.16076758240238348</v>
      </c>
      <c r="BH9">
        <v>261097.72200000001</v>
      </c>
      <c r="BI9">
        <v>2.8579571444901381E-2</v>
      </c>
      <c r="BJ9">
        <v>2.484136349990828E-2</v>
      </c>
      <c r="BK9">
        <v>1</v>
      </c>
      <c r="BL9" t="s">
        <v>68</v>
      </c>
      <c r="BM9">
        <v>-1</v>
      </c>
      <c r="BN9" t="s">
        <v>615</v>
      </c>
    </row>
    <row r="10" spans="1:66">
      <c r="A10" s="141" t="str">
        <f t="shared" si="20"/>
        <v>해성운수</v>
      </c>
      <c r="B10" s="141" t="str">
        <f t="shared" si="1"/>
        <v>24</v>
      </c>
      <c r="C10" s="142" t="str">
        <f t="shared" si="21"/>
        <v>70바3861</v>
      </c>
      <c r="D10" s="116" t="str">
        <f t="shared" si="22"/>
        <v>대형</v>
      </c>
      <c r="E10" s="112" t="str">
        <f t="shared" si="16"/>
        <v>B</v>
      </c>
      <c r="F10" s="162">
        <f t="shared" si="17"/>
        <v>0.87695652173913041</v>
      </c>
      <c r="G10" s="163">
        <f t="shared" si="18"/>
        <v>2.0169999999999999</v>
      </c>
      <c r="H10" s="164">
        <f t="shared" si="19"/>
        <v>2.2999999999999998</v>
      </c>
      <c r="I10" s="165">
        <f t="shared" si="23"/>
        <v>7121.0010000000002</v>
      </c>
      <c r="J10" s="166">
        <f t="shared" si="24"/>
        <v>1.9128763666997384E-2</v>
      </c>
      <c r="K10" s="166">
        <f t="shared" si="25"/>
        <v>0.4053460650906337</v>
      </c>
      <c r="L10" s="166">
        <f t="shared" si="26"/>
        <v>0.21541915244780896</v>
      </c>
      <c r="M10" s="167">
        <f t="shared" si="27"/>
        <v>15.958</v>
      </c>
      <c r="N10" s="168">
        <f t="shared" si="28"/>
        <v>0.26700000000000002</v>
      </c>
      <c r="O10" s="168">
        <f t="shared" si="29"/>
        <v>13.116</v>
      </c>
      <c r="P10" s="169">
        <f t="shared" si="30"/>
        <v>0</v>
      </c>
      <c r="Q10" s="170">
        <f t="shared" si="31"/>
        <v>74</v>
      </c>
      <c r="R10" s="171">
        <f t="shared" si="32"/>
        <v>25.731210082776688</v>
      </c>
      <c r="S10" s="143">
        <f t="shared" si="33"/>
        <v>19</v>
      </c>
      <c r="T10" s="143">
        <f t="shared" si="34"/>
        <v>934</v>
      </c>
      <c r="U10" t="s">
        <v>120</v>
      </c>
      <c r="V10" t="s">
        <v>121</v>
      </c>
      <c r="W10" s="4" t="s">
        <v>120</v>
      </c>
      <c r="X10" t="s">
        <v>121</v>
      </c>
      <c r="Y10" s="4" t="s">
        <v>223</v>
      </c>
      <c r="Z10" s="4" t="s">
        <v>149</v>
      </c>
      <c r="AA10" s="4" t="s">
        <v>48</v>
      </c>
      <c r="AB10" s="4">
        <v>534</v>
      </c>
      <c r="AC10" s="4">
        <v>7121.0010000000002</v>
      </c>
      <c r="AD10" s="4">
        <v>3529.6590000000001</v>
      </c>
      <c r="AE10" s="4">
        <v>2.0169999999999999</v>
      </c>
      <c r="AF10" s="4">
        <v>2.2999999999999998</v>
      </c>
      <c r="AG10" s="4">
        <v>15.958</v>
      </c>
      <c r="AH10" s="4">
        <v>480.85763200000002</v>
      </c>
      <c r="AI10" s="4">
        <v>9.1982119999999998</v>
      </c>
      <c r="AJ10" s="4">
        <v>194.913749</v>
      </c>
      <c r="AK10" s="4">
        <v>1534</v>
      </c>
      <c r="AL10" s="4">
        <v>19</v>
      </c>
      <c r="AM10" s="4">
        <v>934</v>
      </c>
      <c r="AN10" s="4">
        <v>74</v>
      </c>
      <c r="AO10" s="4">
        <v>14.808959</v>
      </c>
      <c r="AP10" s="4">
        <v>473.6</v>
      </c>
      <c r="AQ10" s="4">
        <v>0</v>
      </c>
      <c r="AR10" s="4">
        <v>98</v>
      </c>
      <c r="AS10" s="4">
        <v>56127</v>
      </c>
      <c r="AT10" s="4">
        <v>0.26700000000000002</v>
      </c>
      <c r="AU10" s="4">
        <v>13.116</v>
      </c>
      <c r="AV10" s="4">
        <v>62842</v>
      </c>
      <c r="AW10" s="4">
        <v>0</v>
      </c>
      <c r="AX10" s="30">
        <v>0.6</v>
      </c>
      <c r="AY10">
        <v>0.94920000000000004</v>
      </c>
      <c r="AZ10" t="s">
        <v>68</v>
      </c>
      <c r="BA10" t="s">
        <v>617</v>
      </c>
      <c r="BB10">
        <v>1</v>
      </c>
      <c r="BC10" t="s">
        <v>622</v>
      </c>
      <c r="BD10">
        <v>11</v>
      </c>
      <c r="BE10">
        <v>40344.1</v>
      </c>
      <c r="BF10">
        <v>0.19355350596493665</v>
      </c>
      <c r="BG10">
        <v>0.18372098786191787</v>
      </c>
      <c r="BH10">
        <v>261097.72200000001</v>
      </c>
      <c r="BI10">
        <v>2.9907353998285743E-2</v>
      </c>
      <c r="BJ10">
        <v>2.838806041517283E-2</v>
      </c>
      <c r="BK10">
        <v>1</v>
      </c>
      <c r="BL10" t="s">
        <v>71</v>
      </c>
      <c r="BM10">
        <v>-2</v>
      </c>
      <c r="BN10" t="s">
        <v>615</v>
      </c>
    </row>
    <row r="11" spans="1:66">
      <c r="A11" s="144" t="str">
        <f t="shared" si="20"/>
        <v>해성운수</v>
      </c>
      <c r="B11" s="144" t="str">
        <f t="shared" si="1"/>
        <v>24</v>
      </c>
      <c r="C11" s="145" t="str">
        <f t="shared" si="21"/>
        <v>70바3862</v>
      </c>
      <c r="D11" s="133" t="str">
        <f t="shared" si="22"/>
        <v>대형</v>
      </c>
      <c r="E11" s="129" t="str">
        <f t="shared" si="16"/>
        <v>B</v>
      </c>
      <c r="F11" s="152">
        <f t="shared" si="17"/>
        <v>0.86181818181818171</v>
      </c>
      <c r="G11" s="153">
        <f t="shared" si="18"/>
        <v>1.8959999999999999</v>
      </c>
      <c r="H11" s="154">
        <f t="shared" si="19"/>
        <v>2.2000000000000002</v>
      </c>
      <c r="I11" s="155">
        <f t="shared" si="23"/>
        <v>6283.4350000000004</v>
      </c>
      <c r="J11" s="156">
        <f t="shared" si="24"/>
        <v>2.2119491601286394E-2</v>
      </c>
      <c r="K11" s="156">
        <f t="shared" si="25"/>
        <v>0.37676311087948222</v>
      </c>
      <c r="L11" s="156">
        <f t="shared" si="26"/>
        <v>0.1583528754574528</v>
      </c>
      <c r="M11" s="157">
        <f t="shared" si="27"/>
        <v>15.629</v>
      </c>
      <c r="N11" s="158">
        <f t="shared" si="28"/>
        <v>0.33400000000000002</v>
      </c>
      <c r="O11" s="158">
        <f t="shared" si="29"/>
        <v>29.952000000000002</v>
      </c>
      <c r="P11" s="159">
        <f t="shared" si="30"/>
        <v>0</v>
      </c>
      <c r="Q11" s="160">
        <f t="shared" si="31"/>
        <v>81</v>
      </c>
      <c r="R11" s="161">
        <f t="shared" si="32"/>
        <v>24.659367839508839</v>
      </c>
      <c r="S11" s="146">
        <f t="shared" si="33"/>
        <v>21</v>
      </c>
      <c r="T11" s="146">
        <f t="shared" si="34"/>
        <v>1882</v>
      </c>
      <c r="U11" t="s">
        <v>120</v>
      </c>
      <c r="V11" s="5" t="s">
        <v>121</v>
      </c>
      <c r="W11" t="s">
        <v>120</v>
      </c>
      <c r="X11" s="5" t="s">
        <v>121</v>
      </c>
      <c r="Y11" t="s">
        <v>224</v>
      </c>
      <c r="Z11" t="s">
        <v>149</v>
      </c>
      <c r="AA11" t="s">
        <v>48</v>
      </c>
      <c r="AB11">
        <v>534</v>
      </c>
      <c r="AC11" s="1">
        <v>6283.4350000000004</v>
      </c>
      <c r="AD11" s="1">
        <v>3314.0949999999998</v>
      </c>
      <c r="AE11" s="28">
        <v>1.8959999999999999</v>
      </c>
      <c r="AF11">
        <v>2.2000000000000002</v>
      </c>
      <c r="AG11">
        <v>15.629</v>
      </c>
      <c r="AH11">
        <v>423.89265399999999</v>
      </c>
      <c r="AI11">
        <v>9.3762899999999991</v>
      </c>
      <c r="AJ11">
        <v>159.70711499999999</v>
      </c>
      <c r="AK11">
        <v>995</v>
      </c>
      <c r="AL11">
        <v>21</v>
      </c>
      <c r="AM11">
        <v>1882</v>
      </c>
      <c r="AN11">
        <v>81</v>
      </c>
      <c r="AO11">
        <v>14.823175000000001</v>
      </c>
      <c r="AP11">
        <v>511.8</v>
      </c>
      <c r="AQ11">
        <v>0</v>
      </c>
      <c r="AR11">
        <v>86</v>
      </c>
      <c r="AS11">
        <v>47912</v>
      </c>
      <c r="AT11">
        <v>0.33400000000000002</v>
      </c>
      <c r="AU11">
        <v>29.952000000000002</v>
      </c>
      <c r="AV11">
        <v>45711</v>
      </c>
      <c r="AW11">
        <v>0</v>
      </c>
      <c r="AX11" s="29">
        <v>0.57999999999999996</v>
      </c>
      <c r="AY11">
        <v>0.93680000000000008</v>
      </c>
      <c r="AZ11" t="s">
        <v>68</v>
      </c>
      <c r="BA11" t="s">
        <v>617</v>
      </c>
      <c r="BB11">
        <v>2</v>
      </c>
      <c r="BC11" t="s">
        <v>623</v>
      </c>
      <c r="BD11">
        <v>13</v>
      </c>
      <c r="BE11">
        <v>40344.1</v>
      </c>
      <c r="BF11">
        <v>0.21513386096108228</v>
      </c>
      <c r="BG11">
        <v>0.20153740094834188</v>
      </c>
      <c r="BH11">
        <v>261097.72200000001</v>
      </c>
      <c r="BI11">
        <v>3.3241890942273325E-2</v>
      </c>
      <c r="BJ11">
        <v>3.1141003434721655E-2</v>
      </c>
      <c r="BK11">
        <v>1</v>
      </c>
      <c r="BL11" t="s">
        <v>66</v>
      </c>
      <c r="BM11">
        <v>-1</v>
      </c>
      <c r="BN11" t="s">
        <v>615</v>
      </c>
    </row>
    <row r="12" spans="1:66" s="2" customFormat="1">
      <c r="A12" s="141" t="str">
        <f t="shared" si="20"/>
        <v>해성운수</v>
      </c>
      <c r="B12" s="141" t="str">
        <f t="shared" si="1"/>
        <v>24</v>
      </c>
      <c r="C12" s="142" t="str">
        <f t="shared" si="21"/>
        <v>70바3863</v>
      </c>
      <c r="D12" s="116" t="str">
        <f t="shared" si="22"/>
        <v>대형</v>
      </c>
      <c r="E12" s="112" t="str">
        <f t="shared" si="16"/>
        <v>D</v>
      </c>
      <c r="F12" s="162">
        <f t="shared" si="17"/>
        <v>0.89590909090909088</v>
      </c>
      <c r="G12" s="163">
        <f t="shared" si="18"/>
        <v>1.9710000000000001</v>
      </c>
      <c r="H12" s="164">
        <f t="shared" si="19"/>
        <v>2.2000000000000002</v>
      </c>
      <c r="I12" s="165">
        <f t="shared" si="23"/>
        <v>7136.0249999999996</v>
      </c>
      <c r="J12" s="166">
        <f t="shared" si="24"/>
        <v>1.2882573073444481E-2</v>
      </c>
      <c r="K12" s="166">
        <f t="shared" si="25"/>
        <v>0.40788921788880994</v>
      </c>
      <c r="L12" s="166">
        <f t="shared" si="26"/>
        <v>0.21104186154056356</v>
      </c>
      <c r="M12" s="167">
        <f t="shared" si="27"/>
        <v>18.091999999999999</v>
      </c>
      <c r="N12" s="168">
        <f t="shared" si="28"/>
        <v>0.35</v>
      </c>
      <c r="O12" s="168">
        <f t="shared" si="29"/>
        <v>15.233000000000001</v>
      </c>
      <c r="P12" s="169">
        <f t="shared" si="30"/>
        <v>0.27500000000000002</v>
      </c>
      <c r="Q12" s="170">
        <f t="shared" si="31"/>
        <v>85</v>
      </c>
      <c r="R12" s="171">
        <f t="shared" si="32"/>
        <v>25.760652901460439</v>
      </c>
      <c r="S12" s="143">
        <f t="shared" si="33"/>
        <v>25</v>
      </c>
      <c r="T12" s="143">
        <f t="shared" si="34"/>
        <v>1087</v>
      </c>
      <c r="U12" t="s">
        <v>120</v>
      </c>
      <c r="V12" s="5" t="s">
        <v>121</v>
      </c>
      <c r="W12" t="s">
        <v>120</v>
      </c>
      <c r="X12" s="5" t="s">
        <v>121</v>
      </c>
      <c r="Y12" t="s">
        <v>225</v>
      </c>
      <c r="Z12" t="s">
        <v>149</v>
      </c>
      <c r="AA12" t="s">
        <v>48</v>
      </c>
      <c r="AB12">
        <v>534</v>
      </c>
      <c r="AC12" s="1">
        <v>7136.0249999999996</v>
      </c>
      <c r="AD12" s="1">
        <v>3619.9679999999998</v>
      </c>
      <c r="AE12" s="28">
        <v>1.9710000000000001</v>
      </c>
      <c r="AF12">
        <v>2.2000000000000002</v>
      </c>
      <c r="AG12">
        <v>18.091999999999999</v>
      </c>
      <c r="AH12">
        <v>478.24428899999998</v>
      </c>
      <c r="AI12">
        <v>6.1610170000000002</v>
      </c>
      <c r="AJ12">
        <v>195.07068899999999</v>
      </c>
      <c r="AK12">
        <v>1506</v>
      </c>
      <c r="AL12">
        <v>25</v>
      </c>
      <c r="AM12">
        <v>1087</v>
      </c>
      <c r="AN12">
        <v>85</v>
      </c>
      <c r="AO12">
        <v>14.921296</v>
      </c>
      <c r="AP12">
        <v>394</v>
      </c>
      <c r="AQ12">
        <v>16.5</v>
      </c>
      <c r="AR12">
        <v>99</v>
      </c>
      <c r="AS12">
        <v>58055</v>
      </c>
      <c r="AT12">
        <v>0.35</v>
      </c>
      <c r="AU12">
        <v>15.233000000000001</v>
      </c>
      <c r="AV12">
        <v>66661</v>
      </c>
      <c r="AW12">
        <v>0</v>
      </c>
      <c r="AX12" s="29">
        <v>0.64</v>
      </c>
      <c r="AY12" s="2">
        <v>0.84250000000000003</v>
      </c>
      <c r="AZ12" s="2" t="s">
        <v>67</v>
      </c>
      <c r="BA12" s="2" t="s">
        <v>150</v>
      </c>
      <c r="BB12" s="2">
        <v>4</v>
      </c>
      <c r="BC12" s="2" t="s">
        <v>624</v>
      </c>
      <c r="BD12" s="2">
        <v>11</v>
      </c>
      <c r="BE12" s="2">
        <v>5851.2879999999996</v>
      </c>
      <c r="BF12" s="2">
        <v>1</v>
      </c>
      <c r="BG12" s="2">
        <v>0.84250000000000003</v>
      </c>
      <c r="BH12" s="2">
        <v>261097.72200000001</v>
      </c>
      <c r="BI12" s="2">
        <v>2.2410337229981651E-2</v>
      </c>
      <c r="BJ12" s="2">
        <v>1.8880709116259543E-2</v>
      </c>
      <c r="BK12" s="2">
        <v>1</v>
      </c>
      <c r="BL12" s="2" t="s">
        <v>66</v>
      </c>
      <c r="BM12" s="2">
        <v>-3</v>
      </c>
      <c r="BN12" s="2" t="s">
        <v>615</v>
      </c>
    </row>
    <row r="13" spans="1:66">
      <c r="A13" s="144" t="str">
        <f t="shared" si="20"/>
        <v>해성운수</v>
      </c>
      <c r="B13" s="144" t="str">
        <f t="shared" si="1"/>
        <v>24</v>
      </c>
      <c r="C13" s="145" t="str">
        <f t="shared" si="21"/>
        <v>70바3864</v>
      </c>
      <c r="D13" s="133" t="str">
        <f t="shared" si="22"/>
        <v>대형</v>
      </c>
      <c r="E13" s="129" t="str">
        <f t="shared" si="16"/>
        <v>이상</v>
      </c>
      <c r="F13" s="152">
        <f t="shared" si="17"/>
        <v>0.8745454545454544</v>
      </c>
      <c r="G13" s="153">
        <f t="shared" si="18"/>
        <v>1.9239999999999999</v>
      </c>
      <c r="H13" s="154">
        <f t="shared" si="19"/>
        <v>2.2000000000000002</v>
      </c>
      <c r="I13" s="155">
        <f t="shared" si="23"/>
        <v>6790.335</v>
      </c>
      <c r="J13" s="156">
        <f t="shared" si="24"/>
        <v>2.3607561193431825E-2</v>
      </c>
      <c r="K13" s="156">
        <f t="shared" si="25"/>
        <v>0.43499319582155954</v>
      </c>
      <c r="L13" s="156">
        <f t="shared" si="26"/>
        <v>0.14977169756720399</v>
      </c>
      <c r="M13" s="157">
        <f t="shared" si="27"/>
        <v>18.789000000000001</v>
      </c>
      <c r="N13" s="158">
        <f t="shared" si="28"/>
        <v>0.32400000000000001</v>
      </c>
      <c r="O13" s="158">
        <f t="shared" si="29"/>
        <v>31.677</v>
      </c>
      <c r="P13" s="159">
        <f t="shared" si="30"/>
        <v>0.77833333333333343</v>
      </c>
      <c r="Q13" s="160">
        <f t="shared" si="31"/>
        <v>85</v>
      </c>
      <c r="R13" s="161">
        <f t="shared" si="32"/>
        <v>26.675044024320265</v>
      </c>
      <c r="S13" s="146">
        <f t="shared" si="33"/>
        <v>22</v>
      </c>
      <c r="T13" s="146">
        <f t="shared" si="34"/>
        <v>2151</v>
      </c>
      <c r="U13" t="s">
        <v>120</v>
      </c>
      <c r="V13" t="s">
        <v>121</v>
      </c>
      <c r="W13" s="4" t="s">
        <v>120</v>
      </c>
      <c r="X13" t="s">
        <v>121</v>
      </c>
      <c r="Y13" s="4" t="s">
        <v>227</v>
      </c>
      <c r="Z13" s="4" t="s">
        <v>149</v>
      </c>
      <c r="AA13" s="4" t="s">
        <v>48</v>
      </c>
      <c r="AB13" s="4">
        <v>534</v>
      </c>
      <c r="AC13" s="4">
        <v>6790.335</v>
      </c>
      <c r="AD13" s="4">
        <v>3529.317</v>
      </c>
      <c r="AE13" s="4">
        <v>1.9239999999999999</v>
      </c>
      <c r="AF13" s="4">
        <v>2.2000000000000002</v>
      </c>
      <c r="AG13" s="4">
        <v>18.789000000000001</v>
      </c>
      <c r="AH13" s="4">
        <v>470.18461200000002</v>
      </c>
      <c r="AI13" s="4">
        <v>11.099912</v>
      </c>
      <c r="AJ13" s="4">
        <v>204.527107</v>
      </c>
      <c r="AK13" s="4">
        <v>1017</v>
      </c>
      <c r="AL13" s="4">
        <v>22</v>
      </c>
      <c r="AM13" s="4">
        <v>2151</v>
      </c>
      <c r="AN13" s="4">
        <v>85</v>
      </c>
      <c r="AO13" s="4">
        <v>14.441848</v>
      </c>
      <c r="AP13" s="4">
        <v>1179.5</v>
      </c>
      <c r="AQ13" s="4">
        <v>46.7</v>
      </c>
      <c r="AR13" s="4">
        <v>154</v>
      </c>
      <c r="AS13" s="4">
        <v>96667</v>
      </c>
      <c r="AT13" s="4">
        <v>0.32400000000000001</v>
      </c>
      <c r="AU13" s="4">
        <v>31.677</v>
      </c>
      <c r="AV13" s="4">
        <v>61425</v>
      </c>
      <c r="AW13" s="4">
        <v>0</v>
      </c>
      <c r="AX13" s="30">
        <v>0.62</v>
      </c>
      <c r="AY13">
        <v>0.63843749999999999</v>
      </c>
      <c r="AZ13" t="s">
        <v>625</v>
      </c>
      <c r="BA13" t="s">
        <v>150</v>
      </c>
      <c r="BB13">
        <v>1</v>
      </c>
      <c r="BC13" t="s">
        <v>626</v>
      </c>
      <c r="BD13">
        <v>16</v>
      </c>
      <c r="BE13">
        <v>5851.2879999999996</v>
      </c>
      <c r="BF13">
        <v>0.29124920872122517</v>
      </c>
      <c r="BG13">
        <v>0.18594441669295719</v>
      </c>
      <c r="BH13">
        <v>261097.72200000001</v>
      </c>
      <c r="BI13">
        <v>6.5269929854079693E-3</v>
      </c>
      <c r="BJ13">
        <v>4.1670770841214008E-3</v>
      </c>
      <c r="BK13">
        <v>1</v>
      </c>
      <c r="BL13" t="s">
        <v>70</v>
      </c>
      <c r="BM13">
        <v>-1</v>
      </c>
      <c r="BN13" t="s">
        <v>615</v>
      </c>
    </row>
    <row r="14" spans="1:66">
      <c r="A14" s="141" t="str">
        <f t="shared" si="20"/>
        <v>해성운수</v>
      </c>
      <c r="B14" s="141" t="str">
        <f t="shared" si="1"/>
        <v>24</v>
      </c>
      <c r="C14" s="142" t="str">
        <f t="shared" si="21"/>
        <v>70바3866</v>
      </c>
      <c r="D14" s="116" t="str">
        <f t="shared" si="22"/>
        <v>대형</v>
      </c>
      <c r="E14" s="112" t="str">
        <f t="shared" si="16"/>
        <v>C</v>
      </c>
      <c r="F14" s="162">
        <f t="shared" si="17"/>
        <v>0.83090909090909082</v>
      </c>
      <c r="G14" s="163">
        <f t="shared" si="18"/>
        <v>1.8280000000000001</v>
      </c>
      <c r="H14" s="164">
        <f t="shared" si="19"/>
        <v>2.2000000000000002</v>
      </c>
      <c r="I14" s="165">
        <f t="shared" si="23"/>
        <v>5734.06</v>
      </c>
      <c r="J14" s="166">
        <f t="shared" si="24"/>
        <v>1.9622020792191289E-2</v>
      </c>
      <c r="K14" s="166">
        <f t="shared" si="25"/>
        <v>0.37973555331084335</v>
      </c>
      <c r="L14" s="166">
        <f t="shared" si="26"/>
        <v>0.1752684834131488</v>
      </c>
      <c r="M14" s="167">
        <f t="shared" si="27"/>
        <v>14.15</v>
      </c>
      <c r="N14" s="168">
        <f t="shared" si="28"/>
        <v>0.40100000000000002</v>
      </c>
      <c r="O14" s="168">
        <f t="shared" si="29"/>
        <v>28.931999999999999</v>
      </c>
      <c r="P14" s="169">
        <f t="shared" si="30"/>
        <v>0.53166666666666662</v>
      </c>
      <c r="Q14" s="170">
        <f t="shared" si="31"/>
        <v>88</v>
      </c>
      <c r="R14" s="171">
        <f t="shared" si="32"/>
        <v>26.304526880967998</v>
      </c>
      <c r="S14" s="143">
        <f t="shared" si="33"/>
        <v>23</v>
      </c>
      <c r="T14" s="143">
        <f t="shared" si="34"/>
        <v>1659</v>
      </c>
      <c r="U14" t="s">
        <v>120</v>
      </c>
      <c r="V14" s="5" t="s">
        <v>121</v>
      </c>
      <c r="W14" t="s">
        <v>120</v>
      </c>
      <c r="X14" s="5" t="s">
        <v>121</v>
      </c>
      <c r="Y14" t="s">
        <v>228</v>
      </c>
      <c r="Z14" t="s">
        <v>149</v>
      </c>
      <c r="AA14" t="s">
        <v>48</v>
      </c>
      <c r="AB14">
        <v>534</v>
      </c>
      <c r="AC14" s="1">
        <v>5734.06</v>
      </c>
      <c r="AD14" s="1">
        <v>3136.3159999999998</v>
      </c>
      <c r="AE14" s="28">
        <v>1.8280000000000001</v>
      </c>
      <c r="AF14">
        <v>2.2000000000000002</v>
      </c>
      <c r="AG14">
        <v>14.15</v>
      </c>
      <c r="AH14">
        <v>362.924037</v>
      </c>
      <c r="AI14">
        <v>7.1213030000000002</v>
      </c>
      <c r="AJ14">
        <v>137.81515999999999</v>
      </c>
      <c r="AK14">
        <v>1005</v>
      </c>
      <c r="AL14">
        <v>23</v>
      </c>
      <c r="AM14">
        <v>1659</v>
      </c>
      <c r="AN14">
        <v>88</v>
      </c>
      <c r="AO14">
        <v>15.799614</v>
      </c>
      <c r="AP14">
        <v>860.3</v>
      </c>
      <c r="AQ14">
        <v>31.9</v>
      </c>
      <c r="AR14">
        <v>44</v>
      </c>
      <c r="AS14">
        <v>17169</v>
      </c>
      <c r="AT14">
        <v>0.40100000000000002</v>
      </c>
      <c r="AU14">
        <v>28.931999999999999</v>
      </c>
      <c r="AV14">
        <v>51117</v>
      </c>
      <c r="AW14">
        <v>0</v>
      </c>
      <c r="AX14" s="29">
        <v>0.49</v>
      </c>
      <c r="AY14">
        <v>0.88416666666666666</v>
      </c>
      <c r="AZ14" t="s">
        <v>69</v>
      </c>
      <c r="BA14" t="s">
        <v>627</v>
      </c>
      <c r="BB14">
        <v>1</v>
      </c>
      <c r="BC14" t="s">
        <v>628</v>
      </c>
      <c r="BD14">
        <v>8</v>
      </c>
      <c r="BE14">
        <v>21117.157999999999</v>
      </c>
      <c r="BF14">
        <v>0.24992349822831272</v>
      </c>
      <c r="BG14">
        <v>0.22097402635019983</v>
      </c>
      <c r="BH14">
        <v>209192.14</v>
      </c>
      <c r="BI14">
        <v>2.5228835079558913E-2</v>
      </c>
      <c r="BJ14">
        <v>2.2306495016176674E-2</v>
      </c>
      <c r="BK14">
        <v>1</v>
      </c>
      <c r="BL14" t="s">
        <v>66</v>
      </c>
      <c r="BM14">
        <v>-2</v>
      </c>
      <c r="BN14" t="s">
        <v>615</v>
      </c>
    </row>
    <row r="15" spans="1:66">
      <c r="A15" s="144" t="str">
        <f t="shared" si="20"/>
        <v>해성운수</v>
      </c>
      <c r="B15" s="144" t="str">
        <f t="shared" si="1"/>
        <v>24</v>
      </c>
      <c r="C15" s="145" t="str">
        <f t="shared" si="21"/>
        <v>70바3873</v>
      </c>
      <c r="D15" s="133" t="str">
        <f t="shared" si="22"/>
        <v>대형</v>
      </c>
      <c r="E15" s="129" t="str">
        <f t="shared" si="16"/>
        <v>F</v>
      </c>
      <c r="F15" s="152">
        <f t="shared" si="17"/>
        <v>0.86695652173913051</v>
      </c>
      <c r="G15" s="153">
        <f t="shared" si="18"/>
        <v>1.994</v>
      </c>
      <c r="H15" s="154">
        <f t="shared" si="19"/>
        <v>2.2999999999999998</v>
      </c>
      <c r="I15" s="155">
        <f t="shared" si="23"/>
        <v>6311.4440000000004</v>
      </c>
      <c r="J15" s="156">
        <f t="shared" si="24"/>
        <v>1.945668980995743E-2</v>
      </c>
      <c r="K15" s="156">
        <f t="shared" si="25"/>
        <v>0.4089615392944792</v>
      </c>
      <c r="L15" s="156">
        <f t="shared" si="26"/>
        <v>0.19171523980882979</v>
      </c>
      <c r="M15" s="157">
        <f t="shared" si="27"/>
        <v>13.609</v>
      </c>
      <c r="N15" s="158">
        <f t="shared" si="28"/>
        <v>0.28499999999999998</v>
      </c>
      <c r="O15" s="158">
        <f t="shared" si="29"/>
        <v>11.122999999999999</v>
      </c>
      <c r="P15" s="159">
        <f t="shared" si="30"/>
        <v>0.5033333333333333</v>
      </c>
      <c r="Q15" s="160">
        <f t="shared" si="31"/>
        <v>87</v>
      </c>
      <c r="R15" s="161">
        <f t="shared" si="32"/>
        <v>25.849322102424399</v>
      </c>
      <c r="S15" s="146">
        <f t="shared" si="33"/>
        <v>18</v>
      </c>
      <c r="T15" s="146">
        <f t="shared" si="34"/>
        <v>702</v>
      </c>
      <c r="U15" t="s">
        <v>120</v>
      </c>
      <c r="V15" s="5" t="s">
        <v>121</v>
      </c>
      <c r="W15" t="s">
        <v>120</v>
      </c>
      <c r="X15" s="5" t="s">
        <v>121</v>
      </c>
      <c r="Y15" t="s">
        <v>229</v>
      </c>
      <c r="Z15" t="s">
        <v>149</v>
      </c>
      <c r="AA15" t="s">
        <v>48</v>
      </c>
      <c r="AB15">
        <v>534</v>
      </c>
      <c r="AC15" s="1">
        <v>6311.4440000000004</v>
      </c>
      <c r="AD15" s="1">
        <v>3164.4650000000001</v>
      </c>
      <c r="AE15" s="28">
        <v>1.994</v>
      </c>
      <c r="AF15">
        <v>2.2999999999999998</v>
      </c>
      <c r="AG15">
        <v>13.609</v>
      </c>
      <c r="AH15">
        <v>427.17045300000001</v>
      </c>
      <c r="AI15">
        <v>8.3113229999999998</v>
      </c>
      <c r="AJ15">
        <v>174.69628599999999</v>
      </c>
      <c r="AK15">
        <v>1210</v>
      </c>
      <c r="AL15">
        <v>18</v>
      </c>
      <c r="AM15">
        <v>702</v>
      </c>
      <c r="AN15">
        <v>87</v>
      </c>
      <c r="AO15">
        <v>14.775001</v>
      </c>
      <c r="AP15">
        <v>706.6</v>
      </c>
      <c r="AQ15">
        <v>30.2</v>
      </c>
      <c r="AR15">
        <v>131</v>
      </c>
      <c r="AS15">
        <v>87437</v>
      </c>
      <c r="AT15">
        <v>0.28499999999999998</v>
      </c>
      <c r="AU15">
        <v>11.122999999999999</v>
      </c>
      <c r="AV15">
        <v>53731</v>
      </c>
      <c r="AW15">
        <v>0</v>
      </c>
      <c r="AX15" s="29">
        <v>0.53</v>
      </c>
      <c r="AY15">
        <v>0.73333333333333339</v>
      </c>
      <c r="AZ15" t="s">
        <v>70</v>
      </c>
      <c r="BA15" t="s">
        <v>627</v>
      </c>
      <c r="BB15">
        <v>1</v>
      </c>
      <c r="BC15" t="s">
        <v>629</v>
      </c>
      <c r="BD15">
        <v>6</v>
      </c>
      <c r="BE15">
        <v>21117.157999999999</v>
      </c>
      <c r="BF15">
        <v>0.13258048265775157</v>
      </c>
      <c r="BG15">
        <v>9.7225687282351161E-2</v>
      </c>
      <c r="BH15">
        <v>209192.14</v>
      </c>
      <c r="BI15">
        <v>1.3383499972800124E-2</v>
      </c>
      <c r="BJ15">
        <v>9.8145666467200909E-3</v>
      </c>
      <c r="BK15">
        <v>2</v>
      </c>
      <c r="BL15" t="s">
        <v>70</v>
      </c>
      <c r="BM15">
        <v>0</v>
      </c>
      <c r="BN15" t="s">
        <v>619</v>
      </c>
    </row>
    <row r="16" spans="1:66">
      <c r="A16" s="141" t="str">
        <f t="shared" si="20"/>
        <v>해성운수</v>
      </c>
      <c r="B16" s="141" t="str">
        <f t="shared" si="1"/>
        <v>24</v>
      </c>
      <c r="C16" s="142" t="str">
        <f t="shared" si="21"/>
        <v>70바3874</v>
      </c>
      <c r="D16" s="116" t="str">
        <f t="shared" si="22"/>
        <v>대형</v>
      </c>
      <c r="E16" s="112" t="str">
        <f t="shared" si="16"/>
        <v>B</v>
      </c>
      <c r="F16" s="162">
        <f t="shared" si="17"/>
        <v>0.92695652173913057</v>
      </c>
      <c r="G16" s="163">
        <f t="shared" si="18"/>
        <v>2.1320000000000001</v>
      </c>
      <c r="H16" s="164">
        <f t="shared" si="19"/>
        <v>2.2999999999999998</v>
      </c>
      <c r="I16" s="165">
        <f t="shared" si="23"/>
        <v>6496.674</v>
      </c>
      <c r="J16" s="166">
        <f t="shared" si="24"/>
        <v>1.6270211652319091E-2</v>
      </c>
      <c r="K16" s="166">
        <f t="shared" si="25"/>
        <v>0.36182971044366652</v>
      </c>
      <c r="L16" s="166">
        <f t="shared" si="26"/>
        <v>0.13083617863540636</v>
      </c>
      <c r="M16" s="167">
        <f t="shared" si="27"/>
        <v>12.227</v>
      </c>
      <c r="N16" s="168">
        <f t="shared" si="28"/>
        <v>2.2010000000000001</v>
      </c>
      <c r="O16" s="168">
        <f t="shared" si="29"/>
        <v>12.529</v>
      </c>
      <c r="P16" s="169">
        <f t="shared" si="30"/>
        <v>0</v>
      </c>
      <c r="Q16" s="170">
        <f t="shared" si="31"/>
        <v>83</v>
      </c>
      <c r="R16" s="171">
        <f t="shared" si="32"/>
        <v>25.303573108851612</v>
      </c>
      <c r="S16" s="143">
        <f t="shared" si="33"/>
        <v>143</v>
      </c>
      <c r="T16" s="143">
        <f t="shared" si="34"/>
        <v>814</v>
      </c>
      <c r="U16" t="s">
        <v>120</v>
      </c>
      <c r="V16" t="s">
        <v>121</v>
      </c>
      <c r="W16" s="4" t="s">
        <v>120</v>
      </c>
      <c r="X16" t="s">
        <v>121</v>
      </c>
      <c r="Y16" s="4" t="s">
        <v>230</v>
      </c>
      <c r="Z16" s="4" t="s">
        <v>149</v>
      </c>
      <c r="AA16" s="4" t="s">
        <v>231</v>
      </c>
      <c r="AB16" s="4">
        <v>534</v>
      </c>
      <c r="AC16" s="4">
        <v>6496.674</v>
      </c>
      <c r="AD16" s="4">
        <v>3047.1190000000001</v>
      </c>
      <c r="AE16" s="4">
        <v>2.1320000000000001</v>
      </c>
      <c r="AF16" s="4">
        <v>2.2999999999999998</v>
      </c>
      <c r="AG16" s="4">
        <v>12.227</v>
      </c>
      <c r="AH16" s="4">
        <v>412.84650399999998</v>
      </c>
      <c r="AI16" s="4">
        <v>6.7171000000000003</v>
      </c>
      <c r="AJ16" s="4">
        <v>149.38013100000001</v>
      </c>
      <c r="AK16" s="4">
        <v>850</v>
      </c>
      <c r="AL16" s="4">
        <v>143</v>
      </c>
      <c r="AM16" s="4">
        <v>814</v>
      </c>
      <c r="AN16" s="4">
        <v>83</v>
      </c>
      <c r="AO16" s="4">
        <v>15.736293999999999</v>
      </c>
      <c r="AP16" s="4">
        <v>1687.3</v>
      </c>
      <c r="AQ16" s="4">
        <v>0</v>
      </c>
      <c r="AR16" s="4">
        <v>36</v>
      </c>
      <c r="AS16" s="4">
        <v>17142</v>
      </c>
      <c r="AT16" s="4">
        <v>2.2010000000000001</v>
      </c>
      <c r="AU16" s="4">
        <v>12.529</v>
      </c>
      <c r="AV16" s="4">
        <v>55093</v>
      </c>
      <c r="AW16" s="4">
        <v>0</v>
      </c>
      <c r="AX16" s="30">
        <v>0.54</v>
      </c>
      <c r="AY16">
        <v>0.94416666666666671</v>
      </c>
      <c r="AZ16" t="s">
        <v>68</v>
      </c>
      <c r="BA16" t="s">
        <v>627</v>
      </c>
      <c r="BB16">
        <v>1</v>
      </c>
      <c r="BC16" t="s">
        <v>630</v>
      </c>
      <c r="BD16">
        <v>7</v>
      </c>
      <c r="BE16">
        <v>21117.157999999999</v>
      </c>
      <c r="BF16">
        <v>0.24568078715895386</v>
      </c>
      <c r="BG16">
        <v>0.23196360987591227</v>
      </c>
      <c r="BH16">
        <v>209192.14</v>
      </c>
      <c r="BI16">
        <v>2.480054938966636E-2</v>
      </c>
      <c r="BJ16">
        <v>2.3415852048743323E-2</v>
      </c>
      <c r="BK16">
        <v>1</v>
      </c>
      <c r="BL16" t="s">
        <v>71</v>
      </c>
      <c r="BM16">
        <v>-2</v>
      </c>
      <c r="BN16" t="s">
        <v>615</v>
      </c>
    </row>
    <row r="17" spans="1:66">
      <c r="A17" s="144" t="str">
        <f t="shared" si="20"/>
        <v>해성운수</v>
      </c>
      <c r="B17" s="144" t="str">
        <f t="shared" si="1"/>
        <v>24</v>
      </c>
      <c r="C17" s="145" t="str">
        <f t="shared" si="21"/>
        <v>70바3875</v>
      </c>
      <c r="D17" s="133" t="str">
        <f t="shared" si="22"/>
        <v>대형</v>
      </c>
      <c r="E17" s="129" t="str">
        <f t="shared" si="16"/>
        <v>D</v>
      </c>
      <c r="F17" s="152">
        <f t="shared" si="17"/>
        <v>0.89521739130434796</v>
      </c>
      <c r="G17" s="153">
        <f t="shared" si="18"/>
        <v>2.0590000000000002</v>
      </c>
      <c r="H17" s="154">
        <f t="shared" si="19"/>
        <v>2.2999999999999998</v>
      </c>
      <c r="I17" s="155">
        <f t="shared" si="23"/>
        <v>6779.982</v>
      </c>
      <c r="J17" s="156">
        <f t="shared" si="24"/>
        <v>1.5741466552977899E-2</v>
      </c>
      <c r="K17" s="156">
        <f t="shared" si="25"/>
        <v>0.40685344313629401</v>
      </c>
      <c r="L17" s="156">
        <f t="shared" si="26"/>
        <v>0.13421864541823267</v>
      </c>
      <c r="M17" s="157">
        <f t="shared" si="27"/>
        <v>14.276999999999999</v>
      </c>
      <c r="N17" s="158">
        <f t="shared" si="28"/>
        <v>0.501</v>
      </c>
      <c r="O17" s="158">
        <f t="shared" si="29"/>
        <v>18.599</v>
      </c>
      <c r="P17" s="159">
        <f t="shared" si="30"/>
        <v>0.19</v>
      </c>
      <c r="Q17" s="160">
        <f t="shared" si="31"/>
        <v>88</v>
      </c>
      <c r="R17" s="161">
        <f t="shared" si="32"/>
        <v>26.552460393346141</v>
      </c>
      <c r="S17" s="146">
        <f t="shared" si="33"/>
        <v>34</v>
      </c>
      <c r="T17" s="146">
        <f t="shared" si="34"/>
        <v>1261</v>
      </c>
      <c r="U17" t="s">
        <v>120</v>
      </c>
      <c r="V17" s="5" t="s">
        <v>121</v>
      </c>
      <c r="W17" t="s">
        <v>120</v>
      </c>
      <c r="X17" s="5" t="s">
        <v>121</v>
      </c>
      <c r="Y17" t="s">
        <v>233</v>
      </c>
      <c r="Z17" t="s">
        <v>149</v>
      </c>
      <c r="AA17" t="s">
        <v>231</v>
      </c>
      <c r="AB17">
        <v>534</v>
      </c>
      <c r="AC17" s="1">
        <v>6779.982</v>
      </c>
      <c r="AD17" s="1">
        <v>3292.0889999999999</v>
      </c>
      <c r="AE17" s="28">
        <v>2.0590000000000002</v>
      </c>
      <c r="AF17">
        <v>2.2999999999999998</v>
      </c>
      <c r="AG17">
        <v>14.276999999999999</v>
      </c>
      <c r="AH17">
        <v>442.22487000000001</v>
      </c>
      <c r="AI17">
        <v>6.9612679999999996</v>
      </c>
      <c r="AJ17">
        <v>179.92071100000001</v>
      </c>
      <c r="AK17">
        <v>910</v>
      </c>
      <c r="AL17">
        <v>34</v>
      </c>
      <c r="AM17">
        <v>1261</v>
      </c>
      <c r="AN17">
        <v>88</v>
      </c>
      <c r="AO17">
        <v>15.331524999999999</v>
      </c>
      <c r="AP17">
        <v>2437.9</v>
      </c>
      <c r="AQ17">
        <v>11.4</v>
      </c>
      <c r="AR17">
        <v>137</v>
      </c>
      <c r="AS17">
        <v>75456</v>
      </c>
      <c r="AT17">
        <v>0.501</v>
      </c>
      <c r="AU17">
        <v>18.599</v>
      </c>
      <c r="AV17">
        <v>56390</v>
      </c>
      <c r="AW17">
        <v>0</v>
      </c>
      <c r="AX17" s="29">
        <v>0.55000000000000004</v>
      </c>
      <c r="AY17">
        <v>0.83240000000000003</v>
      </c>
      <c r="AZ17" t="s">
        <v>67</v>
      </c>
      <c r="BA17" t="s">
        <v>627</v>
      </c>
      <c r="BB17">
        <v>1</v>
      </c>
      <c r="BC17" t="s">
        <v>631</v>
      </c>
      <c r="BD17">
        <v>13</v>
      </c>
      <c r="BE17">
        <v>21117.157999999999</v>
      </c>
      <c r="BF17">
        <v>0.22050604536841559</v>
      </c>
      <c r="BG17">
        <v>0.18354923216466915</v>
      </c>
      <c r="BH17">
        <v>209192.14</v>
      </c>
      <c r="BI17">
        <v>2.2259254100082344E-2</v>
      </c>
      <c r="BJ17">
        <v>1.8528603112908545E-2</v>
      </c>
      <c r="BK17">
        <v>1</v>
      </c>
      <c r="BL17" t="s">
        <v>68</v>
      </c>
      <c r="BM17">
        <v>-2</v>
      </c>
      <c r="BN17" t="s">
        <v>615</v>
      </c>
    </row>
    <row r="18" spans="1:66">
      <c r="A18" s="141" t="str">
        <f t="shared" si="20"/>
        <v>해성운수</v>
      </c>
      <c r="B18" s="141" t="str">
        <f t="shared" si="1"/>
        <v>24</v>
      </c>
      <c r="C18" s="142" t="str">
        <f t="shared" si="21"/>
        <v>70바3876</v>
      </c>
      <c r="D18" s="116" t="str">
        <f t="shared" si="22"/>
        <v>대형</v>
      </c>
      <c r="E18" s="112" t="str">
        <f t="shared" si="16"/>
        <v>F</v>
      </c>
      <c r="F18" s="162">
        <f t="shared" si="17"/>
        <v>0.88045454545454538</v>
      </c>
      <c r="G18" s="163">
        <f t="shared" si="18"/>
        <v>1.9370000000000001</v>
      </c>
      <c r="H18" s="164">
        <f t="shared" si="19"/>
        <v>2.2000000000000002</v>
      </c>
      <c r="I18" s="165">
        <f t="shared" si="23"/>
        <v>5513.3969999999999</v>
      </c>
      <c r="J18" s="166">
        <f t="shared" si="24"/>
        <v>1.5062745234024675E-2</v>
      </c>
      <c r="K18" s="166">
        <f t="shared" si="25"/>
        <v>0.38577520050014397</v>
      </c>
      <c r="L18" s="166">
        <f t="shared" si="26"/>
        <v>0.10592380704672637</v>
      </c>
      <c r="M18" s="167">
        <f t="shared" si="27"/>
        <v>14.481999999999999</v>
      </c>
      <c r="N18" s="168">
        <f t="shared" si="28"/>
        <v>0.308</v>
      </c>
      <c r="O18" s="168">
        <f t="shared" si="29"/>
        <v>21.347999999999999</v>
      </c>
      <c r="P18" s="169">
        <f t="shared" si="30"/>
        <v>1.3633333333333333</v>
      </c>
      <c r="Q18" s="170">
        <f t="shared" si="31"/>
        <v>93</v>
      </c>
      <c r="R18" s="171">
        <f t="shared" si="32"/>
        <v>26.167451065715046</v>
      </c>
      <c r="S18" s="143">
        <f t="shared" si="33"/>
        <v>17</v>
      </c>
      <c r="T18" s="143">
        <f t="shared" si="34"/>
        <v>1177</v>
      </c>
      <c r="U18" t="s">
        <v>120</v>
      </c>
      <c r="V18" s="5" t="s">
        <v>121</v>
      </c>
      <c r="W18" t="s">
        <v>120</v>
      </c>
      <c r="X18" s="5" t="s">
        <v>121</v>
      </c>
      <c r="Y18" t="s">
        <v>235</v>
      </c>
      <c r="Z18" t="s">
        <v>149</v>
      </c>
      <c r="AA18" t="s">
        <v>231</v>
      </c>
      <c r="AB18">
        <v>534</v>
      </c>
      <c r="AC18" s="1">
        <v>5513.3969999999999</v>
      </c>
      <c r="AD18" s="1">
        <v>2846.8009999999999</v>
      </c>
      <c r="AE18" s="28">
        <v>1.9370000000000001</v>
      </c>
      <c r="AF18">
        <v>2.2000000000000002</v>
      </c>
      <c r="AG18">
        <v>14.481999999999999</v>
      </c>
      <c r="AH18">
        <v>351.65236599999997</v>
      </c>
      <c r="AI18">
        <v>5.2968500000000001</v>
      </c>
      <c r="AJ18">
        <v>135.658762</v>
      </c>
      <c r="AK18">
        <v>584</v>
      </c>
      <c r="AL18">
        <v>17</v>
      </c>
      <c r="AM18">
        <v>1177</v>
      </c>
      <c r="AN18">
        <v>93</v>
      </c>
      <c r="AO18">
        <v>15.678542999999999</v>
      </c>
      <c r="AP18">
        <v>2475.8000000000002</v>
      </c>
      <c r="AQ18">
        <v>81.8</v>
      </c>
      <c r="AR18">
        <v>75</v>
      </c>
      <c r="AS18">
        <v>38062</v>
      </c>
      <c r="AT18">
        <v>0.308</v>
      </c>
      <c r="AU18">
        <v>21.347999999999999</v>
      </c>
      <c r="AV18">
        <v>49523</v>
      </c>
      <c r="AW18">
        <v>0</v>
      </c>
      <c r="AX18" s="29">
        <v>0.53</v>
      </c>
      <c r="AY18">
        <v>0.73333333333333339</v>
      </c>
      <c r="AZ18" t="s">
        <v>70</v>
      </c>
      <c r="BA18" t="s">
        <v>627</v>
      </c>
      <c r="BB18">
        <v>1</v>
      </c>
      <c r="BC18" t="s">
        <v>629</v>
      </c>
      <c r="BD18">
        <v>4</v>
      </c>
      <c r="BE18">
        <v>21117.157999999999</v>
      </c>
      <c r="BF18">
        <v>0.15130918658656622</v>
      </c>
      <c r="BG18">
        <v>0.1109600701634819</v>
      </c>
      <c r="BH18">
        <v>209192.14</v>
      </c>
      <c r="BI18">
        <v>1.5274092038066055E-2</v>
      </c>
      <c r="BJ18">
        <v>1.1201000827915107E-2</v>
      </c>
      <c r="BK18">
        <v>2</v>
      </c>
      <c r="BL18" t="s">
        <v>70</v>
      </c>
      <c r="BM18">
        <v>0</v>
      </c>
      <c r="BN18" t="s">
        <v>619</v>
      </c>
    </row>
    <row r="19" spans="1:66">
      <c r="A19" s="144" t="str">
        <f t="shared" si="20"/>
        <v>해성운수</v>
      </c>
      <c r="B19" s="144" t="str">
        <f t="shared" si="1"/>
        <v>24</v>
      </c>
      <c r="C19" s="145" t="str">
        <f t="shared" si="21"/>
        <v>70바3878</v>
      </c>
      <c r="D19" s="133" t="str">
        <f t="shared" si="22"/>
        <v>대형</v>
      </c>
      <c r="E19" s="129" t="str">
        <f t="shared" si="16"/>
        <v>D</v>
      </c>
      <c r="F19" s="152">
        <f t="shared" si="17"/>
        <v>0.85217391304347834</v>
      </c>
      <c r="G19" s="153">
        <f t="shared" si="18"/>
        <v>1.96</v>
      </c>
      <c r="H19" s="154">
        <f t="shared" si="19"/>
        <v>2.2999999999999998</v>
      </c>
      <c r="I19" s="155">
        <f t="shared" si="23"/>
        <v>6158.2910000000002</v>
      </c>
      <c r="J19" s="156">
        <f t="shared" si="24"/>
        <v>1.5633410080275703E-2</v>
      </c>
      <c r="K19" s="156">
        <f t="shared" si="25"/>
        <v>0.40208105009175971</v>
      </c>
      <c r="L19" s="156">
        <f t="shared" si="26"/>
        <v>0.14322155286263671</v>
      </c>
      <c r="M19" s="157">
        <f t="shared" si="27"/>
        <v>15.394</v>
      </c>
      <c r="N19" s="158">
        <f t="shared" si="28"/>
        <v>0.29199999999999998</v>
      </c>
      <c r="O19" s="158">
        <f t="shared" si="29"/>
        <v>11.968</v>
      </c>
      <c r="P19" s="159">
        <f t="shared" si="30"/>
        <v>0.115</v>
      </c>
      <c r="Q19" s="160">
        <f t="shared" si="31"/>
        <v>85</v>
      </c>
      <c r="R19" s="161">
        <f t="shared" si="32"/>
        <v>25.229208387580435</v>
      </c>
      <c r="S19" s="146">
        <f t="shared" si="33"/>
        <v>18</v>
      </c>
      <c r="T19" s="146">
        <f t="shared" si="34"/>
        <v>737</v>
      </c>
      <c r="U19" t="s">
        <v>120</v>
      </c>
      <c r="V19" t="s">
        <v>121</v>
      </c>
      <c r="W19" s="4" t="s">
        <v>120</v>
      </c>
      <c r="X19" t="s">
        <v>121</v>
      </c>
      <c r="Y19" s="4" t="s">
        <v>237</v>
      </c>
      <c r="Z19" s="4" t="s">
        <v>149</v>
      </c>
      <c r="AA19" s="4" t="s">
        <v>48</v>
      </c>
      <c r="AB19" s="4">
        <v>534</v>
      </c>
      <c r="AC19" s="4">
        <v>6158.2910000000002</v>
      </c>
      <c r="AD19" s="4">
        <v>3141.7950000000001</v>
      </c>
      <c r="AE19" s="4">
        <v>1.96</v>
      </c>
      <c r="AF19" s="4">
        <v>2.2999999999999998</v>
      </c>
      <c r="AG19" s="4">
        <v>15.394</v>
      </c>
      <c r="AH19" s="4">
        <v>419.19932799999998</v>
      </c>
      <c r="AI19" s="4">
        <v>6.553515</v>
      </c>
      <c r="AJ19" s="4">
        <v>168.55210600000001</v>
      </c>
      <c r="AK19" s="4">
        <v>882</v>
      </c>
      <c r="AL19" s="4">
        <v>18</v>
      </c>
      <c r="AM19" s="4">
        <v>737</v>
      </c>
      <c r="AN19" s="4">
        <v>85</v>
      </c>
      <c r="AO19" s="4">
        <v>14.690602999999999</v>
      </c>
      <c r="AP19" s="4">
        <v>321.7</v>
      </c>
      <c r="AQ19" s="4">
        <v>6.9</v>
      </c>
      <c r="AR19" s="4">
        <v>90</v>
      </c>
      <c r="AS19" s="4">
        <v>38562</v>
      </c>
      <c r="AT19" s="4">
        <v>0.29199999999999998</v>
      </c>
      <c r="AU19" s="4">
        <v>11.968</v>
      </c>
      <c r="AV19" s="4">
        <v>55760</v>
      </c>
      <c r="AW19" s="4">
        <v>0</v>
      </c>
      <c r="AX19" s="30">
        <v>0.57999999999999996</v>
      </c>
      <c r="AY19">
        <v>0.81159999999999999</v>
      </c>
      <c r="AZ19" t="s">
        <v>67</v>
      </c>
      <c r="BA19" t="s">
        <v>632</v>
      </c>
      <c r="BB19">
        <v>2</v>
      </c>
      <c r="BC19" t="s">
        <v>633</v>
      </c>
      <c r="BD19">
        <v>8</v>
      </c>
      <c r="BE19">
        <v>26503.885999999999</v>
      </c>
      <c r="BF19">
        <v>0.19821432977790501</v>
      </c>
      <c r="BG19">
        <v>0.1608707500477477</v>
      </c>
      <c r="BH19">
        <v>209192.14</v>
      </c>
      <c r="BI19">
        <v>2.5113037229792665E-2</v>
      </c>
      <c r="BJ19">
        <v>2.0381741015699728E-2</v>
      </c>
      <c r="BK19">
        <v>1</v>
      </c>
      <c r="BL19" t="s">
        <v>69</v>
      </c>
      <c r="BM19">
        <v>-1</v>
      </c>
      <c r="BN19" t="s">
        <v>615</v>
      </c>
    </row>
    <row r="20" spans="1:66">
      <c r="A20" s="141" t="str">
        <f t="shared" si="20"/>
        <v>해성운수</v>
      </c>
      <c r="B20" s="141" t="str">
        <f t="shared" si="1"/>
        <v>24</v>
      </c>
      <c r="C20" s="142" t="str">
        <f t="shared" si="21"/>
        <v>70바3879</v>
      </c>
      <c r="D20" s="116" t="str">
        <f t="shared" si="22"/>
        <v>대형</v>
      </c>
      <c r="E20" s="112" t="str">
        <f t="shared" si="16"/>
        <v>F</v>
      </c>
      <c r="F20" s="162">
        <f t="shared" si="17"/>
        <v>0.89826086956521733</v>
      </c>
      <c r="G20" s="163">
        <f t="shared" si="18"/>
        <v>2.0659999999999998</v>
      </c>
      <c r="H20" s="164">
        <f t="shared" si="19"/>
        <v>2.2999999999999998</v>
      </c>
      <c r="I20" s="165">
        <f t="shared" si="23"/>
        <v>6317.0709999999999</v>
      </c>
      <c r="J20" s="166">
        <f t="shared" si="24"/>
        <v>1.3492113652808032E-2</v>
      </c>
      <c r="K20" s="166">
        <f t="shared" si="25"/>
        <v>0.37274838067582394</v>
      </c>
      <c r="L20" s="166">
        <f t="shared" si="26"/>
        <v>0.20468346801864346</v>
      </c>
      <c r="M20" s="167">
        <f t="shared" si="27"/>
        <v>14.599</v>
      </c>
      <c r="N20" s="168">
        <f t="shared" si="28"/>
        <v>0.222</v>
      </c>
      <c r="O20" s="168">
        <f t="shared" si="29"/>
        <v>10.606</v>
      </c>
      <c r="P20" s="169">
        <f t="shared" si="30"/>
        <v>0</v>
      </c>
      <c r="Q20" s="170">
        <f t="shared" si="31"/>
        <v>82</v>
      </c>
      <c r="R20" s="171">
        <f t="shared" si="32"/>
        <v>24.79066720397358</v>
      </c>
      <c r="S20" s="143">
        <f t="shared" si="33"/>
        <v>14</v>
      </c>
      <c r="T20" s="143">
        <f t="shared" si="34"/>
        <v>670</v>
      </c>
      <c r="U20" t="s">
        <v>120</v>
      </c>
      <c r="V20" s="5" t="s">
        <v>121</v>
      </c>
      <c r="W20" t="s">
        <v>120</v>
      </c>
      <c r="X20" s="5" t="s">
        <v>121</v>
      </c>
      <c r="Y20" t="s">
        <v>239</v>
      </c>
      <c r="Z20" t="s">
        <v>149</v>
      </c>
      <c r="AA20" t="s">
        <v>48</v>
      </c>
      <c r="AB20">
        <v>534</v>
      </c>
      <c r="AC20" s="1">
        <v>6317.0709999999999</v>
      </c>
      <c r="AD20" s="1">
        <v>3057.748</v>
      </c>
      <c r="AE20" s="28">
        <v>2.0659999999999998</v>
      </c>
      <c r="AF20">
        <v>2.2999999999999998</v>
      </c>
      <c r="AG20">
        <v>14.599</v>
      </c>
      <c r="AH20">
        <v>415.17320000000001</v>
      </c>
      <c r="AI20">
        <v>5.6015639999999998</v>
      </c>
      <c r="AJ20">
        <v>154.75513799999999</v>
      </c>
      <c r="AK20">
        <v>1293</v>
      </c>
      <c r="AL20">
        <v>14</v>
      </c>
      <c r="AM20">
        <v>670</v>
      </c>
      <c r="AN20">
        <v>82</v>
      </c>
      <c r="AO20">
        <v>15.215507000000001</v>
      </c>
      <c r="AP20">
        <v>372</v>
      </c>
      <c r="AQ20">
        <v>0</v>
      </c>
      <c r="AR20">
        <v>36</v>
      </c>
      <c r="AS20">
        <v>14851</v>
      </c>
      <c r="AT20">
        <v>0.222</v>
      </c>
      <c r="AU20">
        <v>10.606</v>
      </c>
      <c r="AV20">
        <v>54523</v>
      </c>
      <c r="AW20">
        <v>0</v>
      </c>
      <c r="AX20" s="29">
        <v>0.6</v>
      </c>
      <c r="AY20">
        <v>0.77679999999999993</v>
      </c>
      <c r="AZ20" t="s">
        <v>70</v>
      </c>
      <c r="BA20" t="s">
        <v>632</v>
      </c>
      <c r="BB20">
        <v>2</v>
      </c>
      <c r="BC20" t="s">
        <v>634</v>
      </c>
      <c r="BD20">
        <v>10</v>
      </c>
      <c r="BE20">
        <v>26503.885999999999</v>
      </c>
      <c r="BF20">
        <v>0.19872327401347864</v>
      </c>
      <c r="BG20">
        <v>0.15436823925367019</v>
      </c>
      <c r="BH20">
        <v>209192.14</v>
      </c>
      <c r="BI20">
        <v>2.5177518619963445E-2</v>
      </c>
      <c r="BJ20">
        <v>1.9557896463987604E-2</v>
      </c>
      <c r="BK20">
        <v>1</v>
      </c>
      <c r="BL20" t="s">
        <v>67</v>
      </c>
      <c r="BM20">
        <v>-1</v>
      </c>
      <c r="BN20" t="s">
        <v>615</v>
      </c>
    </row>
    <row r="21" spans="1:66">
      <c r="A21" s="144" t="str">
        <f t="shared" si="20"/>
        <v>해성운수</v>
      </c>
      <c r="B21" s="144" t="str">
        <f t="shared" si="1"/>
        <v>24</v>
      </c>
      <c r="C21" s="145" t="str">
        <f t="shared" si="21"/>
        <v>70바3880</v>
      </c>
      <c r="D21" s="133" t="str">
        <f t="shared" si="22"/>
        <v>대형</v>
      </c>
      <c r="E21" s="129" t="str">
        <f t="shared" si="16"/>
        <v>F</v>
      </c>
      <c r="F21" s="152">
        <f t="shared" si="17"/>
        <v>0.92043478260869571</v>
      </c>
      <c r="G21" s="153">
        <f t="shared" si="18"/>
        <v>2.117</v>
      </c>
      <c r="H21" s="154">
        <f t="shared" si="19"/>
        <v>2.2999999999999998</v>
      </c>
      <c r="I21" s="155">
        <f t="shared" si="23"/>
        <v>7330.8310000000001</v>
      </c>
      <c r="J21" s="156">
        <f t="shared" si="24"/>
        <v>9.5668613478648596E-3</v>
      </c>
      <c r="K21" s="156">
        <f t="shared" si="25"/>
        <v>0.36812805245070274</v>
      </c>
      <c r="L21" s="156">
        <f t="shared" si="26"/>
        <v>0.16996708831509005</v>
      </c>
      <c r="M21" s="157">
        <f t="shared" si="27"/>
        <v>15.193</v>
      </c>
      <c r="N21" s="158">
        <f t="shared" si="28"/>
        <v>0.35499999999999998</v>
      </c>
      <c r="O21" s="158">
        <f t="shared" si="29"/>
        <v>16.478000000000002</v>
      </c>
      <c r="P21" s="159">
        <f t="shared" si="30"/>
        <v>0</v>
      </c>
      <c r="Q21" s="160">
        <f t="shared" si="31"/>
        <v>83</v>
      </c>
      <c r="R21" s="161">
        <f t="shared" si="32"/>
        <v>24.853350831363581</v>
      </c>
      <c r="S21" s="146">
        <f t="shared" si="33"/>
        <v>26</v>
      </c>
      <c r="T21" s="146">
        <f t="shared" si="34"/>
        <v>1208</v>
      </c>
      <c r="U21" t="s">
        <v>120</v>
      </c>
      <c r="V21" s="5" t="s">
        <v>121</v>
      </c>
      <c r="W21" t="s">
        <v>120</v>
      </c>
      <c r="X21" s="5" t="s">
        <v>121</v>
      </c>
      <c r="Y21" t="s">
        <v>240</v>
      </c>
      <c r="Z21" t="s">
        <v>149</v>
      </c>
      <c r="AA21" t="s">
        <v>48</v>
      </c>
      <c r="AB21">
        <v>534</v>
      </c>
      <c r="AC21" s="1">
        <v>7330.8310000000001</v>
      </c>
      <c r="AD21" s="1">
        <v>3463.174</v>
      </c>
      <c r="AE21" s="28">
        <v>2.117</v>
      </c>
      <c r="AF21">
        <v>2.2999999999999998</v>
      </c>
      <c r="AG21">
        <v>15.193</v>
      </c>
      <c r="AH21">
        <v>473.98533700000002</v>
      </c>
      <c r="AI21">
        <v>4.5345519999999997</v>
      </c>
      <c r="AJ21">
        <v>174.48729900000001</v>
      </c>
      <c r="AK21">
        <v>1246</v>
      </c>
      <c r="AL21">
        <v>26</v>
      </c>
      <c r="AM21">
        <v>1208</v>
      </c>
      <c r="AN21">
        <v>83</v>
      </c>
      <c r="AO21">
        <v>15.466366000000001</v>
      </c>
      <c r="AP21">
        <v>353.6</v>
      </c>
      <c r="AQ21">
        <v>0</v>
      </c>
      <c r="AR21">
        <v>20</v>
      </c>
      <c r="AS21">
        <v>9873</v>
      </c>
      <c r="AT21">
        <v>0.35499999999999998</v>
      </c>
      <c r="AU21">
        <v>16.478000000000002</v>
      </c>
      <c r="AV21">
        <v>61851</v>
      </c>
      <c r="AW21">
        <v>0</v>
      </c>
      <c r="AX21" s="29">
        <v>0.63</v>
      </c>
      <c r="AY21">
        <v>0.72599999999999998</v>
      </c>
      <c r="AZ21" t="s">
        <v>70</v>
      </c>
      <c r="BA21" t="s">
        <v>632</v>
      </c>
      <c r="BB21">
        <v>4</v>
      </c>
      <c r="BC21" t="s">
        <v>635</v>
      </c>
      <c r="BD21">
        <v>6</v>
      </c>
      <c r="BE21">
        <v>26503.885999999999</v>
      </c>
      <c r="BF21">
        <v>0.14632322218711627</v>
      </c>
      <c r="BG21">
        <v>0.10623065930784641</v>
      </c>
      <c r="BH21">
        <v>209192.14</v>
      </c>
      <c r="BI21">
        <v>1.8538621957784836E-2</v>
      </c>
      <c r="BJ21">
        <v>1.3459039541351791E-2</v>
      </c>
      <c r="BK21">
        <v>1</v>
      </c>
      <c r="BL21" t="s">
        <v>68</v>
      </c>
      <c r="BM21">
        <v>-3</v>
      </c>
      <c r="BN21" t="s">
        <v>615</v>
      </c>
    </row>
    <row r="22" spans="1:66">
      <c r="A22" s="141" t="str">
        <f t="shared" si="20"/>
        <v>해성운수</v>
      </c>
      <c r="B22" s="141" t="str">
        <f t="shared" si="1"/>
        <v>24</v>
      </c>
      <c r="C22" s="142" t="str">
        <f t="shared" si="21"/>
        <v>70바3881</v>
      </c>
      <c r="D22" s="116" t="str">
        <f t="shared" si="22"/>
        <v>대형</v>
      </c>
      <c r="E22" s="112" t="str">
        <f t="shared" si="16"/>
        <v>D</v>
      </c>
      <c r="F22" s="162">
        <f t="shared" si="17"/>
        <v>0.89043478260869569</v>
      </c>
      <c r="G22" s="163">
        <f t="shared" si="18"/>
        <v>2.048</v>
      </c>
      <c r="H22" s="164">
        <f t="shared" si="19"/>
        <v>2.2999999999999998</v>
      </c>
      <c r="I22" s="165">
        <f t="shared" si="23"/>
        <v>6893.6689999999999</v>
      </c>
      <c r="J22" s="166">
        <f t="shared" si="24"/>
        <v>1.4077273986339489E-2</v>
      </c>
      <c r="K22" s="166">
        <f t="shared" si="25"/>
        <v>0.41779247163776606</v>
      </c>
      <c r="L22" s="166">
        <f t="shared" si="26"/>
        <v>0.19481643229461698</v>
      </c>
      <c r="M22" s="167">
        <f t="shared" si="27"/>
        <v>16.442</v>
      </c>
      <c r="N22" s="168">
        <f t="shared" si="28"/>
        <v>0.20300000000000001</v>
      </c>
      <c r="O22" s="168">
        <f t="shared" si="29"/>
        <v>22.006</v>
      </c>
      <c r="P22" s="169">
        <f t="shared" si="30"/>
        <v>0.19</v>
      </c>
      <c r="Q22" s="170">
        <f t="shared" si="31"/>
        <v>87</v>
      </c>
      <c r="R22" s="171">
        <f t="shared" si="32"/>
        <v>26.237847889548114</v>
      </c>
      <c r="S22" s="143">
        <f t="shared" si="33"/>
        <v>14</v>
      </c>
      <c r="T22" s="143">
        <f t="shared" si="34"/>
        <v>1517</v>
      </c>
      <c r="U22" t="s">
        <v>120</v>
      </c>
      <c r="V22" t="s">
        <v>121</v>
      </c>
      <c r="W22" s="4" t="s">
        <v>120</v>
      </c>
      <c r="X22" t="s">
        <v>121</v>
      </c>
      <c r="Y22" s="4" t="s">
        <v>241</v>
      </c>
      <c r="Z22" s="4" t="s">
        <v>149</v>
      </c>
      <c r="AA22" s="4" t="s">
        <v>48</v>
      </c>
      <c r="AB22" s="4">
        <v>534</v>
      </c>
      <c r="AC22" s="4">
        <v>6893.6689999999999</v>
      </c>
      <c r="AD22" s="4">
        <v>3365.8449999999998</v>
      </c>
      <c r="AE22" s="4">
        <v>2.048</v>
      </c>
      <c r="AF22" s="4">
        <v>2.2999999999999998</v>
      </c>
      <c r="AG22" s="4">
        <v>16.442</v>
      </c>
      <c r="AH22" s="4">
        <v>462.46013299999998</v>
      </c>
      <c r="AI22" s="4">
        <v>6.5101779999999998</v>
      </c>
      <c r="AJ22" s="4">
        <v>193.21236200000001</v>
      </c>
      <c r="AK22" s="4">
        <v>1343</v>
      </c>
      <c r="AL22" s="4">
        <v>14</v>
      </c>
      <c r="AM22" s="4">
        <v>1517</v>
      </c>
      <c r="AN22" s="4">
        <v>87</v>
      </c>
      <c r="AO22" s="4">
        <v>14.906515000000001</v>
      </c>
      <c r="AP22" s="4">
        <v>330</v>
      </c>
      <c r="AQ22" s="4">
        <v>11.4</v>
      </c>
      <c r="AR22" s="4">
        <v>107</v>
      </c>
      <c r="AS22" s="4">
        <v>55304</v>
      </c>
      <c r="AT22" s="4">
        <v>0.20300000000000001</v>
      </c>
      <c r="AU22" s="4">
        <v>22.006</v>
      </c>
      <c r="AV22" s="4">
        <v>63380</v>
      </c>
      <c r="AW22" s="4">
        <v>0</v>
      </c>
      <c r="AX22" s="30">
        <v>0.61</v>
      </c>
      <c r="AY22">
        <v>0.8196</v>
      </c>
      <c r="AZ22" t="s">
        <v>67</v>
      </c>
      <c r="BA22" t="s">
        <v>632</v>
      </c>
      <c r="BB22">
        <v>1</v>
      </c>
      <c r="BC22" t="s">
        <v>636</v>
      </c>
      <c r="BD22">
        <v>7</v>
      </c>
      <c r="BE22">
        <v>26503.885999999999</v>
      </c>
      <c r="BF22">
        <v>0.19256149834028111</v>
      </c>
      <c r="BG22">
        <v>0.15782340403969439</v>
      </c>
      <c r="BH22">
        <v>209192.14</v>
      </c>
      <c r="BI22">
        <v>2.4396843973200903E-2</v>
      </c>
      <c r="BJ22">
        <v>1.9995653320435462E-2</v>
      </c>
      <c r="BK22">
        <v>1</v>
      </c>
      <c r="BL22" t="s">
        <v>69</v>
      </c>
      <c r="BM22">
        <v>-1</v>
      </c>
      <c r="BN22" t="s">
        <v>615</v>
      </c>
    </row>
    <row r="23" spans="1:66">
      <c r="A23" s="144" t="str">
        <f t="shared" si="20"/>
        <v>해성운수</v>
      </c>
      <c r="B23" s="144" t="str">
        <f t="shared" si="1"/>
        <v>24</v>
      </c>
      <c r="C23" s="145" t="str">
        <f t="shared" si="21"/>
        <v>70바3889</v>
      </c>
      <c r="D23" s="133" t="str">
        <f t="shared" si="22"/>
        <v>대형</v>
      </c>
      <c r="E23" s="129" t="str">
        <f t="shared" si="16"/>
        <v>F</v>
      </c>
      <c r="F23" s="152">
        <f t="shared" si="17"/>
        <v>0.94478260869565223</v>
      </c>
      <c r="G23" s="153">
        <f t="shared" si="18"/>
        <v>2.173</v>
      </c>
      <c r="H23" s="154">
        <f t="shared" si="19"/>
        <v>2.2999999999999998</v>
      </c>
      <c r="I23" s="155">
        <f t="shared" si="23"/>
        <v>7058.2730000000001</v>
      </c>
      <c r="J23" s="156">
        <f t="shared" si="24"/>
        <v>2.2135250195614773E-2</v>
      </c>
      <c r="K23" s="156">
        <f t="shared" si="25"/>
        <v>0.40196357527287729</v>
      </c>
      <c r="L23" s="156">
        <f t="shared" si="26"/>
        <v>0.19140659478600502</v>
      </c>
      <c r="M23" s="157">
        <f t="shared" si="27"/>
        <v>13.446</v>
      </c>
      <c r="N23" s="158">
        <f t="shared" si="28"/>
        <v>0.22700000000000001</v>
      </c>
      <c r="O23" s="158">
        <f t="shared" si="29"/>
        <v>10.625999999999999</v>
      </c>
      <c r="P23" s="159">
        <f t="shared" si="30"/>
        <v>0.53166666666666662</v>
      </c>
      <c r="Q23" s="160">
        <f t="shared" si="31"/>
        <v>87</v>
      </c>
      <c r="R23" s="161">
        <f t="shared" si="32"/>
        <v>25.097833138037931</v>
      </c>
      <c r="S23" s="146">
        <f t="shared" si="33"/>
        <v>16</v>
      </c>
      <c r="T23" s="146">
        <f t="shared" si="34"/>
        <v>750</v>
      </c>
      <c r="U23" t="s">
        <v>120</v>
      </c>
      <c r="V23" s="5" t="s">
        <v>121</v>
      </c>
      <c r="W23" t="s">
        <v>120</v>
      </c>
      <c r="X23" s="5" t="s">
        <v>121</v>
      </c>
      <c r="Y23" t="s">
        <v>243</v>
      </c>
      <c r="Z23" t="s">
        <v>149</v>
      </c>
      <c r="AA23" t="s">
        <v>48</v>
      </c>
      <c r="AB23">
        <v>534</v>
      </c>
      <c r="AC23" s="1">
        <v>7058.2730000000001</v>
      </c>
      <c r="AD23" s="1">
        <v>3248.6210000000001</v>
      </c>
      <c r="AE23" s="28">
        <v>2.173</v>
      </c>
      <c r="AF23">
        <v>2.2999999999999998</v>
      </c>
      <c r="AG23">
        <v>13.446</v>
      </c>
      <c r="AH23">
        <v>488.330961</v>
      </c>
      <c r="AI23">
        <v>10.809328000000001</v>
      </c>
      <c r="AJ23">
        <v>196.291259</v>
      </c>
      <c r="AK23">
        <v>1351</v>
      </c>
      <c r="AL23">
        <v>16</v>
      </c>
      <c r="AM23">
        <v>750</v>
      </c>
      <c r="AN23">
        <v>87</v>
      </c>
      <c r="AO23">
        <v>14.453870999999999</v>
      </c>
      <c r="AP23">
        <v>617.4</v>
      </c>
      <c r="AQ23">
        <v>31.9</v>
      </c>
      <c r="AR23">
        <v>150</v>
      </c>
      <c r="AS23">
        <v>60422</v>
      </c>
      <c r="AT23">
        <v>0.22700000000000001</v>
      </c>
      <c r="AU23">
        <v>10.625999999999999</v>
      </c>
      <c r="AV23">
        <v>62667</v>
      </c>
      <c r="AW23">
        <v>0</v>
      </c>
      <c r="AX23" s="29">
        <v>0.59</v>
      </c>
      <c r="AY23">
        <v>0.79080000000000006</v>
      </c>
      <c r="AZ23" t="s">
        <v>70</v>
      </c>
      <c r="BA23" t="s">
        <v>632</v>
      </c>
      <c r="BB23">
        <v>1</v>
      </c>
      <c r="BC23" t="s">
        <v>637</v>
      </c>
      <c r="BD23">
        <v>7</v>
      </c>
      <c r="BE23">
        <v>26503.885999999999</v>
      </c>
      <c r="BF23">
        <v>0.17295127967272425</v>
      </c>
      <c r="BG23">
        <v>0.13676987196519036</v>
      </c>
      <c r="BH23">
        <v>209192.14</v>
      </c>
      <c r="BI23">
        <v>2.1912300337861644E-2</v>
      </c>
      <c r="BJ23">
        <v>1.7328247107180988E-2</v>
      </c>
      <c r="BK23">
        <v>1</v>
      </c>
      <c r="BL23" t="s">
        <v>69</v>
      </c>
      <c r="BM23">
        <v>-2</v>
      </c>
      <c r="BN23" t="s">
        <v>615</v>
      </c>
    </row>
    <row r="24" spans="1:66">
      <c r="A24" s="141" t="str">
        <f t="shared" si="20"/>
        <v>해성운수</v>
      </c>
      <c r="B24" s="141" t="str">
        <f t="shared" si="1"/>
        <v>24</v>
      </c>
      <c r="C24" s="142" t="str">
        <f t="shared" si="21"/>
        <v>70바3893</v>
      </c>
      <c r="D24" s="116" t="str">
        <f t="shared" si="22"/>
        <v>대형</v>
      </c>
      <c r="E24" s="112" t="str">
        <f t="shared" si="16"/>
        <v>F</v>
      </c>
      <c r="F24" s="162">
        <f t="shared" si="17"/>
        <v>0.92727272727272725</v>
      </c>
      <c r="G24" s="163">
        <f t="shared" si="18"/>
        <v>2.04</v>
      </c>
      <c r="H24" s="164">
        <f t="shared" si="19"/>
        <v>2.2000000000000002</v>
      </c>
      <c r="I24" s="165">
        <f t="shared" si="23"/>
        <v>6317.2790000000005</v>
      </c>
      <c r="J24" s="166">
        <f t="shared" si="24"/>
        <v>1.8100300237854947E-2</v>
      </c>
      <c r="K24" s="166">
        <f t="shared" si="25"/>
        <v>0.40352612933656373</v>
      </c>
      <c r="L24" s="166">
        <f t="shared" si="26"/>
        <v>0.17903277661157596</v>
      </c>
      <c r="M24" s="167">
        <f t="shared" si="27"/>
        <v>13.085000000000001</v>
      </c>
      <c r="N24" s="168">
        <f t="shared" si="28"/>
        <v>0.17399999999999999</v>
      </c>
      <c r="O24" s="168">
        <f t="shared" si="29"/>
        <v>13.297000000000001</v>
      </c>
      <c r="P24" s="169">
        <f t="shared" si="30"/>
        <v>0</v>
      </c>
      <c r="Q24" s="170">
        <f t="shared" si="31"/>
        <v>72</v>
      </c>
      <c r="R24" s="171">
        <f t="shared" si="32"/>
        <v>25.290686527702221</v>
      </c>
      <c r="S24" s="143">
        <f t="shared" si="33"/>
        <v>11</v>
      </c>
      <c r="T24" s="143">
        <f t="shared" si="34"/>
        <v>840</v>
      </c>
      <c r="U24" t="s">
        <v>120</v>
      </c>
      <c r="V24" s="5" t="s">
        <v>121</v>
      </c>
      <c r="W24" t="s">
        <v>120</v>
      </c>
      <c r="X24" s="5" t="s">
        <v>121</v>
      </c>
      <c r="Y24" t="s">
        <v>244</v>
      </c>
      <c r="Z24" t="s">
        <v>149</v>
      </c>
      <c r="AA24" t="s">
        <v>48</v>
      </c>
      <c r="AB24">
        <v>534</v>
      </c>
      <c r="AC24" s="1">
        <v>6317.2790000000005</v>
      </c>
      <c r="AD24" s="1">
        <v>3096.8290000000002</v>
      </c>
      <c r="AE24" s="28">
        <v>2.04</v>
      </c>
      <c r="AF24">
        <v>2.2000000000000002</v>
      </c>
      <c r="AG24">
        <v>13.085000000000001</v>
      </c>
      <c r="AH24">
        <v>431.87791900000002</v>
      </c>
      <c r="AI24">
        <v>7.8171200000000001</v>
      </c>
      <c r="AJ24">
        <v>174.27402499999999</v>
      </c>
      <c r="AK24">
        <v>1131</v>
      </c>
      <c r="AL24">
        <v>11</v>
      </c>
      <c r="AM24">
        <v>840</v>
      </c>
      <c r="AN24">
        <v>72</v>
      </c>
      <c r="AO24">
        <v>14.627464</v>
      </c>
      <c r="AP24">
        <v>449.1</v>
      </c>
      <c r="AQ24">
        <v>0</v>
      </c>
      <c r="AR24">
        <v>89</v>
      </c>
      <c r="AS24">
        <v>66229</v>
      </c>
      <c r="AT24">
        <v>0.17399999999999999</v>
      </c>
      <c r="AU24">
        <v>13.297000000000001</v>
      </c>
      <c r="AV24">
        <v>53863</v>
      </c>
      <c r="AW24">
        <v>0</v>
      </c>
      <c r="AX24" s="29">
        <v>0.54</v>
      </c>
      <c r="AY24">
        <v>0.73799999999999999</v>
      </c>
      <c r="AZ24" t="s">
        <v>70</v>
      </c>
      <c r="BA24" t="s">
        <v>632</v>
      </c>
      <c r="BB24">
        <v>3</v>
      </c>
      <c r="BC24" t="s">
        <v>638</v>
      </c>
      <c r="BD24">
        <v>6</v>
      </c>
      <c r="BE24">
        <v>26503.885999999999</v>
      </c>
      <c r="BF24">
        <v>9.1226396008494748E-2</v>
      </c>
      <c r="BG24">
        <v>6.7325080254269129E-2</v>
      </c>
      <c r="BH24">
        <v>209192.14</v>
      </c>
      <c r="BI24">
        <v>1.1558053758616359E-2</v>
      </c>
      <c r="BJ24">
        <v>8.5298436738588737E-3</v>
      </c>
      <c r="BK24">
        <v>1</v>
      </c>
      <c r="BL24" t="s">
        <v>70</v>
      </c>
      <c r="BM24">
        <v>0</v>
      </c>
      <c r="BN24" t="s">
        <v>619</v>
      </c>
    </row>
    <row r="25" spans="1:66">
      <c r="A25" s="144" t="str">
        <f t="shared" si="20"/>
        <v>해성운수</v>
      </c>
      <c r="B25" s="144" t="str">
        <f t="shared" si="1"/>
        <v>24</v>
      </c>
      <c r="C25" s="145" t="str">
        <f t="shared" si="21"/>
        <v>71바5764</v>
      </c>
      <c r="D25" s="133" t="str">
        <f t="shared" si="22"/>
        <v>중형</v>
      </c>
      <c r="E25" s="129" t="str">
        <f t="shared" si="16"/>
        <v>D</v>
      </c>
      <c r="F25" s="152">
        <f t="shared" si="17"/>
        <v>0.89680000000000004</v>
      </c>
      <c r="G25" s="153">
        <f t="shared" si="18"/>
        <v>2.242</v>
      </c>
      <c r="H25" s="154">
        <f t="shared" si="19"/>
        <v>2.5</v>
      </c>
      <c r="I25" s="155">
        <f t="shared" si="23"/>
        <v>4970.8710000000001</v>
      </c>
      <c r="J25" s="156">
        <f t="shared" si="24"/>
        <v>3.5602006172437035E-2</v>
      </c>
      <c r="K25" s="156">
        <f t="shared" si="25"/>
        <v>0.37345629582169848</v>
      </c>
      <c r="L25" s="156">
        <f t="shared" si="26"/>
        <v>0.21002355522804755</v>
      </c>
      <c r="M25" s="157">
        <f t="shared" si="27"/>
        <v>14.734</v>
      </c>
      <c r="N25" s="158">
        <f t="shared" si="28"/>
        <v>0.28199999999999997</v>
      </c>
      <c r="O25" s="158">
        <f t="shared" si="29"/>
        <v>9.1530000000000005</v>
      </c>
      <c r="P25" s="159">
        <f t="shared" si="30"/>
        <v>0.77333333333333332</v>
      </c>
      <c r="Q25" s="160">
        <f t="shared" si="31"/>
        <v>100</v>
      </c>
      <c r="R25" s="161">
        <f t="shared" si="32"/>
        <v>25.778873035210985</v>
      </c>
      <c r="S25" s="146">
        <f t="shared" si="33"/>
        <v>14</v>
      </c>
      <c r="T25" s="146">
        <f t="shared" si="34"/>
        <v>455</v>
      </c>
      <c r="U25" t="s">
        <v>120</v>
      </c>
      <c r="V25" t="s">
        <v>121</v>
      </c>
      <c r="W25" s="4" t="s">
        <v>120</v>
      </c>
      <c r="X25" s="4" t="s">
        <v>121</v>
      </c>
      <c r="Y25" s="4" t="s">
        <v>245</v>
      </c>
      <c r="Z25" s="4" t="s">
        <v>206</v>
      </c>
      <c r="AA25" s="4" t="s">
        <v>48</v>
      </c>
      <c r="AB25" s="4">
        <v>534</v>
      </c>
      <c r="AC25" s="4">
        <v>4970.8710000000001</v>
      </c>
      <c r="AD25" s="4">
        <v>2217.4769999999999</v>
      </c>
      <c r="AE25" s="4">
        <v>2.242</v>
      </c>
      <c r="AF25" s="4">
        <v>2.5</v>
      </c>
      <c r="AG25" s="4">
        <v>14.734</v>
      </c>
      <c r="AH25" s="4">
        <v>326.30515100000002</v>
      </c>
      <c r="AI25" s="4">
        <v>11.617118</v>
      </c>
      <c r="AJ25" s="4">
        <v>121.860713</v>
      </c>
      <c r="AK25" s="4">
        <v>1044</v>
      </c>
      <c r="AL25" s="4">
        <v>14</v>
      </c>
      <c r="AM25" s="4">
        <v>455</v>
      </c>
      <c r="AN25" s="4">
        <v>100</v>
      </c>
      <c r="AO25" s="4">
        <v>15.233810999999999</v>
      </c>
      <c r="AP25" s="4">
        <v>1501.1</v>
      </c>
      <c r="AQ25" s="4">
        <v>46.4</v>
      </c>
      <c r="AR25" s="4">
        <v>17</v>
      </c>
      <c r="AS25" s="4">
        <v>8122</v>
      </c>
      <c r="AT25" s="4">
        <v>0.28199999999999997</v>
      </c>
      <c r="AU25" s="4">
        <v>9.1530000000000005</v>
      </c>
      <c r="AV25" s="4">
        <v>44252</v>
      </c>
      <c r="AW25" s="4">
        <v>0</v>
      </c>
      <c r="AX25" s="30">
        <v>0.63</v>
      </c>
      <c r="AY25">
        <v>0.84666666666666668</v>
      </c>
      <c r="AZ25" t="s">
        <v>67</v>
      </c>
      <c r="BA25" t="s">
        <v>639</v>
      </c>
      <c r="BB25">
        <v>1</v>
      </c>
      <c r="BC25" t="s">
        <v>640</v>
      </c>
      <c r="BD25">
        <v>4</v>
      </c>
      <c r="BE25">
        <v>23011.411</v>
      </c>
      <c r="BF25">
        <v>2.5505650218493773E-2</v>
      </c>
      <c r="BG25">
        <v>2.1594783851658063E-2</v>
      </c>
      <c r="BH25">
        <v>209192.14</v>
      </c>
      <c r="BI25">
        <v>2.8056551264306587E-3</v>
      </c>
      <c r="BJ25">
        <v>2.3754546737112911E-3</v>
      </c>
      <c r="BK25">
        <v>1</v>
      </c>
      <c r="BL25" t="s">
        <v>212</v>
      </c>
      <c r="BM25" t="s">
        <v>213</v>
      </c>
      <c r="BN25" t="s">
        <v>212</v>
      </c>
    </row>
    <row r="26" spans="1:66">
      <c r="A26" s="141" t="str">
        <f t="shared" si="20"/>
        <v>해성운수</v>
      </c>
      <c r="B26" s="141" t="str">
        <f t="shared" si="1"/>
        <v>514-1</v>
      </c>
      <c r="C26" s="142" t="str">
        <f t="shared" si="21"/>
        <v>71바5751</v>
      </c>
      <c r="D26" s="116" t="str">
        <f t="shared" si="22"/>
        <v>중형</v>
      </c>
      <c r="E26" s="112" t="str">
        <f t="shared" si="16"/>
        <v>B</v>
      </c>
      <c r="F26" s="162">
        <f t="shared" si="17"/>
        <v>0.80392857142857144</v>
      </c>
      <c r="G26" s="163">
        <f t="shared" si="18"/>
        <v>2.2509999999999999</v>
      </c>
      <c r="H26" s="164">
        <f t="shared" si="19"/>
        <v>2.8</v>
      </c>
      <c r="I26" s="165">
        <f t="shared" si="23"/>
        <v>2329.587</v>
      </c>
      <c r="J26" s="166">
        <f t="shared" si="24"/>
        <v>2.1800258339765028E-2</v>
      </c>
      <c r="K26" s="166">
        <f t="shared" si="25"/>
        <v>0.37391622716748141</v>
      </c>
      <c r="L26" s="166">
        <f t="shared" si="26"/>
        <v>0.15410456874973977</v>
      </c>
      <c r="M26" s="167">
        <f t="shared" si="27"/>
        <v>9.52</v>
      </c>
      <c r="N26" s="168">
        <f t="shared" si="28"/>
        <v>0</v>
      </c>
      <c r="O26" s="168">
        <f t="shared" si="29"/>
        <v>3.391</v>
      </c>
      <c r="P26" s="169">
        <f t="shared" si="30"/>
        <v>0</v>
      </c>
      <c r="Q26" s="170">
        <f t="shared" si="31"/>
        <v>69</v>
      </c>
      <c r="R26" s="171">
        <f t="shared" si="32"/>
        <v>20.662478263631868</v>
      </c>
      <c r="S26" s="143">
        <f t="shared" si="33"/>
        <v>0</v>
      </c>
      <c r="T26" s="143">
        <f t="shared" si="34"/>
        <v>79</v>
      </c>
      <c r="U26" t="s">
        <v>120</v>
      </c>
      <c r="V26" s="5" t="s">
        <v>122</v>
      </c>
      <c r="W26" t="s">
        <v>120</v>
      </c>
      <c r="X26" s="5" t="s">
        <v>122</v>
      </c>
      <c r="Y26" t="s">
        <v>247</v>
      </c>
      <c r="Z26" t="s">
        <v>206</v>
      </c>
      <c r="AA26" t="s">
        <v>48</v>
      </c>
      <c r="AB26">
        <v>534</v>
      </c>
      <c r="AC26" s="1">
        <v>2329.587</v>
      </c>
      <c r="AD26" s="1">
        <v>1034.7139999999999</v>
      </c>
      <c r="AE26" s="28">
        <v>2.2509999999999999</v>
      </c>
      <c r="AF26">
        <v>2.8</v>
      </c>
      <c r="AG26">
        <v>9.52</v>
      </c>
      <c r="AH26">
        <v>186.57599999999999</v>
      </c>
      <c r="AI26">
        <v>4.0674049999999999</v>
      </c>
      <c r="AJ26">
        <v>69.763794000000004</v>
      </c>
      <c r="AK26">
        <v>359</v>
      </c>
      <c r="AL26">
        <v>0</v>
      </c>
      <c r="AM26">
        <v>79</v>
      </c>
      <c r="AN26">
        <v>69</v>
      </c>
      <c r="AO26">
        <v>12.485994</v>
      </c>
      <c r="AP26">
        <v>66.599999999999994</v>
      </c>
      <c r="AQ26">
        <v>0</v>
      </c>
      <c r="AR26">
        <v>15</v>
      </c>
      <c r="AS26">
        <v>6321</v>
      </c>
      <c r="AT26">
        <v>0</v>
      </c>
      <c r="AU26">
        <v>3.391</v>
      </c>
      <c r="AV26">
        <v>19284</v>
      </c>
      <c r="AW26">
        <v>0</v>
      </c>
      <c r="AX26" s="29">
        <v>0.6</v>
      </c>
      <c r="AY26">
        <v>0.92875000000000008</v>
      </c>
      <c r="AZ26" t="s">
        <v>68</v>
      </c>
      <c r="BA26" t="s">
        <v>639</v>
      </c>
      <c r="BB26">
        <v>2</v>
      </c>
      <c r="BC26" t="s">
        <v>641</v>
      </c>
      <c r="BD26">
        <v>9</v>
      </c>
      <c r="BE26">
        <v>23011.411</v>
      </c>
      <c r="BF26">
        <v>0.19834994038392517</v>
      </c>
      <c r="BG26">
        <v>0.18421750713157051</v>
      </c>
      <c r="BH26">
        <v>209192.14</v>
      </c>
      <c r="BI26">
        <v>2.1818754758185465E-2</v>
      </c>
      <c r="BJ26">
        <v>2.0264168481664752E-2</v>
      </c>
      <c r="BK26">
        <v>1</v>
      </c>
      <c r="BL26" t="s">
        <v>71</v>
      </c>
      <c r="BM26">
        <v>-2</v>
      </c>
      <c r="BN26" t="s">
        <v>615</v>
      </c>
    </row>
    <row r="27" spans="1:66">
      <c r="A27" s="144" t="str">
        <f t="shared" si="20"/>
        <v>해성운수</v>
      </c>
      <c r="B27" s="144" t="str">
        <f t="shared" si="1"/>
        <v>514-1</v>
      </c>
      <c r="C27" s="145" t="str">
        <f t="shared" si="21"/>
        <v>71바5753</v>
      </c>
      <c r="D27" s="133" t="str">
        <f t="shared" si="22"/>
        <v>중형</v>
      </c>
      <c r="E27" s="129" t="str">
        <f t="shared" si="16"/>
        <v>D</v>
      </c>
      <c r="F27" s="152">
        <f t="shared" si="17"/>
        <v>0.78555555555555545</v>
      </c>
      <c r="G27" s="153">
        <f t="shared" si="18"/>
        <v>2.121</v>
      </c>
      <c r="H27" s="154">
        <f t="shared" si="19"/>
        <v>2.7</v>
      </c>
      <c r="I27" s="155">
        <f t="shared" si="23"/>
        <v>3925.0479999999998</v>
      </c>
      <c r="J27" s="156">
        <f t="shared" si="24"/>
        <v>2.4577806652290059E-2</v>
      </c>
      <c r="K27" s="156">
        <f t="shared" si="25"/>
        <v>0.3459455060359799</v>
      </c>
      <c r="L27" s="156">
        <f t="shared" si="26"/>
        <v>9.9361842199127248E-2</v>
      </c>
      <c r="M27" s="157">
        <f t="shared" si="27"/>
        <v>7.181</v>
      </c>
      <c r="N27" s="158">
        <f t="shared" si="28"/>
        <v>2.5000000000000001E-2</v>
      </c>
      <c r="O27" s="158">
        <f t="shared" si="29"/>
        <v>4.4329999999999998</v>
      </c>
      <c r="P27" s="159">
        <f t="shared" si="30"/>
        <v>0</v>
      </c>
      <c r="Q27" s="160">
        <f t="shared" si="31"/>
        <v>73</v>
      </c>
      <c r="R27" s="161">
        <f t="shared" si="32"/>
        <v>20.888238794533564</v>
      </c>
      <c r="S27" s="146">
        <f t="shared" si="33"/>
        <v>1</v>
      </c>
      <c r="T27" s="146">
        <f t="shared" si="34"/>
        <v>174</v>
      </c>
      <c r="U27" t="s">
        <v>120</v>
      </c>
      <c r="V27" t="s">
        <v>122</v>
      </c>
      <c r="W27" t="s">
        <v>120</v>
      </c>
      <c r="X27" s="4" t="s">
        <v>122</v>
      </c>
      <c r="Y27" s="4" t="s">
        <v>248</v>
      </c>
      <c r="Z27" s="4" t="s">
        <v>206</v>
      </c>
      <c r="AA27" s="4" t="s">
        <v>231</v>
      </c>
      <c r="AB27" s="4">
        <v>534</v>
      </c>
      <c r="AC27" s="4">
        <v>3925.0479999999998</v>
      </c>
      <c r="AD27" s="4">
        <v>1850.7529999999999</v>
      </c>
      <c r="AE27" s="4">
        <v>2.121</v>
      </c>
      <c r="AF27" s="4">
        <v>2.7</v>
      </c>
      <c r="AG27" s="4">
        <v>7.181</v>
      </c>
      <c r="AH27" s="4">
        <v>298.513171</v>
      </c>
      <c r="AI27" s="4">
        <v>7.3367990000000001</v>
      </c>
      <c r="AJ27" s="4">
        <v>103.26929</v>
      </c>
      <c r="AK27" s="4">
        <v>390</v>
      </c>
      <c r="AL27" s="4">
        <v>1</v>
      </c>
      <c r="AM27" s="4">
        <v>174</v>
      </c>
      <c r="AN27" s="4">
        <v>73</v>
      </c>
      <c r="AO27" s="4">
        <v>13.148659</v>
      </c>
      <c r="AP27" s="4">
        <v>155.19999999999999</v>
      </c>
      <c r="AQ27" s="4">
        <v>0</v>
      </c>
      <c r="AR27" s="4">
        <v>19</v>
      </c>
      <c r="AS27" s="4">
        <v>7378</v>
      </c>
      <c r="AT27" s="4">
        <v>2.5000000000000001E-2</v>
      </c>
      <c r="AU27" s="4">
        <v>4.4329999999999998</v>
      </c>
      <c r="AV27" s="4">
        <v>31779</v>
      </c>
      <c r="AW27" s="4">
        <v>0</v>
      </c>
      <c r="AX27" s="30">
        <v>0.48</v>
      </c>
      <c r="AY27">
        <v>0.84333333333333338</v>
      </c>
      <c r="AZ27" t="s">
        <v>67</v>
      </c>
      <c r="BA27" t="s">
        <v>639</v>
      </c>
      <c r="BB27">
        <v>2</v>
      </c>
      <c r="BC27" t="s">
        <v>642</v>
      </c>
      <c r="BD27">
        <v>6</v>
      </c>
      <c r="BE27">
        <v>23011.411</v>
      </c>
      <c r="BF27">
        <v>0.19487918407089422</v>
      </c>
      <c r="BG27">
        <v>0.16434811189978746</v>
      </c>
      <c r="BH27">
        <v>209192.14</v>
      </c>
      <c r="BI27">
        <v>2.1436966991207219E-2</v>
      </c>
      <c r="BJ27">
        <v>1.8078508829251421E-2</v>
      </c>
      <c r="BK27">
        <v>1</v>
      </c>
      <c r="BL27" t="s">
        <v>69</v>
      </c>
      <c r="BM27">
        <v>-1</v>
      </c>
      <c r="BN27" t="s">
        <v>615</v>
      </c>
    </row>
    <row r="28" spans="1:66">
      <c r="A28" s="141" t="str">
        <f t="shared" si="20"/>
        <v>해성운수</v>
      </c>
      <c r="B28" s="141" t="str">
        <f t="shared" si="1"/>
        <v>514-1</v>
      </c>
      <c r="C28" s="142" t="str">
        <f t="shared" si="21"/>
        <v>71바5754</v>
      </c>
      <c r="D28" s="116" t="str">
        <f t="shared" si="22"/>
        <v>중형</v>
      </c>
      <c r="E28" s="112" t="str">
        <f t="shared" si="16"/>
        <v>D</v>
      </c>
      <c r="F28" s="162">
        <f t="shared" si="17"/>
        <v>0.74592592592592577</v>
      </c>
      <c r="G28" s="163">
        <f t="shared" si="18"/>
        <v>2.0139999999999998</v>
      </c>
      <c r="H28" s="164">
        <f t="shared" si="19"/>
        <v>2.7</v>
      </c>
      <c r="I28" s="165">
        <f t="shared" si="23"/>
        <v>3667.5439999999999</v>
      </c>
      <c r="J28" s="166">
        <f t="shared" si="24"/>
        <v>1.6975227464091865E-2</v>
      </c>
      <c r="K28" s="166">
        <f t="shared" si="25"/>
        <v>0.36907321317838421</v>
      </c>
      <c r="L28" s="166">
        <f t="shared" si="26"/>
        <v>9.325041499161292E-2</v>
      </c>
      <c r="M28" s="167">
        <f t="shared" si="27"/>
        <v>7.7140000000000004</v>
      </c>
      <c r="N28" s="168">
        <f t="shared" si="28"/>
        <v>8.2000000000000003E-2</v>
      </c>
      <c r="O28" s="168">
        <f t="shared" si="29"/>
        <v>2.4540000000000002</v>
      </c>
      <c r="P28" s="169">
        <f t="shared" si="30"/>
        <v>0</v>
      </c>
      <c r="Q28" s="170">
        <f t="shared" si="31"/>
        <v>71</v>
      </c>
      <c r="R28" s="171">
        <f t="shared" si="32"/>
        <v>21.021846787465297</v>
      </c>
      <c r="S28" s="143">
        <f t="shared" si="33"/>
        <v>3</v>
      </c>
      <c r="T28" s="143">
        <f t="shared" si="34"/>
        <v>90</v>
      </c>
      <c r="U28" t="s">
        <v>120</v>
      </c>
      <c r="V28" t="s">
        <v>122</v>
      </c>
      <c r="W28" s="4" t="s">
        <v>120</v>
      </c>
      <c r="X28" s="4" t="s">
        <v>122</v>
      </c>
      <c r="Y28" s="4" t="s">
        <v>249</v>
      </c>
      <c r="Z28" s="4" t="s">
        <v>206</v>
      </c>
      <c r="AA28" s="4" t="s">
        <v>231</v>
      </c>
      <c r="AB28" s="4">
        <v>534</v>
      </c>
      <c r="AC28" s="4">
        <v>3667.5439999999999</v>
      </c>
      <c r="AD28" s="4">
        <v>1820.7059999999999</v>
      </c>
      <c r="AE28" s="4">
        <v>2.0139999999999998</v>
      </c>
      <c r="AF28" s="4">
        <v>2.7</v>
      </c>
      <c r="AG28" s="4">
        <v>7.7140000000000004</v>
      </c>
      <c r="AH28" s="4">
        <v>284.164852</v>
      </c>
      <c r="AI28" s="4">
        <v>4.8237629999999996</v>
      </c>
      <c r="AJ28" s="4">
        <v>104.877635</v>
      </c>
      <c r="AK28" s="4">
        <v>342</v>
      </c>
      <c r="AL28" s="4">
        <v>3</v>
      </c>
      <c r="AM28" s="4">
        <v>90</v>
      </c>
      <c r="AN28" s="4">
        <v>71</v>
      </c>
      <c r="AO28" s="4">
        <v>12.906395</v>
      </c>
      <c r="AP28" s="4">
        <v>46.2</v>
      </c>
      <c r="AQ28" s="4">
        <v>0</v>
      </c>
      <c r="AR28" s="4">
        <v>45</v>
      </c>
      <c r="AS28" s="4">
        <v>8857</v>
      </c>
      <c r="AT28" s="4">
        <v>8.2000000000000003E-2</v>
      </c>
      <c r="AU28" s="4">
        <v>2.4540000000000002</v>
      </c>
      <c r="AV28" s="4">
        <v>27400</v>
      </c>
      <c r="AW28" s="4">
        <v>0</v>
      </c>
      <c r="AX28" s="30">
        <v>0.47</v>
      </c>
      <c r="AY28">
        <v>0.81708333333333338</v>
      </c>
      <c r="AZ28" t="s">
        <v>67</v>
      </c>
      <c r="BA28" t="s">
        <v>639</v>
      </c>
      <c r="BB28">
        <v>3</v>
      </c>
      <c r="BC28" t="s">
        <v>643</v>
      </c>
      <c r="BD28">
        <v>6</v>
      </c>
      <c r="BE28">
        <v>23011.411</v>
      </c>
      <c r="BF28">
        <v>0.19618149447680541</v>
      </c>
      <c r="BG28">
        <v>0.16029662944542311</v>
      </c>
      <c r="BH28">
        <v>209192.14</v>
      </c>
      <c r="BI28">
        <v>2.1580222851585146E-2</v>
      </c>
      <c r="BJ28">
        <v>1.7632840421649365E-2</v>
      </c>
      <c r="BK28">
        <v>1</v>
      </c>
      <c r="BL28" t="s">
        <v>69</v>
      </c>
      <c r="BM28">
        <v>-1</v>
      </c>
      <c r="BN28" t="s">
        <v>615</v>
      </c>
    </row>
    <row r="29" spans="1:66">
      <c r="A29" s="144" t="str">
        <f t="shared" si="20"/>
        <v>해성운수</v>
      </c>
      <c r="B29" s="144" t="str">
        <f t="shared" si="1"/>
        <v>514-1</v>
      </c>
      <c r="C29" s="145" t="str">
        <f t="shared" si="21"/>
        <v>71바5760</v>
      </c>
      <c r="D29" s="133" t="str">
        <f t="shared" si="22"/>
        <v>중형</v>
      </c>
      <c r="E29" s="129" t="str">
        <f t="shared" si="16"/>
        <v>C</v>
      </c>
      <c r="F29" s="152">
        <f t="shared" si="17"/>
        <v>0.85076923076923083</v>
      </c>
      <c r="G29" s="153">
        <f t="shared" si="18"/>
        <v>2.2120000000000002</v>
      </c>
      <c r="H29" s="154">
        <f t="shared" si="19"/>
        <v>2.6</v>
      </c>
      <c r="I29" s="155">
        <f t="shared" si="23"/>
        <v>4988.0330000000004</v>
      </c>
      <c r="J29" s="156">
        <f t="shared" si="24"/>
        <v>1.6817216281350803E-2</v>
      </c>
      <c r="K29" s="156">
        <f t="shared" si="25"/>
        <v>0.38020352484235598</v>
      </c>
      <c r="L29" s="156">
        <f t="shared" si="26"/>
        <v>0.11647878031280065</v>
      </c>
      <c r="M29" s="157">
        <f t="shared" si="27"/>
        <v>11.081</v>
      </c>
      <c r="N29" s="158">
        <f t="shared" si="28"/>
        <v>0</v>
      </c>
      <c r="O29" s="158">
        <f t="shared" si="29"/>
        <v>3.3079999999999998</v>
      </c>
      <c r="P29" s="159">
        <f t="shared" si="30"/>
        <v>7.0000000000000007E-2</v>
      </c>
      <c r="Q29" s="160">
        <f t="shared" si="31"/>
        <v>87</v>
      </c>
      <c r="R29" s="161">
        <f t="shared" si="32"/>
        <v>20.830831725549412</v>
      </c>
      <c r="S29" s="146">
        <f t="shared" si="33"/>
        <v>0</v>
      </c>
      <c r="T29" s="146">
        <f t="shared" si="34"/>
        <v>165</v>
      </c>
      <c r="U29" t="s">
        <v>120</v>
      </c>
      <c r="V29" s="5" t="s">
        <v>122</v>
      </c>
      <c r="W29" t="s">
        <v>120</v>
      </c>
      <c r="X29" s="5" t="s">
        <v>122</v>
      </c>
      <c r="Y29" t="s">
        <v>250</v>
      </c>
      <c r="Z29" t="s">
        <v>206</v>
      </c>
      <c r="AA29" t="s">
        <v>48</v>
      </c>
      <c r="AB29">
        <v>534</v>
      </c>
      <c r="AC29" s="1">
        <v>4988.0330000000004</v>
      </c>
      <c r="AD29" s="1">
        <v>2254.9369999999999</v>
      </c>
      <c r="AE29" s="28">
        <v>2.2120000000000002</v>
      </c>
      <c r="AF29">
        <v>2.6</v>
      </c>
      <c r="AG29">
        <v>11.081</v>
      </c>
      <c r="AH29">
        <v>397.118696</v>
      </c>
      <c r="AI29">
        <v>6.6784309999999998</v>
      </c>
      <c r="AJ29">
        <v>150.985928</v>
      </c>
      <c r="AK29">
        <v>581</v>
      </c>
      <c r="AL29">
        <v>0</v>
      </c>
      <c r="AM29">
        <v>165</v>
      </c>
      <c r="AN29">
        <v>87</v>
      </c>
      <c r="AO29">
        <v>12.560559</v>
      </c>
      <c r="AP29">
        <v>397.3</v>
      </c>
      <c r="AQ29">
        <v>4.2</v>
      </c>
      <c r="AR29">
        <v>52</v>
      </c>
      <c r="AS29">
        <v>4779</v>
      </c>
      <c r="AT29">
        <v>0</v>
      </c>
      <c r="AU29">
        <v>3.3079999999999998</v>
      </c>
      <c r="AV29">
        <v>40375</v>
      </c>
      <c r="AW29">
        <v>0</v>
      </c>
      <c r="AX29" s="29">
        <v>0.64</v>
      </c>
      <c r="AY29">
        <v>0.874</v>
      </c>
      <c r="AZ29" t="s">
        <v>69</v>
      </c>
      <c r="BA29" t="s">
        <v>639</v>
      </c>
      <c r="BB29">
        <v>1</v>
      </c>
      <c r="BC29" t="s">
        <v>644</v>
      </c>
      <c r="BD29">
        <v>7</v>
      </c>
      <c r="BE29">
        <v>23011.411</v>
      </c>
      <c r="BF29">
        <v>0.1871888255787531</v>
      </c>
      <c r="BG29">
        <v>0.16360303355583022</v>
      </c>
      <c r="BH29">
        <v>209192.14</v>
      </c>
      <c r="BI29">
        <v>2.0591017425415695E-2</v>
      </c>
      <c r="BJ29">
        <v>1.7996549229813318E-2</v>
      </c>
      <c r="BK29">
        <v>1</v>
      </c>
      <c r="BL29" t="s">
        <v>68</v>
      </c>
      <c r="BM29">
        <v>-1</v>
      </c>
      <c r="BN29" t="s">
        <v>615</v>
      </c>
    </row>
    <row r="30" spans="1:66">
      <c r="A30" s="141" t="str">
        <f t="shared" si="20"/>
        <v>해성운수</v>
      </c>
      <c r="B30" s="141" t="str">
        <f t="shared" si="1"/>
        <v>514-1</v>
      </c>
      <c r="C30" s="142" t="str">
        <f t="shared" si="21"/>
        <v>71바5763</v>
      </c>
      <c r="D30" s="116" t="str">
        <f t="shared" si="22"/>
        <v>중형</v>
      </c>
      <c r="E30" s="112" t="str">
        <f t="shared" si="16"/>
        <v>B</v>
      </c>
      <c r="F30" s="162">
        <f t="shared" si="17"/>
        <v>0.77115384615384608</v>
      </c>
      <c r="G30" s="163">
        <f t="shared" si="18"/>
        <v>2.0049999999999999</v>
      </c>
      <c r="H30" s="164">
        <f t="shared" si="19"/>
        <v>2.6</v>
      </c>
      <c r="I30" s="165">
        <f t="shared" si="23"/>
        <v>3439.7080000000001</v>
      </c>
      <c r="J30" s="166">
        <f t="shared" si="24"/>
        <v>1.5530260483652053E-2</v>
      </c>
      <c r="K30" s="166">
        <f t="shared" si="25"/>
        <v>0.38252190828307542</v>
      </c>
      <c r="L30" s="166">
        <f t="shared" si="26"/>
        <v>6.6575418611114656E-2</v>
      </c>
      <c r="M30" s="167">
        <f t="shared" si="27"/>
        <v>11.167999999999999</v>
      </c>
      <c r="N30" s="168">
        <f t="shared" si="28"/>
        <v>0.14499999999999999</v>
      </c>
      <c r="O30" s="168">
        <f t="shared" si="29"/>
        <v>1.861</v>
      </c>
      <c r="P30" s="169">
        <f t="shared" si="30"/>
        <v>0</v>
      </c>
      <c r="Q30" s="170">
        <f t="shared" si="31"/>
        <v>72</v>
      </c>
      <c r="R30" s="171">
        <f t="shared" si="32"/>
        <v>20.937783724586097</v>
      </c>
      <c r="S30" s="143">
        <f t="shared" si="33"/>
        <v>5</v>
      </c>
      <c r="T30" s="143">
        <f t="shared" si="34"/>
        <v>64</v>
      </c>
      <c r="U30" t="s">
        <v>120</v>
      </c>
      <c r="V30" t="s">
        <v>122</v>
      </c>
      <c r="W30" t="s">
        <v>120</v>
      </c>
      <c r="X30" s="4" t="s">
        <v>122</v>
      </c>
      <c r="Y30" s="4" t="s">
        <v>251</v>
      </c>
      <c r="Z30" s="4" t="s">
        <v>206</v>
      </c>
      <c r="AA30" s="4" t="s">
        <v>48</v>
      </c>
      <c r="AB30" s="4">
        <v>534</v>
      </c>
      <c r="AC30" s="4">
        <v>3439.7080000000001</v>
      </c>
      <c r="AD30" s="4">
        <v>1715.4159999999999</v>
      </c>
      <c r="AE30" s="4">
        <v>2.0049999999999999</v>
      </c>
      <c r="AF30" s="4">
        <v>2.6</v>
      </c>
      <c r="AG30" s="4">
        <v>11.167999999999999</v>
      </c>
      <c r="AH30" s="4">
        <v>272.91789499999999</v>
      </c>
      <c r="AI30" s="4">
        <v>4.238486</v>
      </c>
      <c r="AJ30" s="4">
        <v>104.397074</v>
      </c>
      <c r="AK30" s="4">
        <v>229</v>
      </c>
      <c r="AL30" s="4">
        <v>5</v>
      </c>
      <c r="AM30" s="4">
        <v>64</v>
      </c>
      <c r="AN30" s="4">
        <v>72</v>
      </c>
      <c r="AO30" s="4">
        <v>12.603453</v>
      </c>
      <c r="AP30" s="4">
        <v>38.799999999999997</v>
      </c>
      <c r="AQ30" s="4">
        <v>0</v>
      </c>
      <c r="AR30" s="4">
        <v>27</v>
      </c>
      <c r="AS30" s="4">
        <v>8702</v>
      </c>
      <c r="AT30" s="4">
        <v>0.14499999999999999</v>
      </c>
      <c r="AU30" s="4">
        <v>1.861</v>
      </c>
      <c r="AV30" s="4">
        <v>28311</v>
      </c>
      <c r="AW30" s="4">
        <v>0</v>
      </c>
      <c r="AX30" s="30">
        <v>0.57999999999999996</v>
      </c>
      <c r="AY30">
        <v>0.94833333333333325</v>
      </c>
      <c r="AZ30" t="s">
        <v>68</v>
      </c>
      <c r="BA30" t="s">
        <v>639</v>
      </c>
      <c r="BB30">
        <v>1</v>
      </c>
      <c r="BC30" t="s">
        <v>645</v>
      </c>
      <c r="BD30">
        <v>9</v>
      </c>
      <c r="BE30">
        <v>23011.411</v>
      </c>
      <c r="BF30">
        <v>0.19789490527112832</v>
      </c>
      <c r="BG30">
        <v>0.18767033516545334</v>
      </c>
      <c r="BH30">
        <v>209192.14</v>
      </c>
      <c r="BI30">
        <v>2.1768700296292205E-2</v>
      </c>
      <c r="BJ30">
        <v>2.0643984114317105E-2</v>
      </c>
      <c r="BK30">
        <v>1</v>
      </c>
      <c r="BL30" t="s">
        <v>71</v>
      </c>
      <c r="BM30">
        <v>-2</v>
      </c>
      <c r="BN30" t="s">
        <v>615</v>
      </c>
    </row>
    <row r="31" spans="1:66">
      <c r="A31" s="144" t="str">
        <f t="shared" si="20"/>
        <v>해성운수</v>
      </c>
      <c r="B31" s="144" t="str">
        <f t="shared" si="1"/>
        <v>514-1</v>
      </c>
      <c r="C31" s="145" t="str">
        <f t="shared" si="21"/>
        <v>71바5765</v>
      </c>
      <c r="D31" s="133" t="str">
        <f t="shared" si="22"/>
        <v>중형</v>
      </c>
      <c r="E31" s="129" t="str">
        <f t="shared" si="16"/>
        <v>D</v>
      </c>
      <c r="F31" s="152">
        <f t="shared" si="17"/>
        <v>0.88888888888888884</v>
      </c>
      <c r="G31" s="153">
        <f t="shared" si="18"/>
        <v>2.4</v>
      </c>
      <c r="H31" s="154">
        <f t="shared" si="19"/>
        <v>2.7</v>
      </c>
      <c r="I31" s="155">
        <f t="shared" si="23"/>
        <v>3836.0390000000002</v>
      </c>
      <c r="J31" s="156">
        <f t="shared" si="24"/>
        <v>1.3042822088459917E-2</v>
      </c>
      <c r="K31" s="156">
        <f t="shared" si="25"/>
        <v>0.33738971656276356</v>
      </c>
      <c r="L31" s="156">
        <f t="shared" si="26"/>
        <v>0.10323148435143646</v>
      </c>
      <c r="M31" s="157">
        <f t="shared" si="27"/>
        <v>11.815</v>
      </c>
      <c r="N31" s="158">
        <f t="shared" si="28"/>
        <v>0</v>
      </c>
      <c r="O31" s="158">
        <f t="shared" si="29"/>
        <v>2.3199999999999998</v>
      </c>
      <c r="P31" s="159">
        <f t="shared" si="30"/>
        <v>0</v>
      </c>
      <c r="Q31" s="160">
        <f t="shared" si="31"/>
        <v>71</v>
      </c>
      <c r="R31" s="161">
        <f t="shared" si="32"/>
        <v>20.066650524232251</v>
      </c>
      <c r="S31" s="146">
        <f t="shared" si="33"/>
        <v>0</v>
      </c>
      <c r="T31" s="146">
        <f t="shared" si="34"/>
        <v>89</v>
      </c>
      <c r="U31" t="s">
        <v>120</v>
      </c>
      <c r="V31" t="s">
        <v>122</v>
      </c>
      <c r="W31" s="4" t="s">
        <v>120</v>
      </c>
      <c r="X31" s="4" t="s">
        <v>122</v>
      </c>
      <c r="Y31" s="4" t="s">
        <v>252</v>
      </c>
      <c r="Z31" s="4" t="s">
        <v>206</v>
      </c>
      <c r="AA31" s="4" t="s">
        <v>48</v>
      </c>
      <c r="AB31" s="4">
        <v>534</v>
      </c>
      <c r="AC31" s="4">
        <v>3836.0390000000002</v>
      </c>
      <c r="AD31" s="4">
        <v>1598.48</v>
      </c>
      <c r="AE31" s="4">
        <v>2.4</v>
      </c>
      <c r="AF31" s="4">
        <v>2.7</v>
      </c>
      <c r="AG31" s="4">
        <v>11.815</v>
      </c>
      <c r="AH31" s="4">
        <v>294.29566499999999</v>
      </c>
      <c r="AI31" s="4">
        <v>3.8384459999999998</v>
      </c>
      <c r="AJ31" s="4">
        <v>99.292331000000004</v>
      </c>
      <c r="AK31" s="4">
        <v>396</v>
      </c>
      <c r="AL31" s="4">
        <v>0</v>
      </c>
      <c r="AM31" s="4">
        <v>89</v>
      </c>
      <c r="AN31" s="4">
        <v>71</v>
      </c>
      <c r="AO31" s="4">
        <v>13.034643000000001</v>
      </c>
      <c r="AP31" s="4">
        <v>24.3</v>
      </c>
      <c r="AQ31" s="4">
        <v>0</v>
      </c>
      <c r="AR31" s="4">
        <v>4</v>
      </c>
      <c r="AS31" s="4">
        <v>1104</v>
      </c>
      <c r="AT31" s="4">
        <v>0</v>
      </c>
      <c r="AU31" s="4">
        <v>2.3199999999999998</v>
      </c>
      <c r="AV31" s="4">
        <v>29603</v>
      </c>
      <c r="AW31" s="4">
        <v>0</v>
      </c>
      <c r="AX31" s="4">
        <v>0.75</v>
      </c>
      <c r="AY31">
        <v>0.80041666666666667</v>
      </c>
      <c r="AZ31" t="s">
        <v>67</v>
      </c>
      <c r="BA31" t="s">
        <v>646</v>
      </c>
      <c r="BB31">
        <v>2</v>
      </c>
      <c r="BC31" t="s">
        <v>647</v>
      </c>
      <c r="BD31">
        <v>19</v>
      </c>
      <c r="BE31">
        <v>28553.116000000005</v>
      </c>
      <c r="BF31">
        <v>9.0059592795406276E-2</v>
      </c>
      <c r="BG31">
        <v>7.2085199066656447E-2</v>
      </c>
      <c r="BH31">
        <v>209192.14</v>
      </c>
      <c r="BI31">
        <v>1.2292440815414956E-2</v>
      </c>
      <c r="BJ31">
        <v>9.8390745026717217E-3</v>
      </c>
      <c r="BK31">
        <v>1</v>
      </c>
      <c r="BL31" t="s">
        <v>66</v>
      </c>
      <c r="BM31">
        <v>-3</v>
      </c>
      <c r="BN31" t="s">
        <v>615</v>
      </c>
    </row>
    <row r="32" spans="1:66">
      <c r="A32" s="141" t="str">
        <f t="shared" si="20"/>
        <v>해성운수</v>
      </c>
      <c r="B32" s="141" t="str">
        <f t="shared" si="1"/>
        <v>514-1</v>
      </c>
      <c r="C32" s="142" t="str">
        <f t="shared" si="21"/>
        <v>71바5768</v>
      </c>
      <c r="D32" s="116" t="str">
        <f t="shared" si="22"/>
        <v>중형</v>
      </c>
      <c r="E32" s="112" t="str">
        <f t="shared" si="16"/>
        <v>C</v>
      </c>
      <c r="F32" s="162">
        <f t="shared" si="17"/>
        <v>0.86666666666666659</v>
      </c>
      <c r="G32" s="163">
        <f t="shared" si="18"/>
        <v>2.34</v>
      </c>
      <c r="H32" s="164">
        <f t="shared" si="19"/>
        <v>2.7</v>
      </c>
      <c r="I32" s="165">
        <f t="shared" si="23"/>
        <v>4673.5730000000003</v>
      </c>
      <c r="J32" s="166">
        <f t="shared" si="24"/>
        <v>1.2719592819749445E-2</v>
      </c>
      <c r="K32" s="166">
        <f t="shared" si="25"/>
        <v>0.36163200583313843</v>
      </c>
      <c r="L32" s="166">
        <f t="shared" si="26"/>
        <v>0.23108657979665664</v>
      </c>
      <c r="M32" s="167">
        <f t="shared" si="27"/>
        <v>10.462999999999999</v>
      </c>
      <c r="N32" s="168">
        <f t="shared" si="28"/>
        <v>0</v>
      </c>
      <c r="O32" s="168">
        <f t="shared" si="29"/>
        <v>1.9690000000000001</v>
      </c>
      <c r="P32" s="169">
        <f t="shared" si="30"/>
        <v>0</v>
      </c>
      <c r="Q32" s="170">
        <f t="shared" si="31"/>
        <v>74</v>
      </c>
      <c r="R32" s="171">
        <f t="shared" si="32"/>
        <v>20.635073851702899</v>
      </c>
      <c r="S32" s="143">
        <f t="shared" si="33"/>
        <v>0</v>
      </c>
      <c r="T32" s="143">
        <f t="shared" si="34"/>
        <v>92</v>
      </c>
      <c r="U32" t="s">
        <v>120</v>
      </c>
      <c r="V32" s="5" t="s">
        <v>122</v>
      </c>
      <c r="W32" t="s">
        <v>120</v>
      </c>
      <c r="X32" s="5" t="s">
        <v>122</v>
      </c>
      <c r="Y32" t="s">
        <v>253</v>
      </c>
      <c r="Z32" t="s">
        <v>206</v>
      </c>
      <c r="AA32" t="s">
        <v>48</v>
      </c>
      <c r="AB32">
        <v>534</v>
      </c>
      <c r="AC32" s="1">
        <v>4673.5730000000003</v>
      </c>
      <c r="AD32" s="1">
        <v>1997.393</v>
      </c>
      <c r="AE32" s="28">
        <v>2.34</v>
      </c>
      <c r="AF32">
        <v>2.7</v>
      </c>
      <c r="AG32">
        <v>10.462999999999999</v>
      </c>
      <c r="AH32">
        <v>362.00341200000003</v>
      </c>
      <c r="AI32">
        <v>4.6045360000000004</v>
      </c>
      <c r="AJ32">
        <v>130.91202000000001</v>
      </c>
      <c r="AK32">
        <v>1080</v>
      </c>
      <c r="AL32">
        <v>0</v>
      </c>
      <c r="AM32">
        <v>92</v>
      </c>
      <c r="AN32">
        <v>74</v>
      </c>
      <c r="AO32">
        <v>12.910299999999999</v>
      </c>
      <c r="AP32">
        <v>123</v>
      </c>
      <c r="AQ32">
        <v>0</v>
      </c>
      <c r="AR32">
        <v>19</v>
      </c>
      <c r="AS32">
        <v>2548</v>
      </c>
      <c r="AT32">
        <v>0</v>
      </c>
      <c r="AU32">
        <v>1.9690000000000001</v>
      </c>
      <c r="AV32">
        <v>36475</v>
      </c>
      <c r="AW32">
        <v>0</v>
      </c>
      <c r="AX32">
        <v>0.66</v>
      </c>
      <c r="AY32">
        <v>0.86791666666666678</v>
      </c>
      <c r="AZ32" t="s">
        <v>69</v>
      </c>
      <c r="BA32" t="s">
        <v>646</v>
      </c>
      <c r="BB32">
        <v>1</v>
      </c>
      <c r="BC32" t="s">
        <v>648</v>
      </c>
      <c r="BD32">
        <v>7</v>
      </c>
      <c r="BE32">
        <v>28553.116000000005</v>
      </c>
      <c r="BF32">
        <v>0.11304710140917719</v>
      </c>
      <c r="BG32">
        <v>9.8115463431381708E-2</v>
      </c>
      <c r="BH32">
        <v>209192.14</v>
      </c>
      <c r="BI32">
        <v>1.543005870105827E-2</v>
      </c>
      <c r="BJ32">
        <v>1.3392005114293492E-2</v>
      </c>
      <c r="BK32">
        <v>1</v>
      </c>
      <c r="BL32" t="s">
        <v>66</v>
      </c>
      <c r="BM32">
        <v>-2</v>
      </c>
      <c r="BN32" t="s">
        <v>615</v>
      </c>
    </row>
    <row r="33" spans="1:66">
      <c r="A33" s="144" t="str">
        <f t="shared" si="20"/>
        <v>해성운수</v>
      </c>
      <c r="B33" s="144" t="str">
        <f t="shared" si="1"/>
        <v>514-1</v>
      </c>
      <c r="C33" s="145" t="str">
        <f t="shared" si="21"/>
        <v>71바5780</v>
      </c>
      <c r="D33" s="133" t="str">
        <f t="shared" si="22"/>
        <v>중형</v>
      </c>
      <c r="E33" s="129" t="str">
        <f t="shared" si="16"/>
        <v>D</v>
      </c>
      <c r="F33" s="152">
        <f t="shared" si="17"/>
        <v>0.73370370370370364</v>
      </c>
      <c r="G33" s="153">
        <f t="shared" si="18"/>
        <v>1.9810000000000001</v>
      </c>
      <c r="H33" s="154">
        <f t="shared" si="19"/>
        <v>2.7</v>
      </c>
      <c r="I33" s="155">
        <f t="shared" si="23"/>
        <v>4008.25</v>
      </c>
      <c r="J33" s="156">
        <f t="shared" si="24"/>
        <v>2.4644520279693259E-3</v>
      </c>
      <c r="K33" s="156">
        <f t="shared" si="25"/>
        <v>0.36269638646316743</v>
      </c>
      <c r="L33" s="156">
        <f t="shared" si="26"/>
        <v>0.10503336867710347</v>
      </c>
      <c r="M33" s="157">
        <f t="shared" si="27"/>
        <v>10.435</v>
      </c>
      <c r="N33" s="158">
        <f t="shared" si="28"/>
        <v>0</v>
      </c>
      <c r="O33" s="158">
        <f t="shared" si="29"/>
        <v>0.89800000000000002</v>
      </c>
      <c r="P33" s="159">
        <f t="shared" si="30"/>
        <v>0</v>
      </c>
      <c r="Q33" s="160">
        <f t="shared" si="31"/>
        <v>71</v>
      </c>
      <c r="R33" s="161">
        <f t="shared" si="32"/>
        <v>19.853456256536703</v>
      </c>
      <c r="S33" s="146">
        <f t="shared" si="33"/>
        <v>0</v>
      </c>
      <c r="T33" s="146">
        <f t="shared" si="34"/>
        <v>36</v>
      </c>
      <c r="U33" t="s">
        <v>120</v>
      </c>
      <c r="V33" t="s">
        <v>122</v>
      </c>
      <c r="W33" t="s">
        <v>120</v>
      </c>
      <c r="X33" s="4" t="s">
        <v>122</v>
      </c>
      <c r="Y33" s="4" t="s">
        <v>254</v>
      </c>
      <c r="Z33" s="4" t="s">
        <v>206</v>
      </c>
      <c r="AA33" s="4" t="s">
        <v>48</v>
      </c>
      <c r="AB33" s="4">
        <v>534</v>
      </c>
      <c r="AC33" s="4">
        <v>4008.25</v>
      </c>
      <c r="AD33" s="4">
        <v>2022.905</v>
      </c>
      <c r="AE33" s="4">
        <v>1.9810000000000001</v>
      </c>
      <c r="AF33" s="4">
        <v>2.7</v>
      </c>
      <c r="AG33" s="4">
        <v>10.435</v>
      </c>
      <c r="AH33" s="4">
        <v>318.02039200000002</v>
      </c>
      <c r="AI33" s="4">
        <v>0.78374600000000005</v>
      </c>
      <c r="AJ33" s="4">
        <v>115.344847</v>
      </c>
      <c r="AK33" s="4">
        <v>421</v>
      </c>
      <c r="AL33" s="4">
        <v>0</v>
      </c>
      <c r="AM33" s="4">
        <v>36</v>
      </c>
      <c r="AN33" s="4">
        <v>71</v>
      </c>
      <c r="AO33" s="4">
        <v>12.603751000000001</v>
      </c>
      <c r="AP33" s="4">
        <v>3.8</v>
      </c>
      <c r="AQ33" s="4">
        <v>0</v>
      </c>
      <c r="AR33" s="4">
        <v>2</v>
      </c>
      <c r="AS33" s="4">
        <v>268</v>
      </c>
      <c r="AT33" s="4">
        <v>0</v>
      </c>
      <c r="AU33" s="4">
        <v>0.89800000000000002</v>
      </c>
      <c r="AV33" s="4">
        <v>31127</v>
      </c>
      <c r="AW33" s="4">
        <v>0</v>
      </c>
      <c r="AX33" s="4">
        <v>0.57999999999999996</v>
      </c>
      <c r="AY33">
        <v>0.83333333333333337</v>
      </c>
      <c r="AZ33" t="s">
        <v>67</v>
      </c>
      <c r="BA33" t="s">
        <v>646</v>
      </c>
      <c r="BB33">
        <v>1</v>
      </c>
      <c r="BC33" t="s">
        <v>649</v>
      </c>
      <c r="BD33">
        <v>8</v>
      </c>
      <c r="BE33">
        <v>28553.116000000005</v>
      </c>
      <c r="BF33">
        <v>0.1009396312472516</v>
      </c>
      <c r="BG33">
        <v>8.411635937270967E-2</v>
      </c>
      <c r="BH33">
        <v>209192.14</v>
      </c>
      <c r="BI33">
        <v>1.3777482270605386E-2</v>
      </c>
      <c r="BJ33">
        <v>1.1481235225504489E-2</v>
      </c>
      <c r="BK33">
        <v>1</v>
      </c>
      <c r="BL33" t="s">
        <v>69</v>
      </c>
      <c r="BM33">
        <v>-1</v>
      </c>
      <c r="BN33" t="s">
        <v>615</v>
      </c>
    </row>
    <row r="34" spans="1:66">
      <c r="A34" s="141" t="str">
        <f t="shared" si="20"/>
        <v>해성운수</v>
      </c>
      <c r="B34" s="141" t="str">
        <f t="shared" si="1"/>
        <v>514-1</v>
      </c>
      <c r="C34" s="142" t="str">
        <f t="shared" si="21"/>
        <v>71바5788</v>
      </c>
      <c r="D34" s="116" t="str">
        <f t="shared" si="22"/>
        <v>중형</v>
      </c>
      <c r="E34" s="112" t="str">
        <f t="shared" si="16"/>
        <v>C</v>
      </c>
      <c r="F34" s="162">
        <f t="shared" si="17"/>
        <v>0.80535714285714288</v>
      </c>
      <c r="G34" s="163">
        <f t="shared" si="18"/>
        <v>2.2549999999999999</v>
      </c>
      <c r="H34" s="164">
        <f t="shared" si="19"/>
        <v>2.8</v>
      </c>
      <c r="I34" s="165">
        <f t="shared" si="23"/>
        <v>1376.0509999999999</v>
      </c>
      <c r="J34" s="166">
        <f t="shared" si="24"/>
        <v>1.3828335779323865E-2</v>
      </c>
      <c r="K34" s="166">
        <f t="shared" si="25"/>
        <v>0.37309498887514697</v>
      </c>
      <c r="L34" s="166">
        <f t="shared" si="26"/>
        <v>0.22164876156479665</v>
      </c>
      <c r="M34" s="167">
        <f t="shared" si="27"/>
        <v>9.6969999999999992</v>
      </c>
      <c r="N34" s="168">
        <f t="shared" si="28"/>
        <v>0</v>
      </c>
      <c r="O34" s="168">
        <f t="shared" si="29"/>
        <v>7.9210000000000003</v>
      </c>
      <c r="P34" s="169">
        <f t="shared" si="30"/>
        <v>0</v>
      </c>
      <c r="Q34" s="170">
        <f t="shared" si="31"/>
        <v>74</v>
      </c>
      <c r="R34" s="171">
        <f t="shared" si="32"/>
        <v>21.275739772650862</v>
      </c>
      <c r="S34" s="143">
        <f t="shared" si="33"/>
        <v>0</v>
      </c>
      <c r="T34" s="143">
        <f t="shared" si="34"/>
        <v>109</v>
      </c>
      <c r="U34" t="s">
        <v>120</v>
      </c>
      <c r="V34" t="s">
        <v>122</v>
      </c>
      <c r="W34" s="4" t="s">
        <v>120</v>
      </c>
      <c r="X34" s="4" t="s">
        <v>122</v>
      </c>
      <c r="Y34" s="4" t="s">
        <v>650</v>
      </c>
      <c r="Z34" s="4" t="s">
        <v>206</v>
      </c>
      <c r="AA34" s="4" t="s">
        <v>48</v>
      </c>
      <c r="AB34" s="4">
        <v>534</v>
      </c>
      <c r="AC34" s="4">
        <v>1376.0509999999999</v>
      </c>
      <c r="AD34" s="4">
        <v>610.10500000000002</v>
      </c>
      <c r="AE34" s="4">
        <v>2.2549999999999999</v>
      </c>
      <c r="AF34" s="4">
        <v>2.8</v>
      </c>
      <c r="AG34" s="4">
        <v>9.6969999999999992</v>
      </c>
      <c r="AH34" s="4">
        <v>105.49577499999999</v>
      </c>
      <c r="AI34" s="4">
        <v>1.458831</v>
      </c>
      <c r="AJ34" s="4">
        <v>39.359945000000003</v>
      </c>
      <c r="AK34" s="4">
        <v>305</v>
      </c>
      <c r="AL34" s="4">
        <v>0</v>
      </c>
      <c r="AM34" s="4">
        <v>109</v>
      </c>
      <c r="AN34" s="4">
        <v>74</v>
      </c>
      <c r="AO34" s="4">
        <v>13.043659</v>
      </c>
      <c r="AP34" s="4">
        <v>28.2</v>
      </c>
      <c r="AQ34" s="4">
        <v>0</v>
      </c>
      <c r="AR34" s="4">
        <v>3</v>
      </c>
      <c r="AS34" s="4">
        <v>350</v>
      </c>
      <c r="AT34" s="4">
        <v>0</v>
      </c>
      <c r="AU34" s="4">
        <v>7.9210000000000003</v>
      </c>
      <c r="AV34" s="4">
        <v>10910</v>
      </c>
      <c r="AW34" s="4">
        <v>0</v>
      </c>
      <c r="AX34" s="4">
        <v>0.59</v>
      </c>
      <c r="AY34">
        <v>0.86608695652173917</v>
      </c>
      <c r="AZ34" t="s">
        <v>69</v>
      </c>
      <c r="BA34" t="s">
        <v>646</v>
      </c>
      <c r="BB34">
        <v>2</v>
      </c>
      <c r="BC34" t="s">
        <v>651</v>
      </c>
      <c r="BD34">
        <v>9</v>
      </c>
      <c r="BE34">
        <v>28553.116000000005</v>
      </c>
      <c r="BF34">
        <v>0.15336308653668479</v>
      </c>
      <c r="BG34">
        <v>0.13282576886133743</v>
      </c>
      <c r="BH34">
        <v>209192.14</v>
      </c>
      <c r="BI34">
        <v>2.0932880174178624E-2</v>
      </c>
      <c r="BJ34">
        <v>1.8129694481288618E-2</v>
      </c>
      <c r="BK34">
        <v>1</v>
      </c>
      <c r="BL34" t="s">
        <v>68</v>
      </c>
      <c r="BM34">
        <v>-1</v>
      </c>
      <c r="BN34" t="s">
        <v>615</v>
      </c>
    </row>
    <row r="35" spans="1:66">
      <c r="A35" s="144" t="str">
        <f t="shared" si="20"/>
        <v>해성운수</v>
      </c>
      <c r="B35" s="144" t="str">
        <f t="shared" si="1"/>
        <v>514-1</v>
      </c>
      <c r="C35" s="145" t="str">
        <f t="shared" si="21"/>
        <v>71바5819</v>
      </c>
      <c r="D35" s="133" t="str">
        <f t="shared" si="22"/>
        <v>중형</v>
      </c>
      <c r="E35" s="129" t="str">
        <f t="shared" si="16"/>
        <v>F</v>
      </c>
      <c r="F35" s="152">
        <f t="shared" si="17"/>
        <v>0.76962962962962955</v>
      </c>
      <c r="G35" s="153">
        <f t="shared" si="18"/>
        <v>2.0779999999999998</v>
      </c>
      <c r="H35" s="154">
        <f t="shared" si="19"/>
        <v>2.7</v>
      </c>
      <c r="I35" s="155">
        <f t="shared" si="23"/>
        <v>3217.6640000000002</v>
      </c>
      <c r="J35" s="156">
        <f t="shared" si="24"/>
        <v>2.494051903250193E-2</v>
      </c>
      <c r="K35" s="156">
        <f t="shared" si="25"/>
        <v>0.36807030182716999</v>
      </c>
      <c r="L35" s="156">
        <f t="shared" si="26"/>
        <v>0.14078536478637918</v>
      </c>
      <c r="M35" s="157">
        <f t="shared" si="27"/>
        <v>11.452</v>
      </c>
      <c r="N35" s="158">
        <f t="shared" si="28"/>
        <v>0</v>
      </c>
      <c r="O35" s="158">
        <f t="shared" si="29"/>
        <v>4.6310000000000002</v>
      </c>
      <c r="P35" s="159">
        <f t="shared" si="30"/>
        <v>0</v>
      </c>
      <c r="Q35" s="160">
        <f t="shared" si="31"/>
        <v>86</v>
      </c>
      <c r="R35" s="161">
        <f t="shared" si="32"/>
        <v>20.613482739501709</v>
      </c>
      <c r="S35" s="146">
        <f t="shared" si="33"/>
        <v>0</v>
      </c>
      <c r="T35" s="146">
        <f t="shared" si="34"/>
        <v>149</v>
      </c>
      <c r="U35" t="s">
        <v>120</v>
      </c>
      <c r="V35" t="s">
        <v>122</v>
      </c>
      <c r="W35" t="s">
        <v>120</v>
      </c>
      <c r="X35" s="4" t="s">
        <v>122</v>
      </c>
      <c r="Y35" s="4" t="s">
        <v>255</v>
      </c>
      <c r="Z35" s="4" t="s">
        <v>206</v>
      </c>
      <c r="AA35" s="4" t="s">
        <v>48</v>
      </c>
      <c r="AB35" s="4">
        <v>534</v>
      </c>
      <c r="AC35" s="4">
        <v>3217.6640000000002</v>
      </c>
      <c r="AD35" s="4">
        <v>1548.576</v>
      </c>
      <c r="AE35" s="4">
        <v>2.0779999999999998</v>
      </c>
      <c r="AF35" s="4">
        <v>2.7</v>
      </c>
      <c r="AG35" s="4">
        <v>11.452</v>
      </c>
      <c r="AH35" s="4">
        <v>257.16293200000001</v>
      </c>
      <c r="AI35" s="4">
        <v>6.4137769999999996</v>
      </c>
      <c r="AJ35" s="4">
        <v>94.654038</v>
      </c>
      <c r="AK35" s="4">
        <v>453</v>
      </c>
      <c r="AL35" s="4">
        <v>0</v>
      </c>
      <c r="AM35" s="4">
        <v>149</v>
      </c>
      <c r="AN35" s="4">
        <v>86</v>
      </c>
      <c r="AO35" s="4">
        <v>12.51216</v>
      </c>
      <c r="AP35" s="4">
        <v>272.3</v>
      </c>
      <c r="AQ35" s="4">
        <v>0</v>
      </c>
      <c r="AR35" s="4">
        <v>17</v>
      </c>
      <c r="AS35" s="4">
        <v>2356</v>
      </c>
      <c r="AT35" s="4">
        <v>0</v>
      </c>
      <c r="AU35" s="4">
        <v>4.6310000000000002</v>
      </c>
      <c r="AV35" s="4">
        <v>26015</v>
      </c>
      <c r="AW35" s="4">
        <v>0</v>
      </c>
      <c r="AX35" s="4">
        <v>0.62</v>
      </c>
      <c r="AY35">
        <v>0.77375000000000005</v>
      </c>
      <c r="AZ35" t="s">
        <v>70</v>
      </c>
      <c r="BA35" t="s">
        <v>646</v>
      </c>
      <c r="BB35">
        <v>2</v>
      </c>
      <c r="BC35" t="s">
        <v>652</v>
      </c>
      <c r="BD35">
        <v>10</v>
      </c>
      <c r="BE35">
        <v>28553.116000000005</v>
      </c>
      <c r="BF35">
        <v>0.15332407153040667</v>
      </c>
      <c r="BG35">
        <v>0.11863450034665217</v>
      </c>
      <c r="BH35">
        <v>209192.14</v>
      </c>
      <c r="BI35">
        <v>2.0927554926298855E-2</v>
      </c>
      <c r="BJ35">
        <v>1.6192695624223739E-2</v>
      </c>
      <c r="BK35">
        <v>1</v>
      </c>
      <c r="BL35" t="s">
        <v>70</v>
      </c>
      <c r="BM35">
        <v>0</v>
      </c>
      <c r="BN35" t="s">
        <v>619</v>
      </c>
    </row>
    <row r="36" spans="1:66">
      <c r="A36" s="141" t="str">
        <f t="shared" si="20"/>
        <v>해성운수</v>
      </c>
      <c r="B36" s="141" t="str">
        <f t="shared" si="1"/>
        <v>514-1</v>
      </c>
      <c r="C36" s="142" t="str">
        <f t="shared" si="21"/>
        <v>74사1071</v>
      </c>
      <c r="D36" s="116" t="str">
        <f t="shared" si="22"/>
        <v>중형</v>
      </c>
      <c r="E36" s="112" t="str">
        <f t="shared" si="16"/>
        <v>F</v>
      </c>
      <c r="F36" s="162">
        <f t="shared" si="17"/>
        <v>0.96111111111111114</v>
      </c>
      <c r="G36" s="163">
        <f t="shared" si="18"/>
        <v>2.5950000000000002</v>
      </c>
      <c r="H36" s="164">
        <f t="shared" si="19"/>
        <v>2.7</v>
      </c>
      <c r="I36" s="165">
        <f t="shared" si="23"/>
        <v>4090.4540000000002</v>
      </c>
      <c r="J36" s="166">
        <f t="shared" si="24"/>
        <v>1.3493092488671476E-2</v>
      </c>
      <c r="K36" s="166">
        <f t="shared" si="25"/>
        <v>0.37974925671078313</v>
      </c>
      <c r="L36" s="166">
        <f t="shared" si="26"/>
        <v>0.14888322909877486</v>
      </c>
      <c r="M36" s="167">
        <f t="shared" si="27"/>
        <v>11.061999999999999</v>
      </c>
      <c r="N36" s="168">
        <f t="shared" si="28"/>
        <v>0</v>
      </c>
      <c r="O36" s="168">
        <f t="shared" si="29"/>
        <v>3.3980000000000001</v>
      </c>
      <c r="P36" s="169">
        <f t="shared" si="30"/>
        <v>5.6666666666666664E-2</v>
      </c>
      <c r="Q36" s="170">
        <f t="shared" si="31"/>
        <v>87</v>
      </c>
      <c r="R36" s="171">
        <f t="shared" si="32"/>
        <v>20.829525937827935</v>
      </c>
      <c r="S36" s="143">
        <f t="shared" si="33"/>
        <v>0</v>
      </c>
      <c r="T36" s="143">
        <f t="shared" si="34"/>
        <v>139</v>
      </c>
      <c r="U36" t="s">
        <v>120</v>
      </c>
      <c r="V36" s="5" t="s">
        <v>122</v>
      </c>
      <c r="W36" t="s">
        <v>120</v>
      </c>
      <c r="X36" s="5" t="s">
        <v>122</v>
      </c>
      <c r="Y36" t="s">
        <v>256</v>
      </c>
      <c r="Z36" t="s">
        <v>206</v>
      </c>
      <c r="AA36" t="s">
        <v>48</v>
      </c>
      <c r="AB36">
        <v>534</v>
      </c>
      <c r="AC36" s="1">
        <v>4090.4540000000002</v>
      </c>
      <c r="AD36" s="1">
        <v>1576.095</v>
      </c>
      <c r="AE36" s="28">
        <v>2.5950000000000002</v>
      </c>
      <c r="AF36">
        <v>2.7</v>
      </c>
      <c r="AG36">
        <v>11.061999999999999</v>
      </c>
      <c r="AH36">
        <v>323.650935</v>
      </c>
      <c r="AI36">
        <v>4.3670520000000002</v>
      </c>
      <c r="AJ36">
        <v>122.90620199999999</v>
      </c>
      <c r="AK36">
        <v>609</v>
      </c>
      <c r="AL36">
        <v>0</v>
      </c>
      <c r="AM36">
        <v>139</v>
      </c>
      <c r="AN36">
        <v>87</v>
      </c>
      <c r="AO36">
        <v>12.638474</v>
      </c>
      <c r="AP36">
        <v>178.5</v>
      </c>
      <c r="AQ36">
        <v>3.4</v>
      </c>
      <c r="AR36">
        <v>20</v>
      </c>
      <c r="AS36">
        <v>3193</v>
      </c>
      <c r="AT36">
        <v>0</v>
      </c>
      <c r="AU36">
        <v>3.3980000000000001</v>
      </c>
      <c r="AV36">
        <v>29653</v>
      </c>
      <c r="AW36">
        <v>0</v>
      </c>
      <c r="AX36">
        <v>0.75</v>
      </c>
      <c r="AY36">
        <v>0.78541666666666665</v>
      </c>
      <c r="AZ36" t="s">
        <v>70</v>
      </c>
      <c r="BA36" t="s">
        <v>646</v>
      </c>
      <c r="BB36">
        <v>1</v>
      </c>
      <c r="BC36" t="s">
        <v>653</v>
      </c>
      <c r="BD36">
        <v>11</v>
      </c>
      <c r="BE36">
        <v>28553.116000000005</v>
      </c>
      <c r="BF36">
        <v>0.12492282803740228</v>
      </c>
      <c r="BG36">
        <v>9.8116471187709706E-2</v>
      </c>
      <c r="BH36">
        <v>209192.14</v>
      </c>
      <c r="BI36">
        <v>1.7051003923952399E-2</v>
      </c>
      <c r="BJ36">
        <v>1.3392142665270947E-2</v>
      </c>
      <c r="BK36">
        <v>1</v>
      </c>
      <c r="BL36" t="s">
        <v>67</v>
      </c>
      <c r="BM36">
        <v>-1</v>
      </c>
      <c r="BN36" t="s">
        <v>615</v>
      </c>
    </row>
    <row r="37" spans="1:66">
      <c r="A37" s="144" t="str">
        <f t="shared" si="20"/>
        <v>해성운수</v>
      </c>
      <c r="B37" s="144" t="str">
        <f t="shared" si="1"/>
        <v>530</v>
      </c>
      <c r="C37" s="145" t="str">
        <f t="shared" si="21"/>
        <v>71바7074</v>
      </c>
      <c r="D37" s="133" t="str">
        <f t="shared" si="22"/>
        <v>중형</v>
      </c>
      <c r="E37" s="129" t="str">
        <f t="shared" si="16"/>
        <v>C</v>
      </c>
      <c r="F37" s="152">
        <f t="shared" si="17"/>
        <v>0.71518518518518515</v>
      </c>
      <c r="G37" s="153">
        <f t="shared" si="18"/>
        <v>1.931</v>
      </c>
      <c r="H37" s="154">
        <f t="shared" si="19"/>
        <v>2.7</v>
      </c>
      <c r="I37" s="155">
        <f t="shared" si="23"/>
        <v>2892.7130000000002</v>
      </c>
      <c r="J37" s="156">
        <f t="shared" si="24"/>
        <v>7.2295769160879653E-2</v>
      </c>
      <c r="K37" s="156">
        <f t="shared" si="25"/>
        <v>0.47471602166926052</v>
      </c>
      <c r="L37" s="156">
        <f t="shared" si="26"/>
        <v>0.21398597095529351</v>
      </c>
      <c r="M37" s="157">
        <f t="shared" si="27"/>
        <v>13.201000000000001</v>
      </c>
      <c r="N37" s="158">
        <f t="shared" si="28"/>
        <v>0.27700000000000002</v>
      </c>
      <c r="O37" s="158">
        <f t="shared" si="29"/>
        <v>3.6640000000000001</v>
      </c>
      <c r="P37" s="159">
        <f t="shared" si="30"/>
        <v>0</v>
      </c>
      <c r="Q37" s="160">
        <f t="shared" si="31"/>
        <v>73</v>
      </c>
      <c r="R37" s="161">
        <f t="shared" si="32"/>
        <v>19.407445782356703</v>
      </c>
      <c r="S37" s="146">
        <f t="shared" si="33"/>
        <v>8</v>
      </c>
      <c r="T37" s="146">
        <f t="shared" si="34"/>
        <v>106</v>
      </c>
      <c r="U37" t="s">
        <v>120</v>
      </c>
      <c r="V37" t="s">
        <v>123</v>
      </c>
      <c r="W37" s="4" t="s">
        <v>120</v>
      </c>
      <c r="X37" s="4" t="s">
        <v>123</v>
      </c>
      <c r="Y37" s="4" t="s">
        <v>257</v>
      </c>
      <c r="Z37" s="4" t="s">
        <v>206</v>
      </c>
      <c r="AA37" s="4" t="s">
        <v>48</v>
      </c>
      <c r="AB37" s="4">
        <v>534</v>
      </c>
      <c r="AC37" s="4">
        <v>2892.7130000000002</v>
      </c>
      <c r="AD37" s="4">
        <v>1497.96</v>
      </c>
      <c r="AE37" s="4">
        <v>1.931</v>
      </c>
      <c r="AF37" s="4">
        <v>2.7</v>
      </c>
      <c r="AG37" s="4">
        <v>13.201000000000001</v>
      </c>
      <c r="AH37" s="4">
        <v>329.04103900000001</v>
      </c>
      <c r="AI37" s="4">
        <v>23.788274999999999</v>
      </c>
      <c r="AJ37" s="4">
        <v>156.201053</v>
      </c>
      <c r="AK37" s="4">
        <v>619</v>
      </c>
      <c r="AL37" s="4">
        <v>8</v>
      </c>
      <c r="AM37" s="4">
        <v>106</v>
      </c>
      <c r="AN37" s="4">
        <v>73</v>
      </c>
      <c r="AO37" s="4">
        <v>8.7913440000000005</v>
      </c>
      <c r="AP37" s="4">
        <v>168.7</v>
      </c>
      <c r="AQ37" s="4">
        <v>0</v>
      </c>
      <c r="AR37" s="4">
        <v>198</v>
      </c>
      <c r="AS37" s="4">
        <v>40899</v>
      </c>
      <c r="AT37" s="4">
        <v>0.27700000000000002</v>
      </c>
      <c r="AU37" s="4">
        <v>3.6640000000000001</v>
      </c>
      <c r="AV37" s="4">
        <v>0</v>
      </c>
      <c r="AW37" s="4">
        <v>0</v>
      </c>
      <c r="AX37" s="4">
        <v>0.67</v>
      </c>
      <c r="AY37">
        <v>0.85818181818181805</v>
      </c>
      <c r="AZ37" t="s">
        <v>69</v>
      </c>
      <c r="BA37" t="s">
        <v>646</v>
      </c>
      <c r="BB37">
        <v>3</v>
      </c>
      <c r="BC37" t="s">
        <v>654</v>
      </c>
      <c r="BD37">
        <v>9</v>
      </c>
      <c r="BE37">
        <v>28553.116000000005</v>
      </c>
      <c r="BF37">
        <v>0.14505183952602577</v>
      </c>
      <c r="BG37">
        <v>0.1244808513750621</v>
      </c>
      <c r="BH37">
        <v>209192.14</v>
      </c>
      <c r="BI37">
        <v>1.9798458966957359E-2</v>
      </c>
      <c r="BJ37">
        <v>1.6990677513461585E-2</v>
      </c>
      <c r="BK37">
        <v>1</v>
      </c>
      <c r="BL37" t="s">
        <v>68</v>
      </c>
      <c r="BM37">
        <v>-1</v>
      </c>
      <c r="BN37" t="s">
        <v>615</v>
      </c>
    </row>
    <row r="38" spans="1:66">
      <c r="A38" s="141" t="str">
        <f t="shared" si="20"/>
        <v>해성운수</v>
      </c>
      <c r="B38" s="141" t="str">
        <f t="shared" si="1"/>
        <v>557</v>
      </c>
      <c r="C38" s="142" t="str">
        <f t="shared" si="21"/>
        <v>70바3887</v>
      </c>
      <c r="D38" s="116" t="str">
        <f t="shared" si="22"/>
        <v>소형</v>
      </c>
      <c r="E38" s="112" t="str">
        <f t="shared" si="16"/>
        <v>B</v>
      </c>
      <c r="F38" s="162">
        <f t="shared" si="17"/>
        <v>0.751</v>
      </c>
      <c r="G38" s="163">
        <f t="shared" si="18"/>
        <v>3.004</v>
      </c>
      <c r="H38" s="164">
        <f t="shared" si="19"/>
        <v>4</v>
      </c>
      <c r="I38" s="165">
        <f t="shared" si="23"/>
        <v>1293.9269999999999</v>
      </c>
      <c r="J38" s="166">
        <f t="shared" si="24"/>
        <v>2.1991479010863842E-2</v>
      </c>
      <c r="K38" s="166">
        <f t="shared" si="25"/>
        <v>0.55373619725556977</v>
      </c>
      <c r="L38" s="166">
        <f t="shared" si="26"/>
        <v>0.22798813225166492</v>
      </c>
      <c r="M38" s="167">
        <f t="shared" si="27"/>
        <v>13.532999999999999</v>
      </c>
      <c r="N38" s="168">
        <f t="shared" si="28"/>
        <v>0.69599999999999995</v>
      </c>
      <c r="O38" s="168">
        <f t="shared" si="29"/>
        <v>1.159</v>
      </c>
      <c r="P38" s="169">
        <f t="shared" si="30"/>
        <v>0</v>
      </c>
      <c r="Q38" s="170">
        <f t="shared" si="31"/>
        <v>74</v>
      </c>
      <c r="R38" s="171">
        <f t="shared" si="32"/>
        <v>18.651866224497354</v>
      </c>
      <c r="S38" s="143">
        <f t="shared" si="33"/>
        <v>9</v>
      </c>
      <c r="T38" s="143">
        <f t="shared" si="34"/>
        <v>15</v>
      </c>
      <c r="U38" t="s">
        <v>120</v>
      </c>
      <c r="V38" t="s">
        <v>124</v>
      </c>
      <c r="W38" t="s">
        <v>120</v>
      </c>
      <c r="X38" s="4" t="s">
        <v>124</v>
      </c>
      <c r="Y38" s="4" t="s">
        <v>258</v>
      </c>
      <c r="Z38" s="4" t="s">
        <v>204</v>
      </c>
      <c r="AA38" s="4" t="s">
        <v>205</v>
      </c>
      <c r="AB38" s="4">
        <v>534</v>
      </c>
      <c r="AC38" s="4">
        <v>1293.9269999999999</v>
      </c>
      <c r="AD38" s="4">
        <v>430.68599999999998</v>
      </c>
      <c r="AE38" s="4">
        <v>3.004</v>
      </c>
      <c r="AF38" s="4">
        <v>4</v>
      </c>
      <c r="AG38" s="4">
        <v>13.532999999999999</v>
      </c>
      <c r="AH38" s="4">
        <v>163.509421</v>
      </c>
      <c r="AI38" s="4">
        <v>3.5958139999999998</v>
      </c>
      <c r="AJ38" s="4">
        <v>90.541084999999995</v>
      </c>
      <c r="AK38" s="4">
        <v>295</v>
      </c>
      <c r="AL38" s="4">
        <v>9</v>
      </c>
      <c r="AM38" s="4">
        <v>15</v>
      </c>
      <c r="AN38" s="4">
        <v>74</v>
      </c>
      <c r="AO38" s="4">
        <v>7.9134700000000002</v>
      </c>
      <c r="AP38" s="4">
        <v>168.1</v>
      </c>
      <c r="AQ38" s="4">
        <v>0</v>
      </c>
      <c r="AR38" s="4">
        <v>252</v>
      </c>
      <c r="AS38" s="4">
        <v>103553</v>
      </c>
      <c r="AT38" s="4">
        <v>0.69599999999999995</v>
      </c>
      <c r="AU38" s="4">
        <v>1.159</v>
      </c>
      <c r="AV38" s="4">
        <v>11450</v>
      </c>
      <c r="AW38" s="4">
        <v>0</v>
      </c>
      <c r="AX38" s="4">
        <v>1.1000000000000001</v>
      </c>
      <c r="AY38">
        <v>0.90666666666666673</v>
      </c>
      <c r="AZ38" t="s">
        <v>68</v>
      </c>
      <c r="BA38" t="s">
        <v>646</v>
      </c>
      <c r="BB38">
        <v>1</v>
      </c>
      <c r="BC38" t="s">
        <v>655</v>
      </c>
      <c r="BD38">
        <v>4</v>
      </c>
      <c r="BE38">
        <v>28553.116000000005</v>
      </c>
      <c r="BF38">
        <v>7.0128948448218389E-2</v>
      </c>
      <c r="BG38">
        <v>6.3583579926384678E-2</v>
      </c>
      <c r="BH38">
        <v>209192.14</v>
      </c>
      <c r="BI38">
        <v>9.5720613594755515E-3</v>
      </c>
      <c r="BJ38">
        <v>8.6786689659245006E-3</v>
      </c>
      <c r="BK38">
        <v>1</v>
      </c>
      <c r="BL38" t="s">
        <v>66</v>
      </c>
      <c r="BM38">
        <v>-1</v>
      </c>
      <c r="BN38" t="s">
        <v>615</v>
      </c>
    </row>
    <row r="39" spans="1:66">
      <c r="A39" s="144" t="str">
        <f t="shared" si="20"/>
        <v>해성운수</v>
      </c>
      <c r="B39" s="144" t="str">
        <f t="shared" si="1"/>
        <v>557</v>
      </c>
      <c r="C39" s="145" t="str">
        <f t="shared" si="21"/>
        <v>70바3888</v>
      </c>
      <c r="D39" s="133" t="str">
        <f t="shared" si="22"/>
        <v>소형</v>
      </c>
      <c r="E39" s="129" t="str">
        <f t="shared" si="16"/>
        <v>F</v>
      </c>
      <c r="F39" s="152">
        <f t="shared" si="17"/>
        <v>0.76049999999999995</v>
      </c>
      <c r="G39" s="153">
        <f t="shared" si="18"/>
        <v>3.0419999999999998</v>
      </c>
      <c r="H39" s="154">
        <f t="shared" si="19"/>
        <v>4</v>
      </c>
      <c r="I39" s="155">
        <f t="shared" si="23"/>
        <v>3886.4209999999998</v>
      </c>
      <c r="J39" s="156">
        <f t="shared" si="24"/>
        <v>1.5032127770290969E-2</v>
      </c>
      <c r="K39" s="156">
        <f t="shared" si="25"/>
        <v>0.55451889171542079</v>
      </c>
      <c r="L39" s="156">
        <f t="shared" si="26"/>
        <v>0.24032393814257386</v>
      </c>
      <c r="M39" s="157">
        <f t="shared" si="27"/>
        <v>12.885999999999999</v>
      </c>
      <c r="N39" s="158">
        <f t="shared" si="28"/>
        <v>0.309</v>
      </c>
      <c r="O39" s="158">
        <f t="shared" si="29"/>
        <v>1.0029999999999999</v>
      </c>
      <c r="P39" s="159">
        <f t="shared" si="30"/>
        <v>0</v>
      </c>
      <c r="Q39" s="160">
        <f t="shared" si="31"/>
        <v>77</v>
      </c>
      <c r="R39" s="161">
        <f t="shared" si="32"/>
        <v>18.320215834583639</v>
      </c>
      <c r="S39" s="146">
        <f t="shared" si="33"/>
        <v>12</v>
      </c>
      <c r="T39" s="146">
        <f t="shared" si="34"/>
        <v>39</v>
      </c>
      <c r="U39" t="s">
        <v>120</v>
      </c>
      <c r="V39" s="5" t="s">
        <v>124</v>
      </c>
      <c r="W39" t="s">
        <v>120</v>
      </c>
      <c r="X39" s="5" t="s">
        <v>124</v>
      </c>
      <c r="Y39" t="s">
        <v>259</v>
      </c>
      <c r="Z39" t="s">
        <v>204</v>
      </c>
      <c r="AA39" t="s">
        <v>205</v>
      </c>
      <c r="AB39">
        <v>534</v>
      </c>
      <c r="AC39" s="1">
        <v>3886.4209999999998</v>
      </c>
      <c r="AD39" s="1">
        <v>1277.6300000000001</v>
      </c>
      <c r="AE39" s="28">
        <v>3.0419999999999998</v>
      </c>
      <c r="AF39">
        <v>4</v>
      </c>
      <c r="AG39">
        <v>12.885999999999999</v>
      </c>
      <c r="AH39">
        <v>492.83049699999998</v>
      </c>
      <c r="AI39">
        <v>7.4082910000000002</v>
      </c>
      <c r="AJ39">
        <v>273.28382099999999</v>
      </c>
      <c r="AK39">
        <v>934</v>
      </c>
      <c r="AL39">
        <v>12</v>
      </c>
      <c r="AM39">
        <v>39</v>
      </c>
      <c r="AN39">
        <v>77</v>
      </c>
      <c r="AO39">
        <v>7.8859180000000002</v>
      </c>
      <c r="AP39">
        <v>124.9</v>
      </c>
      <c r="AQ39">
        <v>0</v>
      </c>
      <c r="AR39">
        <v>757</v>
      </c>
      <c r="AS39">
        <v>248025</v>
      </c>
      <c r="AT39">
        <v>0.309</v>
      </c>
      <c r="AU39">
        <v>1.0029999999999999</v>
      </c>
      <c r="AV39">
        <v>31519</v>
      </c>
      <c r="AW39">
        <v>0</v>
      </c>
      <c r="AX39">
        <v>1.1000000000000001</v>
      </c>
      <c r="AY39">
        <v>0.72083333333333333</v>
      </c>
      <c r="AZ39" t="s">
        <v>70</v>
      </c>
      <c r="BA39" t="s">
        <v>646</v>
      </c>
      <c r="BB39">
        <v>3</v>
      </c>
      <c r="BC39" t="s">
        <v>656</v>
      </c>
      <c r="BD39">
        <v>23</v>
      </c>
      <c r="BE39">
        <v>28553.116000000005</v>
      </c>
      <c r="BF39">
        <v>4.9162900469426861E-2</v>
      </c>
      <c r="BG39">
        <v>3.5438257421711861E-2</v>
      </c>
      <c r="BH39">
        <v>209192.14</v>
      </c>
      <c r="BI39">
        <v>6.7103572820661414E-3</v>
      </c>
      <c r="BJ39">
        <v>4.8370492074893438E-3</v>
      </c>
      <c r="BK39">
        <v>1</v>
      </c>
      <c r="BL39" t="s">
        <v>70</v>
      </c>
      <c r="BM39">
        <v>0</v>
      </c>
      <c r="BN39" t="s">
        <v>619</v>
      </c>
    </row>
    <row r="40" spans="1:66">
      <c r="A40" s="141" t="str">
        <f t="shared" si="20"/>
        <v>해성운수</v>
      </c>
      <c r="B40" s="141" t="str">
        <f t="shared" si="1"/>
        <v>557</v>
      </c>
      <c r="C40" s="142" t="str">
        <f t="shared" si="21"/>
        <v>70바3890</v>
      </c>
      <c r="D40" s="116" t="str">
        <f t="shared" si="22"/>
        <v>소형</v>
      </c>
      <c r="E40" s="112" t="str">
        <f t="shared" si="16"/>
        <v>D</v>
      </c>
      <c r="F40" s="162">
        <f t="shared" si="17"/>
        <v>0.78649999999999998</v>
      </c>
      <c r="G40" s="163">
        <f t="shared" si="18"/>
        <v>3.1459999999999999</v>
      </c>
      <c r="H40" s="164">
        <f t="shared" si="19"/>
        <v>4</v>
      </c>
      <c r="I40" s="165">
        <f t="shared" si="23"/>
        <v>4527.3360000000002</v>
      </c>
      <c r="J40" s="166">
        <f t="shared" si="24"/>
        <v>1.2943035974124467E-2</v>
      </c>
      <c r="K40" s="166">
        <f t="shared" si="25"/>
        <v>0.54872793917020191</v>
      </c>
      <c r="L40" s="166">
        <f t="shared" si="26"/>
        <v>0.21756724042571612</v>
      </c>
      <c r="M40" s="167">
        <f t="shared" si="27"/>
        <v>13.332000000000001</v>
      </c>
      <c r="N40" s="168">
        <f t="shared" si="28"/>
        <v>2.7170000000000001</v>
      </c>
      <c r="O40" s="168">
        <f t="shared" si="29"/>
        <v>1.1259999999999999</v>
      </c>
      <c r="P40" s="169">
        <f t="shared" si="30"/>
        <v>0</v>
      </c>
      <c r="Q40" s="170">
        <f t="shared" si="31"/>
        <v>76</v>
      </c>
      <c r="R40" s="171">
        <f t="shared" si="32"/>
        <v>18.053294514227101</v>
      </c>
      <c r="S40" s="143">
        <f t="shared" si="33"/>
        <v>123</v>
      </c>
      <c r="T40" s="143">
        <f t="shared" si="34"/>
        <v>51</v>
      </c>
      <c r="U40" t="s">
        <v>120</v>
      </c>
      <c r="V40" t="s">
        <v>124</v>
      </c>
      <c r="W40" s="4" t="s">
        <v>120</v>
      </c>
      <c r="X40" s="4" t="s">
        <v>124</v>
      </c>
      <c r="Y40" s="4" t="s">
        <v>260</v>
      </c>
      <c r="Z40" s="4" t="s">
        <v>204</v>
      </c>
      <c r="AA40" s="4" t="s">
        <v>205</v>
      </c>
      <c r="AB40" s="4">
        <v>534</v>
      </c>
      <c r="AC40" s="4">
        <v>4527.3360000000002</v>
      </c>
      <c r="AD40" s="4">
        <v>1439.298</v>
      </c>
      <c r="AE40" s="4">
        <v>3.1459999999999999</v>
      </c>
      <c r="AF40" s="4">
        <v>4</v>
      </c>
      <c r="AG40" s="4">
        <v>13.332000000000001</v>
      </c>
      <c r="AH40" s="4">
        <v>572.11855200000002</v>
      </c>
      <c r="AI40" s="4">
        <v>7.4049509999999996</v>
      </c>
      <c r="AJ40" s="4">
        <v>313.937434</v>
      </c>
      <c r="AK40" s="4">
        <v>985</v>
      </c>
      <c r="AL40" s="4">
        <v>123</v>
      </c>
      <c r="AM40" s="4">
        <v>51</v>
      </c>
      <c r="AN40" s="4">
        <v>76</v>
      </c>
      <c r="AO40" s="4">
        <v>7.9132819999999997</v>
      </c>
      <c r="AP40" s="4">
        <v>295.89999999999998</v>
      </c>
      <c r="AQ40" s="4">
        <v>0</v>
      </c>
      <c r="AR40" s="4">
        <v>871</v>
      </c>
      <c r="AS40" s="4">
        <v>271446</v>
      </c>
      <c r="AT40" s="4">
        <v>2.7170000000000001</v>
      </c>
      <c r="AU40" s="4">
        <v>1.1259999999999999</v>
      </c>
      <c r="AV40" s="4">
        <v>39668</v>
      </c>
      <c r="AW40" s="4">
        <v>0</v>
      </c>
      <c r="AX40" s="4">
        <v>1.18</v>
      </c>
      <c r="AY40">
        <v>0.83192307692307688</v>
      </c>
      <c r="AZ40" t="s">
        <v>67</v>
      </c>
      <c r="BA40" t="s">
        <v>657</v>
      </c>
      <c r="BB40">
        <v>2</v>
      </c>
      <c r="BC40" t="s">
        <v>658</v>
      </c>
      <c r="BD40">
        <v>9</v>
      </c>
      <c r="BE40">
        <v>40752.300999999999</v>
      </c>
      <c r="BF40">
        <v>0.15282859733490878</v>
      </c>
      <c r="BG40">
        <v>0.12714163693669525</v>
      </c>
      <c r="BH40">
        <v>209192.14</v>
      </c>
      <c r="BI40">
        <v>2.97722323601642E-2</v>
      </c>
      <c r="BJ40">
        <v>2.4768207151936599E-2</v>
      </c>
      <c r="BK40">
        <v>1</v>
      </c>
      <c r="BL40" t="s">
        <v>69</v>
      </c>
      <c r="BM40">
        <v>-1</v>
      </c>
      <c r="BN40" t="s">
        <v>615</v>
      </c>
    </row>
    <row r="41" spans="1:66">
      <c r="A41" s="144" t="str">
        <f t="shared" si="20"/>
        <v>해성운수</v>
      </c>
      <c r="B41" s="144" t="str">
        <f t="shared" si="1"/>
        <v>557</v>
      </c>
      <c r="C41" s="145" t="str">
        <f t="shared" si="21"/>
        <v>70바3891</v>
      </c>
      <c r="D41" s="133" t="str">
        <f t="shared" si="22"/>
        <v>소형</v>
      </c>
      <c r="E41" s="129" t="str">
        <f t="shared" si="16"/>
        <v>C</v>
      </c>
      <c r="F41" s="152">
        <f t="shared" si="17"/>
        <v>0.78049999999999997</v>
      </c>
      <c r="G41" s="153">
        <f t="shared" si="18"/>
        <v>3.1219999999999999</v>
      </c>
      <c r="H41" s="154">
        <f t="shared" si="19"/>
        <v>4</v>
      </c>
      <c r="I41" s="155">
        <f t="shared" si="23"/>
        <v>3935.8969999999999</v>
      </c>
      <c r="J41" s="156">
        <f t="shared" si="24"/>
        <v>1.886135024100016E-2</v>
      </c>
      <c r="K41" s="156">
        <f t="shared" si="25"/>
        <v>0.54991375493097605</v>
      </c>
      <c r="L41" s="156">
        <f t="shared" si="26"/>
        <v>0.24085996152846481</v>
      </c>
      <c r="M41" s="157">
        <f t="shared" si="27"/>
        <v>13.207000000000001</v>
      </c>
      <c r="N41" s="158">
        <f t="shared" si="28"/>
        <v>0.27900000000000003</v>
      </c>
      <c r="O41" s="158">
        <f t="shared" si="29"/>
        <v>0.66100000000000003</v>
      </c>
      <c r="P41" s="159">
        <f t="shared" si="30"/>
        <v>0</v>
      </c>
      <c r="Q41" s="160">
        <f t="shared" si="31"/>
        <v>79</v>
      </c>
      <c r="R41" s="161">
        <f t="shared" si="32"/>
        <v>18.430170375322774</v>
      </c>
      <c r="S41" s="146">
        <f t="shared" si="33"/>
        <v>11</v>
      </c>
      <c r="T41" s="146">
        <f t="shared" si="34"/>
        <v>26</v>
      </c>
      <c r="U41" t="s">
        <v>120</v>
      </c>
      <c r="V41" t="s">
        <v>124</v>
      </c>
      <c r="W41" t="s">
        <v>120</v>
      </c>
      <c r="X41" s="4" t="s">
        <v>124</v>
      </c>
      <c r="Y41" s="4" t="s">
        <v>261</v>
      </c>
      <c r="Z41" s="4" t="s">
        <v>204</v>
      </c>
      <c r="AA41" s="4" t="s">
        <v>205</v>
      </c>
      <c r="AB41" s="4">
        <v>534</v>
      </c>
      <c r="AC41" s="4">
        <v>3935.8969999999999</v>
      </c>
      <c r="AD41" s="4">
        <v>1260.509</v>
      </c>
      <c r="AE41" s="4">
        <v>3.1219999999999999</v>
      </c>
      <c r="AF41" s="4">
        <v>4</v>
      </c>
      <c r="AG41" s="4">
        <v>13.207000000000001</v>
      </c>
      <c r="AH41" s="4">
        <v>495.23410999999999</v>
      </c>
      <c r="AI41" s="4">
        <v>9.3407839999999993</v>
      </c>
      <c r="AJ41" s="4">
        <v>272.336049</v>
      </c>
      <c r="AK41" s="4">
        <v>948</v>
      </c>
      <c r="AL41" s="4">
        <v>11</v>
      </c>
      <c r="AM41" s="4">
        <v>26</v>
      </c>
      <c r="AN41" s="4">
        <v>79</v>
      </c>
      <c r="AO41" s="4">
        <v>7.9475480000000003</v>
      </c>
      <c r="AP41" s="4">
        <v>238.7</v>
      </c>
      <c r="AQ41" s="4">
        <v>0</v>
      </c>
      <c r="AR41" s="4">
        <v>719</v>
      </c>
      <c r="AS41" s="4">
        <v>241722</v>
      </c>
      <c r="AT41" s="4">
        <v>0.27900000000000003</v>
      </c>
      <c r="AU41" s="4">
        <v>0.66100000000000003</v>
      </c>
      <c r="AV41" s="4">
        <v>33827</v>
      </c>
      <c r="AW41" s="4">
        <v>0</v>
      </c>
      <c r="AX41" s="4">
        <v>1.1399999999999999</v>
      </c>
      <c r="AY41">
        <v>0.87759999999999994</v>
      </c>
      <c r="AZ41" t="s">
        <v>69</v>
      </c>
      <c r="BA41" t="s">
        <v>657</v>
      </c>
      <c r="BB41">
        <v>3</v>
      </c>
      <c r="BC41" t="s">
        <v>659</v>
      </c>
      <c r="BD41">
        <v>9</v>
      </c>
      <c r="BE41">
        <v>40752.300999999999</v>
      </c>
      <c r="BF41">
        <v>0.15631426554294445</v>
      </c>
      <c r="BG41">
        <v>0.13718139944048804</v>
      </c>
      <c r="BH41">
        <v>209192.14</v>
      </c>
      <c r="BI41">
        <v>3.0451268388955722E-2</v>
      </c>
      <c r="BJ41">
        <v>2.672403313814754E-2</v>
      </c>
      <c r="BK41">
        <v>1</v>
      </c>
      <c r="BL41" t="s">
        <v>68</v>
      </c>
      <c r="BM41">
        <v>-1</v>
      </c>
      <c r="BN41" t="s">
        <v>615</v>
      </c>
    </row>
    <row r="42" spans="1:66">
      <c r="A42" s="141" t="str">
        <f t="shared" si="20"/>
        <v>해성운수</v>
      </c>
      <c r="B42" s="141" t="str">
        <f t="shared" si="1"/>
        <v>557</v>
      </c>
      <c r="C42" s="142" t="str">
        <f t="shared" si="21"/>
        <v>70바3892</v>
      </c>
      <c r="D42" s="116" t="str">
        <f t="shared" si="22"/>
        <v>소형</v>
      </c>
      <c r="E42" s="112" t="str">
        <f t="shared" si="16"/>
        <v>D</v>
      </c>
      <c r="F42" s="162">
        <f t="shared" si="17"/>
        <v>0.74175000000000002</v>
      </c>
      <c r="G42" s="163">
        <f t="shared" si="18"/>
        <v>2.9670000000000001</v>
      </c>
      <c r="H42" s="164">
        <f t="shared" si="19"/>
        <v>4</v>
      </c>
      <c r="I42" s="165">
        <f t="shared" si="23"/>
        <v>4389.4219999999996</v>
      </c>
      <c r="J42" s="166">
        <f t="shared" si="24"/>
        <v>1.62990715450488E-2</v>
      </c>
      <c r="K42" s="166">
        <f t="shared" si="25"/>
        <v>0.54845058852380679</v>
      </c>
      <c r="L42" s="166">
        <f t="shared" si="26"/>
        <v>0.23306029814403811</v>
      </c>
      <c r="M42" s="167">
        <f t="shared" si="27"/>
        <v>13.346</v>
      </c>
      <c r="N42" s="168">
        <f t="shared" si="28"/>
        <v>1.2529999999999999</v>
      </c>
      <c r="O42" s="168">
        <f t="shared" si="29"/>
        <v>1.276</v>
      </c>
      <c r="P42" s="169">
        <f t="shared" si="30"/>
        <v>0</v>
      </c>
      <c r="Q42" s="170">
        <f t="shared" si="31"/>
        <v>79</v>
      </c>
      <c r="R42" s="171">
        <f t="shared" si="32"/>
        <v>18.277322784621905</v>
      </c>
      <c r="S42" s="143">
        <f t="shared" si="33"/>
        <v>55</v>
      </c>
      <c r="T42" s="143">
        <f t="shared" si="34"/>
        <v>56</v>
      </c>
      <c r="U42" t="s">
        <v>120</v>
      </c>
      <c r="V42" t="s">
        <v>124</v>
      </c>
      <c r="W42" t="s">
        <v>120</v>
      </c>
      <c r="X42" s="4" t="s">
        <v>124</v>
      </c>
      <c r="Y42" s="4" t="s">
        <v>262</v>
      </c>
      <c r="Z42" s="4" t="s">
        <v>204</v>
      </c>
      <c r="AA42" s="4" t="s">
        <v>205</v>
      </c>
      <c r="AB42" s="4">
        <v>534</v>
      </c>
      <c r="AC42" s="4">
        <v>4389.4219999999996</v>
      </c>
      <c r="AD42" s="4">
        <v>1479.6610000000001</v>
      </c>
      <c r="AE42" s="4">
        <v>2.9670000000000001</v>
      </c>
      <c r="AF42" s="4">
        <v>4</v>
      </c>
      <c r="AG42" s="4">
        <v>13.346</v>
      </c>
      <c r="AH42" s="4">
        <v>551.76688899999999</v>
      </c>
      <c r="AI42" s="4">
        <v>8.9932879999999997</v>
      </c>
      <c r="AJ42" s="4">
        <v>302.61687499999999</v>
      </c>
      <c r="AK42" s="4">
        <v>1023</v>
      </c>
      <c r="AL42" s="4">
        <v>55</v>
      </c>
      <c r="AM42" s="4">
        <v>56</v>
      </c>
      <c r="AN42" s="4">
        <v>79</v>
      </c>
      <c r="AO42" s="4">
        <v>7.9552100000000001</v>
      </c>
      <c r="AP42" s="4">
        <v>342</v>
      </c>
      <c r="AQ42" s="4">
        <v>0</v>
      </c>
      <c r="AR42" s="4">
        <v>850</v>
      </c>
      <c r="AS42" s="4">
        <v>273427</v>
      </c>
      <c r="AT42" s="4">
        <v>1.2529999999999999</v>
      </c>
      <c r="AU42" s="4">
        <v>1.276</v>
      </c>
      <c r="AV42" s="4">
        <v>37108</v>
      </c>
      <c r="AW42" s="4">
        <v>0</v>
      </c>
      <c r="AX42" s="4">
        <v>1.1000000000000001</v>
      </c>
      <c r="AY42">
        <v>0.83160000000000012</v>
      </c>
      <c r="AZ42" t="s">
        <v>67</v>
      </c>
      <c r="BA42" t="s">
        <v>657</v>
      </c>
      <c r="BB42">
        <v>3</v>
      </c>
      <c r="BC42" t="s">
        <v>660</v>
      </c>
      <c r="BD42">
        <v>8</v>
      </c>
      <c r="BE42">
        <v>40752.300999999999</v>
      </c>
      <c r="BF42">
        <v>0.16471759471937547</v>
      </c>
      <c r="BG42">
        <v>0.13697915176863265</v>
      </c>
      <c r="BH42">
        <v>209192.14</v>
      </c>
      <c r="BI42">
        <v>3.2088304082553004E-2</v>
      </c>
      <c r="BJ42">
        <v>2.668463367505108E-2</v>
      </c>
      <c r="BK42">
        <v>1</v>
      </c>
      <c r="BL42" t="s">
        <v>67</v>
      </c>
      <c r="BM42">
        <v>0</v>
      </c>
      <c r="BN42" t="s">
        <v>619</v>
      </c>
    </row>
    <row r="43" spans="1:66">
      <c r="A43" s="144" t="str">
        <f t="shared" si="20"/>
        <v>해성운수</v>
      </c>
      <c r="B43" s="144" t="str">
        <f t="shared" si="1"/>
        <v>560</v>
      </c>
      <c r="C43" s="145" t="str">
        <f t="shared" si="21"/>
        <v>71바5815</v>
      </c>
      <c r="D43" s="133" t="str">
        <f t="shared" si="22"/>
        <v>중형</v>
      </c>
      <c r="E43" s="129" t="str">
        <f t="shared" si="16"/>
        <v>C</v>
      </c>
      <c r="F43" s="152">
        <f t="shared" si="17"/>
        <v>0.70320000000000005</v>
      </c>
      <c r="G43" s="153">
        <f t="shared" si="18"/>
        <v>1.758</v>
      </c>
      <c r="H43" s="154">
        <f t="shared" si="19"/>
        <v>2.5</v>
      </c>
      <c r="I43" s="155">
        <f t="shared" si="23"/>
        <v>898.23</v>
      </c>
      <c r="J43" s="156">
        <f t="shared" si="24"/>
        <v>2.2760413264895852E-2</v>
      </c>
      <c r="K43" s="156">
        <f t="shared" si="25"/>
        <v>0.45484554001656835</v>
      </c>
      <c r="L43" s="156">
        <f t="shared" si="26"/>
        <v>0.17701479576500451</v>
      </c>
      <c r="M43" s="157">
        <f t="shared" si="27"/>
        <v>9.2249999999999996</v>
      </c>
      <c r="N43" s="158">
        <f t="shared" si="28"/>
        <v>0</v>
      </c>
      <c r="O43" s="158">
        <f t="shared" si="29"/>
        <v>0.66800000000000004</v>
      </c>
      <c r="P43" s="159">
        <f t="shared" si="30"/>
        <v>0</v>
      </c>
      <c r="Q43" s="160">
        <f t="shared" si="31"/>
        <v>74</v>
      </c>
      <c r="R43" s="161">
        <f t="shared" si="32"/>
        <v>16.389973904281444</v>
      </c>
      <c r="S43" s="146">
        <f t="shared" si="33"/>
        <v>0</v>
      </c>
      <c r="T43" s="146">
        <f t="shared" si="34"/>
        <v>6</v>
      </c>
      <c r="U43" t="s">
        <v>120</v>
      </c>
      <c r="V43" t="s">
        <v>125</v>
      </c>
      <c r="W43" s="4" t="s">
        <v>120</v>
      </c>
      <c r="X43" s="4" t="s">
        <v>125</v>
      </c>
      <c r="Y43" s="4" t="s">
        <v>263</v>
      </c>
      <c r="Z43" s="4" t="s">
        <v>206</v>
      </c>
      <c r="AA43" s="4" t="s">
        <v>48</v>
      </c>
      <c r="AB43" s="4">
        <v>534</v>
      </c>
      <c r="AC43" s="4">
        <v>898.23</v>
      </c>
      <c r="AD43" s="4">
        <v>510.92099999999999</v>
      </c>
      <c r="AE43" s="4">
        <v>1.758</v>
      </c>
      <c r="AF43" s="4">
        <v>2.5</v>
      </c>
      <c r="AG43" s="4">
        <v>9.2249999999999996</v>
      </c>
      <c r="AH43" s="4">
        <v>104.908596</v>
      </c>
      <c r="AI43" s="4">
        <v>2.3877630000000001</v>
      </c>
      <c r="AJ43" s="4">
        <v>47.717207000000002</v>
      </c>
      <c r="AK43" s="4">
        <v>159</v>
      </c>
      <c r="AL43" s="4">
        <v>0</v>
      </c>
      <c r="AM43" s="4">
        <v>6</v>
      </c>
      <c r="AN43" s="4">
        <v>74</v>
      </c>
      <c r="AO43" s="4">
        <v>8.5620239999999992</v>
      </c>
      <c r="AP43" s="4">
        <v>12.1</v>
      </c>
      <c r="AQ43" s="4">
        <v>0</v>
      </c>
      <c r="AR43" s="4">
        <v>152</v>
      </c>
      <c r="AS43" s="4">
        <v>27610</v>
      </c>
      <c r="AT43" s="4">
        <v>0</v>
      </c>
      <c r="AU43" s="4">
        <v>0.66800000000000004</v>
      </c>
      <c r="AV43" s="4">
        <v>6921</v>
      </c>
      <c r="AW43" s="4">
        <v>0</v>
      </c>
      <c r="AX43" s="4">
        <v>0.57999999999999996</v>
      </c>
      <c r="AY43">
        <v>0.89280000000000004</v>
      </c>
      <c r="AZ43" t="s">
        <v>69</v>
      </c>
      <c r="BA43" t="s">
        <v>657</v>
      </c>
      <c r="BB43">
        <v>2</v>
      </c>
      <c r="BC43" t="s">
        <v>661</v>
      </c>
      <c r="BD43">
        <v>3</v>
      </c>
      <c r="BE43">
        <v>40752.300999999999</v>
      </c>
      <c r="BF43">
        <v>5.2356994516702261E-2</v>
      </c>
      <c r="BG43">
        <v>4.6744324704511779E-2</v>
      </c>
      <c r="BH43">
        <v>209192.14</v>
      </c>
      <c r="BI43">
        <v>1.0199561035132582E-2</v>
      </c>
      <c r="BJ43">
        <v>9.1061680921663696E-3</v>
      </c>
      <c r="BK43">
        <v>1</v>
      </c>
      <c r="BL43" t="s">
        <v>69</v>
      </c>
      <c r="BM43">
        <v>0</v>
      </c>
      <c r="BN43" t="s">
        <v>619</v>
      </c>
    </row>
    <row r="44" spans="1:66">
      <c r="A44" s="141" t="str">
        <f t="shared" si="20"/>
        <v>해성운수</v>
      </c>
      <c r="B44" s="141" t="str">
        <f t="shared" si="1"/>
        <v>560</v>
      </c>
      <c r="C44" s="142" t="str">
        <f t="shared" si="21"/>
        <v>71바5816</v>
      </c>
      <c r="D44" s="116" t="str">
        <f t="shared" si="22"/>
        <v>중형</v>
      </c>
      <c r="E44" s="112" t="str">
        <f t="shared" si="16"/>
        <v>C</v>
      </c>
      <c r="F44" s="162">
        <f t="shared" si="17"/>
        <v>0.71079999999999999</v>
      </c>
      <c r="G44" s="163">
        <f t="shared" si="18"/>
        <v>1.7769999999999999</v>
      </c>
      <c r="H44" s="164">
        <f t="shared" si="19"/>
        <v>2.5</v>
      </c>
      <c r="I44" s="165">
        <f t="shared" si="23"/>
        <v>3947.098</v>
      </c>
      <c r="J44" s="166">
        <f t="shared" si="24"/>
        <v>2.1774038734445025E-2</v>
      </c>
      <c r="K44" s="166">
        <f t="shared" si="25"/>
        <v>0.47638210862165681</v>
      </c>
      <c r="L44" s="166">
        <f t="shared" si="26"/>
        <v>0.11324775822642356</v>
      </c>
      <c r="M44" s="167">
        <f t="shared" si="27"/>
        <v>10.334</v>
      </c>
      <c r="N44" s="168">
        <f t="shared" si="28"/>
        <v>0</v>
      </c>
      <c r="O44" s="168">
        <f t="shared" si="29"/>
        <v>2.8119999999999998</v>
      </c>
      <c r="P44" s="169">
        <f t="shared" si="30"/>
        <v>0</v>
      </c>
      <c r="Q44" s="170">
        <f t="shared" si="31"/>
        <v>80</v>
      </c>
      <c r="R44" s="171">
        <f t="shared" si="32"/>
        <v>17.403296664273416</v>
      </c>
      <c r="S44" s="143">
        <f t="shared" si="33"/>
        <v>0</v>
      </c>
      <c r="T44" s="143">
        <f t="shared" si="34"/>
        <v>111</v>
      </c>
      <c r="U44" t="s">
        <v>120</v>
      </c>
      <c r="V44" t="s">
        <v>125</v>
      </c>
      <c r="W44" t="s">
        <v>120</v>
      </c>
      <c r="X44" s="4" t="s">
        <v>125</v>
      </c>
      <c r="Y44" s="4" t="s">
        <v>264</v>
      </c>
      <c r="Z44" s="4" t="s">
        <v>206</v>
      </c>
      <c r="AA44" s="4" t="s">
        <v>48</v>
      </c>
      <c r="AB44" s="4">
        <v>534</v>
      </c>
      <c r="AC44" s="4">
        <v>3947.098</v>
      </c>
      <c r="AD44" s="4">
        <v>2221.3159999999998</v>
      </c>
      <c r="AE44" s="4">
        <v>1.7769999999999999</v>
      </c>
      <c r="AF44" s="4">
        <v>2.5</v>
      </c>
      <c r="AG44" s="4">
        <v>10.334</v>
      </c>
      <c r="AH44" s="4">
        <v>451.93687399999999</v>
      </c>
      <c r="AI44" s="4">
        <v>9.8404910000000001</v>
      </c>
      <c r="AJ44" s="4">
        <v>215.29464100000001</v>
      </c>
      <c r="AK44" s="4">
        <v>447</v>
      </c>
      <c r="AL44" s="4">
        <v>0</v>
      </c>
      <c r="AM44" s="4">
        <v>111</v>
      </c>
      <c r="AN44" s="4">
        <v>80</v>
      </c>
      <c r="AO44" s="4">
        <v>8.7337369999999996</v>
      </c>
      <c r="AP44" s="4">
        <v>235.4</v>
      </c>
      <c r="AQ44" s="4">
        <v>0</v>
      </c>
      <c r="AR44" s="4">
        <v>706</v>
      </c>
      <c r="AS44" s="4">
        <v>146365</v>
      </c>
      <c r="AT44" s="4">
        <v>0</v>
      </c>
      <c r="AU44" s="4">
        <v>2.8119999999999998</v>
      </c>
      <c r="AV44" s="4">
        <v>29054</v>
      </c>
      <c r="AW44" s="4">
        <v>0</v>
      </c>
      <c r="AX44" s="4">
        <v>0.59</v>
      </c>
      <c r="AY44">
        <v>0.87730769230769234</v>
      </c>
      <c r="AZ44" t="s">
        <v>69</v>
      </c>
      <c r="BA44" t="s">
        <v>657</v>
      </c>
      <c r="BB44">
        <v>4</v>
      </c>
      <c r="BC44" t="s">
        <v>662</v>
      </c>
      <c r="BD44">
        <v>9</v>
      </c>
      <c r="BE44">
        <v>40752.300999999999</v>
      </c>
      <c r="BF44">
        <v>0.16046644826263923</v>
      </c>
      <c r="BG44">
        <v>0.14077844941810772</v>
      </c>
      <c r="BH44">
        <v>209192.14</v>
      </c>
      <c r="BI44">
        <v>3.1260146772244882E-2</v>
      </c>
      <c r="BJ44">
        <v>2.7424767225957915E-2</v>
      </c>
      <c r="BK44">
        <v>1</v>
      </c>
      <c r="BL44" t="s">
        <v>69</v>
      </c>
      <c r="BM44">
        <v>0</v>
      </c>
      <c r="BN44" t="s">
        <v>619</v>
      </c>
    </row>
    <row r="45" spans="1:66">
      <c r="A45" s="144" t="str">
        <f t="shared" si="20"/>
        <v>해성운수</v>
      </c>
      <c r="B45" s="144" t="str">
        <f t="shared" si="1"/>
        <v>560</v>
      </c>
      <c r="C45" s="145" t="str">
        <f t="shared" si="21"/>
        <v>71바5817</v>
      </c>
      <c r="D45" s="133" t="str">
        <f t="shared" si="22"/>
        <v>중형</v>
      </c>
      <c r="E45" s="129" t="str">
        <f t="shared" si="16"/>
        <v>D</v>
      </c>
      <c r="F45" s="152">
        <f t="shared" si="17"/>
        <v>0.76639999999999997</v>
      </c>
      <c r="G45" s="153">
        <f t="shared" si="18"/>
        <v>1.9159999999999999</v>
      </c>
      <c r="H45" s="154">
        <f t="shared" si="19"/>
        <v>2.5</v>
      </c>
      <c r="I45" s="155">
        <f t="shared" si="23"/>
        <v>4895.4690000000001</v>
      </c>
      <c r="J45" s="156">
        <f t="shared" si="24"/>
        <v>1.6026770249835263E-2</v>
      </c>
      <c r="K45" s="156">
        <f t="shared" si="25"/>
        <v>0.43403731215177688</v>
      </c>
      <c r="L45" s="156">
        <f t="shared" si="26"/>
        <v>0.14932175037774725</v>
      </c>
      <c r="M45" s="157">
        <f t="shared" si="27"/>
        <v>7.8150000000000004</v>
      </c>
      <c r="N45" s="158">
        <f t="shared" si="28"/>
        <v>0.02</v>
      </c>
      <c r="O45" s="158">
        <f t="shared" si="29"/>
        <v>0.81699999999999995</v>
      </c>
      <c r="P45" s="159">
        <f t="shared" si="30"/>
        <v>0</v>
      </c>
      <c r="Q45" s="160">
        <f t="shared" si="31"/>
        <v>79</v>
      </c>
      <c r="R45" s="161">
        <f t="shared" si="32"/>
        <v>16.309813538187797</v>
      </c>
      <c r="S45" s="146">
        <f t="shared" si="33"/>
        <v>1</v>
      </c>
      <c r="T45" s="146">
        <f t="shared" si="34"/>
        <v>40</v>
      </c>
      <c r="U45" t="s">
        <v>120</v>
      </c>
      <c r="V45" t="s">
        <v>125</v>
      </c>
      <c r="W45" t="s">
        <v>120</v>
      </c>
      <c r="X45" s="4" t="s">
        <v>125</v>
      </c>
      <c r="Y45" s="4" t="s">
        <v>265</v>
      </c>
      <c r="Z45" s="4" t="s">
        <v>206</v>
      </c>
      <c r="AA45" s="4" t="s">
        <v>48</v>
      </c>
      <c r="AB45" s="4">
        <v>534</v>
      </c>
      <c r="AC45" s="4">
        <v>4895.4690000000001</v>
      </c>
      <c r="AD45" s="4">
        <v>2555.3969999999999</v>
      </c>
      <c r="AE45" s="4">
        <v>1.9159999999999999</v>
      </c>
      <c r="AF45" s="4">
        <v>2.5</v>
      </c>
      <c r="AG45" s="4">
        <v>7.8150000000000004</v>
      </c>
      <c r="AH45" s="4">
        <v>545.79961300000002</v>
      </c>
      <c r="AI45" s="4">
        <v>8.7474050000000005</v>
      </c>
      <c r="AJ45" s="4">
        <v>236.89739700000001</v>
      </c>
      <c r="AK45" s="4">
        <v>731</v>
      </c>
      <c r="AL45" s="4">
        <v>1</v>
      </c>
      <c r="AM45" s="4">
        <v>40</v>
      </c>
      <c r="AN45" s="4">
        <v>79</v>
      </c>
      <c r="AO45" s="4">
        <v>8.9693520000000007</v>
      </c>
      <c r="AP45" s="4">
        <v>31.2</v>
      </c>
      <c r="AQ45" s="4">
        <v>0</v>
      </c>
      <c r="AR45" s="4">
        <v>739</v>
      </c>
      <c r="AS45" s="4">
        <v>141916</v>
      </c>
      <c r="AT45" s="4">
        <v>0.02</v>
      </c>
      <c r="AU45" s="4">
        <v>0.81699999999999995</v>
      </c>
      <c r="AV45" s="4">
        <v>34097</v>
      </c>
      <c r="AW45" s="4">
        <v>0</v>
      </c>
      <c r="AX45" s="4">
        <v>0.57999999999999996</v>
      </c>
      <c r="AY45">
        <v>0.8323076923076923</v>
      </c>
      <c r="AZ45" t="s">
        <v>67</v>
      </c>
      <c r="BA45" t="s">
        <v>657</v>
      </c>
      <c r="BB45">
        <v>1</v>
      </c>
      <c r="BC45" t="s">
        <v>663</v>
      </c>
      <c r="BD45">
        <v>6</v>
      </c>
      <c r="BE45">
        <v>40752.300999999999</v>
      </c>
      <c r="BF45">
        <v>0.15194430370937828</v>
      </c>
      <c r="BG45">
        <v>0.12646441277965176</v>
      </c>
      <c r="BH45">
        <v>209192.14</v>
      </c>
      <c r="BI45">
        <v>2.9599964893518464E-2</v>
      </c>
      <c r="BJ45">
        <v>2.463627847291306E-2</v>
      </c>
      <c r="BK45">
        <v>1</v>
      </c>
      <c r="BL45" t="s">
        <v>69</v>
      </c>
      <c r="BM45">
        <v>-1</v>
      </c>
      <c r="BN45" t="s">
        <v>615</v>
      </c>
    </row>
    <row r="46" spans="1:66">
      <c r="A46" s="141" t="str">
        <f t="shared" si="20"/>
        <v>해성운수</v>
      </c>
      <c r="B46" s="141" t="str">
        <f t="shared" si="1"/>
        <v>560</v>
      </c>
      <c r="C46" s="142" t="str">
        <f t="shared" si="21"/>
        <v>71바5818</v>
      </c>
      <c r="D46" s="116" t="str">
        <f t="shared" si="22"/>
        <v>중형</v>
      </c>
      <c r="E46" s="112" t="str">
        <f t="shared" si="16"/>
        <v>C</v>
      </c>
      <c r="F46" s="162">
        <f t="shared" si="17"/>
        <v>0.76479999999999992</v>
      </c>
      <c r="G46" s="163">
        <f t="shared" si="18"/>
        <v>1.9119999999999999</v>
      </c>
      <c r="H46" s="164">
        <f t="shared" si="19"/>
        <v>2.5</v>
      </c>
      <c r="I46" s="165">
        <f t="shared" si="23"/>
        <v>3768.5320000000002</v>
      </c>
      <c r="J46" s="166">
        <f t="shared" si="24"/>
        <v>2.0784883697264566E-2</v>
      </c>
      <c r="K46" s="166">
        <f t="shared" si="25"/>
        <v>0.44516990826070474</v>
      </c>
      <c r="L46" s="166">
        <f t="shared" si="26"/>
        <v>8.2260147983352669E-2</v>
      </c>
      <c r="M46" s="167">
        <f t="shared" si="27"/>
        <v>8.2360000000000007</v>
      </c>
      <c r="N46" s="168">
        <f t="shared" si="28"/>
        <v>0</v>
      </c>
      <c r="O46" s="168">
        <f t="shared" si="29"/>
        <v>0.79600000000000004</v>
      </c>
      <c r="P46" s="169">
        <f t="shared" si="30"/>
        <v>4.6666666666666662E-2</v>
      </c>
      <c r="Q46" s="170">
        <f t="shared" si="31"/>
        <v>88</v>
      </c>
      <c r="R46" s="171">
        <f t="shared" si="32"/>
        <v>16.182403184769527</v>
      </c>
      <c r="S46" s="143">
        <f t="shared" si="33"/>
        <v>0</v>
      </c>
      <c r="T46" s="143">
        <f t="shared" si="34"/>
        <v>30</v>
      </c>
      <c r="U46" t="s">
        <v>120</v>
      </c>
      <c r="V46" t="s">
        <v>125</v>
      </c>
      <c r="W46" s="4" t="s">
        <v>120</v>
      </c>
      <c r="X46" s="4" t="s">
        <v>125</v>
      </c>
      <c r="Y46" s="4" t="s">
        <v>266</v>
      </c>
      <c r="Z46" s="4" t="s">
        <v>206</v>
      </c>
      <c r="AA46" s="4" t="s">
        <v>48</v>
      </c>
      <c r="AB46" s="4">
        <v>534</v>
      </c>
      <c r="AC46" s="4">
        <v>3768.5320000000002</v>
      </c>
      <c r="AD46" s="4">
        <v>1970.827</v>
      </c>
      <c r="AE46" s="4">
        <v>1.9119999999999999</v>
      </c>
      <c r="AF46" s="4">
        <v>2.5</v>
      </c>
      <c r="AG46" s="4">
        <v>8.2360000000000007</v>
      </c>
      <c r="AH46" s="4">
        <v>436.06493699999999</v>
      </c>
      <c r="AI46" s="4">
        <v>9.0635589999999997</v>
      </c>
      <c r="AJ46" s="4">
        <v>194.12298799999999</v>
      </c>
      <c r="AK46" s="4">
        <v>310</v>
      </c>
      <c r="AL46" s="4">
        <v>0</v>
      </c>
      <c r="AM46" s="4">
        <v>30</v>
      </c>
      <c r="AN46" s="4">
        <v>88</v>
      </c>
      <c r="AO46" s="4">
        <v>8.6421340000000004</v>
      </c>
      <c r="AP46" s="4">
        <v>21.8</v>
      </c>
      <c r="AQ46" s="4">
        <v>2.8</v>
      </c>
      <c r="AR46" s="4">
        <v>605</v>
      </c>
      <c r="AS46" s="4">
        <v>116249</v>
      </c>
      <c r="AT46" s="4">
        <v>0</v>
      </c>
      <c r="AU46" s="4">
        <v>0.79600000000000004</v>
      </c>
      <c r="AV46" s="4">
        <v>24853</v>
      </c>
      <c r="AW46" s="4">
        <v>0</v>
      </c>
      <c r="AX46" s="4">
        <v>0.6</v>
      </c>
      <c r="AY46">
        <v>0.8972</v>
      </c>
      <c r="AZ46" t="s">
        <v>69</v>
      </c>
      <c r="BA46" t="s">
        <v>657</v>
      </c>
      <c r="BB46">
        <v>1</v>
      </c>
      <c r="BC46" t="s">
        <v>664</v>
      </c>
      <c r="BD46">
        <v>9</v>
      </c>
      <c r="BE46">
        <v>40752.300999999999</v>
      </c>
      <c r="BF46">
        <v>0.16137179591405157</v>
      </c>
      <c r="BG46">
        <v>0.14478277529408706</v>
      </c>
      <c r="BH46">
        <v>209192.14</v>
      </c>
      <c r="BI46">
        <v>3.1436515731422796E-2</v>
      </c>
      <c r="BJ46">
        <v>2.8204841914232531E-2</v>
      </c>
      <c r="BK46">
        <v>1</v>
      </c>
      <c r="BL46" t="s">
        <v>68</v>
      </c>
      <c r="BM46">
        <v>-1</v>
      </c>
      <c r="BN46" t="s">
        <v>615</v>
      </c>
    </row>
    <row r="47" spans="1:66">
      <c r="A47" s="144" t="str">
        <f t="shared" si="20"/>
        <v>해성운수</v>
      </c>
      <c r="B47" s="144" t="str">
        <f t="shared" si="1"/>
        <v>560</v>
      </c>
      <c r="C47" s="145" t="str">
        <f t="shared" si="21"/>
        <v>71바6854</v>
      </c>
      <c r="D47" s="133" t="str">
        <f t="shared" si="22"/>
        <v>중형</v>
      </c>
      <c r="E47" s="129" t="str">
        <f t="shared" si="16"/>
        <v>C</v>
      </c>
      <c r="F47" s="152">
        <f t="shared" si="17"/>
        <v>0.75080000000000002</v>
      </c>
      <c r="G47" s="153">
        <f t="shared" si="18"/>
        <v>1.877</v>
      </c>
      <c r="H47" s="154">
        <f t="shared" si="19"/>
        <v>2.5</v>
      </c>
      <c r="I47" s="155">
        <f t="shared" si="23"/>
        <v>4141.3649999999998</v>
      </c>
      <c r="J47" s="156">
        <f t="shared" si="24"/>
        <v>2.3650222036775206E-2</v>
      </c>
      <c r="K47" s="156">
        <f t="shared" si="25"/>
        <v>0.45797566370733928</v>
      </c>
      <c r="L47" s="156">
        <f t="shared" si="26"/>
        <v>0.13304792019056519</v>
      </c>
      <c r="M47" s="157">
        <f t="shared" si="27"/>
        <v>8.4740000000000002</v>
      </c>
      <c r="N47" s="158">
        <f t="shared" si="28"/>
        <v>0</v>
      </c>
      <c r="O47" s="158">
        <f t="shared" si="29"/>
        <v>1.98</v>
      </c>
      <c r="P47" s="159">
        <f t="shared" si="30"/>
        <v>0</v>
      </c>
      <c r="Q47" s="160">
        <f t="shared" si="31"/>
        <v>81</v>
      </c>
      <c r="R47" s="161">
        <f t="shared" si="32"/>
        <v>16.690112575909847</v>
      </c>
      <c r="S47" s="146">
        <f t="shared" si="33"/>
        <v>0</v>
      </c>
      <c r="T47" s="146">
        <f t="shared" si="34"/>
        <v>82</v>
      </c>
      <c r="U47" t="s">
        <v>120</v>
      </c>
      <c r="V47" t="s">
        <v>125</v>
      </c>
      <c r="W47" t="s">
        <v>120</v>
      </c>
      <c r="X47" s="4" t="s">
        <v>125</v>
      </c>
      <c r="Y47" s="4" t="s">
        <v>267</v>
      </c>
      <c r="Z47" s="4" t="s">
        <v>206</v>
      </c>
      <c r="AA47" s="4" t="s">
        <v>48</v>
      </c>
      <c r="AB47" s="4">
        <v>534</v>
      </c>
      <c r="AC47" s="4">
        <v>4141.3649999999998</v>
      </c>
      <c r="AD47" s="4">
        <v>2206.6039999999998</v>
      </c>
      <c r="AE47" s="4">
        <v>1.877</v>
      </c>
      <c r="AF47" s="4">
        <v>2.5</v>
      </c>
      <c r="AG47" s="4">
        <v>8.4740000000000002</v>
      </c>
      <c r="AH47" s="4">
        <v>478.67520999999999</v>
      </c>
      <c r="AI47" s="4">
        <v>11.320774999999999</v>
      </c>
      <c r="AJ47" s="4">
        <v>219.221597</v>
      </c>
      <c r="AK47" s="4">
        <v>551</v>
      </c>
      <c r="AL47" s="4">
        <v>0</v>
      </c>
      <c r="AM47" s="4">
        <v>82</v>
      </c>
      <c r="AN47" s="4">
        <v>81</v>
      </c>
      <c r="AO47" s="4">
        <v>8.6517219999999995</v>
      </c>
      <c r="AP47" s="4">
        <v>137</v>
      </c>
      <c r="AQ47" s="4">
        <v>0</v>
      </c>
      <c r="AR47" s="4">
        <v>699</v>
      </c>
      <c r="AS47" s="4">
        <v>148654</v>
      </c>
      <c r="AT47" s="4">
        <v>0</v>
      </c>
      <c r="AU47" s="4">
        <v>1.98</v>
      </c>
      <c r="AV47" s="4">
        <v>26561</v>
      </c>
      <c r="AW47" s="4">
        <v>0</v>
      </c>
      <c r="AX47" s="4">
        <v>0.57999999999999996</v>
      </c>
      <c r="AY47">
        <v>0.85640000000000005</v>
      </c>
      <c r="AZ47" t="s">
        <v>69</v>
      </c>
      <c r="BA47" t="s">
        <v>665</v>
      </c>
      <c r="BB47">
        <v>1</v>
      </c>
      <c r="BC47" t="s">
        <v>666</v>
      </c>
      <c r="BD47">
        <v>6</v>
      </c>
      <c r="BE47">
        <v>25909.666000000001</v>
      </c>
      <c r="BF47">
        <v>0.20909625002499066</v>
      </c>
      <c r="BG47">
        <v>0.17907002852140202</v>
      </c>
      <c r="BH47">
        <v>209192.14</v>
      </c>
      <c r="BI47">
        <v>2.5897789467615749E-2</v>
      </c>
      <c r="BJ47">
        <v>2.2178866900066128E-2</v>
      </c>
      <c r="BK47">
        <v>1</v>
      </c>
      <c r="BL47" t="s">
        <v>66</v>
      </c>
      <c r="BM47">
        <v>-2</v>
      </c>
      <c r="BN47" t="s">
        <v>615</v>
      </c>
    </row>
    <row r="48" spans="1:66">
      <c r="A48" s="141" t="str">
        <f t="shared" si="20"/>
        <v>해성운수</v>
      </c>
      <c r="B48" s="141" t="str">
        <f t="shared" si="1"/>
        <v>564</v>
      </c>
      <c r="C48" s="142" t="str">
        <f t="shared" si="21"/>
        <v>71바5771</v>
      </c>
      <c r="D48" s="116" t="str">
        <f t="shared" si="22"/>
        <v>소형</v>
      </c>
      <c r="E48" s="112" t="str">
        <f t="shared" si="16"/>
        <v>F</v>
      </c>
      <c r="F48" s="162">
        <f t="shared" si="17"/>
        <v>0.71525000000000005</v>
      </c>
      <c r="G48" s="163">
        <f t="shared" si="18"/>
        <v>2.8610000000000002</v>
      </c>
      <c r="H48" s="164">
        <f t="shared" si="19"/>
        <v>4</v>
      </c>
      <c r="I48" s="165">
        <f t="shared" si="23"/>
        <v>2776.096</v>
      </c>
      <c r="J48" s="166">
        <f t="shared" si="24"/>
        <v>1.8716477720864731E-2</v>
      </c>
      <c r="K48" s="166">
        <f t="shared" si="25"/>
        <v>0.50856540498099145</v>
      </c>
      <c r="L48" s="166">
        <f t="shared" si="26"/>
        <v>0.20496409346074487</v>
      </c>
      <c r="M48" s="167">
        <f t="shared" si="27"/>
        <v>9.1539999999999999</v>
      </c>
      <c r="N48" s="168">
        <f t="shared" si="28"/>
        <v>1.369</v>
      </c>
      <c r="O48" s="168">
        <f t="shared" si="29"/>
        <v>1.081</v>
      </c>
      <c r="P48" s="169">
        <f t="shared" si="30"/>
        <v>0</v>
      </c>
      <c r="Q48" s="170">
        <f t="shared" si="31"/>
        <v>78</v>
      </c>
      <c r="R48" s="171">
        <f t="shared" si="32"/>
        <v>18.081579140488117</v>
      </c>
      <c r="S48" s="143">
        <f t="shared" si="33"/>
        <v>38</v>
      </c>
      <c r="T48" s="143">
        <f t="shared" si="34"/>
        <v>30</v>
      </c>
      <c r="U48" t="s">
        <v>120</v>
      </c>
      <c r="V48" t="s">
        <v>126</v>
      </c>
      <c r="W48" t="s">
        <v>120</v>
      </c>
      <c r="X48" s="4" t="s">
        <v>126</v>
      </c>
      <c r="Y48" s="4" t="s">
        <v>268</v>
      </c>
      <c r="Z48" s="4" t="s">
        <v>204</v>
      </c>
      <c r="AA48" s="4" t="s">
        <v>205</v>
      </c>
      <c r="AB48" s="4">
        <v>534</v>
      </c>
      <c r="AC48" s="4">
        <v>2776.096</v>
      </c>
      <c r="AD48" s="4">
        <v>970.33199999999999</v>
      </c>
      <c r="AE48" s="4">
        <v>2.8610000000000002</v>
      </c>
      <c r="AF48" s="4">
        <v>4</v>
      </c>
      <c r="AG48" s="4">
        <v>9.1539999999999999</v>
      </c>
      <c r="AH48" s="4">
        <v>324.78493500000002</v>
      </c>
      <c r="AI48" s="4">
        <v>6.07883</v>
      </c>
      <c r="AJ48" s="4">
        <v>165.17438200000001</v>
      </c>
      <c r="AK48" s="4">
        <v>569</v>
      </c>
      <c r="AL48" s="4">
        <v>38</v>
      </c>
      <c r="AM48" s="4">
        <v>30</v>
      </c>
      <c r="AN48" s="4">
        <v>78</v>
      </c>
      <c r="AO48" s="4">
        <v>8.5474899999999998</v>
      </c>
      <c r="AP48" s="4">
        <v>126.9</v>
      </c>
      <c r="AQ48" s="4">
        <v>0</v>
      </c>
      <c r="AR48" s="4">
        <v>299</v>
      </c>
      <c r="AS48" s="4">
        <v>102938</v>
      </c>
      <c r="AT48" s="4">
        <v>1.369</v>
      </c>
      <c r="AU48" s="4">
        <v>1.081</v>
      </c>
      <c r="AV48" s="4">
        <v>0</v>
      </c>
      <c r="AW48" s="4">
        <v>0</v>
      </c>
      <c r="AX48" s="4">
        <v>0.85</v>
      </c>
      <c r="AY48">
        <v>0.74653846153846148</v>
      </c>
      <c r="AZ48" t="s">
        <v>70</v>
      </c>
      <c r="BA48" t="s">
        <v>665</v>
      </c>
      <c r="BB48">
        <v>1</v>
      </c>
      <c r="BC48" t="s">
        <v>667</v>
      </c>
      <c r="BD48">
        <v>1</v>
      </c>
      <c r="BE48">
        <v>25909.666000000001</v>
      </c>
      <c r="BF48">
        <v>0.14505385750630673</v>
      </c>
      <c r="BG48">
        <v>0.10828828362297743</v>
      </c>
      <c r="BH48">
        <v>209192.14</v>
      </c>
      <c r="BI48">
        <v>1.7965765826574553E-2</v>
      </c>
      <c r="BJ48">
        <v>1.3412135180531233E-2</v>
      </c>
      <c r="BK48">
        <v>1</v>
      </c>
      <c r="BL48" t="s">
        <v>70</v>
      </c>
      <c r="BM48">
        <v>0</v>
      </c>
      <c r="BN48" t="s">
        <v>619</v>
      </c>
    </row>
    <row r="49" spans="1:66">
      <c r="A49" s="144" t="str">
        <f t="shared" si="20"/>
        <v>해성운수</v>
      </c>
      <c r="B49" s="144" t="str">
        <f t="shared" si="1"/>
        <v>564</v>
      </c>
      <c r="C49" s="145" t="str">
        <f t="shared" si="21"/>
        <v>71바5772</v>
      </c>
      <c r="D49" s="133" t="str">
        <f t="shared" si="22"/>
        <v>소형</v>
      </c>
      <c r="E49" s="129" t="str">
        <f t="shared" si="16"/>
        <v>A</v>
      </c>
      <c r="F49" s="152">
        <f t="shared" si="17"/>
        <v>0.73199999999999998</v>
      </c>
      <c r="G49" s="153">
        <f t="shared" si="18"/>
        <v>2.9279999999999999</v>
      </c>
      <c r="H49" s="154">
        <f t="shared" si="19"/>
        <v>4</v>
      </c>
      <c r="I49" s="155">
        <f t="shared" si="23"/>
        <v>4721.549</v>
      </c>
      <c r="J49" s="156">
        <f t="shared" si="24"/>
        <v>5.339359207360575E-2</v>
      </c>
      <c r="K49" s="156">
        <f t="shared" si="25"/>
        <v>0.46512631936508886</v>
      </c>
      <c r="L49" s="156">
        <f t="shared" si="26"/>
        <v>0.20374669414634899</v>
      </c>
      <c r="M49" s="157">
        <f t="shared" si="27"/>
        <v>9.6929999999999996</v>
      </c>
      <c r="N49" s="158">
        <f t="shared" si="28"/>
        <v>0.57199999999999995</v>
      </c>
      <c r="O49" s="158">
        <f t="shared" si="29"/>
        <v>2.2029999999999998</v>
      </c>
      <c r="P49" s="159">
        <f t="shared" si="30"/>
        <v>0.1</v>
      </c>
      <c r="Q49" s="160">
        <f t="shared" si="31"/>
        <v>81</v>
      </c>
      <c r="R49" s="161">
        <f t="shared" si="32"/>
        <v>18.106164195446652</v>
      </c>
      <c r="S49" s="146">
        <f t="shared" si="33"/>
        <v>27</v>
      </c>
      <c r="T49" s="146">
        <f t="shared" si="34"/>
        <v>104</v>
      </c>
      <c r="U49" t="s">
        <v>120</v>
      </c>
      <c r="V49" t="s">
        <v>126</v>
      </c>
      <c r="W49" s="4" t="s">
        <v>120</v>
      </c>
      <c r="X49" s="4" t="s">
        <v>126</v>
      </c>
      <c r="Y49" s="4" t="s">
        <v>269</v>
      </c>
      <c r="Z49" s="4" t="s">
        <v>204</v>
      </c>
      <c r="AA49" s="4" t="s">
        <v>205</v>
      </c>
      <c r="AB49" s="4">
        <v>534</v>
      </c>
      <c r="AC49" s="4">
        <v>4721.549</v>
      </c>
      <c r="AD49" s="4">
        <v>1612.489</v>
      </c>
      <c r="AE49" s="4">
        <v>2.9279999999999999</v>
      </c>
      <c r="AF49" s="4">
        <v>4</v>
      </c>
      <c r="AG49" s="4">
        <v>9.6929999999999996</v>
      </c>
      <c r="AH49" s="4">
        <v>541.60132099999998</v>
      </c>
      <c r="AI49" s="4">
        <v>28.918040000000001</v>
      </c>
      <c r="AJ49" s="4">
        <v>251.91302899999999</v>
      </c>
      <c r="AK49" s="4">
        <v>962</v>
      </c>
      <c r="AL49" s="4">
        <v>27</v>
      </c>
      <c r="AM49" s="4">
        <v>104</v>
      </c>
      <c r="AN49" s="4">
        <v>81</v>
      </c>
      <c r="AO49" s="4">
        <v>8.7177570000000006</v>
      </c>
      <c r="AP49" s="4">
        <v>497.3</v>
      </c>
      <c r="AQ49" s="4">
        <v>6</v>
      </c>
      <c r="AR49" s="4">
        <v>413</v>
      </c>
      <c r="AS49" s="4">
        <v>97706</v>
      </c>
      <c r="AT49" s="4">
        <v>0.57199999999999995</v>
      </c>
      <c r="AU49" s="4">
        <v>2.2029999999999998</v>
      </c>
      <c r="AV49" s="4">
        <v>37102</v>
      </c>
      <c r="AW49" s="4">
        <v>0</v>
      </c>
      <c r="AX49" s="4">
        <v>0.89</v>
      </c>
      <c r="AY49">
        <v>0.96799999999999997</v>
      </c>
      <c r="AZ49" t="s">
        <v>66</v>
      </c>
      <c r="BA49" t="s">
        <v>665</v>
      </c>
      <c r="BB49">
        <v>1</v>
      </c>
      <c r="BC49" t="s">
        <v>668</v>
      </c>
      <c r="BD49">
        <v>5</v>
      </c>
      <c r="BE49">
        <v>25909.666000000001</v>
      </c>
      <c r="BF49">
        <v>0.20659127755641465</v>
      </c>
      <c r="BG49">
        <v>0.19998035667460937</v>
      </c>
      <c r="BH49">
        <v>209192.14</v>
      </c>
      <c r="BI49">
        <v>2.5587534024939941E-2</v>
      </c>
      <c r="BJ49">
        <v>2.4768732936141864E-2</v>
      </c>
      <c r="BK49">
        <v>1</v>
      </c>
      <c r="BL49" t="s">
        <v>71</v>
      </c>
      <c r="BM49">
        <v>-1</v>
      </c>
      <c r="BN49" t="s">
        <v>615</v>
      </c>
    </row>
    <row r="50" spans="1:66">
      <c r="A50" s="141" t="str">
        <f t="shared" si="20"/>
        <v>해성운수</v>
      </c>
      <c r="B50" s="141" t="str">
        <f t="shared" si="1"/>
        <v>564</v>
      </c>
      <c r="C50" s="142" t="str">
        <f t="shared" si="21"/>
        <v>71바5773</v>
      </c>
      <c r="D50" s="116" t="str">
        <f t="shared" si="22"/>
        <v>소형</v>
      </c>
      <c r="E50" s="112" t="str">
        <f t="shared" si="16"/>
        <v>S</v>
      </c>
      <c r="F50" s="162">
        <f t="shared" si="17"/>
        <v>0.83274999999999999</v>
      </c>
      <c r="G50" s="163">
        <f t="shared" si="18"/>
        <v>3.331</v>
      </c>
      <c r="H50" s="164">
        <f t="shared" si="19"/>
        <v>4</v>
      </c>
      <c r="I50" s="165">
        <f t="shared" si="23"/>
        <v>2945.8629999999998</v>
      </c>
      <c r="J50" s="166">
        <f t="shared" si="24"/>
        <v>5.5911268884878011E-2</v>
      </c>
      <c r="K50" s="166">
        <f t="shared" si="25"/>
        <v>0.43971326827687418</v>
      </c>
      <c r="L50" s="166">
        <f t="shared" si="26"/>
        <v>0.15479334918154714</v>
      </c>
      <c r="M50" s="167">
        <f t="shared" si="27"/>
        <v>9.7539999999999996</v>
      </c>
      <c r="N50" s="168">
        <f t="shared" si="28"/>
        <v>1.256</v>
      </c>
      <c r="O50" s="168">
        <f t="shared" si="29"/>
        <v>2.41</v>
      </c>
      <c r="P50" s="169">
        <f t="shared" si="30"/>
        <v>0.40666666666666662</v>
      </c>
      <c r="Q50" s="170">
        <f t="shared" si="31"/>
        <v>92</v>
      </c>
      <c r="R50" s="171">
        <f t="shared" si="32"/>
        <v>18.214964483372007</v>
      </c>
      <c r="S50" s="143">
        <f t="shared" si="33"/>
        <v>37</v>
      </c>
      <c r="T50" s="143">
        <f t="shared" si="34"/>
        <v>71</v>
      </c>
      <c r="U50" t="s">
        <v>120</v>
      </c>
      <c r="V50" t="s">
        <v>126</v>
      </c>
      <c r="W50" t="s">
        <v>120</v>
      </c>
      <c r="X50" s="4" t="s">
        <v>126</v>
      </c>
      <c r="Y50" s="4" t="s">
        <v>270</v>
      </c>
      <c r="Z50" s="4" t="s">
        <v>204</v>
      </c>
      <c r="AA50" s="4" t="s">
        <v>205</v>
      </c>
      <c r="AB50" s="4">
        <v>534</v>
      </c>
      <c r="AC50" s="4">
        <v>2945.8629999999998</v>
      </c>
      <c r="AD50" s="4">
        <v>884.34699999999998</v>
      </c>
      <c r="AE50" s="4">
        <v>3.331</v>
      </c>
      <c r="AF50" s="4">
        <v>4</v>
      </c>
      <c r="AG50" s="4">
        <v>9.7539999999999996</v>
      </c>
      <c r="AH50" s="4">
        <v>320.64927799999998</v>
      </c>
      <c r="AI50" s="4">
        <v>17.927907999999999</v>
      </c>
      <c r="AJ50" s="4">
        <v>140.993742</v>
      </c>
      <c r="AK50" s="4">
        <v>456</v>
      </c>
      <c r="AL50" s="4">
        <v>37</v>
      </c>
      <c r="AM50" s="4">
        <v>71</v>
      </c>
      <c r="AN50" s="4">
        <v>92</v>
      </c>
      <c r="AO50" s="4">
        <v>9.1871810000000007</v>
      </c>
      <c r="AP50" s="4">
        <v>414.1</v>
      </c>
      <c r="AQ50" s="4">
        <v>24.4</v>
      </c>
      <c r="AR50" s="4">
        <v>165</v>
      </c>
      <c r="AS50" s="4">
        <v>30891</v>
      </c>
      <c r="AT50" s="4">
        <v>1.256</v>
      </c>
      <c r="AU50" s="4">
        <v>2.41</v>
      </c>
      <c r="AV50" s="4">
        <v>19678</v>
      </c>
      <c r="AW50" s="4">
        <v>0</v>
      </c>
      <c r="AX50" s="4">
        <v>1</v>
      </c>
      <c r="AY50">
        <v>1.0352000000000001</v>
      </c>
      <c r="AZ50" t="s">
        <v>71</v>
      </c>
      <c r="BA50" t="s">
        <v>665</v>
      </c>
      <c r="BB50">
        <v>1</v>
      </c>
      <c r="BC50" t="s">
        <v>669</v>
      </c>
      <c r="BD50">
        <v>4</v>
      </c>
      <c r="BE50">
        <v>25909.666000000001</v>
      </c>
      <c r="BF50">
        <v>0.21640251943039329</v>
      </c>
      <c r="BG50">
        <v>0.22401988811434317</v>
      </c>
      <c r="BH50">
        <v>209192.14</v>
      </c>
      <c r="BI50">
        <v>2.6802713524513876E-2</v>
      </c>
      <c r="BJ50">
        <v>2.7746169040576769E-2</v>
      </c>
      <c r="BK50">
        <v>1</v>
      </c>
      <c r="BL50" t="s">
        <v>71</v>
      </c>
      <c r="BM50">
        <v>0</v>
      </c>
      <c r="BN50" t="s">
        <v>619</v>
      </c>
    </row>
    <row r="51" spans="1:66">
      <c r="A51" s="144" t="str">
        <f t="shared" ref="A51:A52" si="35">W51</f>
        <v>해성운수</v>
      </c>
      <c r="B51" s="144" t="str">
        <f t="shared" si="1"/>
        <v>564</v>
      </c>
      <c r="C51" s="145" t="str">
        <f t="shared" ref="C51:C52" si="36">Y51</f>
        <v>71바5775</v>
      </c>
      <c r="D51" s="133" t="str">
        <f t="shared" ref="D51:D52" si="37">Z51</f>
        <v>소형</v>
      </c>
      <c r="E51" s="129" t="str">
        <f t="shared" ref="E51:E52" si="38">AZ51</f>
        <v>B</v>
      </c>
      <c r="F51" s="152">
        <f t="shared" ref="F51:F52" si="39">G51/H51</f>
        <v>0.80549999999999999</v>
      </c>
      <c r="G51" s="153">
        <f t="shared" ref="G51:G52" si="40">AE51</f>
        <v>3.222</v>
      </c>
      <c r="H51" s="154">
        <f t="shared" ref="H51:H52" si="41">AF51</f>
        <v>4</v>
      </c>
      <c r="I51" s="155">
        <f t="shared" ref="I51:I52" si="42">AC51</f>
        <v>4205.6989999999996</v>
      </c>
      <c r="J51" s="156">
        <f t="shared" ref="J51:J52" si="43">AI51/AH51</f>
        <v>5.7662804573754625E-2</v>
      </c>
      <c r="K51" s="156">
        <f t="shared" ref="K51:K52" si="44">AJ51/AH51</f>
        <v>0.43465289806975826</v>
      </c>
      <c r="L51" s="156">
        <f t="shared" ref="L51:L52" si="45">AK51/AC51</f>
        <v>0.25108786910332864</v>
      </c>
      <c r="M51" s="157">
        <f t="shared" ref="M51:M52" si="46">AG51</f>
        <v>9.3780000000000001</v>
      </c>
      <c r="N51" s="158">
        <f t="shared" ref="N51:N52" si="47">IF(AW51=0,AT51,"속도계이상")</f>
        <v>0.97499999999999998</v>
      </c>
      <c r="O51" s="158">
        <f t="shared" ref="O51:O52" si="48">IF(AW51=0,AU51,"속도계이상")</f>
        <v>1.046</v>
      </c>
      <c r="P51" s="159">
        <f t="shared" ref="P51:P52" si="49">AQ51/60</f>
        <v>0.14000000000000001</v>
      </c>
      <c r="Q51" s="160">
        <f t="shared" ref="Q51:Q52" si="50">AN51</f>
        <v>89</v>
      </c>
      <c r="R51" s="161">
        <f t="shared" ref="R51:R52" si="51">AC51/(AH51-AI51-AJ51)</f>
        <v>17.742347148685337</v>
      </c>
      <c r="S51" s="146">
        <f t="shared" ref="S51:S52" si="52">IF(AW51=0,AL51,"속도계이상")</f>
        <v>41</v>
      </c>
      <c r="T51" s="146">
        <f t="shared" ref="T51:T52" si="53">IF(AW51=0,AM51,"속도계이상")</f>
        <v>44</v>
      </c>
      <c r="U51" t="s">
        <v>120</v>
      </c>
      <c r="V51" t="s">
        <v>126</v>
      </c>
      <c r="W51" t="s">
        <v>120</v>
      </c>
      <c r="X51" s="4" t="s">
        <v>126</v>
      </c>
      <c r="Y51" s="4" t="s">
        <v>271</v>
      </c>
      <c r="Z51" s="4" t="s">
        <v>204</v>
      </c>
      <c r="AA51" s="4" t="s">
        <v>205</v>
      </c>
      <c r="AB51" s="4">
        <v>534</v>
      </c>
      <c r="AC51" s="4">
        <v>4205.6989999999996</v>
      </c>
      <c r="AD51" s="4">
        <v>1305.242</v>
      </c>
      <c r="AE51" s="4">
        <v>3.222</v>
      </c>
      <c r="AF51" s="4">
        <v>4</v>
      </c>
      <c r="AG51" s="4">
        <v>9.3780000000000001</v>
      </c>
      <c r="AH51" s="4">
        <v>466.91022400000003</v>
      </c>
      <c r="AI51" s="4">
        <v>26.923352999999999</v>
      </c>
      <c r="AJ51" s="4">
        <v>202.943882</v>
      </c>
      <c r="AK51" s="4">
        <v>1056</v>
      </c>
      <c r="AL51" s="4">
        <v>41</v>
      </c>
      <c r="AM51" s="4">
        <v>44</v>
      </c>
      <c r="AN51" s="4">
        <v>89</v>
      </c>
      <c r="AO51" s="4">
        <v>9.0075109999999992</v>
      </c>
      <c r="AP51" s="4">
        <v>410</v>
      </c>
      <c r="AQ51" s="4">
        <v>8.4</v>
      </c>
      <c r="AR51" s="4">
        <v>247</v>
      </c>
      <c r="AS51" s="4">
        <v>66177</v>
      </c>
      <c r="AT51" s="4">
        <v>0.97499999999999998</v>
      </c>
      <c r="AU51" s="4">
        <v>1.046</v>
      </c>
      <c r="AV51" s="4">
        <v>35901</v>
      </c>
      <c r="AW51" s="4">
        <v>0</v>
      </c>
      <c r="AX51" s="4">
        <v>0.98</v>
      </c>
      <c r="AY51">
        <v>0.90239999999999987</v>
      </c>
      <c r="AZ51" t="s">
        <v>68</v>
      </c>
      <c r="BA51" t="s">
        <v>665</v>
      </c>
      <c r="BB51">
        <v>1</v>
      </c>
      <c r="BC51" t="s">
        <v>670</v>
      </c>
      <c r="BD51">
        <v>6</v>
      </c>
      <c r="BE51">
        <v>25909.666000000001</v>
      </c>
      <c r="BF51">
        <v>0.22285609548189467</v>
      </c>
      <c r="BG51">
        <v>0.20110534056286172</v>
      </c>
      <c r="BH51">
        <v>209192.14</v>
      </c>
      <c r="BI51">
        <v>2.7602026538855618E-2</v>
      </c>
      <c r="BJ51">
        <v>2.4908068748663307E-2</v>
      </c>
      <c r="BK51">
        <v>1</v>
      </c>
      <c r="BL51" t="s">
        <v>66</v>
      </c>
      <c r="BM51">
        <v>-1</v>
      </c>
      <c r="BN51" t="s">
        <v>615</v>
      </c>
    </row>
    <row r="52" spans="1:66">
      <c r="A52" s="141" t="str">
        <f t="shared" si="35"/>
        <v>해성운수</v>
      </c>
      <c r="B52" s="141" t="str">
        <f t="shared" ref="B52:B72" si="54">X52</f>
        <v>564</v>
      </c>
      <c r="C52" s="142" t="str">
        <f t="shared" si="36"/>
        <v>71바7078</v>
      </c>
      <c r="D52" s="116" t="str">
        <f t="shared" si="37"/>
        <v>소형</v>
      </c>
      <c r="E52" s="112" t="str">
        <f t="shared" si="38"/>
        <v>C</v>
      </c>
      <c r="F52" s="162">
        <f t="shared" si="39"/>
        <v>0.67170731707317077</v>
      </c>
      <c r="G52" s="163">
        <f t="shared" si="40"/>
        <v>2.754</v>
      </c>
      <c r="H52" s="164">
        <f t="shared" si="41"/>
        <v>4.0999999999999996</v>
      </c>
      <c r="I52" s="165">
        <f t="shared" si="42"/>
        <v>3838.431</v>
      </c>
      <c r="J52" s="166">
        <f t="shared" si="43"/>
        <v>3.0000347204592111E-2</v>
      </c>
      <c r="K52" s="166">
        <f t="shared" si="44"/>
        <v>0.45227193788870546</v>
      </c>
      <c r="L52" s="166">
        <f t="shared" si="45"/>
        <v>0.25114428265090605</v>
      </c>
      <c r="M52" s="167">
        <f t="shared" si="46"/>
        <v>7.1310000000000002</v>
      </c>
      <c r="N52" s="168">
        <f t="shared" si="47"/>
        <v>6.0439999999999996</v>
      </c>
      <c r="O52" s="168">
        <f t="shared" si="48"/>
        <v>2.7090000000000001</v>
      </c>
      <c r="P52" s="169">
        <f t="shared" si="49"/>
        <v>0</v>
      </c>
      <c r="Q52" s="170">
        <f t="shared" si="50"/>
        <v>82</v>
      </c>
      <c r="R52" s="171">
        <f t="shared" si="51"/>
        <v>17.733351598143731</v>
      </c>
      <c r="S52" s="143">
        <f t="shared" si="52"/>
        <v>232</v>
      </c>
      <c r="T52" s="143">
        <f t="shared" si="53"/>
        <v>104</v>
      </c>
      <c r="U52" t="s">
        <v>120</v>
      </c>
      <c r="V52" t="s">
        <v>126</v>
      </c>
      <c r="W52" t="s">
        <v>120</v>
      </c>
      <c r="X52" s="4" t="s">
        <v>126</v>
      </c>
      <c r="Y52" s="4" t="s">
        <v>272</v>
      </c>
      <c r="Z52" s="4" t="s">
        <v>204</v>
      </c>
      <c r="AA52" s="4" t="s">
        <v>205</v>
      </c>
      <c r="AB52" s="4">
        <v>534</v>
      </c>
      <c r="AC52" s="4">
        <v>3838.431</v>
      </c>
      <c r="AD52" s="4">
        <v>1393.6849999999999</v>
      </c>
      <c r="AE52" s="4">
        <v>2.754</v>
      </c>
      <c r="AF52" s="4">
        <v>4.0999999999999996</v>
      </c>
      <c r="AG52" s="4">
        <v>7.1310000000000002</v>
      </c>
      <c r="AH52" s="4">
        <v>418.08202799999998</v>
      </c>
      <c r="AI52" s="4">
        <v>12.542605999999999</v>
      </c>
      <c r="AJ52" s="4">
        <v>189.086769</v>
      </c>
      <c r="AK52" s="4">
        <v>964</v>
      </c>
      <c r="AL52" s="4">
        <v>232</v>
      </c>
      <c r="AM52" s="4">
        <v>104</v>
      </c>
      <c r="AN52" s="4">
        <v>82</v>
      </c>
      <c r="AO52" s="4">
        <v>9.1810469999999995</v>
      </c>
      <c r="AP52" s="4">
        <v>259.10000000000002</v>
      </c>
      <c r="AQ52" s="4">
        <v>0</v>
      </c>
      <c r="AR52" s="4">
        <v>217</v>
      </c>
      <c r="AS52" s="4">
        <v>59182</v>
      </c>
      <c r="AT52" s="4">
        <v>6.0439999999999996</v>
      </c>
      <c r="AU52" s="4">
        <v>2.7090000000000001</v>
      </c>
      <c r="AV52" s="4">
        <v>4228</v>
      </c>
      <c r="AW52" s="4">
        <v>0</v>
      </c>
      <c r="AX52" s="4">
        <v>0.73</v>
      </c>
      <c r="AY52">
        <v>0.88428571428571434</v>
      </c>
      <c r="AZ52" t="s">
        <v>69</v>
      </c>
      <c r="BA52" t="s">
        <v>671</v>
      </c>
      <c r="BB52">
        <v>1</v>
      </c>
      <c r="BC52" t="s">
        <v>672</v>
      </c>
      <c r="BD52">
        <v>7</v>
      </c>
      <c r="BE52">
        <v>13449.112000000001</v>
      </c>
      <c r="BF52">
        <v>0.49654594295891052</v>
      </c>
      <c r="BG52">
        <v>0.43908848384509375</v>
      </c>
      <c r="BH52">
        <v>209192.14</v>
      </c>
      <c r="BI52">
        <v>3.1923293102694962E-2</v>
      </c>
      <c r="BJ52">
        <v>2.8229312043668832E-2</v>
      </c>
      <c r="BK52">
        <v>1</v>
      </c>
      <c r="BL52" t="s">
        <v>68</v>
      </c>
      <c r="BM52">
        <v>-1</v>
      </c>
      <c r="BN52" t="s">
        <v>615</v>
      </c>
    </row>
    <row r="53" spans="1:66">
      <c r="A53" s="144" t="str">
        <f t="shared" ref="A53:A72" si="55">W53</f>
        <v>해성운수</v>
      </c>
      <c r="B53" s="144" t="str">
        <f t="shared" si="54"/>
        <v>564</v>
      </c>
      <c r="C53" s="145" t="str">
        <f t="shared" ref="C53:C72" si="56">Y53</f>
        <v>71바7080</v>
      </c>
      <c r="D53" s="133" t="str">
        <f t="shared" ref="D53:D72" si="57">Z53</f>
        <v>소형</v>
      </c>
      <c r="E53" s="129" t="str">
        <f t="shared" ref="E53:E72" si="58">AZ53</f>
        <v>B</v>
      </c>
      <c r="F53" s="152">
        <f t="shared" ref="F53:F72" si="59">G53/H53</f>
        <v>0.61404761904761906</v>
      </c>
      <c r="G53" s="153">
        <f t="shared" ref="G53:G72" si="60">AE53</f>
        <v>2.5790000000000002</v>
      </c>
      <c r="H53" s="154">
        <f t="shared" ref="H53:H72" si="61">AF53</f>
        <v>4.2</v>
      </c>
      <c r="I53" s="155">
        <f t="shared" ref="I53:I72" si="62">AC53</f>
        <v>4713.0929999999998</v>
      </c>
      <c r="J53" s="156">
        <f t="shared" ref="J53:J72" si="63">AI53/AH53</f>
        <v>4.6389908171810677E-2</v>
      </c>
      <c r="K53" s="156">
        <f t="shared" ref="K53:K72" si="64">AJ53/AH53</f>
        <v>0.42510456720403422</v>
      </c>
      <c r="L53" s="156">
        <f t="shared" ref="L53:L72" si="65">AK53/AC53</f>
        <v>0.30086399737921576</v>
      </c>
      <c r="M53" s="157">
        <f t="shared" ref="M53:M72" si="66">AG53</f>
        <v>6.7460000000000004</v>
      </c>
      <c r="N53" s="158">
        <f t="shared" ref="N53:N72" si="67">IF(AW53=0,AT53,"속도계이상")</f>
        <v>0.21199999999999999</v>
      </c>
      <c r="O53" s="158">
        <f t="shared" ref="O53:O72" si="68">IF(AW53=0,AU53,"속도계이상")</f>
        <v>0.55200000000000005</v>
      </c>
      <c r="P53" s="159">
        <f t="shared" ref="P53:P72" si="69">AQ53/60</f>
        <v>0</v>
      </c>
      <c r="Q53" s="160">
        <f t="shared" ref="Q53:Q72" si="70">AN53</f>
        <v>79</v>
      </c>
      <c r="R53" s="161">
        <f t="shared" ref="R53:R72" si="71">AC53/(AH53-AI53-AJ53)</f>
        <v>17.434382743105612</v>
      </c>
      <c r="S53" s="146">
        <f t="shared" ref="S53:S72" si="72">IF(AW53=0,AL53,"속도계이상")</f>
        <v>10</v>
      </c>
      <c r="T53" s="146">
        <f t="shared" ref="T53:T72" si="73">IF(AW53=0,AM53,"속도계이상")</f>
        <v>26</v>
      </c>
      <c r="U53" t="s">
        <v>120</v>
      </c>
      <c r="V53" t="s">
        <v>126</v>
      </c>
      <c r="W53" t="s">
        <v>120</v>
      </c>
      <c r="X53" s="4" t="s">
        <v>126</v>
      </c>
      <c r="Y53" s="4" t="s">
        <v>273</v>
      </c>
      <c r="Z53" s="4" t="s">
        <v>204</v>
      </c>
      <c r="AA53" s="4" t="s">
        <v>205</v>
      </c>
      <c r="AB53" s="4">
        <v>534</v>
      </c>
      <c r="AC53" s="4">
        <v>4713.0929999999998</v>
      </c>
      <c r="AD53" s="4">
        <v>1827.7339999999999</v>
      </c>
      <c r="AE53" s="4">
        <v>2.5790000000000002</v>
      </c>
      <c r="AF53" s="4">
        <v>4.2</v>
      </c>
      <c r="AG53" s="4">
        <v>6.7460000000000004</v>
      </c>
      <c r="AH53" s="4">
        <v>511.505022</v>
      </c>
      <c r="AI53" s="4">
        <v>23.728670999999999</v>
      </c>
      <c r="AJ53" s="4">
        <v>217.44312099999999</v>
      </c>
      <c r="AK53" s="4">
        <v>1418</v>
      </c>
      <c r="AL53" s="4">
        <v>10</v>
      </c>
      <c r="AM53" s="4">
        <v>26</v>
      </c>
      <c r="AN53" s="4">
        <v>79</v>
      </c>
      <c r="AO53" s="4">
        <v>9.2141669999999998</v>
      </c>
      <c r="AP53" s="4">
        <v>227.7</v>
      </c>
      <c r="AQ53" s="4">
        <v>0</v>
      </c>
      <c r="AR53" s="4">
        <v>170</v>
      </c>
      <c r="AS53" s="4">
        <v>66255</v>
      </c>
      <c r="AT53" s="4">
        <v>0.21199999999999999</v>
      </c>
      <c r="AU53" s="4">
        <v>0.55200000000000005</v>
      </c>
      <c r="AV53" s="4">
        <v>36115</v>
      </c>
      <c r="AW53" s="4">
        <v>0</v>
      </c>
      <c r="AX53" s="4">
        <v>0.66</v>
      </c>
      <c r="AY53">
        <v>0.94542857142857151</v>
      </c>
      <c r="AZ53" t="s">
        <v>68</v>
      </c>
      <c r="BA53" t="s">
        <v>671</v>
      </c>
      <c r="BB53">
        <v>1</v>
      </c>
      <c r="BC53" t="s">
        <v>673</v>
      </c>
      <c r="BD53">
        <v>8</v>
      </c>
      <c r="BE53">
        <v>13449.112000000001</v>
      </c>
      <c r="BF53">
        <v>0.50345405704108936</v>
      </c>
      <c r="BG53">
        <v>0.47597984992827569</v>
      </c>
      <c r="BH53">
        <v>209192.14</v>
      </c>
      <c r="BI53">
        <v>3.2367420687985697E-2</v>
      </c>
      <c r="BJ53">
        <v>3.0601084301869908E-2</v>
      </c>
      <c r="BK53">
        <v>1</v>
      </c>
      <c r="BL53" t="s">
        <v>66</v>
      </c>
      <c r="BM53">
        <v>-1</v>
      </c>
      <c r="BN53" t="s">
        <v>615</v>
      </c>
    </row>
    <row r="54" spans="1:66">
      <c r="A54" s="141" t="str">
        <f t="shared" si="55"/>
        <v>해성운수</v>
      </c>
      <c r="B54" s="141" t="str">
        <f t="shared" si="54"/>
        <v>564-1</v>
      </c>
      <c r="C54" s="142" t="str">
        <f t="shared" si="56"/>
        <v>71바5800</v>
      </c>
      <c r="D54" s="116" t="str">
        <f t="shared" si="57"/>
        <v>소형</v>
      </c>
      <c r="E54" s="112" t="str">
        <f t="shared" si="58"/>
        <v>A</v>
      </c>
      <c r="F54" s="162">
        <f t="shared" si="59"/>
        <v>0.67315789473684207</v>
      </c>
      <c r="G54" s="163">
        <f t="shared" si="60"/>
        <v>2.5579999999999998</v>
      </c>
      <c r="H54" s="164">
        <f t="shared" si="61"/>
        <v>3.8</v>
      </c>
      <c r="I54" s="165">
        <f t="shared" si="62"/>
        <v>4369.3909999999996</v>
      </c>
      <c r="J54" s="166">
        <f t="shared" si="63"/>
        <v>7.8990194342497641E-2</v>
      </c>
      <c r="K54" s="166">
        <f t="shared" si="64"/>
        <v>0.40028467120097788</v>
      </c>
      <c r="L54" s="166">
        <f t="shared" si="65"/>
        <v>0.26456776241814939</v>
      </c>
      <c r="M54" s="167">
        <f t="shared" si="66"/>
        <v>8.0060000000000002</v>
      </c>
      <c r="N54" s="168">
        <f t="shared" si="67"/>
        <v>2.3E-2</v>
      </c>
      <c r="O54" s="168">
        <f t="shared" si="68"/>
        <v>0.22900000000000001</v>
      </c>
      <c r="P54" s="169">
        <f t="shared" si="69"/>
        <v>0</v>
      </c>
      <c r="Q54" s="170">
        <f t="shared" si="70"/>
        <v>79</v>
      </c>
      <c r="R54" s="171">
        <f t="shared" si="71"/>
        <v>15.553192335253991</v>
      </c>
      <c r="S54" s="143">
        <f t="shared" si="72"/>
        <v>1</v>
      </c>
      <c r="T54" s="143">
        <f t="shared" si="73"/>
        <v>10</v>
      </c>
      <c r="U54" t="s">
        <v>120</v>
      </c>
      <c r="V54" t="s">
        <v>127</v>
      </c>
      <c r="W54" t="s">
        <v>120</v>
      </c>
      <c r="X54" s="4" t="s">
        <v>127</v>
      </c>
      <c r="Y54" s="4" t="s">
        <v>274</v>
      </c>
      <c r="Z54" s="4" t="s">
        <v>204</v>
      </c>
      <c r="AA54" s="4" t="s">
        <v>205</v>
      </c>
      <c r="AB54" s="4">
        <v>534</v>
      </c>
      <c r="AC54" s="4">
        <v>4369.3909999999996</v>
      </c>
      <c r="AD54" s="4">
        <v>1708.443</v>
      </c>
      <c r="AE54" s="4">
        <v>2.5579999999999998</v>
      </c>
      <c r="AF54" s="4">
        <v>3.8</v>
      </c>
      <c r="AG54" s="4">
        <v>8.0060000000000002</v>
      </c>
      <c r="AH54" s="4">
        <v>539.501711</v>
      </c>
      <c r="AI54" s="4">
        <v>42.615344999999998</v>
      </c>
      <c r="AJ54" s="4">
        <v>215.95426499999999</v>
      </c>
      <c r="AK54" s="4">
        <v>1156</v>
      </c>
      <c r="AL54" s="4">
        <v>1</v>
      </c>
      <c r="AM54" s="4">
        <v>10</v>
      </c>
      <c r="AN54" s="4">
        <v>79</v>
      </c>
      <c r="AO54" s="4">
        <v>8.0989380000000004</v>
      </c>
      <c r="AP54" s="4">
        <v>117</v>
      </c>
      <c r="AQ54" s="4">
        <v>0</v>
      </c>
      <c r="AR54" s="4">
        <v>276</v>
      </c>
      <c r="AS54" s="4">
        <v>143586</v>
      </c>
      <c r="AT54" s="4">
        <v>2.3E-2</v>
      </c>
      <c r="AU54" s="4">
        <v>0.22900000000000001</v>
      </c>
      <c r="AV54" s="4">
        <v>35499</v>
      </c>
      <c r="AW54" s="4">
        <v>0</v>
      </c>
      <c r="AX54" s="4">
        <v>0.77</v>
      </c>
      <c r="AY54">
        <v>0.96120000000000005</v>
      </c>
      <c r="AZ54" t="s">
        <v>66</v>
      </c>
      <c r="BA54" t="s">
        <v>674</v>
      </c>
      <c r="BB54">
        <v>1</v>
      </c>
      <c r="BC54" t="s">
        <v>675</v>
      </c>
      <c r="BD54">
        <v>9</v>
      </c>
      <c r="BE54">
        <v>5413.7520000000004</v>
      </c>
      <c r="BF54">
        <v>1</v>
      </c>
      <c r="BG54">
        <v>0.96120000000000005</v>
      </c>
      <c r="BH54">
        <v>209192.14</v>
      </c>
      <c r="BI54">
        <v>2.5879327970926631E-2</v>
      </c>
      <c r="BJ54">
        <v>2.487521004565468E-2</v>
      </c>
      <c r="BK54">
        <v>1</v>
      </c>
      <c r="BL54" t="s">
        <v>625</v>
      </c>
      <c r="BM54">
        <v>5</v>
      </c>
      <c r="BN54" t="s">
        <v>676</v>
      </c>
    </row>
    <row r="55" spans="1:66">
      <c r="A55" s="144" t="str">
        <f t="shared" si="55"/>
        <v>해성운수</v>
      </c>
      <c r="B55" s="144" t="str">
        <f t="shared" si="54"/>
        <v>568</v>
      </c>
      <c r="C55" s="145" t="str">
        <f t="shared" si="56"/>
        <v>71바5774</v>
      </c>
      <c r="D55" s="133" t="str">
        <f t="shared" si="57"/>
        <v>소형</v>
      </c>
      <c r="E55" s="129" t="str">
        <f t="shared" si="58"/>
        <v>F</v>
      </c>
      <c r="F55" s="152">
        <f t="shared" si="59"/>
        <v>0.80659574468085105</v>
      </c>
      <c r="G55" s="153">
        <f t="shared" si="60"/>
        <v>3.7909999999999999</v>
      </c>
      <c r="H55" s="154">
        <f t="shared" si="61"/>
        <v>4.7</v>
      </c>
      <c r="I55" s="155">
        <f t="shared" si="62"/>
        <v>5345.7060000000001</v>
      </c>
      <c r="J55" s="156">
        <f t="shared" si="63"/>
        <v>6.9040668241946046E-2</v>
      </c>
      <c r="K55" s="156">
        <f t="shared" si="64"/>
        <v>0.34319855832829416</v>
      </c>
      <c r="L55" s="156">
        <f t="shared" si="65"/>
        <v>0.27928958307845586</v>
      </c>
      <c r="M55" s="157">
        <f t="shared" si="66"/>
        <v>6.8540000000000001</v>
      </c>
      <c r="N55" s="158">
        <f t="shared" si="67"/>
        <v>0.374</v>
      </c>
      <c r="O55" s="158">
        <f t="shared" si="68"/>
        <v>0.35499999999999998</v>
      </c>
      <c r="P55" s="159">
        <f t="shared" si="69"/>
        <v>0</v>
      </c>
      <c r="Q55" s="160">
        <f t="shared" si="70"/>
        <v>78</v>
      </c>
      <c r="R55" s="161">
        <f t="shared" si="71"/>
        <v>18.743163680912129</v>
      </c>
      <c r="S55" s="146">
        <f t="shared" si="72"/>
        <v>20</v>
      </c>
      <c r="T55" s="146">
        <f t="shared" si="73"/>
        <v>19</v>
      </c>
      <c r="U55" t="s">
        <v>120</v>
      </c>
      <c r="V55" t="s">
        <v>128</v>
      </c>
      <c r="W55" t="s">
        <v>120</v>
      </c>
      <c r="X55" s="4" t="s">
        <v>128</v>
      </c>
      <c r="Y55" s="4" t="s">
        <v>275</v>
      </c>
      <c r="Z55" s="4" t="s">
        <v>204</v>
      </c>
      <c r="AA55" s="4" t="s">
        <v>205</v>
      </c>
      <c r="AB55" s="4">
        <v>534</v>
      </c>
      <c r="AC55" s="4">
        <v>5345.7060000000001</v>
      </c>
      <c r="AD55" s="4">
        <v>1410.0340000000001</v>
      </c>
      <c r="AE55" s="4">
        <v>3.7909999999999999</v>
      </c>
      <c r="AF55" s="4">
        <v>4.7</v>
      </c>
      <c r="AG55" s="4">
        <v>6.8540000000000001</v>
      </c>
      <c r="AH55" s="4">
        <v>485.245564</v>
      </c>
      <c r="AI55" s="4">
        <v>33.501677999999998</v>
      </c>
      <c r="AJ55" s="4">
        <v>166.53557799999999</v>
      </c>
      <c r="AK55" s="4">
        <v>1493</v>
      </c>
      <c r="AL55" s="4">
        <v>20</v>
      </c>
      <c r="AM55" s="4">
        <v>19</v>
      </c>
      <c r="AN55" s="4">
        <v>78</v>
      </c>
      <c r="AO55" s="4">
        <v>11.016496</v>
      </c>
      <c r="AP55" s="4">
        <v>129.30000000000001</v>
      </c>
      <c r="AQ55" s="4">
        <v>0</v>
      </c>
      <c r="AR55" s="4">
        <v>194</v>
      </c>
      <c r="AS55" s="4">
        <v>81475</v>
      </c>
      <c r="AT55" s="4">
        <v>0.374</v>
      </c>
      <c r="AU55" s="4">
        <v>0.35499999999999998</v>
      </c>
      <c r="AV55" s="4">
        <v>43974</v>
      </c>
      <c r="AW55" s="4">
        <v>0</v>
      </c>
      <c r="AX55" s="4">
        <v>0.92</v>
      </c>
      <c r="AY55">
        <v>0.75122448979591827</v>
      </c>
      <c r="AZ55" t="s">
        <v>70</v>
      </c>
      <c r="BA55" t="s">
        <v>677</v>
      </c>
      <c r="BB55">
        <v>1</v>
      </c>
      <c r="BC55" t="s">
        <v>678</v>
      </c>
      <c r="BD55">
        <v>8</v>
      </c>
      <c r="BE55">
        <v>2598.835</v>
      </c>
      <c r="BF55">
        <v>1</v>
      </c>
      <c r="BG55">
        <v>0.75122448979591827</v>
      </c>
      <c r="BH55">
        <v>209192.14</v>
      </c>
      <c r="BI55">
        <v>1.2423196206128967E-2</v>
      </c>
      <c r="BJ55">
        <v>9.3326092315838202E-3</v>
      </c>
      <c r="BK55">
        <v>1</v>
      </c>
      <c r="BL55" t="s">
        <v>68</v>
      </c>
      <c r="BM55">
        <v>-3</v>
      </c>
      <c r="BN55" t="s">
        <v>615</v>
      </c>
    </row>
    <row r="56" spans="1:66">
      <c r="A56" s="141" t="str">
        <f t="shared" si="55"/>
        <v>해성운수</v>
      </c>
      <c r="B56" s="141" t="str">
        <f t="shared" si="54"/>
        <v>568</v>
      </c>
      <c r="C56" s="142" t="str">
        <f t="shared" si="56"/>
        <v>71바7075</v>
      </c>
      <c r="D56" s="116" t="str">
        <f t="shared" si="57"/>
        <v>소형</v>
      </c>
      <c r="E56" s="112" t="str">
        <f t="shared" si="58"/>
        <v>A</v>
      </c>
      <c r="F56" s="162">
        <f t="shared" si="59"/>
        <v>0.72090909090909083</v>
      </c>
      <c r="G56" s="163">
        <f t="shared" si="60"/>
        <v>3.9649999999999999</v>
      </c>
      <c r="H56" s="164">
        <f t="shared" si="61"/>
        <v>5.5</v>
      </c>
      <c r="I56" s="165">
        <f t="shared" si="62"/>
        <v>5167.7020000000002</v>
      </c>
      <c r="J56" s="166">
        <f t="shared" si="63"/>
        <v>6.5200240983469993E-2</v>
      </c>
      <c r="K56" s="166">
        <f t="shared" si="64"/>
        <v>0.33316386034689888</v>
      </c>
      <c r="L56" s="166">
        <f t="shared" si="65"/>
        <v>0.29897234786371196</v>
      </c>
      <c r="M56" s="167">
        <f t="shared" si="66"/>
        <v>6.774</v>
      </c>
      <c r="N56" s="168">
        <f t="shared" si="67"/>
        <v>3.9E-2</v>
      </c>
      <c r="O56" s="168">
        <f t="shared" si="68"/>
        <v>0.31</v>
      </c>
      <c r="P56" s="169">
        <f t="shared" si="69"/>
        <v>0</v>
      </c>
      <c r="Q56" s="170">
        <f t="shared" si="70"/>
        <v>79</v>
      </c>
      <c r="R56" s="171">
        <f t="shared" si="71"/>
        <v>19.259111434128958</v>
      </c>
      <c r="S56" s="143">
        <f t="shared" si="72"/>
        <v>2</v>
      </c>
      <c r="T56" s="143">
        <f t="shared" si="73"/>
        <v>16</v>
      </c>
      <c r="U56" t="s">
        <v>120</v>
      </c>
      <c r="V56" t="s">
        <v>128</v>
      </c>
      <c r="W56" t="s">
        <v>120</v>
      </c>
      <c r="X56" s="4" t="s">
        <v>128</v>
      </c>
      <c r="Y56" s="4" t="s">
        <v>276</v>
      </c>
      <c r="Z56" s="4" t="s">
        <v>204</v>
      </c>
      <c r="AA56" s="4" t="s">
        <v>205</v>
      </c>
      <c r="AB56" s="4">
        <v>534</v>
      </c>
      <c r="AC56" s="4">
        <v>5167.7020000000002</v>
      </c>
      <c r="AD56" s="4">
        <v>1303.444</v>
      </c>
      <c r="AE56" s="4">
        <v>3.9649999999999999</v>
      </c>
      <c r="AF56" s="4">
        <v>5.5</v>
      </c>
      <c r="AG56" s="4">
        <v>6.774</v>
      </c>
      <c r="AH56" s="4">
        <v>445.99241599999999</v>
      </c>
      <c r="AI56" s="4">
        <v>29.078813</v>
      </c>
      <c r="AJ56" s="4">
        <v>148.58855500000001</v>
      </c>
      <c r="AK56" s="4">
        <v>1545</v>
      </c>
      <c r="AL56" s="4">
        <v>2</v>
      </c>
      <c r="AM56" s="4">
        <v>16</v>
      </c>
      <c r="AN56" s="4">
        <v>79</v>
      </c>
      <c r="AO56" s="4">
        <v>11.586971999999999</v>
      </c>
      <c r="AP56" s="4">
        <v>75</v>
      </c>
      <c r="AQ56" s="4">
        <v>0</v>
      </c>
      <c r="AR56" s="4">
        <v>116</v>
      </c>
      <c r="AS56" s="4">
        <v>69237</v>
      </c>
      <c r="AT56" s="4">
        <v>3.9E-2</v>
      </c>
      <c r="AU56" s="4">
        <v>0.31</v>
      </c>
      <c r="AV56" s="4">
        <v>43567</v>
      </c>
      <c r="AW56" s="4">
        <v>0</v>
      </c>
      <c r="AX56" s="4">
        <v>0.92</v>
      </c>
      <c r="AY56">
        <v>0.9728</v>
      </c>
      <c r="AZ56" t="s">
        <v>66</v>
      </c>
      <c r="BA56" t="s">
        <v>679</v>
      </c>
      <c r="BB56">
        <v>1</v>
      </c>
      <c r="BC56" t="s">
        <v>680</v>
      </c>
      <c r="BD56">
        <v>9</v>
      </c>
      <c r="BE56">
        <v>21882.902999999998</v>
      </c>
      <c r="BF56">
        <v>0.32496278030387471</v>
      </c>
      <c r="BG56">
        <v>0.31612379267960933</v>
      </c>
      <c r="BH56">
        <v>209192.14</v>
      </c>
      <c r="BI56">
        <v>3.3993289614036165E-2</v>
      </c>
      <c r="BJ56">
        <v>3.3068672136534381E-2</v>
      </c>
      <c r="BK56">
        <v>1</v>
      </c>
      <c r="BL56" t="s">
        <v>66</v>
      </c>
      <c r="BM56">
        <v>0</v>
      </c>
      <c r="BN56" t="s">
        <v>619</v>
      </c>
    </row>
    <row r="57" spans="1:66">
      <c r="A57" s="144" t="str">
        <f t="shared" si="55"/>
        <v>해성운수</v>
      </c>
      <c r="B57" s="144" t="str">
        <f t="shared" si="54"/>
        <v>579</v>
      </c>
      <c r="C57" s="145" t="str">
        <f t="shared" si="56"/>
        <v>71바5770</v>
      </c>
      <c r="D57" s="133" t="str">
        <f t="shared" si="57"/>
        <v>소형</v>
      </c>
      <c r="E57" s="129" t="str">
        <f t="shared" si="58"/>
        <v>C</v>
      </c>
      <c r="F57" s="152">
        <f t="shared" si="59"/>
        <v>0.74759259259259248</v>
      </c>
      <c r="G57" s="153">
        <f t="shared" si="60"/>
        <v>4.0369999999999999</v>
      </c>
      <c r="H57" s="154">
        <f t="shared" si="61"/>
        <v>5.4</v>
      </c>
      <c r="I57" s="155">
        <f t="shared" si="62"/>
        <v>4507.5659999999998</v>
      </c>
      <c r="J57" s="156">
        <f t="shared" si="63"/>
        <v>2.1303758625106292E-2</v>
      </c>
      <c r="K57" s="156">
        <f t="shared" si="64"/>
        <v>0.4451397183993428</v>
      </c>
      <c r="L57" s="156">
        <f t="shared" si="65"/>
        <v>0.30548637557386848</v>
      </c>
      <c r="M57" s="157">
        <f t="shared" si="66"/>
        <v>6.6</v>
      </c>
      <c r="N57" s="158">
        <f t="shared" si="67"/>
        <v>0.311</v>
      </c>
      <c r="O57" s="158">
        <f t="shared" si="68"/>
        <v>3.2170000000000001</v>
      </c>
      <c r="P57" s="159">
        <f t="shared" si="69"/>
        <v>0.1</v>
      </c>
      <c r="Q57" s="160">
        <f t="shared" si="70"/>
        <v>94</v>
      </c>
      <c r="R57" s="161">
        <f t="shared" si="71"/>
        <v>19.8615856120947</v>
      </c>
      <c r="S57" s="146">
        <f t="shared" si="72"/>
        <v>14</v>
      </c>
      <c r="T57" s="146">
        <f t="shared" si="73"/>
        <v>145</v>
      </c>
      <c r="U57" t="s">
        <v>120</v>
      </c>
      <c r="V57" t="s">
        <v>129</v>
      </c>
      <c r="W57" t="s">
        <v>120</v>
      </c>
      <c r="X57" s="4" t="s">
        <v>129</v>
      </c>
      <c r="Y57" s="4" t="s">
        <v>277</v>
      </c>
      <c r="Z57" s="4" t="s">
        <v>204</v>
      </c>
      <c r="AA57" s="4" t="s">
        <v>205</v>
      </c>
      <c r="AB57" s="4">
        <v>534</v>
      </c>
      <c r="AC57" s="4">
        <v>4507.5659999999998</v>
      </c>
      <c r="AD57" s="4">
        <v>1116.6400000000001</v>
      </c>
      <c r="AE57" s="4">
        <v>4.0369999999999999</v>
      </c>
      <c r="AF57" s="4">
        <v>5.4</v>
      </c>
      <c r="AG57" s="4">
        <v>6.6</v>
      </c>
      <c r="AH57" s="4">
        <v>425.35127999999997</v>
      </c>
      <c r="AI57" s="4">
        <v>9.0615810000000003</v>
      </c>
      <c r="AJ57" s="4">
        <v>189.34074899999999</v>
      </c>
      <c r="AK57" s="4">
        <v>1377</v>
      </c>
      <c r="AL57" s="4">
        <v>14</v>
      </c>
      <c r="AM57" s="4">
        <v>145</v>
      </c>
      <c r="AN57" s="4">
        <v>94</v>
      </c>
      <c r="AO57" s="4">
        <v>10.597277999999999</v>
      </c>
      <c r="AP57" s="4">
        <v>201.9</v>
      </c>
      <c r="AQ57" s="4">
        <v>6</v>
      </c>
      <c r="AR57" s="4">
        <v>175</v>
      </c>
      <c r="AS57" s="4">
        <v>70560</v>
      </c>
      <c r="AT57" s="4">
        <v>0.311</v>
      </c>
      <c r="AU57" s="4">
        <v>3.2170000000000001</v>
      </c>
      <c r="AV57" s="4">
        <v>33725</v>
      </c>
      <c r="AW57" s="4">
        <v>0</v>
      </c>
      <c r="AX57" s="4">
        <v>0.91</v>
      </c>
      <c r="AY57">
        <v>0.85239999999999994</v>
      </c>
      <c r="AZ57" t="s">
        <v>69</v>
      </c>
      <c r="BA57" t="s">
        <v>679</v>
      </c>
      <c r="BB57">
        <v>1</v>
      </c>
      <c r="BC57" t="s">
        <v>681</v>
      </c>
      <c r="BD57">
        <v>7</v>
      </c>
      <c r="BE57">
        <v>21882.902999999998</v>
      </c>
      <c r="BF57">
        <v>0.34034588555275325</v>
      </c>
      <c r="BG57">
        <v>0.29011083284516687</v>
      </c>
      <c r="BH57">
        <v>209192.14</v>
      </c>
      <c r="BI57">
        <v>3.5602465752298341E-2</v>
      </c>
      <c r="BJ57">
        <v>3.0347541807259105E-2</v>
      </c>
      <c r="BK57">
        <v>1</v>
      </c>
      <c r="BL57" t="s">
        <v>69</v>
      </c>
      <c r="BM57">
        <v>0</v>
      </c>
      <c r="BN57" t="s">
        <v>619</v>
      </c>
    </row>
    <row r="58" spans="1:66">
      <c r="A58" s="141" t="str">
        <f t="shared" si="55"/>
        <v>해성운수</v>
      </c>
      <c r="B58" s="141" t="str">
        <f t="shared" si="54"/>
        <v>579</v>
      </c>
      <c r="C58" s="142" t="str">
        <f t="shared" si="56"/>
        <v>71바5777</v>
      </c>
      <c r="D58" s="116" t="str">
        <f t="shared" si="57"/>
        <v>소형</v>
      </c>
      <c r="E58" s="112" t="str">
        <f t="shared" si="58"/>
        <v>B</v>
      </c>
      <c r="F58" s="162">
        <f t="shared" si="59"/>
        <v>0.71163636363636362</v>
      </c>
      <c r="G58" s="163">
        <f t="shared" si="60"/>
        <v>3.9140000000000001</v>
      </c>
      <c r="H58" s="164">
        <f t="shared" si="61"/>
        <v>5.5</v>
      </c>
      <c r="I58" s="165">
        <f t="shared" si="62"/>
        <v>4692.7479999999996</v>
      </c>
      <c r="J58" s="166">
        <f t="shared" si="63"/>
        <v>2.5177129245337364E-2</v>
      </c>
      <c r="K58" s="166">
        <f t="shared" si="64"/>
        <v>0.41897044289559793</v>
      </c>
      <c r="L58" s="166">
        <f t="shared" si="65"/>
        <v>0.35821228840755998</v>
      </c>
      <c r="M58" s="167">
        <f t="shared" si="66"/>
        <v>5.3780000000000001</v>
      </c>
      <c r="N58" s="168">
        <f t="shared" si="67"/>
        <v>0.14899999999999999</v>
      </c>
      <c r="O58" s="168">
        <f t="shared" si="68"/>
        <v>1.385</v>
      </c>
      <c r="P58" s="169">
        <f t="shared" si="69"/>
        <v>0</v>
      </c>
      <c r="Q58" s="170">
        <f t="shared" si="70"/>
        <v>75</v>
      </c>
      <c r="R58" s="171">
        <f t="shared" si="71"/>
        <v>18.804537188235646</v>
      </c>
      <c r="S58" s="143">
        <f t="shared" si="72"/>
        <v>7</v>
      </c>
      <c r="T58" s="143">
        <f t="shared" si="73"/>
        <v>65</v>
      </c>
      <c r="U58" t="s">
        <v>120</v>
      </c>
      <c r="V58" t="s">
        <v>129</v>
      </c>
      <c r="W58" t="s">
        <v>120</v>
      </c>
      <c r="X58" s="4" t="s">
        <v>129</v>
      </c>
      <c r="Y58" s="4" t="s">
        <v>278</v>
      </c>
      <c r="Z58" s="4" t="s">
        <v>204</v>
      </c>
      <c r="AA58" s="4" t="s">
        <v>205</v>
      </c>
      <c r="AB58" s="4">
        <v>534</v>
      </c>
      <c r="AC58" s="4">
        <v>4692.7479999999996</v>
      </c>
      <c r="AD58" s="4">
        <v>1198.9590000000001</v>
      </c>
      <c r="AE58" s="4">
        <v>3.9140000000000001</v>
      </c>
      <c r="AF58" s="4">
        <v>5.5</v>
      </c>
      <c r="AG58" s="4">
        <v>5.3780000000000001</v>
      </c>
      <c r="AH58" s="4">
        <v>448.95734099999999</v>
      </c>
      <c r="AI58" s="4">
        <v>11.303457</v>
      </c>
      <c r="AJ58" s="4">
        <v>188.09985599999999</v>
      </c>
      <c r="AK58" s="4">
        <v>1681</v>
      </c>
      <c r="AL58" s="4">
        <v>7</v>
      </c>
      <c r="AM58" s="4">
        <v>65</v>
      </c>
      <c r="AN58" s="4">
        <v>75</v>
      </c>
      <c r="AO58" s="4">
        <v>10.452546999999999</v>
      </c>
      <c r="AP58" s="4">
        <v>119.9</v>
      </c>
      <c r="AQ58" s="4">
        <v>0</v>
      </c>
      <c r="AR58" s="4">
        <v>105</v>
      </c>
      <c r="AS58" s="4">
        <v>79101</v>
      </c>
      <c r="AT58" s="4">
        <v>0.14899999999999999</v>
      </c>
      <c r="AU58" s="4">
        <v>1.385</v>
      </c>
      <c r="AV58" s="4">
        <v>36927</v>
      </c>
      <c r="AW58" s="4">
        <v>0</v>
      </c>
      <c r="AX58" s="4">
        <v>0.85</v>
      </c>
      <c r="AY58">
        <v>0.9071999999999999</v>
      </c>
      <c r="AZ58" t="s">
        <v>68</v>
      </c>
      <c r="BA58" t="s">
        <v>679</v>
      </c>
      <c r="BB58">
        <v>1</v>
      </c>
      <c r="BC58" t="s">
        <v>682</v>
      </c>
      <c r="BD58">
        <v>6</v>
      </c>
      <c r="BE58">
        <v>21882.902999999998</v>
      </c>
      <c r="BF58">
        <v>0.33469133414337215</v>
      </c>
      <c r="BG58">
        <v>0.30363197833486716</v>
      </c>
      <c r="BH58">
        <v>209192.14</v>
      </c>
      <c r="BI58">
        <v>3.5010961692920201E-2</v>
      </c>
      <c r="BJ58">
        <v>3.17619444478172E-2</v>
      </c>
      <c r="BK58">
        <v>1</v>
      </c>
      <c r="BL58" t="s">
        <v>66</v>
      </c>
      <c r="BM58">
        <v>-1</v>
      </c>
      <c r="BN58" t="s">
        <v>615</v>
      </c>
    </row>
    <row r="59" spans="1:66">
      <c r="A59" s="144" t="str">
        <f t="shared" si="55"/>
        <v>해성운수</v>
      </c>
      <c r="B59" s="144" t="str">
        <f t="shared" si="54"/>
        <v>579</v>
      </c>
      <c r="C59" s="145" t="str">
        <f t="shared" si="56"/>
        <v>71바5797</v>
      </c>
      <c r="D59" s="133" t="str">
        <f t="shared" si="57"/>
        <v>소형</v>
      </c>
      <c r="E59" s="129" t="str">
        <f t="shared" si="58"/>
        <v>A</v>
      </c>
      <c r="F59" s="152">
        <f t="shared" si="59"/>
        <v>0.81796296296296289</v>
      </c>
      <c r="G59" s="153">
        <f t="shared" si="60"/>
        <v>4.4169999999999998</v>
      </c>
      <c r="H59" s="154">
        <f t="shared" si="61"/>
        <v>5.4</v>
      </c>
      <c r="I59" s="155">
        <f t="shared" si="62"/>
        <v>5243.018</v>
      </c>
      <c r="J59" s="156">
        <f t="shared" si="63"/>
        <v>8.1771049131773924E-3</v>
      </c>
      <c r="K59" s="156">
        <f t="shared" si="64"/>
        <v>0.43564885191289215</v>
      </c>
      <c r="L59" s="156">
        <f t="shared" si="65"/>
        <v>0.39671807344548504</v>
      </c>
      <c r="M59" s="157">
        <f t="shared" si="66"/>
        <v>6.0259999999999998</v>
      </c>
      <c r="N59" s="158">
        <f t="shared" si="67"/>
        <v>0.17199999999999999</v>
      </c>
      <c r="O59" s="158">
        <f t="shared" si="68"/>
        <v>1.6779999999999999</v>
      </c>
      <c r="P59" s="159">
        <f t="shared" si="69"/>
        <v>0</v>
      </c>
      <c r="Q59" s="160">
        <f t="shared" si="70"/>
        <v>74</v>
      </c>
      <c r="R59" s="161">
        <f t="shared" si="71"/>
        <v>20.124124853541648</v>
      </c>
      <c r="S59" s="146">
        <f t="shared" si="72"/>
        <v>9</v>
      </c>
      <c r="T59" s="146">
        <f t="shared" si="73"/>
        <v>88</v>
      </c>
      <c r="U59" t="s">
        <v>120</v>
      </c>
      <c r="V59" t="s">
        <v>129</v>
      </c>
      <c r="W59" t="s">
        <v>120</v>
      </c>
      <c r="X59" s="4" t="s">
        <v>129</v>
      </c>
      <c r="Y59" s="4" t="s">
        <v>279</v>
      </c>
      <c r="Z59" s="4" t="s">
        <v>204</v>
      </c>
      <c r="AA59" s="4" t="s">
        <v>205</v>
      </c>
      <c r="AB59" s="4">
        <v>534</v>
      </c>
      <c r="AC59" s="4">
        <v>5243.018</v>
      </c>
      <c r="AD59" s="4">
        <v>1186.972</v>
      </c>
      <c r="AE59" s="4">
        <v>4.4169999999999998</v>
      </c>
      <c r="AF59" s="4">
        <v>5.4</v>
      </c>
      <c r="AG59" s="4">
        <v>6.0259999999999998</v>
      </c>
      <c r="AH59" s="4">
        <v>468.43963000000002</v>
      </c>
      <c r="AI59" s="4">
        <v>3.8304800000000001</v>
      </c>
      <c r="AJ59" s="4">
        <v>204.075187</v>
      </c>
      <c r="AK59" s="4">
        <v>2080</v>
      </c>
      <c r="AL59" s="4">
        <v>9</v>
      </c>
      <c r="AM59" s="4">
        <v>88</v>
      </c>
      <c r="AN59" s="4">
        <v>74</v>
      </c>
      <c r="AO59" s="4">
        <v>11.192515</v>
      </c>
      <c r="AP59" s="4">
        <v>154.69999999999999</v>
      </c>
      <c r="AQ59" s="4">
        <v>0</v>
      </c>
      <c r="AR59" s="4">
        <v>94</v>
      </c>
      <c r="AS59" s="4">
        <v>60296</v>
      </c>
      <c r="AT59" s="4">
        <v>0.17199999999999999</v>
      </c>
      <c r="AU59" s="4">
        <v>1.6779999999999999</v>
      </c>
      <c r="AV59" s="4">
        <v>41023</v>
      </c>
      <c r="AW59" s="4">
        <v>0</v>
      </c>
      <c r="AX59" s="4">
        <v>0.95</v>
      </c>
      <c r="AY59">
        <v>0.95559999999999989</v>
      </c>
      <c r="AZ59" t="s">
        <v>66</v>
      </c>
      <c r="BA59" t="s">
        <v>216</v>
      </c>
      <c r="BB59">
        <v>4</v>
      </c>
      <c r="BC59" t="s">
        <v>683</v>
      </c>
      <c r="BD59">
        <v>11</v>
      </c>
      <c r="BE59">
        <v>131716.18799999999</v>
      </c>
      <c r="BF59">
        <v>4.1968896032733655E-2</v>
      </c>
      <c r="BG59">
        <v>4.0105477048880275E-2</v>
      </c>
      <c r="BH59">
        <v>314010.74800000002</v>
      </c>
      <c r="BI59">
        <v>1.7604438813667612E-2</v>
      </c>
      <c r="BJ59">
        <v>1.6822801730340769E-2</v>
      </c>
      <c r="BK59">
        <v>1</v>
      </c>
      <c r="BL59" t="s">
        <v>66</v>
      </c>
      <c r="BM59">
        <v>0</v>
      </c>
      <c r="BN59" t="s">
        <v>619</v>
      </c>
    </row>
    <row r="60" spans="1:66">
      <c r="A60" s="141" t="str">
        <f t="shared" si="55"/>
        <v>해성운수</v>
      </c>
      <c r="B60" s="141" t="str">
        <f t="shared" si="54"/>
        <v>579</v>
      </c>
      <c r="C60" s="142" t="str">
        <f t="shared" si="56"/>
        <v>71바5798</v>
      </c>
      <c r="D60" s="116" t="str">
        <f t="shared" si="57"/>
        <v>소형</v>
      </c>
      <c r="E60" s="112" t="str">
        <f t="shared" si="58"/>
        <v>B</v>
      </c>
      <c r="F60" s="162">
        <f t="shared" si="59"/>
        <v>0.67545454545454542</v>
      </c>
      <c r="G60" s="163">
        <f t="shared" si="60"/>
        <v>3.7149999999999999</v>
      </c>
      <c r="H60" s="164">
        <f t="shared" si="61"/>
        <v>5.5</v>
      </c>
      <c r="I60" s="165">
        <f t="shared" si="62"/>
        <v>5194.8149999999996</v>
      </c>
      <c r="J60" s="166">
        <f t="shared" si="63"/>
        <v>1.7681509306290179E-2</v>
      </c>
      <c r="K60" s="166">
        <f t="shared" si="64"/>
        <v>0.45002395524581029</v>
      </c>
      <c r="L60" s="166">
        <f t="shared" si="65"/>
        <v>0.3026094288247031</v>
      </c>
      <c r="M60" s="167">
        <f t="shared" si="66"/>
        <v>7.78</v>
      </c>
      <c r="N60" s="168">
        <f t="shared" si="67"/>
        <v>1.4630000000000001</v>
      </c>
      <c r="O60" s="168">
        <f t="shared" si="68"/>
        <v>2.3290000000000002</v>
      </c>
      <c r="P60" s="169">
        <f t="shared" si="69"/>
        <v>5.8333333333333334E-2</v>
      </c>
      <c r="Q60" s="170">
        <f t="shared" si="70"/>
        <v>83</v>
      </c>
      <c r="R60" s="171">
        <f t="shared" si="71"/>
        <v>20.276772065243144</v>
      </c>
      <c r="S60" s="143">
        <f t="shared" si="72"/>
        <v>76</v>
      </c>
      <c r="T60" s="143">
        <f t="shared" si="73"/>
        <v>121</v>
      </c>
      <c r="U60" t="s">
        <v>120</v>
      </c>
      <c r="V60" t="s">
        <v>129</v>
      </c>
      <c r="W60" t="s">
        <v>120</v>
      </c>
      <c r="X60" s="4" t="s">
        <v>129</v>
      </c>
      <c r="Y60" s="4" t="s">
        <v>280</v>
      </c>
      <c r="Z60" s="4" t="s">
        <v>204</v>
      </c>
      <c r="AA60" s="4" t="s">
        <v>205</v>
      </c>
      <c r="AB60" s="4">
        <v>534</v>
      </c>
      <c r="AC60" s="4">
        <v>5194.8149999999996</v>
      </c>
      <c r="AD60" s="4">
        <v>1398.3869999999999</v>
      </c>
      <c r="AE60" s="4">
        <v>3.7149999999999999</v>
      </c>
      <c r="AF60" s="4">
        <v>5.5</v>
      </c>
      <c r="AG60" s="4">
        <v>7.78</v>
      </c>
      <c r="AH60" s="4">
        <v>481.303765</v>
      </c>
      <c r="AI60" s="4">
        <v>8.5101770000000005</v>
      </c>
      <c r="AJ60" s="4">
        <v>216.59822399999999</v>
      </c>
      <c r="AK60" s="4">
        <v>1572</v>
      </c>
      <c r="AL60" s="4">
        <v>76</v>
      </c>
      <c r="AM60" s="4">
        <v>121</v>
      </c>
      <c r="AN60" s="4">
        <v>83</v>
      </c>
      <c r="AO60" s="4">
        <v>10.793214000000001</v>
      </c>
      <c r="AP60" s="4">
        <v>999.3</v>
      </c>
      <c r="AQ60" s="4">
        <v>3.5</v>
      </c>
      <c r="AR60" s="4">
        <v>127</v>
      </c>
      <c r="AS60" s="4">
        <v>82401</v>
      </c>
      <c r="AT60" s="4">
        <v>1.4630000000000001</v>
      </c>
      <c r="AU60" s="4">
        <v>2.3290000000000002</v>
      </c>
      <c r="AV60" s="4">
        <v>40427</v>
      </c>
      <c r="AW60" s="4">
        <v>0</v>
      </c>
      <c r="AX60" s="4">
        <v>0.9</v>
      </c>
      <c r="AY60">
        <v>0.94040000000000001</v>
      </c>
      <c r="AZ60" t="s">
        <v>68</v>
      </c>
      <c r="BA60" t="s">
        <v>216</v>
      </c>
      <c r="BB60">
        <v>2</v>
      </c>
      <c r="BC60" t="s">
        <v>232</v>
      </c>
      <c r="BD60">
        <v>13</v>
      </c>
      <c r="BE60">
        <v>131716.18799999999</v>
      </c>
      <c r="BF60">
        <v>5.1159892358864811E-2</v>
      </c>
      <c r="BG60">
        <v>4.8110762774276471E-2</v>
      </c>
      <c r="BH60">
        <v>314010.74800000002</v>
      </c>
      <c r="BI60">
        <v>2.1459730416616186E-2</v>
      </c>
      <c r="BJ60">
        <v>2.0180730483785863E-2</v>
      </c>
      <c r="BK60">
        <v>1</v>
      </c>
      <c r="BL60" t="s">
        <v>71</v>
      </c>
      <c r="BM60">
        <v>-2</v>
      </c>
      <c r="BN60" t="s">
        <v>615</v>
      </c>
    </row>
    <row r="61" spans="1:66">
      <c r="A61" s="144" t="str">
        <f t="shared" si="55"/>
        <v>해성운수</v>
      </c>
      <c r="B61" s="144" t="str">
        <f t="shared" si="54"/>
        <v>579</v>
      </c>
      <c r="C61" s="145" t="str">
        <f t="shared" si="56"/>
        <v>71바5813</v>
      </c>
      <c r="D61" s="133" t="str">
        <f t="shared" si="57"/>
        <v>소형</v>
      </c>
      <c r="E61" s="129" t="str">
        <f t="shared" si="58"/>
        <v>A</v>
      </c>
      <c r="F61" s="152">
        <f t="shared" si="59"/>
        <v>0.70055555555555549</v>
      </c>
      <c r="G61" s="153">
        <f t="shared" si="60"/>
        <v>3.7829999999999999</v>
      </c>
      <c r="H61" s="154">
        <f t="shared" si="61"/>
        <v>5.4</v>
      </c>
      <c r="I61" s="155">
        <f t="shared" si="62"/>
        <v>4539.4669999999996</v>
      </c>
      <c r="J61" s="156">
        <f t="shared" si="63"/>
        <v>5.1350364770981448E-2</v>
      </c>
      <c r="K61" s="156">
        <f t="shared" si="64"/>
        <v>0.39799907468718881</v>
      </c>
      <c r="L61" s="156">
        <f t="shared" si="65"/>
        <v>0.34233093885251287</v>
      </c>
      <c r="M61" s="157">
        <f t="shared" si="66"/>
        <v>6.7389999999999999</v>
      </c>
      <c r="N61" s="158">
        <f t="shared" si="67"/>
        <v>0.308</v>
      </c>
      <c r="O61" s="158">
        <f t="shared" si="68"/>
        <v>1.4319999999999999</v>
      </c>
      <c r="P61" s="159">
        <f t="shared" si="69"/>
        <v>0</v>
      </c>
      <c r="Q61" s="160">
        <f t="shared" si="70"/>
        <v>79</v>
      </c>
      <c r="R61" s="161">
        <f t="shared" si="71"/>
        <v>18.940361930562922</v>
      </c>
      <c r="S61" s="146">
        <f t="shared" si="72"/>
        <v>14</v>
      </c>
      <c r="T61" s="146">
        <f t="shared" si="73"/>
        <v>65</v>
      </c>
      <c r="U61" t="s">
        <v>120</v>
      </c>
      <c r="V61" t="s">
        <v>129</v>
      </c>
      <c r="W61" t="s">
        <v>120</v>
      </c>
      <c r="X61" s="4" t="s">
        <v>129</v>
      </c>
      <c r="Y61" s="4" t="s">
        <v>281</v>
      </c>
      <c r="Z61" s="4" t="s">
        <v>204</v>
      </c>
      <c r="AA61" s="4" t="s">
        <v>205</v>
      </c>
      <c r="AB61" s="4">
        <v>534</v>
      </c>
      <c r="AC61" s="4">
        <v>4539.4669999999996</v>
      </c>
      <c r="AD61" s="4">
        <v>1200.0329999999999</v>
      </c>
      <c r="AE61" s="4">
        <v>3.7829999999999999</v>
      </c>
      <c r="AF61" s="4">
        <v>5.4</v>
      </c>
      <c r="AG61" s="4">
        <v>6.7389999999999999</v>
      </c>
      <c r="AH61" s="4">
        <v>435.25172800000001</v>
      </c>
      <c r="AI61" s="4">
        <v>22.350335000000001</v>
      </c>
      <c r="AJ61" s="4">
        <v>173.22978499999999</v>
      </c>
      <c r="AK61" s="4">
        <v>1554</v>
      </c>
      <c r="AL61" s="4">
        <v>14</v>
      </c>
      <c r="AM61" s="4">
        <v>65</v>
      </c>
      <c r="AN61" s="4">
        <v>79</v>
      </c>
      <c r="AO61" s="4">
        <v>10.42952</v>
      </c>
      <c r="AP61" s="4">
        <v>223.5</v>
      </c>
      <c r="AQ61" s="4">
        <v>0</v>
      </c>
      <c r="AR61" s="4">
        <v>89</v>
      </c>
      <c r="AS61" s="4">
        <v>60700</v>
      </c>
      <c r="AT61" s="4">
        <v>0.308</v>
      </c>
      <c r="AU61" s="4">
        <v>1.4319999999999999</v>
      </c>
      <c r="AV61" s="4">
        <v>36139</v>
      </c>
      <c r="AW61" s="4">
        <v>0</v>
      </c>
      <c r="AX61" s="4">
        <v>0.88</v>
      </c>
      <c r="AY61">
        <v>0.95347826086956533</v>
      </c>
      <c r="AZ61" t="s">
        <v>66</v>
      </c>
      <c r="BA61" t="s">
        <v>216</v>
      </c>
      <c r="BB61">
        <v>8</v>
      </c>
      <c r="BC61" t="s">
        <v>684</v>
      </c>
      <c r="BD61">
        <v>15</v>
      </c>
      <c r="BE61">
        <v>131716.18799999999</v>
      </c>
      <c r="BF61">
        <v>5.3230564188511138E-2</v>
      </c>
      <c r="BG61">
        <v>5.0754185767567364E-2</v>
      </c>
      <c r="BH61">
        <v>314010.74800000002</v>
      </c>
      <c r="BI61">
        <v>2.2328302596827033E-2</v>
      </c>
      <c r="BJ61">
        <v>2.1289551128192041E-2</v>
      </c>
      <c r="BK61">
        <v>1</v>
      </c>
      <c r="BL61" t="s">
        <v>71</v>
      </c>
      <c r="BM61">
        <v>-1</v>
      </c>
      <c r="BN61" t="s">
        <v>615</v>
      </c>
    </row>
    <row r="62" spans="1:66">
      <c r="A62" s="141" t="str">
        <f t="shared" si="55"/>
        <v>해성운수</v>
      </c>
      <c r="B62" s="141" t="str">
        <f t="shared" si="54"/>
        <v>579</v>
      </c>
      <c r="C62" s="142" t="str">
        <f t="shared" si="56"/>
        <v>71바5814</v>
      </c>
      <c r="D62" s="116" t="str">
        <f t="shared" si="57"/>
        <v>소형</v>
      </c>
      <c r="E62" s="112" t="str">
        <f t="shared" si="58"/>
        <v>C</v>
      </c>
      <c r="F62" s="162">
        <f t="shared" si="59"/>
        <v>0.75436363636363635</v>
      </c>
      <c r="G62" s="163">
        <f t="shared" si="60"/>
        <v>4.149</v>
      </c>
      <c r="H62" s="164">
        <f t="shared" si="61"/>
        <v>5.5</v>
      </c>
      <c r="I62" s="165">
        <f t="shared" si="62"/>
        <v>5130.4170000000004</v>
      </c>
      <c r="J62" s="166">
        <f t="shared" si="63"/>
        <v>1.6829905119663615E-2</v>
      </c>
      <c r="K62" s="166">
        <f t="shared" si="64"/>
        <v>0.43893007419538888</v>
      </c>
      <c r="L62" s="166">
        <f t="shared" si="65"/>
        <v>0.30777225321060647</v>
      </c>
      <c r="M62" s="167">
        <f t="shared" si="66"/>
        <v>6.2910000000000004</v>
      </c>
      <c r="N62" s="168">
        <f t="shared" si="67"/>
        <v>7.8E-2</v>
      </c>
      <c r="O62" s="168">
        <f t="shared" si="68"/>
        <v>1.286</v>
      </c>
      <c r="P62" s="169">
        <f t="shared" si="69"/>
        <v>0</v>
      </c>
      <c r="Q62" s="170">
        <f t="shared" si="70"/>
        <v>83</v>
      </c>
      <c r="R62" s="171">
        <f t="shared" si="71"/>
        <v>18.599993861413296</v>
      </c>
      <c r="S62" s="143">
        <f t="shared" si="72"/>
        <v>4</v>
      </c>
      <c r="T62" s="143">
        <f t="shared" si="73"/>
        <v>66</v>
      </c>
      <c r="U62" t="s">
        <v>120</v>
      </c>
      <c r="V62" t="s">
        <v>129</v>
      </c>
      <c r="W62" t="s">
        <v>120</v>
      </c>
      <c r="X62" s="4" t="s">
        <v>129</v>
      </c>
      <c r="Y62" s="4" t="s">
        <v>282</v>
      </c>
      <c r="Z62" s="4" t="s">
        <v>204</v>
      </c>
      <c r="AA62" s="4" t="s">
        <v>205</v>
      </c>
      <c r="AB62" s="4">
        <v>534</v>
      </c>
      <c r="AC62" s="4">
        <v>5130.4170000000004</v>
      </c>
      <c r="AD62" s="4">
        <v>1236.4269999999999</v>
      </c>
      <c r="AE62" s="4">
        <v>4.149</v>
      </c>
      <c r="AF62" s="4">
        <v>5.5</v>
      </c>
      <c r="AG62" s="4">
        <v>6.2910000000000004</v>
      </c>
      <c r="AH62" s="4">
        <v>506.81491899999997</v>
      </c>
      <c r="AI62" s="4">
        <v>8.5296470000000006</v>
      </c>
      <c r="AJ62" s="4">
        <v>222.45631</v>
      </c>
      <c r="AK62" s="4">
        <v>1579</v>
      </c>
      <c r="AL62" s="4">
        <v>4</v>
      </c>
      <c r="AM62" s="4">
        <v>66</v>
      </c>
      <c r="AN62" s="4">
        <v>83</v>
      </c>
      <c r="AO62" s="4">
        <v>10.122861</v>
      </c>
      <c r="AP62" s="4">
        <v>260.5</v>
      </c>
      <c r="AQ62" s="4">
        <v>0</v>
      </c>
      <c r="AR62" s="4">
        <v>171</v>
      </c>
      <c r="AS62" s="4">
        <v>105918</v>
      </c>
      <c r="AT62" s="4">
        <v>7.8E-2</v>
      </c>
      <c r="AU62" s="4">
        <v>1.286</v>
      </c>
      <c r="AV62" s="4">
        <v>34868</v>
      </c>
      <c r="AW62" s="4">
        <v>0</v>
      </c>
      <c r="AX62" s="4">
        <v>0.98</v>
      </c>
      <c r="AY62">
        <v>0.85399999999999987</v>
      </c>
      <c r="AZ62" t="s">
        <v>69</v>
      </c>
      <c r="BA62" t="s">
        <v>216</v>
      </c>
      <c r="BB62">
        <v>4</v>
      </c>
      <c r="BC62" t="s">
        <v>238</v>
      </c>
      <c r="BD62">
        <v>16</v>
      </c>
      <c r="BE62">
        <v>131716.18799999999</v>
      </c>
      <c r="BF62">
        <v>5.3626650658915212E-2</v>
      </c>
      <c r="BG62">
        <v>4.5797159662713582E-2</v>
      </c>
      <c r="BH62">
        <v>314010.74800000002</v>
      </c>
      <c r="BI62">
        <v>2.2494446591363168E-2</v>
      </c>
      <c r="BJ62">
        <v>1.9210257389024144E-2</v>
      </c>
      <c r="BK62">
        <v>1</v>
      </c>
      <c r="BL62" t="s">
        <v>68</v>
      </c>
      <c r="BM62">
        <v>-1</v>
      </c>
      <c r="BN62" t="s">
        <v>615</v>
      </c>
    </row>
    <row r="63" spans="1:66">
      <c r="A63" s="144" t="str">
        <f t="shared" si="55"/>
        <v>해성운수</v>
      </c>
      <c r="B63" s="144" t="str">
        <f t="shared" si="54"/>
        <v>593</v>
      </c>
      <c r="C63" s="145" t="str">
        <f t="shared" si="56"/>
        <v>70바3804</v>
      </c>
      <c r="D63" s="133" t="str">
        <f t="shared" si="57"/>
        <v>중형</v>
      </c>
      <c r="E63" s="129" t="str">
        <f t="shared" si="58"/>
        <v>A</v>
      </c>
      <c r="F63" s="152">
        <f t="shared" si="59"/>
        <v>0.83304347826086955</v>
      </c>
      <c r="G63" s="153">
        <f t="shared" si="60"/>
        <v>1.9159999999999999</v>
      </c>
      <c r="H63" s="154">
        <f t="shared" si="61"/>
        <v>2.2999999999999998</v>
      </c>
      <c r="I63" s="155">
        <f t="shared" si="62"/>
        <v>4381.8280000000004</v>
      </c>
      <c r="J63" s="156">
        <f t="shared" si="63"/>
        <v>1.3461781682880404E-2</v>
      </c>
      <c r="K63" s="156">
        <f t="shared" si="64"/>
        <v>0.3984725546287709</v>
      </c>
      <c r="L63" s="156">
        <f t="shared" si="65"/>
        <v>0.20105764078370944</v>
      </c>
      <c r="M63" s="157">
        <f t="shared" si="66"/>
        <v>8.4049999999999994</v>
      </c>
      <c r="N63" s="158">
        <f t="shared" si="67"/>
        <v>0</v>
      </c>
      <c r="O63" s="158">
        <f t="shared" si="68"/>
        <v>3.6739999999999999</v>
      </c>
      <c r="P63" s="159">
        <f t="shared" si="69"/>
        <v>0</v>
      </c>
      <c r="Q63" s="160">
        <f t="shared" si="70"/>
        <v>68</v>
      </c>
      <c r="R63" s="161">
        <f t="shared" si="71"/>
        <v>18.214468261015913</v>
      </c>
      <c r="S63" s="146">
        <f t="shared" si="72"/>
        <v>0</v>
      </c>
      <c r="T63" s="146">
        <f t="shared" si="73"/>
        <v>161</v>
      </c>
      <c r="U63" t="s">
        <v>120</v>
      </c>
      <c r="V63" t="s">
        <v>130</v>
      </c>
      <c r="W63" t="s">
        <v>120</v>
      </c>
      <c r="X63" s="4" t="s">
        <v>130</v>
      </c>
      <c r="Y63" s="4" t="s">
        <v>283</v>
      </c>
      <c r="Z63" s="4" t="s">
        <v>206</v>
      </c>
      <c r="AA63" s="4" t="s">
        <v>48</v>
      </c>
      <c r="AB63" s="4">
        <v>534</v>
      </c>
      <c r="AC63" s="4">
        <v>4381.8280000000004</v>
      </c>
      <c r="AD63" s="4">
        <v>2287.3980000000001</v>
      </c>
      <c r="AE63" s="4">
        <v>1.9159999999999999</v>
      </c>
      <c r="AF63" s="4">
        <v>2.2999999999999998</v>
      </c>
      <c r="AG63" s="4">
        <v>8.4049999999999994</v>
      </c>
      <c r="AH63" s="4">
        <v>409.08448299999998</v>
      </c>
      <c r="AI63" s="4">
        <v>5.5070059999999996</v>
      </c>
      <c r="AJ63" s="4">
        <v>163.008939</v>
      </c>
      <c r="AK63" s="4">
        <v>881</v>
      </c>
      <c r="AL63" s="4">
        <v>0</v>
      </c>
      <c r="AM63" s="4">
        <v>161</v>
      </c>
      <c r="AN63" s="4">
        <v>68</v>
      </c>
      <c r="AO63" s="4">
        <v>10.711302999999999</v>
      </c>
      <c r="AP63" s="4">
        <v>84.1</v>
      </c>
      <c r="AQ63" s="4">
        <v>0</v>
      </c>
      <c r="AR63" s="4">
        <v>133</v>
      </c>
      <c r="AS63" s="4">
        <v>36514</v>
      </c>
      <c r="AT63" s="4">
        <v>0</v>
      </c>
      <c r="AU63" s="4">
        <v>3.6739999999999999</v>
      </c>
      <c r="AV63" s="4">
        <v>33642</v>
      </c>
      <c r="AW63" s="4">
        <v>0</v>
      </c>
      <c r="AX63" s="4">
        <v>0.54</v>
      </c>
      <c r="AY63">
        <v>0.95521739130434791</v>
      </c>
      <c r="AZ63" t="s">
        <v>66</v>
      </c>
      <c r="BA63" t="s">
        <v>216</v>
      </c>
      <c r="BB63">
        <v>5</v>
      </c>
      <c r="BC63" t="s">
        <v>685</v>
      </c>
      <c r="BD63">
        <v>19</v>
      </c>
      <c r="BE63">
        <v>131716.18799999999</v>
      </c>
      <c r="BF63">
        <v>4.9509001885174507E-2</v>
      </c>
      <c r="BG63">
        <v>4.7291859626838434E-2</v>
      </c>
      <c r="BH63">
        <v>314010.74800000002</v>
      </c>
      <c r="BI63">
        <v>2.0767241381177179E-2</v>
      </c>
      <c r="BJ63">
        <v>1.9837230136715768E-2</v>
      </c>
      <c r="BK63">
        <v>2</v>
      </c>
      <c r="BL63" t="s">
        <v>71</v>
      </c>
      <c r="BM63">
        <v>-1</v>
      </c>
      <c r="BN63" t="s">
        <v>615</v>
      </c>
    </row>
    <row r="64" spans="1:66">
      <c r="A64" s="141" t="str">
        <f t="shared" si="55"/>
        <v>해성운수</v>
      </c>
      <c r="B64" s="141" t="str">
        <f t="shared" si="54"/>
        <v>593</v>
      </c>
      <c r="C64" s="142" t="str">
        <f t="shared" si="56"/>
        <v>70바3808</v>
      </c>
      <c r="D64" s="116" t="str">
        <f t="shared" si="57"/>
        <v>중형</v>
      </c>
      <c r="E64" s="112" t="str">
        <f t="shared" si="58"/>
        <v>B</v>
      </c>
      <c r="F64" s="162">
        <f t="shared" si="59"/>
        <v>0.82818181818181813</v>
      </c>
      <c r="G64" s="163">
        <f t="shared" si="60"/>
        <v>1.8220000000000001</v>
      </c>
      <c r="H64" s="164">
        <f t="shared" si="61"/>
        <v>2.2000000000000002</v>
      </c>
      <c r="I64" s="165">
        <f t="shared" si="62"/>
        <v>4297.3969999999999</v>
      </c>
      <c r="J64" s="166">
        <f t="shared" si="63"/>
        <v>1.2507618738540175E-2</v>
      </c>
      <c r="K64" s="166">
        <f t="shared" si="64"/>
        <v>0.40202067852960438</v>
      </c>
      <c r="L64" s="166">
        <f t="shared" si="65"/>
        <v>0.13124223803386095</v>
      </c>
      <c r="M64" s="167">
        <f t="shared" si="66"/>
        <v>6.952</v>
      </c>
      <c r="N64" s="168">
        <f t="shared" si="67"/>
        <v>0.11600000000000001</v>
      </c>
      <c r="O64" s="168">
        <f t="shared" si="68"/>
        <v>1.117</v>
      </c>
      <c r="P64" s="169">
        <f t="shared" si="69"/>
        <v>0</v>
      </c>
      <c r="Q64" s="170">
        <f t="shared" si="70"/>
        <v>62</v>
      </c>
      <c r="R64" s="171">
        <f t="shared" si="71"/>
        <v>19.259951855644143</v>
      </c>
      <c r="S64" s="143">
        <f t="shared" si="72"/>
        <v>5</v>
      </c>
      <c r="T64" s="143">
        <f t="shared" si="73"/>
        <v>48</v>
      </c>
      <c r="U64" t="s">
        <v>120</v>
      </c>
      <c r="V64" t="s">
        <v>130</v>
      </c>
      <c r="W64" t="s">
        <v>120</v>
      </c>
      <c r="X64" s="4" t="s">
        <v>130</v>
      </c>
      <c r="Y64" s="4" t="s">
        <v>284</v>
      </c>
      <c r="Z64" s="4" t="s">
        <v>206</v>
      </c>
      <c r="AA64" s="4" t="s">
        <v>231</v>
      </c>
      <c r="AB64" s="4">
        <v>534</v>
      </c>
      <c r="AC64" s="4">
        <v>4297.3969999999999</v>
      </c>
      <c r="AD64" s="4">
        <v>2358.3679999999999</v>
      </c>
      <c r="AE64" s="4">
        <v>1.8220000000000001</v>
      </c>
      <c r="AF64" s="4">
        <v>2.2000000000000002</v>
      </c>
      <c r="AG64" s="4">
        <v>6.952</v>
      </c>
      <c r="AH64" s="4">
        <v>381.10475700000001</v>
      </c>
      <c r="AI64" s="4">
        <v>4.7667130000000002</v>
      </c>
      <c r="AJ64" s="4">
        <v>153.21199300000001</v>
      </c>
      <c r="AK64" s="4">
        <v>564</v>
      </c>
      <c r="AL64" s="4">
        <v>5</v>
      </c>
      <c r="AM64" s="4">
        <v>48</v>
      </c>
      <c r="AN64" s="4">
        <v>62</v>
      </c>
      <c r="AO64" s="4">
        <v>11.276156</v>
      </c>
      <c r="AP64" s="4">
        <v>0</v>
      </c>
      <c r="AQ64" s="4">
        <v>0</v>
      </c>
      <c r="AR64" s="4">
        <v>71</v>
      </c>
      <c r="AS64" s="4">
        <v>12797</v>
      </c>
      <c r="AT64" s="4">
        <v>0.11600000000000001</v>
      </c>
      <c r="AU64" s="4">
        <v>1.117</v>
      </c>
      <c r="AV64" s="4">
        <v>31558</v>
      </c>
      <c r="AW64" s="4">
        <v>0</v>
      </c>
      <c r="AX64" s="4">
        <v>0.44</v>
      </c>
      <c r="AY64">
        <v>0.91521739130434787</v>
      </c>
      <c r="AZ64" t="s">
        <v>68</v>
      </c>
      <c r="BA64" t="s">
        <v>216</v>
      </c>
      <c r="BB64">
        <v>6</v>
      </c>
      <c r="BC64" t="s">
        <v>218</v>
      </c>
      <c r="BD64">
        <v>20</v>
      </c>
      <c r="BE64">
        <v>131716.18799999999</v>
      </c>
      <c r="BF64">
        <v>5.3558868557599011E-2</v>
      </c>
      <c r="BG64">
        <v>4.9018007962498229E-2</v>
      </c>
      <c r="BH64">
        <v>314010.74800000002</v>
      </c>
      <c r="BI64">
        <v>2.2466014443556559E-2</v>
      </c>
      <c r="BJ64">
        <v>2.0561287132037635E-2</v>
      </c>
      <c r="BK64">
        <v>1</v>
      </c>
      <c r="BL64" t="s">
        <v>66</v>
      </c>
      <c r="BM64">
        <v>-1</v>
      </c>
      <c r="BN64" t="s">
        <v>615</v>
      </c>
    </row>
    <row r="65" spans="1:66">
      <c r="A65" s="144" t="str">
        <f t="shared" si="55"/>
        <v>해성운수</v>
      </c>
      <c r="B65" s="144" t="str">
        <f t="shared" si="54"/>
        <v>593</v>
      </c>
      <c r="C65" s="145" t="str">
        <f t="shared" si="56"/>
        <v>71바5778</v>
      </c>
      <c r="D65" s="133" t="str">
        <f t="shared" si="57"/>
        <v>중형</v>
      </c>
      <c r="E65" s="129" t="str">
        <f t="shared" si="58"/>
        <v>B</v>
      </c>
      <c r="F65" s="152">
        <f t="shared" si="59"/>
        <v>0.80272727272727262</v>
      </c>
      <c r="G65" s="153">
        <f t="shared" si="60"/>
        <v>1.766</v>
      </c>
      <c r="H65" s="154">
        <f t="shared" si="61"/>
        <v>2.2000000000000002</v>
      </c>
      <c r="I65" s="155">
        <f t="shared" si="62"/>
        <v>4008.962</v>
      </c>
      <c r="J65" s="156">
        <f t="shared" si="63"/>
        <v>2.4365461409402035E-2</v>
      </c>
      <c r="K65" s="156">
        <f t="shared" si="64"/>
        <v>0.41403295522091721</v>
      </c>
      <c r="L65" s="156">
        <f t="shared" si="65"/>
        <v>0.11798565314413058</v>
      </c>
      <c r="M65" s="157">
        <f t="shared" si="66"/>
        <v>11.467000000000001</v>
      </c>
      <c r="N65" s="158">
        <f t="shared" si="67"/>
        <v>0</v>
      </c>
      <c r="O65" s="158">
        <f t="shared" si="68"/>
        <v>4.2649999999999997</v>
      </c>
      <c r="P65" s="159">
        <f t="shared" si="69"/>
        <v>0</v>
      </c>
      <c r="Q65" s="160">
        <f t="shared" si="70"/>
        <v>67</v>
      </c>
      <c r="R65" s="161">
        <f t="shared" si="71"/>
        <v>18.74800514120162</v>
      </c>
      <c r="S65" s="146">
        <f t="shared" si="72"/>
        <v>0</v>
      </c>
      <c r="T65" s="146">
        <f t="shared" si="73"/>
        <v>171</v>
      </c>
      <c r="U65" t="s">
        <v>120</v>
      </c>
      <c r="V65" t="s">
        <v>130</v>
      </c>
      <c r="W65" t="s">
        <v>120</v>
      </c>
      <c r="X65" s="4" t="s">
        <v>130</v>
      </c>
      <c r="Y65" s="4" t="s">
        <v>285</v>
      </c>
      <c r="Z65" s="4" t="s">
        <v>206</v>
      </c>
      <c r="AA65" s="4" t="s">
        <v>48</v>
      </c>
      <c r="AB65" s="4">
        <v>534</v>
      </c>
      <c r="AC65" s="4">
        <v>4008.962</v>
      </c>
      <c r="AD65" s="4">
        <v>2269.6370000000002</v>
      </c>
      <c r="AE65" s="4">
        <v>1.766</v>
      </c>
      <c r="AF65" s="4">
        <v>2.2000000000000002</v>
      </c>
      <c r="AG65" s="4">
        <v>11.467000000000001</v>
      </c>
      <c r="AH65" s="4">
        <v>380.75757499999997</v>
      </c>
      <c r="AI65" s="4">
        <v>9.2773339999999997</v>
      </c>
      <c r="AJ65" s="4">
        <v>157.64618400000001</v>
      </c>
      <c r="AK65" s="4">
        <v>473</v>
      </c>
      <c r="AL65" s="4">
        <v>0</v>
      </c>
      <c r="AM65" s="4">
        <v>171</v>
      </c>
      <c r="AN65" s="4">
        <v>67</v>
      </c>
      <c r="AO65" s="4">
        <v>10.528909000000001</v>
      </c>
      <c r="AP65" s="4">
        <v>38.4</v>
      </c>
      <c r="AQ65" s="4">
        <v>0</v>
      </c>
      <c r="AR65" s="4">
        <v>121</v>
      </c>
      <c r="AS65" s="4">
        <v>28174</v>
      </c>
      <c r="AT65" s="4">
        <v>0</v>
      </c>
      <c r="AU65" s="4">
        <v>4.2649999999999997</v>
      </c>
      <c r="AV65" s="4">
        <v>30914</v>
      </c>
      <c r="AW65" s="4">
        <v>0</v>
      </c>
      <c r="AX65" s="4">
        <v>0.57999999999999996</v>
      </c>
      <c r="AY65">
        <v>0.92090909090909079</v>
      </c>
      <c r="AZ65" t="s">
        <v>68</v>
      </c>
      <c r="BA65" t="s">
        <v>216</v>
      </c>
      <c r="BB65">
        <v>5</v>
      </c>
      <c r="BC65" t="s">
        <v>222</v>
      </c>
      <c r="BD65">
        <v>17</v>
      </c>
      <c r="BE65">
        <v>131716.18799999999</v>
      </c>
      <c r="BF65">
        <v>5.4514035890561918E-2</v>
      </c>
      <c r="BG65">
        <v>5.0202471233762924E-2</v>
      </c>
      <c r="BH65">
        <v>314010.74800000002</v>
      </c>
      <c r="BI65">
        <v>2.286667270382732E-2</v>
      </c>
      <c r="BJ65">
        <v>2.1058126771797338E-2</v>
      </c>
      <c r="BK65">
        <v>1</v>
      </c>
      <c r="BL65" t="s">
        <v>66</v>
      </c>
      <c r="BM65">
        <v>-1</v>
      </c>
      <c r="BN65" t="s">
        <v>615</v>
      </c>
    </row>
    <row r="66" spans="1:66">
      <c r="A66" s="141" t="str">
        <f t="shared" si="55"/>
        <v>해성운수</v>
      </c>
      <c r="B66" s="141" t="str">
        <f t="shared" si="54"/>
        <v>593</v>
      </c>
      <c r="C66" s="142" t="str">
        <f t="shared" si="56"/>
        <v>71바5779</v>
      </c>
      <c r="D66" s="116" t="str">
        <f t="shared" si="57"/>
        <v>중형</v>
      </c>
      <c r="E66" s="112" t="str">
        <f t="shared" si="58"/>
        <v>A</v>
      </c>
      <c r="F66" s="162">
        <f t="shared" si="59"/>
        <v>0.80809523809523809</v>
      </c>
      <c r="G66" s="163">
        <f t="shared" si="60"/>
        <v>1.6970000000000001</v>
      </c>
      <c r="H66" s="164">
        <f t="shared" si="61"/>
        <v>2.1</v>
      </c>
      <c r="I66" s="165">
        <f t="shared" si="62"/>
        <v>2327.8159999999998</v>
      </c>
      <c r="J66" s="166">
        <f t="shared" si="63"/>
        <v>9.476653146228621E-3</v>
      </c>
      <c r="K66" s="166">
        <f t="shared" si="64"/>
        <v>0.41191217766043803</v>
      </c>
      <c r="L66" s="166">
        <f t="shared" si="65"/>
        <v>0.11469978726840954</v>
      </c>
      <c r="M66" s="167">
        <f t="shared" si="66"/>
        <v>10.622999999999999</v>
      </c>
      <c r="N66" s="168">
        <f t="shared" si="67"/>
        <v>0</v>
      </c>
      <c r="O66" s="168">
        <f t="shared" si="68"/>
        <v>1.7609999999999999</v>
      </c>
      <c r="P66" s="169">
        <f t="shared" si="69"/>
        <v>0</v>
      </c>
      <c r="Q66" s="170">
        <f t="shared" si="70"/>
        <v>58</v>
      </c>
      <c r="R66" s="171">
        <f t="shared" si="71"/>
        <v>18.807791061372313</v>
      </c>
      <c r="S66" s="143">
        <f t="shared" si="72"/>
        <v>0</v>
      </c>
      <c r="T66" s="143">
        <f t="shared" si="73"/>
        <v>41</v>
      </c>
      <c r="U66" t="s">
        <v>120</v>
      </c>
      <c r="V66" t="s">
        <v>130</v>
      </c>
      <c r="W66" t="s">
        <v>120</v>
      </c>
      <c r="X66" s="4" t="s">
        <v>130</v>
      </c>
      <c r="Y66" s="4" t="s">
        <v>286</v>
      </c>
      <c r="Z66" s="4" t="s">
        <v>206</v>
      </c>
      <c r="AA66" s="4" t="s">
        <v>48</v>
      </c>
      <c r="AB66" s="4">
        <v>534</v>
      </c>
      <c r="AC66" s="4">
        <v>2327.8159999999998</v>
      </c>
      <c r="AD66" s="4">
        <v>1371.9359999999999</v>
      </c>
      <c r="AE66" s="4">
        <v>1.6970000000000001</v>
      </c>
      <c r="AF66" s="4">
        <v>2.1</v>
      </c>
      <c r="AG66" s="4">
        <v>10.622999999999999</v>
      </c>
      <c r="AH66" s="4">
        <v>213.906531</v>
      </c>
      <c r="AI66" s="4">
        <v>2.0271180000000002</v>
      </c>
      <c r="AJ66" s="4">
        <v>88.110704999999996</v>
      </c>
      <c r="AK66" s="4">
        <v>267</v>
      </c>
      <c r="AL66" s="4">
        <v>0</v>
      </c>
      <c r="AM66" s="4">
        <v>41</v>
      </c>
      <c r="AN66" s="4">
        <v>58</v>
      </c>
      <c r="AO66" s="4">
        <v>10.882396999999999</v>
      </c>
      <c r="AP66" s="4">
        <v>0</v>
      </c>
      <c r="AQ66" s="4">
        <v>0</v>
      </c>
      <c r="AR66" s="4">
        <v>76</v>
      </c>
      <c r="AS66" s="4">
        <v>19765</v>
      </c>
      <c r="AT66" s="4">
        <v>0</v>
      </c>
      <c r="AU66" s="4">
        <v>1.7609999999999999</v>
      </c>
      <c r="AV66" s="4">
        <v>18996</v>
      </c>
      <c r="AW66" s="4">
        <v>0</v>
      </c>
      <c r="AX66" s="4">
        <v>0.53</v>
      </c>
      <c r="AY66">
        <v>0.9536363636363635</v>
      </c>
      <c r="AZ66" t="s">
        <v>66</v>
      </c>
      <c r="BA66" t="s">
        <v>216</v>
      </c>
      <c r="BB66">
        <v>7</v>
      </c>
      <c r="BC66" t="s">
        <v>686</v>
      </c>
      <c r="BD66">
        <v>17</v>
      </c>
      <c r="BE66">
        <v>131716.18799999999</v>
      </c>
      <c r="BF66">
        <v>5.3831841838605288E-2</v>
      </c>
      <c r="BG66">
        <v>5.1336001898815396E-2</v>
      </c>
      <c r="BH66">
        <v>314010.74800000002</v>
      </c>
      <c r="BI66">
        <v>2.2580516893644671E-2</v>
      </c>
      <c r="BJ66">
        <v>2.1533602019484777E-2</v>
      </c>
      <c r="BK66">
        <v>1</v>
      </c>
      <c r="BL66" t="s">
        <v>71</v>
      </c>
      <c r="BM66">
        <v>-1</v>
      </c>
      <c r="BN66" t="s">
        <v>615</v>
      </c>
    </row>
    <row r="67" spans="1:66">
      <c r="A67" s="144" t="str">
        <f t="shared" si="55"/>
        <v>해성운수</v>
      </c>
      <c r="B67" s="144" t="str">
        <f t="shared" si="54"/>
        <v>593</v>
      </c>
      <c r="C67" s="145" t="str">
        <f t="shared" si="56"/>
        <v>71바5782</v>
      </c>
      <c r="D67" s="133" t="str">
        <f t="shared" si="57"/>
        <v>중형</v>
      </c>
      <c r="E67" s="129" t="str">
        <f t="shared" si="58"/>
        <v>C</v>
      </c>
      <c r="F67" s="152">
        <f t="shared" si="59"/>
        <v>0.79181818181818175</v>
      </c>
      <c r="G67" s="153">
        <f t="shared" si="60"/>
        <v>1.742</v>
      </c>
      <c r="H67" s="154">
        <f t="shared" si="61"/>
        <v>2.2000000000000002</v>
      </c>
      <c r="I67" s="155">
        <f t="shared" si="62"/>
        <v>4170.3680000000004</v>
      </c>
      <c r="J67" s="156">
        <f t="shared" si="63"/>
        <v>9.5826017162981749E-3</v>
      </c>
      <c r="K67" s="156">
        <f t="shared" si="64"/>
        <v>0.44917984856532794</v>
      </c>
      <c r="L67" s="156">
        <f t="shared" si="65"/>
        <v>0.16665195973113162</v>
      </c>
      <c r="M67" s="157">
        <f t="shared" si="66"/>
        <v>13.246</v>
      </c>
      <c r="N67" s="158">
        <f t="shared" si="67"/>
        <v>4.8000000000000001E-2</v>
      </c>
      <c r="O67" s="158">
        <f t="shared" si="68"/>
        <v>2.302</v>
      </c>
      <c r="P67" s="159">
        <f t="shared" si="69"/>
        <v>0</v>
      </c>
      <c r="Q67" s="160">
        <f t="shared" si="70"/>
        <v>72</v>
      </c>
      <c r="R67" s="161">
        <f t="shared" si="71"/>
        <v>18.661858244897655</v>
      </c>
      <c r="S67" s="146">
        <f t="shared" si="72"/>
        <v>2</v>
      </c>
      <c r="T67" s="146">
        <f t="shared" si="73"/>
        <v>96</v>
      </c>
      <c r="U67" t="s">
        <v>120</v>
      </c>
      <c r="V67" t="s">
        <v>130</v>
      </c>
      <c r="W67" t="s">
        <v>120</v>
      </c>
      <c r="X67" s="4" t="s">
        <v>130</v>
      </c>
      <c r="Y67" s="4" t="s">
        <v>287</v>
      </c>
      <c r="Z67" s="4" t="s">
        <v>206</v>
      </c>
      <c r="AA67" s="4" t="s">
        <v>48</v>
      </c>
      <c r="AB67" s="4">
        <v>534</v>
      </c>
      <c r="AC67" s="4">
        <v>4170.3680000000004</v>
      </c>
      <c r="AD67" s="4">
        <v>2393.7869999999998</v>
      </c>
      <c r="AE67" s="4">
        <v>1.742</v>
      </c>
      <c r="AF67" s="4">
        <v>2.2000000000000002</v>
      </c>
      <c r="AG67" s="4">
        <v>13.246</v>
      </c>
      <c r="AH67" s="4">
        <v>412.88734699999998</v>
      </c>
      <c r="AI67" s="4">
        <v>3.9565350000000001</v>
      </c>
      <c r="AJ67" s="4">
        <v>185.46067600000001</v>
      </c>
      <c r="AK67" s="4">
        <v>695</v>
      </c>
      <c r="AL67" s="4">
        <v>2</v>
      </c>
      <c r="AM67" s="4">
        <v>96</v>
      </c>
      <c r="AN67" s="4">
        <v>72</v>
      </c>
      <c r="AO67" s="4">
        <v>10.100498</v>
      </c>
      <c r="AP67" s="4">
        <v>0</v>
      </c>
      <c r="AQ67" s="4">
        <v>0</v>
      </c>
      <c r="AR67" s="4">
        <v>244</v>
      </c>
      <c r="AS67" s="4">
        <v>78816</v>
      </c>
      <c r="AT67" s="4">
        <v>4.8000000000000001E-2</v>
      </c>
      <c r="AU67" s="4">
        <v>2.302</v>
      </c>
      <c r="AV67" s="4">
        <v>32878</v>
      </c>
      <c r="AW67" s="4">
        <v>0</v>
      </c>
      <c r="AX67" s="4">
        <v>0.63</v>
      </c>
      <c r="AY67">
        <v>0.88954545454545453</v>
      </c>
      <c r="AZ67" t="s">
        <v>69</v>
      </c>
      <c r="BA67" t="s">
        <v>216</v>
      </c>
      <c r="BB67">
        <v>1</v>
      </c>
      <c r="BC67" t="s">
        <v>246</v>
      </c>
      <c r="BD67">
        <v>17</v>
      </c>
      <c r="BE67">
        <v>131716.18799999999</v>
      </c>
      <c r="BF67">
        <v>5.458219759594015E-2</v>
      </c>
      <c r="BG67">
        <v>4.8553345770570397E-2</v>
      </c>
      <c r="BH67">
        <v>314010.74800000002</v>
      </c>
      <c r="BI67">
        <v>2.2895264081852381E-2</v>
      </c>
      <c r="BJ67">
        <v>2.0366378094629593E-2</v>
      </c>
      <c r="BK67">
        <v>1</v>
      </c>
      <c r="BL67" t="s">
        <v>68</v>
      </c>
      <c r="BM67">
        <v>-1</v>
      </c>
      <c r="BN67" t="s">
        <v>615</v>
      </c>
    </row>
    <row r="68" spans="1:66">
      <c r="A68" s="141" t="str">
        <f t="shared" si="55"/>
        <v>해성운수</v>
      </c>
      <c r="B68" s="141" t="str">
        <f t="shared" si="54"/>
        <v>593</v>
      </c>
      <c r="C68" s="142" t="str">
        <f t="shared" si="56"/>
        <v>71바5789</v>
      </c>
      <c r="D68" s="116" t="str">
        <f t="shared" si="57"/>
        <v>중형</v>
      </c>
      <c r="E68" s="112" t="str">
        <f t="shared" si="58"/>
        <v>C</v>
      </c>
      <c r="F68" s="162">
        <f t="shared" si="59"/>
        <v>0.84136363636363631</v>
      </c>
      <c r="G68" s="163">
        <f t="shared" si="60"/>
        <v>1.851</v>
      </c>
      <c r="H68" s="164">
        <f t="shared" si="61"/>
        <v>2.2000000000000002</v>
      </c>
      <c r="I68" s="165">
        <f t="shared" si="62"/>
        <v>3301.2849999999999</v>
      </c>
      <c r="J68" s="166">
        <f t="shared" si="63"/>
        <v>6.9212565005457244E-3</v>
      </c>
      <c r="K68" s="166">
        <f t="shared" si="64"/>
        <v>0.48215655716225819</v>
      </c>
      <c r="L68" s="166">
        <f t="shared" si="65"/>
        <v>0.10359602397248345</v>
      </c>
      <c r="M68" s="167">
        <f t="shared" si="66"/>
        <v>7.782</v>
      </c>
      <c r="N68" s="168">
        <f t="shared" si="67"/>
        <v>1.0900000000000001</v>
      </c>
      <c r="O68" s="168">
        <f t="shared" si="68"/>
        <v>6.21</v>
      </c>
      <c r="P68" s="169">
        <f t="shared" si="69"/>
        <v>0</v>
      </c>
      <c r="Q68" s="170">
        <f t="shared" si="70"/>
        <v>73</v>
      </c>
      <c r="R68" s="171">
        <f t="shared" si="71"/>
        <v>18.997005896452741</v>
      </c>
      <c r="S68" s="143">
        <f t="shared" si="72"/>
        <v>36</v>
      </c>
      <c r="T68" s="143">
        <f t="shared" si="73"/>
        <v>205</v>
      </c>
      <c r="U68" t="s">
        <v>120</v>
      </c>
      <c r="V68" t="s">
        <v>130</v>
      </c>
      <c r="W68" t="s">
        <v>120</v>
      </c>
      <c r="X68" s="4" t="s">
        <v>130</v>
      </c>
      <c r="Y68" s="4" t="s">
        <v>288</v>
      </c>
      <c r="Z68" s="4" t="s">
        <v>206</v>
      </c>
      <c r="AA68" s="4" t="s">
        <v>231</v>
      </c>
      <c r="AB68" s="4">
        <v>534</v>
      </c>
      <c r="AC68" s="4">
        <v>3301.2849999999999</v>
      </c>
      <c r="AD68" s="4">
        <v>1783.826</v>
      </c>
      <c r="AE68" s="4">
        <v>1.851</v>
      </c>
      <c r="AF68" s="4">
        <v>2.2000000000000002</v>
      </c>
      <c r="AG68" s="4">
        <v>7.782</v>
      </c>
      <c r="AH68" s="4">
        <v>340.128559</v>
      </c>
      <c r="AI68" s="4">
        <v>2.354117</v>
      </c>
      <c r="AJ68" s="4">
        <v>163.995215</v>
      </c>
      <c r="AK68" s="4">
        <v>342</v>
      </c>
      <c r="AL68" s="4">
        <v>36</v>
      </c>
      <c r="AM68" s="4">
        <v>205</v>
      </c>
      <c r="AN68" s="4">
        <v>73</v>
      </c>
      <c r="AO68" s="4">
        <v>9.7059909999999991</v>
      </c>
      <c r="AP68" s="4">
        <v>110.5</v>
      </c>
      <c r="AQ68" s="4">
        <v>0</v>
      </c>
      <c r="AR68" s="4">
        <v>284</v>
      </c>
      <c r="AS68" s="4">
        <v>90918</v>
      </c>
      <c r="AT68" s="4">
        <v>1.0900000000000001</v>
      </c>
      <c r="AU68" s="4">
        <v>6.21</v>
      </c>
      <c r="AV68" s="4">
        <v>24432</v>
      </c>
      <c r="AW68" s="4">
        <v>0</v>
      </c>
      <c r="AX68" s="4">
        <v>0.48</v>
      </c>
      <c r="AY68">
        <v>0.85590909090909084</v>
      </c>
      <c r="AZ68" t="s">
        <v>69</v>
      </c>
      <c r="BA68" t="s">
        <v>216</v>
      </c>
      <c r="BB68">
        <v>3</v>
      </c>
      <c r="BC68" t="s">
        <v>236</v>
      </c>
      <c r="BD68">
        <v>18</v>
      </c>
      <c r="BE68">
        <v>131716.18799999999</v>
      </c>
      <c r="BF68">
        <v>4.6367216457858622E-2</v>
      </c>
      <c r="BG68">
        <v>3.9686122086430811E-2</v>
      </c>
      <c r="BH68">
        <v>314010.74800000002</v>
      </c>
      <c r="BI68">
        <v>1.9449375662771898E-2</v>
      </c>
      <c r="BJ68">
        <v>1.664689744227249E-2</v>
      </c>
      <c r="BK68">
        <v>1</v>
      </c>
      <c r="BL68" t="s">
        <v>69</v>
      </c>
      <c r="BM68">
        <v>0</v>
      </c>
      <c r="BN68" t="s">
        <v>619</v>
      </c>
    </row>
    <row r="69" spans="1:66">
      <c r="A69" s="144" t="str">
        <f t="shared" si="55"/>
        <v>해성운수</v>
      </c>
      <c r="B69" s="144" t="str">
        <f t="shared" si="54"/>
        <v>593</v>
      </c>
      <c r="C69" s="145" t="str">
        <f t="shared" si="56"/>
        <v>71바5794</v>
      </c>
      <c r="D69" s="133" t="str">
        <f t="shared" si="57"/>
        <v>중형</v>
      </c>
      <c r="E69" s="129" t="str">
        <f t="shared" si="58"/>
        <v>B</v>
      </c>
      <c r="F69" s="152">
        <f t="shared" si="59"/>
        <v>0.80227272727272714</v>
      </c>
      <c r="G69" s="153">
        <f t="shared" si="60"/>
        <v>1.7649999999999999</v>
      </c>
      <c r="H69" s="154">
        <f t="shared" si="61"/>
        <v>2.2000000000000002</v>
      </c>
      <c r="I69" s="155">
        <f t="shared" si="62"/>
        <v>3134.6660000000002</v>
      </c>
      <c r="J69" s="156">
        <f t="shared" si="63"/>
        <v>1.2164293708168423E-2</v>
      </c>
      <c r="K69" s="156">
        <f t="shared" si="64"/>
        <v>0.41292784932585819</v>
      </c>
      <c r="L69" s="156">
        <f t="shared" si="65"/>
        <v>0.1138877315796962</v>
      </c>
      <c r="M69" s="157">
        <f t="shared" si="66"/>
        <v>11.273999999999999</v>
      </c>
      <c r="N69" s="158">
        <f t="shared" si="67"/>
        <v>0</v>
      </c>
      <c r="O69" s="158">
        <f t="shared" si="68"/>
        <v>2.456</v>
      </c>
      <c r="P69" s="159">
        <f t="shared" si="69"/>
        <v>0</v>
      </c>
      <c r="Q69" s="160">
        <f t="shared" si="70"/>
        <v>69</v>
      </c>
      <c r="R69" s="161">
        <f t="shared" si="71"/>
        <v>19.542269535887229</v>
      </c>
      <c r="S69" s="146">
        <f t="shared" si="72"/>
        <v>0</v>
      </c>
      <c r="T69" s="146">
        <f t="shared" si="73"/>
        <v>77</v>
      </c>
      <c r="U69" t="s">
        <v>120</v>
      </c>
      <c r="V69" t="s">
        <v>130</v>
      </c>
      <c r="W69" t="s">
        <v>120</v>
      </c>
      <c r="X69" s="4" t="s">
        <v>130</v>
      </c>
      <c r="Y69" s="4" t="s">
        <v>289</v>
      </c>
      <c r="Z69" s="4" t="s">
        <v>206</v>
      </c>
      <c r="AA69" s="4" t="s">
        <v>48</v>
      </c>
      <c r="AB69" s="4">
        <v>534</v>
      </c>
      <c r="AC69" s="4">
        <v>3134.6660000000002</v>
      </c>
      <c r="AD69" s="4">
        <v>1776.194</v>
      </c>
      <c r="AE69" s="4">
        <v>1.7649999999999999</v>
      </c>
      <c r="AF69" s="4">
        <v>2.2000000000000002</v>
      </c>
      <c r="AG69" s="4">
        <v>11.273999999999999</v>
      </c>
      <c r="AH69" s="4">
        <v>279.00888300000003</v>
      </c>
      <c r="AI69" s="4">
        <v>3.3939460000000001</v>
      </c>
      <c r="AJ69" s="4">
        <v>115.210538</v>
      </c>
      <c r="AK69" s="4">
        <v>357</v>
      </c>
      <c r="AL69" s="4">
        <v>0</v>
      </c>
      <c r="AM69" s="4">
        <v>77</v>
      </c>
      <c r="AN69" s="4">
        <v>69</v>
      </c>
      <c r="AO69" s="4">
        <v>11.235004</v>
      </c>
      <c r="AP69" s="4">
        <v>5.4</v>
      </c>
      <c r="AQ69" s="4">
        <v>0</v>
      </c>
      <c r="AR69" s="4">
        <v>87</v>
      </c>
      <c r="AS69" s="4">
        <v>21254</v>
      </c>
      <c r="AT69" s="4">
        <v>0</v>
      </c>
      <c r="AU69" s="4">
        <v>2.456</v>
      </c>
      <c r="AV69" s="4">
        <v>25712</v>
      </c>
      <c r="AW69" s="4">
        <v>0</v>
      </c>
      <c r="AX69" s="4">
        <v>0.55000000000000004</v>
      </c>
      <c r="AY69">
        <v>0.90956521739130447</v>
      </c>
      <c r="AZ69" t="s">
        <v>68</v>
      </c>
      <c r="BA69" t="s">
        <v>216</v>
      </c>
      <c r="BB69">
        <v>7</v>
      </c>
      <c r="BC69" t="s">
        <v>242</v>
      </c>
      <c r="BD69">
        <v>16</v>
      </c>
      <c r="BE69">
        <v>131716.18799999999</v>
      </c>
      <c r="BF69">
        <v>3.9167152332103633E-2</v>
      </c>
      <c r="BG69">
        <v>3.5625079425548177E-2</v>
      </c>
      <c r="BH69">
        <v>314010.74800000002</v>
      </c>
      <c r="BI69">
        <v>1.6429208340346363E-2</v>
      </c>
      <c r="BJ69">
        <v>1.4943436455654172E-2</v>
      </c>
      <c r="BK69">
        <v>1</v>
      </c>
      <c r="BL69" t="s">
        <v>67</v>
      </c>
      <c r="BM69">
        <v>2</v>
      </c>
      <c r="BN69" t="s">
        <v>676</v>
      </c>
    </row>
    <row r="70" spans="1:66">
      <c r="A70" s="141" t="str">
        <f t="shared" si="55"/>
        <v>해성운수</v>
      </c>
      <c r="B70" s="141" t="str">
        <f t="shared" si="54"/>
        <v>593</v>
      </c>
      <c r="C70" s="142" t="str">
        <f t="shared" si="56"/>
        <v>71바6506</v>
      </c>
      <c r="D70" s="116" t="str">
        <f t="shared" si="57"/>
        <v>중형</v>
      </c>
      <c r="E70" s="112" t="str">
        <f t="shared" si="58"/>
        <v>A</v>
      </c>
      <c r="F70" s="162">
        <f t="shared" si="59"/>
        <v>0.74225806451612908</v>
      </c>
      <c r="G70" s="163">
        <f t="shared" si="60"/>
        <v>2.3010000000000002</v>
      </c>
      <c r="H70" s="164">
        <f t="shared" si="61"/>
        <v>3.1</v>
      </c>
      <c r="I70" s="165">
        <f t="shared" si="62"/>
        <v>2155.5540000000001</v>
      </c>
      <c r="J70" s="166">
        <f t="shared" si="63"/>
        <v>2.2039096628947694E-2</v>
      </c>
      <c r="K70" s="166">
        <f t="shared" si="64"/>
        <v>0.50091173627799845</v>
      </c>
      <c r="L70" s="166">
        <f t="shared" si="65"/>
        <v>0.28716515568619483</v>
      </c>
      <c r="M70" s="167">
        <f t="shared" si="66"/>
        <v>16.994</v>
      </c>
      <c r="N70" s="168">
        <f t="shared" si="67"/>
        <v>0</v>
      </c>
      <c r="O70" s="168">
        <f t="shared" si="68"/>
        <v>2.552</v>
      </c>
      <c r="P70" s="169">
        <f t="shared" si="69"/>
        <v>0</v>
      </c>
      <c r="Q70" s="170">
        <f t="shared" si="70"/>
        <v>67</v>
      </c>
      <c r="R70" s="171">
        <f t="shared" si="71"/>
        <v>19.58080842159147</v>
      </c>
      <c r="S70" s="143">
        <f t="shared" si="72"/>
        <v>0</v>
      </c>
      <c r="T70" s="143">
        <f t="shared" si="73"/>
        <v>55</v>
      </c>
      <c r="U70" t="s">
        <v>120</v>
      </c>
      <c r="V70" t="s">
        <v>130</v>
      </c>
      <c r="W70" t="s">
        <v>120</v>
      </c>
      <c r="X70" s="4" t="s">
        <v>130</v>
      </c>
      <c r="Y70" s="4" t="s">
        <v>290</v>
      </c>
      <c r="Z70" s="4" t="s">
        <v>206</v>
      </c>
      <c r="AA70" s="4" t="s">
        <v>205</v>
      </c>
      <c r="AB70" s="4">
        <v>534</v>
      </c>
      <c r="AC70" s="4">
        <v>2155.5540000000001</v>
      </c>
      <c r="AD70" s="4">
        <v>936.74</v>
      </c>
      <c r="AE70" s="4">
        <v>2.3010000000000002</v>
      </c>
      <c r="AF70" s="4">
        <v>3.1</v>
      </c>
      <c r="AG70" s="4">
        <v>16.994</v>
      </c>
      <c r="AH70" s="4">
        <v>230.76245299999999</v>
      </c>
      <c r="AI70" s="4">
        <v>5.0857960000000002</v>
      </c>
      <c r="AJ70" s="4">
        <v>115.591621</v>
      </c>
      <c r="AK70" s="4">
        <v>619</v>
      </c>
      <c r="AL70" s="4">
        <v>0</v>
      </c>
      <c r="AM70" s="4">
        <v>55</v>
      </c>
      <c r="AN70" s="4">
        <v>67</v>
      </c>
      <c r="AO70" s="4">
        <v>9.3410080000000004</v>
      </c>
      <c r="AP70" s="4">
        <v>4.5</v>
      </c>
      <c r="AQ70" s="4">
        <v>0</v>
      </c>
      <c r="AR70" s="4">
        <v>205</v>
      </c>
      <c r="AS70" s="4">
        <v>79287</v>
      </c>
      <c r="AT70" s="4">
        <v>0</v>
      </c>
      <c r="AU70" s="4">
        <v>2.552</v>
      </c>
      <c r="AV70" s="4">
        <v>16641</v>
      </c>
      <c r="AW70" s="4">
        <v>0</v>
      </c>
      <c r="AX70" s="4">
        <v>0.94</v>
      </c>
      <c r="AY70">
        <v>0.95521739130434791</v>
      </c>
      <c r="AZ70" t="s">
        <v>66</v>
      </c>
      <c r="BA70" t="s">
        <v>216</v>
      </c>
      <c r="BB70">
        <v>5</v>
      </c>
      <c r="BC70" t="s">
        <v>685</v>
      </c>
      <c r="BD70">
        <v>10</v>
      </c>
      <c r="BE70">
        <v>131716.18799999999</v>
      </c>
      <c r="BF70">
        <v>4.4430453757134246E-2</v>
      </c>
      <c r="BG70">
        <v>4.2440742132358239E-2</v>
      </c>
      <c r="BH70">
        <v>314010.74800000002</v>
      </c>
      <c r="BI70">
        <v>1.863697353442182E-2</v>
      </c>
      <c r="BJ70">
        <v>1.7802361241358585E-2</v>
      </c>
      <c r="BK70">
        <v>2</v>
      </c>
      <c r="BL70" t="s">
        <v>71</v>
      </c>
      <c r="BM70">
        <v>-1</v>
      </c>
      <c r="BN70" t="s">
        <v>615</v>
      </c>
    </row>
    <row r="71" spans="1:66">
      <c r="A71" s="144" t="str">
        <f t="shared" si="55"/>
        <v>해성운수</v>
      </c>
      <c r="B71" s="144" t="str">
        <f t="shared" si="54"/>
        <v>순환51</v>
      </c>
      <c r="C71" s="145" t="str">
        <f t="shared" si="56"/>
        <v>71바5769</v>
      </c>
      <c r="D71" s="133" t="str">
        <f t="shared" si="57"/>
        <v>중형</v>
      </c>
      <c r="E71" s="129" t="str">
        <f t="shared" si="58"/>
        <v>B</v>
      </c>
      <c r="F71" s="152">
        <f t="shared" si="59"/>
        <v>0.89960000000000007</v>
      </c>
      <c r="G71" s="153">
        <f t="shared" si="60"/>
        <v>2.2490000000000001</v>
      </c>
      <c r="H71" s="154">
        <f t="shared" si="61"/>
        <v>2.5</v>
      </c>
      <c r="I71" s="155">
        <f t="shared" si="62"/>
        <v>2320.9499999999998</v>
      </c>
      <c r="J71" s="156">
        <f t="shared" si="63"/>
        <v>3.1434249410028266E-2</v>
      </c>
      <c r="K71" s="156">
        <f t="shared" si="64"/>
        <v>0.345154437918131</v>
      </c>
      <c r="L71" s="156">
        <f t="shared" si="65"/>
        <v>0.1632952023955708</v>
      </c>
      <c r="M71" s="157">
        <f t="shared" si="66"/>
        <v>8.0679999999999996</v>
      </c>
      <c r="N71" s="158">
        <f t="shared" si="67"/>
        <v>4.2999999999999997E-2</v>
      </c>
      <c r="O71" s="158">
        <f t="shared" si="68"/>
        <v>0.99099999999999999</v>
      </c>
      <c r="P71" s="159">
        <f t="shared" si="69"/>
        <v>0</v>
      </c>
      <c r="Q71" s="160">
        <f t="shared" si="70"/>
        <v>72</v>
      </c>
      <c r="R71" s="161">
        <f t="shared" si="71"/>
        <v>19.146434233901953</v>
      </c>
      <c r="S71" s="146">
        <f t="shared" si="72"/>
        <v>1</v>
      </c>
      <c r="T71" s="146">
        <f t="shared" si="73"/>
        <v>23</v>
      </c>
      <c r="U71" t="s">
        <v>120</v>
      </c>
      <c r="V71" t="s">
        <v>131</v>
      </c>
      <c r="W71" t="s">
        <v>120</v>
      </c>
      <c r="X71" s="4" t="s">
        <v>131</v>
      </c>
      <c r="Y71" s="4" t="s">
        <v>687</v>
      </c>
      <c r="Z71" s="4" t="s">
        <v>206</v>
      </c>
      <c r="AA71" s="4" t="s">
        <v>48</v>
      </c>
      <c r="AB71" s="4">
        <v>534</v>
      </c>
      <c r="AC71" s="4">
        <v>2320.9499999999998</v>
      </c>
      <c r="AD71" s="4">
        <v>1031.93</v>
      </c>
      <c r="AE71" s="4">
        <v>2.2490000000000001</v>
      </c>
      <c r="AF71" s="4">
        <v>2.5</v>
      </c>
      <c r="AG71" s="4">
        <v>8.0679999999999996</v>
      </c>
      <c r="AH71" s="4">
        <v>194.44787500000001</v>
      </c>
      <c r="AI71" s="4">
        <v>6.112323</v>
      </c>
      <c r="AJ71" s="4">
        <v>67.114547000000002</v>
      </c>
      <c r="AK71" s="4">
        <v>379</v>
      </c>
      <c r="AL71" s="4">
        <v>1</v>
      </c>
      <c r="AM71" s="4">
        <v>23</v>
      </c>
      <c r="AN71" s="4">
        <v>72</v>
      </c>
      <c r="AO71" s="4">
        <v>11.936102999999999</v>
      </c>
      <c r="AP71" s="4">
        <v>4.5</v>
      </c>
      <c r="AQ71" s="4">
        <v>0</v>
      </c>
      <c r="AR71" s="4">
        <v>6</v>
      </c>
      <c r="AS71" s="4">
        <v>251</v>
      </c>
      <c r="AT71" s="4">
        <v>4.2999999999999997E-2</v>
      </c>
      <c r="AU71" s="4">
        <v>0.99099999999999999</v>
      </c>
      <c r="AV71" s="4">
        <v>14980</v>
      </c>
      <c r="AW71" s="4">
        <v>0</v>
      </c>
      <c r="AX71" s="4">
        <v>0.59</v>
      </c>
      <c r="AY71">
        <v>0.92565217391304355</v>
      </c>
      <c r="AZ71" t="s">
        <v>68</v>
      </c>
      <c r="BA71" t="s">
        <v>216</v>
      </c>
      <c r="BB71">
        <v>4</v>
      </c>
      <c r="BC71" t="s">
        <v>226</v>
      </c>
      <c r="BD71">
        <v>13</v>
      </c>
      <c r="BE71">
        <v>131716.18799999999</v>
      </c>
      <c r="BF71">
        <v>4.627123736681478E-2</v>
      </c>
      <c r="BG71">
        <v>4.2831071458238557E-2</v>
      </c>
      <c r="BH71">
        <v>314010.74800000002</v>
      </c>
      <c r="BI71">
        <v>1.940911589433875E-2</v>
      </c>
      <c r="BJ71">
        <v>1.796609032132487E-2</v>
      </c>
      <c r="BK71">
        <v>1</v>
      </c>
      <c r="BL71" t="s">
        <v>71</v>
      </c>
      <c r="BM71">
        <v>-2</v>
      </c>
      <c r="BN71" t="s">
        <v>615</v>
      </c>
    </row>
    <row r="72" spans="1:66">
      <c r="A72" s="141" t="str">
        <f t="shared" si="55"/>
        <v>해성운수</v>
      </c>
      <c r="B72" s="141" t="str">
        <f t="shared" si="54"/>
        <v>예비</v>
      </c>
      <c r="C72" s="142" t="str">
        <f t="shared" si="56"/>
        <v>71바5812</v>
      </c>
      <c r="D72" s="116" t="str">
        <f t="shared" si="57"/>
        <v>소형</v>
      </c>
      <c r="E72" s="112" t="str">
        <f t="shared" si="58"/>
        <v>B</v>
      </c>
      <c r="F72" s="162">
        <f t="shared" si="59"/>
        <v>0.56760869565217398</v>
      </c>
      <c r="G72" s="163">
        <f t="shared" si="60"/>
        <v>2.6110000000000002</v>
      </c>
      <c r="H72" s="164">
        <f t="shared" si="61"/>
        <v>4.5999999999999996</v>
      </c>
      <c r="I72" s="165">
        <f t="shared" si="62"/>
        <v>1134.44</v>
      </c>
      <c r="J72" s="166">
        <f t="shared" si="63"/>
        <v>3.3102459969017402E-2</v>
      </c>
      <c r="K72" s="166">
        <f t="shared" si="64"/>
        <v>0.47432908421580294</v>
      </c>
      <c r="L72" s="166">
        <f t="shared" si="65"/>
        <v>0.20891364902506962</v>
      </c>
      <c r="M72" s="167">
        <f t="shared" si="66"/>
        <v>10.182</v>
      </c>
      <c r="N72" s="168">
        <f t="shared" si="67"/>
        <v>1.0580000000000001</v>
      </c>
      <c r="O72" s="168">
        <f t="shared" si="68"/>
        <v>2.9089999999999998</v>
      </c>
      <c r="P72" s="169">
        <f t="shared" si="69"/>
        <v>0</v>
      </c>
      <c r="Q72" s="170">
        <f t="shared" si="70"/>
        <v>83</v>
      </c>
      <c r="R72" s="171">
        <f t="shared" si="71"/>
        <v>18.312094431030648</v>
      </c>
      <c r="S72" s="143">
        <f t="shared" si="72"/>
        <v>12</v>
      </c>
      <c r="T72" s="143">
        <f t="shared" si="73"/>
        <v>33</v>
      </c>
      <c r="U72" t="s">
        <v>120</v>
      </c>
      <c r="V72" t="s">
        <v>91</v>
      </c>
      <c r="W72" t="s">
        <v>120</v>
      </c>
      <c r="X72" s="4" t="s">
        <v>91</v>
      </c>
      <c r="Y72" s="4" t="s">
        <v>291</v>
      </c>
      <c r="Z72" s="4" t="s">
        <v>204</v>
      </c>
      <c r="AA72" s="4" t="s">
        <v>205</v>
      </c>
      <c r="AB72" s="4">
        <v>534</v>
      </c>
      <c r="AC72" s="4">
        <v>1134.44</v>
      </c>
      <c r="AD72" s="4">
        <v>434.55500000000001</v>
      </c>
      <c r="AE72" s="4">
        <v>2.6110000000000002</v>
      </c>
      <c r="AF72" s="4">
        <v>4.5999999999999996</v>
      </c>
      <c r="AG72" s="4">
        <v>10.182</v>
      </c>
      <c r="AH72" s="4">
        <v>125.769958</v>
      </c>
      <c r="AI72" s="4">
        <v>4.1632949999999997</v>
      </c>
      <c r="AJ72" s="4">
        <v>59.656348999999999</v>
      </c>
      <c r="AK72" s="4">
        <v>237</v>
      </c>
      <c r="AL72" s="4">
        <v>12</v>
      </c>
      <c r="AM72" s="4">
        <v>33</v>
      </c>
      <c r="AN72" s="4">
        <v>83</v>
      </c>
      <c r="AO72" s="4">
        <v>9.0199599999999993</v>
      </c>
      <c r="AP72" s="4">
        <v>184.6</v>
      </c>
      <c r="AQ72" s="4">
        <v>0</v>
      </c>
      <c r="AR72" s="4">
        <v>105</v>
      </c>
      <c r="AS72" s="4">
        <v>32310</v>
      </c>
      <c r="AT72" s="4">
        <v>1.0580000000000001</v>
      </c>
      <c r="AU72" s="4">
        <v>2.9089999999999998</v>
      </c>
      <c r="AV72" s="4">
        <v>4910</v>
      </c>
      <c r="AW72" s="4">
        <v>0</v>
      </c>
      <c r="AX72" s="4">
        <v>0.81</v>
      </c>
      <c r="AY72">
        <v>0.9027272727272726</v>
      </c>
      <c r="AZ72" t="s">
        <v>68</v>
      </c>
      <c r="BA72" t="s">
        <v>216</v>
      </c>
      <c r="BB72">
        <v>8</v>
      </c>
      <c r="BC72" t="s">
        <v>234</v>
      </c>
      <c r="BD72">
        <v>10</v>
      </c>
      <c r="BE72">
        <v>131716.18799999999</v>
      </c>
      <c r="BF72">
        <v>4.1908455473977126E-2</v>
      </c>
      <c r="BG72">
        <v>3.7831905714235711E-2</v>
      </c>
      <c r="BH72">
        <v>314010.74800000002</v>
      </c>
      <c r="BI72">
        <v>1.7579086178285845E-2</v>
      </c>
      <c r="BJ72">
        <v>1.5869120522761675E-2</v>
      </c>
      <c r="BK72">
        <v>1</v>
      </c>
      <c r="BL72" t="s">
        <v>66</v>
      </c>
      <c r="BM72">
        <v>-1</v>
      </c>
      <c r="BN72" t="s">
        <v>615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167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151</v>
      </c>
      <c r="D4" s="124" t="s">
        <v>168</v>
      </c>
      <c r="E4" s="125" t="s">
        <v>157</v>
      </c>
      <c r="F4" s="123" t="s">
        <v>161</v>
      </c>
      <c r="G4" s="125" t="s">
        <v>159</v>
      </c>
      <c r="H4" s="125" t="s">
        <v>163</v>
      </c>
      <c r="I4" s="126" t="s">
        <v>165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192</v>
      </c>
      <c r="Q4" s="232" t="s">
        <v>43</v>
      </c>
      <c r="R4" s="232" t="s">
        <v>44</v>
      </c>
      <c r="S4" s="13"/>
      <c r="T4" s="13" t="s">
        <v>42</v>
      </c>
      <c r="U4" s="13" t="s">
        <v>170</v>
      </c>
      <c r="V4" s="13" t="s">
        <v>171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207</v>
      </c>
      <c r="AN4" s="13" t="s">
        <v>208</v>
      </c>
      <c r="AO4" t="s">
        <v>209</v>
      </c>
      <c r="AP4" t="s">
        <v>37</v>
      </c>
      <c r="AQ4" t="s">
        <v>31</v>
      </c>
      <c r="AR4" t="s">
        <v>0</v>
      </c>
      <c r="AS4" t="s">
        <v>9</v>
      </c>
      <c r="AT4" t="s">
        <v>153</v>
      </c>
      <c r="AU4" t="s">
        <v>30</v>
      </c>
      <c r="AV4" t="s">
        <v>154</v>
      </c>
      <c r="AW4" t="s">
        <v>162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65</v>
      </c>
      <c r="BF4" t="s">
        <v>0</v>
      </c>
      <c r="BG4" t="s">
        <v>181</v>
      </c>
      <c r="BH4" t="s">
        <v>74</v>
      </c>
      <c r="BI4" t="s">
        <v>177</v>
      </c>
      <c r="BJ4" t="s">
        <v>178</v>
      </c>
      <c r="BK4" t="s">
        <v>182</v>
      </c>
      <c r="BL4" t="s">
        <v>183</v>
      </c>
      <c r="BM4" t="s">
        <v>179</v>
      </c>
      <c r="BN4" t="s">
        <v>65</v>
      </c>
      <c r="BO4" t="s">
        <v>180</v>
      </c>
      <c r="BP4" t="s">
        <v>184</v>
      </c>
    </row>
    <row r="5" spans="1:68" ht="16.5">
      <c r="A5" s="127" t="str">
        <f>BF5</f>
        <v>해성운수</v>
      </c>
      <c r="B5" s="128" t="str">
        <f>BH5</f>
        <v>강대호</v>
      </c>
      <c r="C5" s="129" t="str">
        <f>BN5</f>
        <v>F</v>
      </c>
      <c r="D5" s="130">
        <f>BM5</f>
        <v>0.76985742873832219</v>
      </c>
      <c r="E5" s="131">
        <f>U5</f>
        <v>8190</v>
      </c>
      <c r="F5" s="132" t="str">
        <f>BG5</f>
        <v>514-1</v>
      </c>
      <c r="G5" s="133" t="str">
        <f>BK5</f>
        <v>71바5780</v>
      </c>
      <c r="H5" s="134">
        <f>BJ5</f>
        <v>3</v>
      </c>
      <c r="I5" s="135">
        <f>BP5</f>
        <v>1372.2909999999999</v>
      </c>
      <c r="J5" s="136">
        <f>AB5/AA5</f>
        <v>1.6384931792234895E-3</v>
      </c>
      <c r="K5" s="136">
        <f>AC5/AA5</f>
        <v>0.36573685309522957</v>
      </c>
      <c r="L5" s="136">
        <f>AD5/I5</f>
        <v>0.13626847366921449</v>
      </c>
      <c r="M5" s="137">
        <f>Z5</f>
        <v>10.369</v>
      </c>
      <c r="N5" s="138">
        <f>AE5*100/W5</f>
        <v>0</v>
      </c>
      <c r="O5" s="138">
        <f>AF5*100/W5</f>
        <v>1.0201917814807502</v>
      </c>
      <c r="P5" s="233">
        <f>AK5</f>
        <v>1</v>
      </c>
      <c r="Q5" s="234">
        <f>AE5</f>
        <v>0</v>
      </c>
      <c r="R5" s="234">
        <f>AF5</f>
        <v>14</v>
      </c>
      <c r="T5">
        <v>534</v>
      </c>
      <c r="U5">
        <v>8190</v>
      </c>
      <c r="V5" t="s">
        <v>292</v>
      </c>
      <c r="W5">
        <v>1372.2909999999999</v>
      </c>
      <c r="X5">
        <v>671.42100000000005</v>
      </c>
      <c r="Y5">
        <v>2.044</v>
      </c>
      <c r="Z5">
        <v>10.369</v>
      </c>
      <c r="AA5">
        <v>108.81217100000001</v>
      </c>
      <c r="AB5">
        <v>0.178288</v>
      </c>
      <c r="AC5">
        <v>39.796621000000002</v>
      </c>
      <c r="AD5" s="1">
        <v>187</v>
      </c>
      <c r="AE5">
        <v>0</v>
      </c>
      <c r="AF5">
        <v>14</v>
      </c>
      <c r="AG5">
        <v>59</v>
      </c>
      <c r="AH5">
        <v>12.611556999999999</v>
      </c>
      <c r="AI5">
        <v>0</v>
      </c>
      <c r="AJ5">
        <v>0</v>
      </c>
      <c r="AK5">
        <v>1</v>
      </c>
      <c r="AL5">
        <v>24</v>
      </c>
      <c r="AM5" t="s">
        <v>293</v>
      </c>
      <c r="AN5" t="s">
        <v>688</v>
      </c>
      <c r="AO5">
        <v>1164.9680000000001</v>
      </c>
      <c r="AR5" t="s">
        <v>120</v>
      </c>
      <c r="AS5" t="s">
        <v>122</v>
      </c>
      <c r="AT5" t="s">
        <v>254</v>
      </c>
      <c r="AU5" t="s">
        <v>292</v>
      </c>
      <c r="AV5" t="s">
        <v>48</v>
      </c>
      <c r="AW5">
        <v>3</v>
      </c>
      <c r="BB5">
        <v>0.76985742873832219</v>
      </c>
      <c r="BC5" t="s">
        <v>70</v>
      </c>
      <c r="BF5" t="s">
        <v>120</v>
      </c>
      <c r="BG5" t="s">
        <v>122</v>
      </c>
      <c r="BH5" t="s">
        <v>292</v>
      </c>
      <c r="BI5">
        <v>8190</v>
      </c>
      <c r="BJ5">
        <v>3</v>
      </c>
      <c r="BK5" t="s">
        <v>254</v>
      </c>
      <c r="BL5" t="s">
        <v>253</v>
      </c>
      <c r="BM5">
        <v>0.76985742873832219</v>
      </c>
      <c r="BN5" t="s">
        <v>70</v>
      </c>
      <c r="BO5" t="s">
        <v>203</v>
      </c>
      <c r="BP5">
        <v>1372.2909999999999</v>
      </c>
    </row>
    <row r="6" spans="1:68" ht="16.5">
      <c r="A6" s="110" t="str">
        <f t="shared" ref="A6:A7" si="0">BF6</f>
        <v>해성운수</v>
      </c>
      <c r="B6" s="111" t="str">
        <f t="shared" ref="B6:B7" si="1">BH6</f>
        <v>강신모</v>
      </c>
      <c r="C6" s="112" t="str">
        <f t="shared" ref="C6:C7" si="2">BN6</f>
        <v>C</v>
      </c>
      <c r="D6" s="113">
        <f t="shared" ref="D6:D7" si="3">BM6</f>
        <v>0.86304347826086969</v>
      </c>
      <c r="E6" s="114">
        <f t="shared" ref="E6:E7" si="4">U6</f>
        <v>380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1</v>
      </c>
      <c r="I6" s="118">
        <f t="shared" ref="I6:I7" si="8">BP6</f>
        <v>1619.7159999999999</v>
      </c>
      <c r="J6" s="119">
        <f t="shared" ref="J6:J7" si="9">AB6/AA6</f>
        <v>1.3253180937444332E-2</v>
      </c>
      <c r="K6" s="119">
        <f t="shared" ref="K6:K7" si="10">AC6/AA6</f>
        <v>0.34867340833587618</v>
      </c>
      <c r="L6" s="119">
        <f t="shared" ref="L6:L7" si="11">AD6/I6</f>
        <v>0.2327568536706435</v>
      </c>
      <c r="M6" s="120">
        <f t="shared" ref="M6:M7" si="12">Z6</f>
        <v>7.141</v>
      </c>
      <c r="N6" s="121">
        <f t="shared" ref="N6:N7" si="13">AE6*100/W6</f>
        <v>0</v>
      </c>
      <c r="O6" s="121">
        <f t="shared" ref="O6:O7" si="14">AF6*100/W6</f>
        <v>0.55565296632249117</v>
      </c>
      <c r="P6" s="235">
        <f t="shared" ref="P6:P7" si="15">AK6</f>
        <v>34</v>
      </c>
      <c r="Q6" s="236">
        <f t="shared" ref="Q6:Q7" si="16">AE6</f>
        <v>0</v>
      </c>
      <c r="R6" s="236">
        <f t="shared" ref="R6:R7" si="17">AF6</f>
        <v>9</v>
      </c>
      <c r="T6">
        <v>534</v>
      </c>
      <c r="U6">
        <v>380</v>
      </c>
      <c r="V6" t="s">
        <v>294</v>
      </c>
      <c r="W6">
        <v>1619.7159999999999</v>
      </c>
      <c r="X6">
        <v>815.87199999999996</v>
      </c>
      <c r="Y6">
        <v>1.9850000000000001</v>
      </c>
      <c r="Z6">
        <v>7.141</v>
      </c>
      <c r="AA6">
        <v>146.47796700000001</v>
      </c>
      <c r="AB6">
        <v>1.9412990000000001</v>
      </c>
      <c r="AC6">
        <v>51.072972</v>
      </c>
      <c r="AD6" s="1">
        <v>377</v>
      </c>
      <c r="AE6">
        <v>0</v>
      </c>
      <c r="AF6">
        <v>9</v>
      </c>
      <c r="AG6">
        <v>62</v>
      </c>
      <c r="AH6">
        <v>11.057744</v>
      </c>
      <c r="AI6">
        <v>3.1</v>
      </c>
      <c r="AJ6">
        <v>0</v>
      </c>
      <c r="AK6">
        <v>34</v>
      </c>
      <c r="AL6">
        <v>2981</v>
      </c>
      <c r="AM6" t="s">
        <v>295</v>
      </c>
      <c r="AN6" t="s">
        <v>689</v>
      </c>
      <c r="AO6">
        <v>1619.7159999999999</v>
      </c>
      <c r="AR6" t="s">
        <v>120</v>
      </c>
      <c r="AS6" t="s">
        <v>130</v>
      </c>
      <c r="AT6" t="s">
        <v>283</v>
      </c>
      <c r="AU6" t="s">
        <v>294</v>
      </c>
      <c r="AV6" t="s">
        <v>48</v>
      </c>
      <c r="AW6">
        <v>1</v>
      </c>
      <c r="BB6">
        <v>0.86304347826086969</v>
      </c>
      <c r="BC6" t="s">
        <v>69</v>
      </c>
      <c r="BF6" t="s">
        <v>120</v>
      </c>
      <c r="BG6" s="5" t="s">
        <v>130</v>
      </c>
      <c r="BH6" t="s">
        <v>294</v>
      </c>
      <c r="BI6">
        <v>380</v>
      </c>
      <c r="BJ6">
        <v>1</v>
      </c>
      <c r="BK6" t="s">
        <v>283</v>
      </c>
      <c r="BL6" t="s">
        <v>185</v>
      </c>
      <c r="BM6">
        <v>0.86304347826086969</v>
      </c>
      <c r="BN6" t="s">
        <v>69</v>
      </c>
      <c r="BO6" t="s">
        <v>188</v>
      </c>
      <c r="BP6">
        <v>1619.7159999999999</v>
      </c>
    </row>
    <row r="7" spans="1:68" ht="16.5">
      <c r="A7" s="127" t="str">
        <f t="shared" si="0"/>
        <v>해성운수</v>
      </c>
      <c r="B7" s="128" t="str">
        <f t="shared" si="1"/>
        <v>강태윤</v>
      </c>
      <c r="C7" s="129" t="str">
        <f t="shared" si="2"/>
        <v>F</v>
      </c>
      <c r="D7" s="130">
        <f t="shared" si="3"/>
        <v>0.68285210693701348</v>
      </c>
      <c r="E7" s="131">
        <f t="shared" si="4"/>
        <v>2908</v>
      </c>
      <c r="F7" s="132" t="str">
        <f t="shared" si="5"/>
        <v>593</v>
      </c>
      <c r="G7" s="133" t="str">
        <f t="shared" si="6"/>
        <v>71바6506</v>
      </c>
      <c r="H7" s="134">
        <f t="shared" si="7"/>
        <v>3</v>
      </c>
      <c r="I7" s="135">
        <f t="shared" si="8"/>
        <v>1288.5540000000001</v>
      </c>
      <c r="J7" s="136">
        <f t="shared" si="9"/>
        <v>1.7494049819281706E-2</v>
      </c>
      <c r="K7" s="136">
        <f t="shared" si="10"/>
        <v>0.52049661545897852</v>
      </c>
      <c r="L7" s="136">
        <f t="shared" si="11"/>
        <v>0.17306220771500455</v>
      </c>
      <c r="M7" s="137">
        <f t="shared" si="12"/>
        <v>19.055</v>
      </c>
      <c r="N7" s="138">
        <f t="shared" si="13"/>
        <v>0</v>
      </c>
      <c r="O7" s="138">
        <f t="shared" si="14"/>
        <v>2.7945745977700809</v>
      </c>
      <c r="P7" s="233">
        <f t="shared" si="15"/>
        <v>146</v>
      </c>
      <c r="Q7" s="234">
        <f t="shared" si="16"/>
        <v>0</v>
      </c>
      <c r="R7" s="234">
        <f t="shared" si="17"/>
        <v>37</v>
      </c>
      <c r="T7">
        <v>534</v>
      </c>
      <c r="U7">
        <v>2908</v>
      </c>
      <c r="V7" t="s">
        <v>296</v>
      </c>
      <c r="W7">
        <v>1323.9939999999999</v>
      </c>
      <c r="X7">
        <v>679.29399999999998</v>
      </c>
      <c r="Y7">
        <v>1.9490000000000001</v>
      </c>
      <c r="Z7">
        <v>19.055</v>
      </c>
      <c r="AA7">
        <v>142.42802699999999</v>
      </c>
      <c r="AB7">
        <v>2.4916429999999998</v>
      </c>
      <c r="AC7">
        <v>74.133306000000005</v>
      </c>
      <c r="AD7" s="1">
        <v>223</v>
      </c>
      <c r="AE7">
        <v>0</v>
      </c>
      <c r="AF7">
        <v>37</v>
      </c>
      <c r="AG7">
        <v>72</v>
      </c>
      <c r="AH7">
        <v>9.2958809999999996</v>
      </c>
      <c r="AI7">
        <v>4.5</v>
      </c>
      <c r="AJ7">
        <v>0</v>
      </c>
      <c r="AK7">
        <v>146</v>
      </c>
      <c r="AL7">
        <v>59986</v>
      </c>
      <c r="AM7" t="s">
        <v>297</v>
      </c>
      <c r="AN7" t="s">
        <v>690</v>
      </c>
      <c r="AO7">
        <v>995.31500000000005</v>
      </c>
      <c r="AR7" t="s">
        <v>120</v>
      </c>
      <c r="AS7" t="s">
        <v>130</v>
      </c>
      <c r="AT7" t="s">
        <v>290</v>
      </c>
      <c r="AU7" t="s">
        <v>296</v>
      </c>
      <c r="AV7" t="s">
        <v>205</v>
      </c>
      <c r="AW7">
        <v>3</v>
      </c>
      <c r="BB7">
        <v>0.68285210693701348</v>
      </c>
      <c r="BC7" t="s">
        <v>70</v>
      </c>
      <c r="BF7" t="s">
        <v>120</v>
      </c>
      <c r="BG7" t="s">
        <v>130</v>
      </c>
      <c r="BH7" t="s">
        <v>296</v>
      </c>
      <c r="BI7">
        <v>2908</v>
      </c>
      <c r="BJ7">
        <v>3</v>
      </c>
      <c r="BK7" t="s">
        <v>290</v>
      </c>
      <c r="BL7" t="s">
        <v>287</v>
      </c>
      <c r="BM7">
        <v>0.68285210693701348</v>
      </c>
      <c r="BN7" t="s">
        <v>70</v>
      </c>
      <c r="BO7" t="s">
        <v>203</v>
      </c>
      <c r="BP7">
        <v>1288.5540000000001</v>
      </c>
    </row>
    <row r="8" spans="1:68" ht="16.5">
      <c r="A8" s="110" t="str">
        <f t="shared" ref="A8:A71" si="18">BF8</f>
        <v>해성운수</v>
      </c>
      <c r="B8" s="111" t="str">
        <f t="shared" ref="B8:B71" si="19">BH8</f>
        <v>강필종</v>
      </c>
      <c r="C8" s="112" t="str">
        <f t="shared" ref="C8:C71" si="20">BN8</f>
        <v>C</v>
      </c>
      <c r="D8" s="113">
        <f t="shared" ref="D8:D71" si="21">BM8</f>
        <v>0.87182466184595553</v>
      </c>
      <c r="E8" s="114">
        <f t="shared" ref="E8:E71" si="22">U8</f>
        <v>7151</v>
      </c>
      <c r="F8" s="115" t="str">
        <f t="shared" ref="F8:F71" si="23">BG8</f>
        <v>24</v>
      </c>
      <c r="G8" s="116" t="str">
        <f t="shared" ref="G8:G71" si="24">BK8</f>
        <v>71바5764</v>
      </c>
      <c r="H8" s="117">
        <f t="shared" ref="H8:H71" si="25">BJ8</f>
        <v>4</v>
      </c>
      <c r="I8" s="118">
        <f t="shared" ref="I8:I71" si="26">BP8</f>
        <v>2582.7650000000003</v>
      </c>
      <c r="J8" s="119">
        <f t="shared" ref="J8:J71" si="27">AB8/AA8</f>
        <v>5.9926890689654559E-2</v>
      </c>
      <c r="K8" s="119">
        <f t="shared" ref="K8:K71" si="28">AC8/AA8</f>
        <v>0.36710157960238315</v>
      </c>
      <c r="L8" s="119">
        <f t="shared" ref="L8:L71" si="29">AD8/I8</f>
        <v>0.13899832156622843</v>
      </c>
      <c r="M8" s="120">
        <f t="shared" ref="M8:M71" si="30">Z8</f>
        <v>16.469000000000001</v>
      </c>
      <c r="N8" s="121">
        <f t="shared" ref="N8:N71" si="31">AE8*100/W8</f>
        <v>0.34846375880112984</v>
      </c>
      <c r="O8" s="121">
        <f t="shared" ref="O8:O71" si="32">AF8*100/W8</f>
        <v>7.0467115668672919</v>
      </c>
      <c r="P8" s="235">
        <f t="shared" ref="P8:P71" si="33">AK8</f>
        <v>7</v>
      </c>
      <c r="Q8" s="236">
        <f t="shared" ref="Q8:Q71" si="34">AE8</f>
        <v>9</v>
      </c>
      <c r="R8" s="236">
        <f t="shared" ref="R8:R71" si="35">AF8</f>
        <v>182</v>
      </c>
      <c r="T8">
        <v>534</v>
      </c>
      <c r="U8">
        <v>7151</v>
      </c>
      <c r="V8" t="s">
        <v>298</v>
      </c>
      <c r="W8">
        <v>2582.7649999999999</v>
      </c>
      <c r="X8">
        <v>1198.8720000000001</v>
      </c>
      <c r="Y8">
        <v>2.1539999999999999</v>
      </c>
      <c r="Z8">
        <v>16.469000000000001</v>
      </c>
      <c r="AA8">
        <v>167.69409999999999</v>
      </c>
      <c r="AB8">
        <v>10.049386</v>
      </c>
      <c r="AC8">
        <v>61.560769000000001</v>
      </c>
      <c r="AD8" s="1">
        <v>359</v>
      </c>
      <c r="AE8">
        <v>9</v>
      </c>
      <c r="AF8">
        <v>182</v>
      </c>
      <c r="AG8">
        <v>100</v>
      </c>
      <c r="AH8">
        <v>15.401645</v>
      </c>
      <c r="AI8">
        <v>824.7</v>
      </c>
      <c r="AJ8">
        <v>46.4</v>
      </c>
      <c r="AK8">
        <v>7</v>
      </c>
      <c r="AL8">
        <v>3975</v>
      </c>
      <c r="AM8" t="s">
        <v>299</v>
      </c>
      <c r="AN8" t="s">
        <v>691</v>
      </c>
      <c r="AO8">
        <v>2204.3490000000002</v>
      </c>
      <c r="AR8" t="s">
        <v>120</v>
      </c>
      <c r="AS8" t="s">
        <v>121</v>
      </c>
      <c r="AT8" t="s">
        <v>245</v>
      </c>
      <c r="AU8" t="s">
        <v>298</v>
      </c>
      <c r="AV8" t="s">
        <v>48</v>
      </c>
      <c r="AW8">
        <v>4</v>
      </c>
      <c r="BB8">
        <v>0.87182466184595553</v>
      </c>
      <c r="BC8" t="s">
        <v>69</v>
      </c>
      <c r="BF8" t="s">
        <v>120</v>
      </c>
      <c r="BG8" s="5" t="s">
        <v>121</v>
      </c>
      <c r="BH8" t="s">
        <v>298</v>
      </c>
      <c r="BI8">
        <v>7151</v>
      </c>
      <c r="BJ8">
        <v>4</v>
      </c>
      <c r="BK8" t="s">
        <v>245</v>
      </c>
      <c r="BL8" t="s">
        <v>221</v>
      </c>
      <c r="BM8">
        <v>0.87182466184595553</v>
      </c>
      <c r="BN8" t="s">
        <v>69</v>
      </c>
      <c r="BO8" t="s">
        <v>188</v>
      </c>
      <c r="BP8">
        <v>2582.7650000000003</v>
      </c>
    </row>
    <row r="9" spans="1:68" ht="16.5">
      <c r="A9" s="127" t="str">
        <f t="shared" si="18"/>
        <v>해성운수</v>
      </c>
      <c r="B9" s="128" t="str">
        <f t="shared" si="19"/>
        <v>강형택</v>
      </c>
      <c r="C9" s="129" t="str">
        <f t="shared" si="20"/>
        <v>F</v>
      </c>
      <c r="D9" s="130">
        <f t="shared" si="21"/>
        <v>0.74666666666666659</v>
      </c>
      <c r="E9" s="131">
        <f t="shared" si="22"/>
        <v>5980</v>
      </c>
      <c r="F9" s="132" t="str">
        <f t="shared" si="23"/>
        <v>514-1</v>
      </c>
      <c r="G9" s="133" t="str">
        <f t="shared" si="24"/>
        <v>71바5780</v>
      </c>
      <c r="H9" s="134">
        <f t="shared" si="25"/>
        <v>1</v>
      </c>
      <c r="I9" s="135">
        <f t="shared" si="26"/>
        <v>1382.8430000000001</v>
      </c>
      <c r="J9" s="136">
        <f t="shared" si="27"/>
        <v>2.620755093081698E-3</v>
      </c>
      <c r="K9" s="136">
        <f t="shared" si="28"/>
        <v>0.35586133484257515</v>
      </c>
      <c r="L9" s="136">
        <f t="shared" si="29"/>
        <v>3.9049986151717869E-2</v>
      </c>
      <c r="M9" s="137">
        <f t="shared" si="30"/>
        <v>10.111000000000001</v>
      </c>
      <c r="N9" s="138">
        <f t="shared" si="31"/>
        <v>0</v>
      </c>
      <c r="O9" s="138">
        <f t="shared" si="32"/>
        <v>0.57851831335878323</v>
      </c>
      <c r="P9" s="233">
        <f t="shared" si="33"/>
        <v>0</v>
      </c>
      <c r="Q9" s="234">
        <f t="shared" si="34"/>
        <v>0</v>
      </c>
      <c r="R9" s="234">
        <f t="shared" si="35"/>
        <v>8</v>
      </c>
      <c r="T9">
        <v>534</v>
      </c>
      <c r="U9">
        <v>5980</v>
      </c>
      <c r="V9" t="s">
        <v>300</v>
      </c>
      <c r="W9">
        <v>1382.8430000000001</v>
      </c>
      <c r="X9">
        <v>685.95299999999997</v>
      </c>
      <c r="Y9">
        <v>2.016</v>
      </c>
      <c r="Z9">
        <v>10.111000000000001</v>
      </c>
      <c r="AA9">
        <v>108.72744299999999</v>
      </c>
      <c r="AB9">
        <v>0.28494799999999998</v>
      </c>
      <c r="AC9">
        <v>38.691893</v>
      </c>
      <c r="AD9" s="1">
        <v>54</v>
      </c>
      <c r="AE9">
        <v>0</v>
      </c>
      <c r="AF9">
        <v>8</v>
      </c>
      <c r="AG9">
        <v>60</v>
      </c>
      <c r="AH9">
        <v>12.718434999999999</v>
      </c>
      <c r="AI9">
        <v>0</v>
      </c>
      <c r="AJ9">
        <v>0</v>
      </c>
      <c r="AK9">
        <v>0</v>
      </c>
      <c r="AL9">
        <v>0</v>
      </c>
      <c r="AM9" t="s">
        <v>301</v>
      </c>
      <c r="AN9" t="s">
        <v>692</v>
      </c>
      <c r="AO9">
        <v>1382.8430000000001</v>
      </c>
      <c r="AR9" t="s">
        <v>120</v>
      </c>
      <c r="AS9" t="s">
        <v>122</v>
      </c>
      <c r="AT9" t="s">
        <v>254</v>
      </c>
      <c r="AU9" t="s">
        <v>300</v>
      </c>
      <c r="AV9" t="s">
        <v>48</v>
      </c>
      <c r="AW9">
        <v>1</v>
      </c>
      <c r="BB9">
        <v>0.74666666666666659</v>
      </c>
      <c r="BC9" t="s">
        <v>70</v>
      </c>
      <c r="BF9" t="s">
        <v>120</v>
      </c>
      <c r="BG9" t="s">
        <v>122</v>
      </c>
      <c r="BH9" t="s">
        <v>300</v>
      </c>
      <c r="BI9">
        <v>5980</v>
      </c>
      <c r="BJ9">
        <v>1</v>
      </c>
      <c r="BK9" t="s">
        <v>254</v>
      </c>
      <c r="BL9" t="s">
        <v>185</v>
      </c>
      <c r="BM9">
        <v>0.74666666666666659</v>
      </c>
      <c r="BN9" t="s">
        <v>70</v>
      </c>
      <c r="BO9" t="s">
        <v>203</v>
      </c>
      <c r="BP9">
        <v>1382.8430000000001</v>
      </c>
    </row>
    <row r="10" spans="1:68" ht="16.5">
      <c r="A10" s="110" t="str">
        <f t="shared" si="18"/>
        <v>해성운수</v>
      </c>
      <c r="B10" s="111" t="str">
        <f t="shared" si="19"/>
        <v>곽동일</v>
      </c>
      <c r="C10" s="112" t="str">
        <f t="shared" si="20"/>
        <v>S</v>
      </c>
      <c r="D10" s="113">
        <f t="shared" si="21"/>
        <v>1.0229629629629629</v>
      </c>
      <c r="E10" s="114">
        <f t="shared" si="22"/>
        <v>2555</v>
      </c>
      <c r="F10" s="115" t="str">
        <f t="shared" si="23"/>
        <v>514-1</v>
      </c>
      <c r="G10" s="116" t="str">
        <f t="shared" si="24"/>
        <v>74사1071</v>
      </c>
      <c r="H10" s="117">
        <f t="shared" si="25"/>
        <v>1</v>
      </c>
      <c r="I10" s="118">
        <f t="shared" si="26"/>
        <v>1444.354</v>
      </c>
      <c r="J10" s="119">
        <f t="shared" si="27"/>
        <v>6.5616671408918244E-3</v>
      </c>
      <c r="K10" s="119">
        <f t="shared" si="28"/>
        <v>0.37621634154878936</v>
      </c>
      <c r="L10" s="119">
        <f t="shared" si="29"/>
        <v>0.1149302733263452</v>
      </c>
      <c r="M10" s="120">
        <f t="shared" si="30"/>
        <v>9.5380000000000003</v>
      </c>
      <c r="N10" s="121">
        <f t="shared" si="31"/>
        <v>0</v>
      </c>
      <c r="O10" s="121">
        <f t="shared" si="32"/>
        <v>4.0156360559807363</v>
      </c>
      <c r="P10" s="235">
        <f t="shared" si="33"/>
        <v>1</v>
      </c>
      <c r="Q10" s="236">
        <f t="shared" si="34"/>
        <v>0</v>
      </c>
      <c r="R10" s="236">
        <f t="shared" si="35"/>
        <v>58</v>
      </c>
      <c r="T10">
        <v>534</v>
      </c>
      <c r="U10">
        <v>2555</v>
      </c>
      <c r="V10" t="s">
        <v>302</v>
      </c>
      <c r="W10">
        <v>1444.354</v>
      </c>
      <c r="X10">
        <v>522.88199999999995</v>
      </c>
      <c r="Y10">
        <v>2.762</v>
      </c>
      <c r="Z10">
        <v>9.5380000000000003</v>
      </c>
      <c r="AA10">
        <v>115.265219</v>
      </c>
      <c r="AB10">
        <v>0.756332</v>
      </c>
      <c r="AC10">
        <v>43.364659000000003</v>
      </c>
      <c r="AD10" s="1">
        <v>166</v>
      </c>
      <c r="AE10">
        <v>0</v>
      </c>
      <c r="AF10">
        <v>58</v>
      </c>
      <c r="AG10">
        <v>66</v>
      </c>
      <c r="AH10">
        <v>12.530701000000001</v>
      </c>
      <c r="AI10">
        <v>0</v>
      </c>
      <c r="AJ10">
        <v>0</v>
      </c>
      <c r="AK10">
        <v>1</v>
      </c>
      <c r="AL10">
        <v>458</v>
      </c>
      <c r="AM10" t="s">
        <v>303</v>
      </c>
      <c r="AN10" t="s">
        <v>693</v>
      </c>
      <c r="AO10">
        <v>1444.354</v>
      </c>
      <c r="AR10" t="s">
        <v>120</v>
      </c>
      <c r="AS10" t="s">
        <v>122</v>
      </c>
      <c r="AT10" t="s">
        <v>256</v>
      </c>
      <c r="AU10" t="s">
        <v>302</v>
      </c>
      <c r="AV10" t="s">
        <v>48</v>
      </c>
      <c r="AW10">
        <v>1</v>
      </c>
      <c r="BB10">
        <v>1.0229629629629629</v>
      </c>
      <c r="BC10" t="s">
        <v>71</v>
      </c>
      <c r="BF10" t="s">
        <v>120</v>
      </c>
      <c r="BG10" t="s">
        <v>122</v>
      </c>
      <c r="BH10" t="s">
        <v>302</v>
      </c>
      <c r="BI10">
        <v>2555</v>
      </c>
      <c r="BJ10">
        <v>1</v>
      </c>
      <c r="BK10" t="s">
        <v>256</v>
      </c>
      <c r="BL10" t="s">
        <v>185</v>
      </c>
      <c r="BM10">
        <v>1.0229629629629629</v>
      </c>
      <c r="BN10" t="s">
        <v>71</v>
      </c>
      <c r="BO10" t="s">
        <v>187</v>
      </c>
      <c r="BP10">
        <v>1444.354</v>
      </c>
    </row>
    <row r="11" spans="1:68" ht="16.5">
      <c r="A11" s="127" t="str">
        <f t="shared" si="18"/>
        <v>해성운수</v>
      </c>
      <c r="B11" s="128" t="str">
        <f t="shared" si="19"/>
        <v>곽종호</v>
      </c>
      <c r="C11" s="129" t="str">
        <f t="shared" si="20"/>
        <v>D</v>
      </c>
      <c r="D11" s="130">
        <f t="shared" si="21"/>
        <v>0.84146640356188229</v>
      </c>
      <c r="E11" s="131">
        <f t="shared" si="22"/>
        <v>5470</v>
      </c>
      <c r="F11" s="132" t="str">
        <f t="shared" si="23"/>
        <v>579</v>
      </c>
      <c r="G11" s="133" t="str">
        <f t="shared" si="24"/>
        <v>71바5770</v>
      </c>
      <c r="H11" s="134">
        <f t="shared" si="25"/>
        <v>2</v>
      </c>
      <c r="I11" s="135">
        <f t="shared" si="26"/>
        <v>1476.2640000000001</v>
      </c>
      <c r="J11" s="136">
        <f t="shared" si="27"/>
        <v>2.8576626077023045E-2</v>
      </c>
      <c r="K11" s="136">
        <f t="shared" si="28"/>
        <v>0.37473217143194015</v>
      </c>
      <c r="L11" s="136">
        <f t="shared" si="29"/>
        <v>0.29601751448250446</v>
      </c>
      <c r="M11" s="137">
        <f t="shared" si="30"/>
        <v>4.5279999999999996</v>
      </c>
      <c r="N11" s="138">
        <f t="shared" si="31"/>
        <v>6.7738561666477001E-2</v>
      </c>
      <c r="O11" s="138">
        <f t="shared" si="32"/>
        <v>0.135477123332954</v>
      </c>
      <c r="P11" s="233">
        <f t="shared" si="33"/>
        <v>10</v>
      </c>
      <c r="Q11" s="234">
        <f t="shared" si="34"/>
        <v>1</v>
      </c>
      <c r="R11" s="234">
        <f t="shared" si="35"/>
        <v>2</v>
      </c>
      <c r="T11">
        <v>534</v>
      </c>
      <c r="U11">
        <v>5470</v>
      </c>
      <c r="V11" t="s">
        <v>304</v>
      </c>
      <c r="W11">
        <v>1476.2639999999999</v>
      </c>
      <c r="X11">
        <v>324.47800000000001</v>
      </c>
      <c r="Y11">
        <v>4.55</v>
      </c>
      <c r="Z11">
        <v>4.5279999999999996</v>
      </c>
      <c r="AA11">
        <v>132.79996700000001</v>
      </c>
      <c r="AB11">
        <v>3.794975</v>
      </c>
      <c r="AC11">
        <v>49.764420000000001</v>
      </c>
      <c r="AD11" s="1">
        <v>437</v>
      </c>
      <c r="AE11">
        <v>1</v>
      </c>
      <c r="AF11">
        <v>2</v>
      </c>
      <c r="AG11">
        <v>67</v>
      </c>
      <c r="AH11">
        <v>11.116448</v>
      </c>
      <c r="AI11">
        <v>6.5</v>
      </c>
      <c r="AJ11">
        <v>0</v>
      </c>
      <c r="AK11">
        <v>10</v>
      </c>
      <c r="AL11">
        <v>3151</v>
      </c>
      <c r="AM11" t="s">
        <v>305</v>
      </c>
      <c r="AN11" t="s">
        <v>694</v>
      </c>
      <c r="AO11">
        <v>1381.5440000000001</v>
      </c>
      <c r="AR11" t="s">
        <v>120</v>
      </c>
      <c r="AS11" t="s">
        <v>129</v>
      </c>
      <c r="AT11" t="s">
        <v>277</v>
      </c>
      <c r="AU11" t="s">
        <v>304</v>
      </c>
      <c r="AV11" t="s">
        <v>205</v>
      </c>
      <c r="AW11">
        <v>2</v>
      </c>
      <c r="BB11">
        <v>0.84146640356188229</v>
      </c>
      <c r="BC11" t="s">
        <v>67</v>
      </c>
      <c r="BF11" t="s">
        <v>120</v>
      </c>
      <c r="BG11" t="s">
        <v>129</v>
      </c>
      <c r="BH11" t="s">
        <v>304</v>
      </c>
      <c r="BI11">
        <v>5470</v>
      </c>
      <c r="BJ11">
        <v>2</v>
      </c>
      <c r="BK11" t="s">
        <v>277</v>
      </c>
      <c r="BL11" t="s">
        <v>282</v>
      </c>
      <c r="BM11">
        <v>0.84146640356188229</v>
      </c>
      <c r="BN11" t="s">
        <v>67</v>
      </c>
      <c r="BO11" t="s">
        <v>190</v>
      </c>
      <c r="BP11">
        <v>1476.2640000000001</v>
      </c>
    </row>
    <row r="12" spans="1:68" ht="16.5">
      <c r="A12" s="110" t="str">
        <f t="shared" si="18"/>
        <v>해성운수</v>
      </c>
      <c r="B12" s="111" t="str">
        <f t="shared" si="19"/>
        <v>구제종</v>
      </c>
      <c r="C12" s="112" t="str">
        <f t="shared" si="20"/>
        <v>F</v>
      </c>
      <c r="D12" s="113">
        <f t="shared" si="21"/>
        <v>0.78603844634371434</v>
      </c>
      <c r="E12" s="114">
        <f t="shared" si="22"/>
        <v>4773</v>
      </c>
      <c r="F12" s="115" t="str">
        <f t="shared" si="23"/>
        <v>579</v>
      </c>
      <c r="G12" s="116" t="str">
        <f t="shared" si="24"/>
        <v>71바5797</v>
      </c>
      <c r="H12" s="117">
        <f t="shared" si="25"/>
        <v>5</v>
      </c>
      <c r="I12" s="118">
        <f t="shared" si="26"/>
        <v>1661.2939999999999</v>
      </c>
      <c r="J12" s="119">
        <f t="shared" si="27"/>
        <v>1.042035105004162E-2</v>
      </c>
      <c r="K12" s="119">
        <f t="shared" si="28"/>
        <v>0.43147825112204174</v>
      </c>
      <c r="L12" s="119">
        <f t="shared" si="29"/>
        <v>0.30036826714597176</v>
      </c>
      <c r="M12" s="120">
        <f t="shared" si="30"/>
        <v>5.843</v>
      </c>
      <c r="N12" s="121">
        <f t="shared" si="31"/>
        <v>0.18058212453665637</v>
      </c>
      <c r="O12" s="121">
        <f t="shared" si="32"/>
        <v>0.48155233209775028</v>
      </c>
      <c r="P12" s="235">
        <f t="shared" si="33"/>
        <v>22</v>
      </c>
      <c r="Q12" s="236">
        <f t="shared" si="34"/>
        <v>3</v>
      </c>
      <c r="R12" s="236">
        <f t="shared" si="35"/>
        <v>8</v>
      </c>
      <c r="T12">
        <v>534</v>
      </c>
      <c r="U12">
        <v>4773</v>
      </c>
      <c r="V12" t="s">
        <v>306</v>
      </c>
      <c r="W12">
        <v>1661.2940000000001</v>
      </c>
      <c r="X12">
        <v>390.34399999999999</v>
      </c>
      <c r="Y12">
        <v>4.2560000000000002</v>
      </c>
      <c r="Z12">
        <v>5.843</v>
      </c>
      <c r="AA12">
        <v>150.477464</v>
      </c>
      <c r="AB12">
        <v>1.568028</v>
      </c>
      <c r="AC12">
        <v>64.927752999999996</v>
      </c>
      <c r="AD12" s="1">
        <v>499</v>
      </c>
      <c r="AE12">
        <v>3</v>
      </c>
      <c r="AF12">
        <v>8</v>
      </c>
      <c r="AG12">
        <v>72</v>
      </c>
      <c r="AH12">
        <v>11.040151</v>
      </c>
      <c r="AI12">
        <v>60.9</v>
      </c>
      <c r="AJ12">
        <v>0</v>
      </c>
      <c r="AK12">
        <v>22</v>
      </c>
      <c r="AL12">
        <v>17534</v>
      </c>
      <c r="AM12" t="s">
        <v>307</v>
      </c>
      <c r="AN12" t="s">
        <v>695</v>
      </c>
      <c r="AO12">
        <v>596.58399999999995</v>
      </c>
      <c r="AR12" t="s">
        <v>120</v>
      </c>
      <c r="AS12" t="s">
        <v>129</v>
      </c>
      <c r="AT12" t="s">
        <v>279</v>
      </c>
      <c r="AU12" t="s">
        <v>306</v>
      </c>
      <c r="AV12" t="s">
        <v>205</v>
      </c>
      <c r="AW12">
        <v>5</v>
      </c>
      <c r="BB12">
        <v>0.78603844634371434</v>
      </c>
      <c r="BC12" t="s">
        <v>70</v>
      </c>
      <c r="BF12" t="s">
        <v>120</v>
      </c>
      <c r="BG12" t="s">
        <v>129</v>
      </c>
      <c r="BH12" t="s">
        <v>306</v>
      </c>
      <c r="BI12">
        <v>4773</v>
      </c>
      <c r="BJ12">
        <v>5</v>
      </c>
      <c r="BK12" t="s">
        <v>279</v>
      </c>
      <c r="BL12" t="s">
        <v>281</v>
      </c>
      <c r="BM12">
        <v>0.78603844634371434</v>
      </c>
      <c r="BN12" t="s">
        <v>70</v>
      </c>
      <c r="BO12" t="s">
        <v>203</v>
      </c>
      <c r="BP12">
        <v>1661.2939999999999</v>
      </c>
    </row>
    <row r="13" spans="1:68" ht="16.5">
      <c r="A13" s="127" t="str">
        <f t="shared" si="18"/>
        <v>해성운수</v>
      </c>
      <c r="B13" s="128" t="str">
        <f t="shared" si="19"/>
        <v>구춘회</v>
      </c>
      <c r="C13" s="129" t="str">
        <f t="shared" si="20"/>
        <v>F</v>
      </c>
      <c r="D13" s="130">
        <f t="shared" si="21"/>
        <v>0.66220958248936346</v>
      </c>
      <c r="E13" s="131">
        <f t="shared" si="22"/>
        <v>8789</v>
      </c>
      <c r="F13" s="132" t="str">
        <f t="shared" si="23"/>
        <v>564-1</v>
      </c>
      <c r="G13" s="133" t="str">
        <f t="shared" si="24"/>
        <v>71바5800</v>
      </c>
      <c r="H13" s="134">
        <f t="shared" si="25"/>
        <v>2</v>
      </c>
      <c r="I13" s="135">
        <f t="shared" si="26"/>
        <v>1552.7080000000001</v>
      </c>
      <c r="J13" s="136">
        <f t="shared" si="27"/>
        <v>3.3617650905309236E-2</v>
      </c>
      <c r="K13" s="136">
        <f t="shared" si="28"/>
        <v>0.45726135504030224</v>
      </c>
      <c r="L13" s="136">
        <f t="shared" si="29"/>
        <v>0.18934661249893733</v>
      </c>
      <c r="M13" s="137">
        <f t="shared" si="30"/>
        <v>8.17</v>
      </c>
      <c r="N13" s="138">
        <f t="shared" si="31"/>
        <v>0</v>
      </c>
      <c r="O13" s="138">
        <f t="shared" si="32"/>
        <v>6.4403609693516092E-2</v>
      </c>
      <c r="P13" s="233">
        <f t="shared" si="33"/>
        <v>130</v>
      </c>
      <c r="Q13" s="234">
        <f t="shared" si="34"/>
        <v>0</v>
      </c>
      <c r="R13" s="234">
        <f t="shared" si="35"/>
        <v>1</v>
      </c>
      <c r="T13">
        <v>534</v>
      </c>
      <c r="U13">
        <v>8789</v>
      </c>
      <c r="V13" t="s">
        <v>308</v>
      </c>
      <c r="W13">
        <v>1552.7080000000001</v>
      </c>
      <c r="X13">
        <v>616.31299999999999</v>
      </c>
      <c r="Y13">
        <v>2.5190000000000001</v>
      </c>
      <c r="Z13">
        <v>8.17</v>
      </c>
      <c r="AA13">
        <v>186.15158500000001</v>
      </c>
      <c r="AB13">
        <v>6.2579789999999997</v>
      </c>
      <c r="AC13">
        <v>85.119926000000007</v>
      </c>
      <c r="AD13" s="1">
        <v>294</v>
      </c>
      <c r="AE13">
        <v>0</v>
      </c>
      <c r="AF13">
        <v>1</v>
      </c>
      <c r="AG13">
        <v>66</v>
      </c>
      <c r="AH13">
        <v>8.341094</v>
      </c>
      <c r="AI13">
        <v>7.8</v>
      </c>
      <c r="AJ13">
        <v>0</v>
      </c>
      <c r="AK13">
        <v>130</v>
      </c>
      <c r="AL13">
        <v>57682</v>
      </c>
      <c r="AM13" t="s">
        <v>309</v>
      </c>
      <c r="AN13" t="s">
        <v>696</v>
      </c>
      <c r="AO13">
        <v>1484.395</v>
      </c>
      <c r="AR13" t="s">
        <v>120</v>
      </c>
      <c r="AS13" t="s">
        <v>127</v>
      </c>
      <c r="AT13" t="s">
        <v>274</v>
      </c>
      <c r="AU13" t="s">
        <v>308</v>
      </c>
      <c r="AV13" t="s">
        <v>205</v>
      </c>
      <c r="AW13">
        <v>2</v>
      </c>
      <c r="BB13">
        <v>0.66220958248936346</v>
      </c>
      <c r="BC13" t="s">
        <v>70</v>
      </c>
      <c r="BF13" t="s">
        <v>120</v>
      </c>
      <c r="BG13" t="s">
        <v>127</v>
      </c>
      <c r="BH13" t="s">
        <v>308</v>
      </c>
      <c r="BI13">
        <v>8789</v>
      </c>
      <c r="BJ13">
        <v>2</v>
      </c>
      <c r="BK13" t="s">
        <v>274</v>
      </c>
      <c r="BL13" t="s">
        <v>271</v>
      </c>
      <c r="BM13">
        <v>0.66220958248936346</v>
      </c>
      <c r="BN13" t="s">
        <v>70</v>
      </c>
      <c r="BO13" t="s">
        <v>203</v>
      </c>
      <c r="BP13">
        <v>1552.7080000000001</v>
      </c>
    </row>
    <row r="14" spans="1:68" ht="16.5">
      <c r="A14" s="110" t="str">
        <f t="shared" si="18"/>
        <v>해성운수</v>
      </c>
      <c r="B14" s="111" t="str">
        <f t="shared" si="19"/>
        <v>권오중</v>
      </c>
      <c r="C14" s="112" t="str">
        <f t="shared" si="20"/>
        <v>A</v>
      </c>
      <c r="D14" s="113">
        <f t="shared" si="21"/>
        <v>0.98155185782063137</v>
      </c>
      <c r="E14" s="114">
        <f t="shared" si="22"/>
        <v>3502</v>
      </c>
      <c r="F14" s="115" t="str">
        <f t="shared" si="23"/>
        <v>24</v>
      </c>
      <c r="G14" s="116" t="str">
        <f t="shared" si="24"/>
        <v>70바3889</v>
      </c>
      <c r="H14" s="117">
        <f t="shared" si="25"/>
        <v>2</v>
      </c>
      <c r="I14" s="118">
        <f t="shared" si="26"/>
        <v>2575.8440000000001</v>
      </c>
      <c r="J14" s="119">
        <f t="shared" si="27"/>
        <v>3.8137704360417642E-2</v>
      </c>
      <c r="K14" s="119">
        <f t="shared" si="28"/>
        <v>0.37304776777070625</v>
      </c>
      <c r="L14" s="119">
        <f t="shared" si="29"/>
        <v>0.16460624168233789</v>
      </c>
      <c r="M14" s="120">
        <f t="shared" si="30"/>
        <v>12.673999999999999</v>
      </c>
      <c r="N14" s="121">
        <f t="shared" si="31"/>
        <v>0.15528890724748859</v>
      </c>
      <c r="O14" s="121">
        <f t="shared" si="32"/>
        <v>12.966623755165298</v>
      </c>
      <c r="P14" s="235">
        <f t="shared" si="33"/>
        <v>26</v>
      </c>
      <c r="Q14" s="236">
        <f t="shared" si="34"/>
        <v>4</v>
      </c>
      <c r="R14" s="236">
        <f t="shared" si="35"/>
        <v>334</v>
      </c>
      <c r="T14">
        <v>534</v>
      </c>
      <c r="U14">
        <v>3502</v>
      </c>
      <c r="V14" t="s">
        <v>310</v>
      </c>
      <c r="W14">
        <v>2575.8440000000001</v>
      </c>
      <c r="X14">
        <v>1145.1379999999999</v>
      </c>
      <c r="Y14">
        <v>2.2490000000000001</v>
      </c>
      <c r="Z14">
        <v>12.673999999999999</v>
      </c>
      <c r="AA14">
        <v>175.830772</v>
      </c>
      <c r="AB14">
        <v>6.7057820000000001</v>
      </c>
      <c r="AC14">
        <v>65.593277</v>
      </c>
      <c r="AD14" s="1">
        <v>424</v>
      </c>
      <c r="AE14">
        <v>4</v>
      </c>
      <c r="AF14">
        <v>334</v>
      </c>
      <c r="AG14">
        <v>80</v>
      </c>
      <c r="AH14">
        <v>14.649563000000001</v>
      </c>
      <c r="AI14">
        <v>156.6</v>
      </c>
      <c r="AJ14">
        <v>0</v>
      </c>
      <c r="AK14">
        <v>26</v>
      </c>
      <c r="AL14">
        <v>9854</v>
      </c>
      <c r="AM14" t="s">
        <v>311</v>
      </c>
      <c r="AN14" t="s">
        <v>697</v>
      </c>
      <c r="AO14">
        <v>2449.8589999999999</v>
      </c>
      <c r="AR14" t="s">
        <v>120</v>
      </c>
      <c r="AS14" t="s">
        <v>121</v>
      </c>
      <c r="AT14" t="s">
        <v>243</v>
      </c>
      <c r="AU14" t="s">
        <v>310</v>
      </c>
      <c r="AV14" t="s">
        <v>48</v>
      </c>
      <c r="AW14">
        <v>2</v>
      </c>
      <c r="BB14">
        <v>0.98155185782063137</v>
      </c>
      <c r="BC14" t="s">
        <v>66</v>
      </c>
      <c r="BF14" t="s">
        <v>120</v>
      </c>
      <c r="BG14" t="s">
        <v>121</v>
      </c>
      <c r="BH14" t="s">
        <v>310</v>
      </c>
      <c r="BI14">
        <v>3502</v>
      </c>
      <c r="BJ14">
        <v>2</v>
      </c>
      <c r="BK14" t="s">
        <v>243</v>
      </c>
      <c r="BL14" t="s">
        <v>225</v>
      </c>
      <c r="BM14">
        <v>0.98155185782063137</v>
      </c>
      <c r="BN14" t="s">
        <v>66</v>
      </c>
      <c r="BO14" t="s">
        <v>189</v>
      </c>
      <c r="BP14">
        <v>2575.8440000000001</v>
      </c>
    </row>
    <row r="15" spans="1:68" ht="16.5">
      <c r="A15" s="127" t="str">
        <f t="shared" si="18"/>
        <v>해성운수</v>
      </c>
      <c r="B15" s="128" t="str">
        <f t="shared" si="19"/>
        <v>권용환</v>
      </c>
      <c r="C15" s="129" t="str">
        <f t="shared" si="20"/>
        <v>D</v>
      </c>
      <c r="D15" s="130">
        <f t="shared" si="21"/>
        <v>0.80959898041439649</v>
      </c>
      <c r="E15" s="131">
        <f t="shared" si="22"/>
        <v>6808</v>
      </c>
      <c r="F15" s="132" t="str">
        <f t="shared" si="23"/>
        <v>24</v>
      </c>
      <c r="G15" s="133" t="str">
        <f t="shared" si="24"/>
        <v>70바3857</v>
      </c>
      <c r="H15" s="134">
        <f t="shared" si="25"/>
        <v>14</v>
      </c>
      <c r="I15" s="135">
        <f t="shared" si="26"/>
        <v>2184.5889999999999</v>
      </c>
      <c r="J15" s="136">
        <f t="shared" si="27"/>
        <v>2.1034256549021836E-2</v>
      </c>
      <c r="K15" s="136">
        <f t="shared" si="28"/>
        <v>0.47024294854829513</v>
      </c>
      <c r="L15" s="136">
        <f t="shared" si="29"/>
        <v>0.20781941134007359</v>
      </c>
      <c r="M15" s="137">
        <f t="shared" si="30"/>
        <v>19.669</v>
      </c>
      <c r="N15" s="138">
        <f t="shared" si="31"/>
        <v>0.45775200735699029</v>
      </c>
      <c r="O15" s="138">
        <f t="shared" si="32"/>
        <v>14.922715439837884</v>
      </c>
      <c r="P15" s="233">
        <f t="shared" si="33"/>
        <v>66</v>
      </c>
      <c r="Q15" s="234">
        <f t="shared" si="34"/>
        <v>10</v>
      </c>
      <c r="R15" s="234">
        <f t="shared" si="35"/>
        <v>326</v>
      </c>
      <c r="T15">
        <v>534</v>
      </c>
      <c r="U15">
        <v>6808</v>
      </c>
      <c r="V15" t="s">
        <v>312</v>
      </c>
      <c r="W15">
        <v>2184.5889999999999</v>
      </c>
      <c r="X15">
        <v>1158.338</v>
      </c>
      <c r="Y15">
        <v>1.8859999999999999</v>
      </c>
      <c r="Z15">
        <v>19.669</v>
      </c>
      <c r="AA15">
        <v>154.93107599999999</v>
      </c>
      <c r="AB15">
        <v>3.2588599999999999</v>
      </c>
      <c r="AC15">
        <v>72.855245999999994</v>
      </c>
      <c r="AD15" s="1">
        <v>454</v>
      </c>
      <c r="AE15">
        <v>10</v>
      </c>
      <c r="AF15">
        <v>326</v>
      </c>
      <c r="AG15">
        <v>76</v>
      </c>
      <c r="AH15">
        <v>14.100391999999999</v>
      </c>
      <c r="AI15">
        <v>496.6</v>
      </c>
      <c r="AJ15">
        <v>0</v>
      </c>
      <c r="AK15">
        <v>66</v>
      </c>
      <c r="AL15">
        <v>55027</v>
      </c>
      <c r="AM15" t="s">
        <v>313</v>
      </c>
      <c r="AN15" t="s">
        <v>698</v>
      </c>
      <c r="AO15">
        <v>350.685</v>
      </c>
      <c r="AR15" t="s">
        <v>120</v>
      </c>
      <c r="AS15" t="s">
        <v>121</v>
      </c>
      <c r="AT15" t="s">
        <v>217</v>
      </c>
      <c r="AU15" t="s">
        <v>312</v>
      </c>
      <c r="AV15" t="s">
        <v>48</v>
      </c>
      <c r="AW15">
        <v>14</v>
      </c>
      <c r="BB15">
        <v>0.80959898041439649</v>
      </c>
      <c r="BC15" t="s">
        <v>67</v>
      </c>
      <c r="BF15" t="s">
        <v>120</v>
      </c>
      <c r="BG15" s="5" t="s">
        <v>121</v>
      </c>
      <c r="BH15" t="s">
        <v>312</v>
      </c>
      <c r="BI15">
        <v>6808</v>
      </c>
      <c r="BJ15">
        <v>14</v>
      </c>
      <c r="BK15" t="s">
        <v>217</v>
      </c>
      <c r="BL15" t="s">
        <v>233</v>
      </c>
      <c r="BM15">
        <v>0.80959898041439649</v>
      </c>
      <c r="BN15" t="s">
        <v>67</v>
      </c>
      <c r="BO15" t="s">
        <v>190</v>
      </c>
      <c r="BP15">
        <v>2184.5889999999999</v>
      </c>
    </row>
    <row r="16" spans="1:68" ht="16.5">
      <c r="A16" s="110" t="str">
        <f t="shared" si="18"/>
        <v>해성운수</v>
      </c>
      <c r="B16" s="111" t="str">
        <f t="shared" si="19"/>
        <v>김   숙</v>
      </c>
      <c r="C16" s="112" t="str">
        <f t="shared" si="20"/>
        <v>S</v>
      </c>
      <c r="D16" s="113">
        <f t="shared" si="21"/>
        <v>1.0813636363636363</v>
      </c>
      <c r="E16" s="114">
        <f t="shared" si="22"/>
        <v>3777</v>
      </c>
      <c r="F16" s="115" t="str">
        <f t="shared" si="23"/>
        <v>24</v>
      </c>
      <c r="G16" s="116" t="str">
        <f t="shared" si="24"/>
        <v>70바3863</v>
      </c>
      <c r="H16" s="117">
        <f t="shared" si="25"/>
        <v>1</v>
      </c>
      <c r="I16" s="118">
        <f t="shared" si="26"/>
        <v>762.995</v>
      </c>
      <c r="J16" s="119">
        <f t="shared" si="27"/>
        <v>6.0416345057087853E-3</v>
      </c>
      <c r="K16" s="119">
        <f t="shared" si="28"/>
        <v>0.33200595306832942</v>
      </c>
      <c r="L16" s="119">
        <f t="shared" si="29"/>
        <v>0.23460179948754578</v>
      </c>
      <c r="M16" s="120">
        <f t="shared" si="30"/>
        <v>16.632999999999999</v>
      </c>
      <c r="N16" s="121">
        <f t="shared" si="31"/>
        <v>0.24818853393792059</v>
      </c>
      <c r="O16" s="121">
        <f t="shared" si="32"/>
        <v>10.051635624485783</v>
      </c>
      <c r="P16" s="235">
        <f t="shared" si="33"/>
        <v>1</v>
      </c>
      <c r="Q16" s="236">
        <f t="shared" si="34"/>
        <v>2</v>
      </c>
      <c r="R16" s="236">
        <f t="shared" si="35"/>
        <v>81</v>
      </c>
      <c r="T16">
        <v>534</v>
      </c>
      <c r="U16">
        <v>3777</v>
      </c>
      <c r="V16" t="s">
        <v>314</v>
      </c>
      <c r="W16">
        <v>805.83900000000006</v>
      </c>
      <c r="X16">
        <v>337.97</v>
      </c>
      <c r="Y16">
        <v>2.3839999999999999</v>
      </c>
      <c r="Z16">
        <v>16.632999999999999</v>
      </c>
      <c r="AA16">
        <v>41.652470000000001</v>
      </c>
      <c r="AB16">
        <v>0.25164900000000001</v>
      </c>
      <c r="AC16">
        <v>13.828868</v>
      </c>
      <c r="AD16" s="1">
        <v>179</v>
      </c>
      <c r="AE16">
        <v>2</v>
      </c>
      <c r="AF16">
        <v>81</v>
      </c>
      <c r="AG16">
        <v>85</v>
      </c>
      <c r="AH16">
        <v>19.346727000000001</v>
      </c>
      <c r="AI16">
        <v>164.8</v>
      </c>
      <c r="AJ16">
        <v>13.8</v>
      </c>
      <c r="AK16">
        <v>1</v>
      </c>
      <c r="AL16">
        <v>162</v>
      </c>
      <c r="AM16" t="s">
        <v>315</v>
      </c>
      <c r="AN16" t="s">
        <v>699</v>
      </c>
      <c r="AO16">
        <v>762.995</v>
      </c>
      <c r="AR16" t="s">
        <v>120</v>
      </c>
      <c r="AS16" t="s">
        <v>121</v>
      </c>
      <c r="AT16" t="s">
        <v>225</v>
      </c>
      <c r="AU16" t="s">
        <v>314</v>
      </c>
      <c r="AV16" t="s">
        <v>48</v>
      </c>
      <c r="AW16">
        <v>1</v>
      </c>
      <c r="BB16">
        <v>1.0813636363636363</v>
      </c>
      <c r="BC16" t="s">
        <v>71</v>
      </c>
      <c r="BF16" t="s">
        <v>120</v>
      </c>
      <c r="BG16" t="s">
        <v>121</v>
      </c>
      <c r="BH16" t="s">
        <v>314</v>
      </c>
      <c r="BI16">
        <v>3777</v>
      </c>
      <c r="BJ16">
        <v>1</v>
      </c>
      <c r="BK16" t="s">
        <v>225</v>
      </c>
      <c r="BL16" t="s">
        <v>185</v>
      </c>
      <c r="BM16">
        <v>1.0813636363636363</v>
      </c>
      <c r="BN16" t="s">
        <v>71</v>
      </c>
      <c r="BO16" t="s">
        <v>187</v>
      </c>
      <c r="BP16">
        <v>762.995</v>
      </c>
    </row>
    <row r="17" spans="1:68" ht="16.5">
      <c r="A17" s="127" t="str">
        <f t="shared" si="18"/>
        <v>해성운수</v>
      </c>
      <c r="B17" s="128" t="str">
        <f t="shared" si="19"/>
        <v>김건훈</v>
      </c>
      <c r="C17" s="129" t="str">
        <f t="shared" si="20"/>
        <v>F</v>
      </c>
      <c r="D17" s="130">
        <f t="shared" si="21"/>
        <v>0.74853341589722466</v>
      </c>
      <c r="E17" s="131">
        <f t="shared" si="22"/>
        <v>8717</v>
      </c>
      <c r="F17" s="132" t="str">
        <f t="shared" si="23"/>
        <v>557</v>
      </c>
      <c r="G17" s="133" t="str">
        <f t="shared" si="24"/>
        <v>70바3891</v>
      </c>
      <c r="H17" s="134">
        <f t="shared" si="25"/>
        <v>2</v>
      </c>
      <c r="I17" s="135">
        <f t="shared" si="26"/>
        <v>1645.998</v>
      </c>
      <c r="J17" s="136">
        <f t="shared" si="27"/>
        <v>2.1040729133108445E-2</v>
      </c>
      <c r="K17" s="136">
        <f t="shared" si="28"/>
        <v>0.56730768146431876</v>
      </c>
      <c r="L17" s="136">
        <f t="shared" si="29"/>
        <v>0.24422872931801862</v>
      </c>
      <c r="M17" s="137">
        <f t="shared" si="30"/>
        <v>14.538</v>
      </c>
      <c r="N17" s="138">
        <f t="shared" si="31"/>
        <v>6.0753415253238456E-2</v>
      </c>
      <c r="O17" s="138">
        <f t="shared" si="32"/>
        <v>0.85054781354533837</v>
      </c>
      <c r="P17" s="233">
        <f t="shared" si="33"/>
        <v>321</v>
      </c>
      <c r="Q17" s="234">
        <f t="shared" si="34"/>
        <v>1</v>
      </c>
      <c r="R17" s="234">
        <f t="shared" si="35"/>
        <v>14</v>
      </c>
      <c r="T17">
        <v>534</v>
      </c>
      <c r="U17">
        <v>8717</v>
      </c>
      <c r="V17" t="s">
        <v>316</v>
      </c>
      <c r="W17">
        <v>1645.998</v>
      </c>
      <c r="X17">
        <v>549.86900000000003</v>
      </c>
      <c r="Y17">
        <v>2.9929999999999999</v>
      </c>
      <c r="Z17">
        <v>14.538</v>
      </c>
      <c r="AA17">
        <v>210.16025500000001</v>
      </c>
      <c r="AB17">
        <v>4.4219249999999999</v>
      </c>
      <c r="AC17">
        <v>119.225527</v>
      </c>
      <c r="AD17" s="1">
        <v>402</v>
      </c>
      <c r="AE17">
        <v>1</v>
      </c>
      <c r="AF17">
        <v>14</v>
      </c>
      <c r="AG17">
        <v>79</v>
      </c>
      <c r="AH17">
        <v>7.8321079999999998</v>
      </c>
      <c r="AI17">
        <v>43.3</v>
      </c>
      <c r="AJ17">
        <v>0</v>
      </c>
      <c r="AK17">
        <v>321</v>
      </c>
      <c r="AL17">
        <v>125374</v>
      </c>
      <c r="AM17" t="s">
        <v>317</v>
      </c>
      <c r="AN17" t="s">
        <v>700</v>
      </c>
      <c r="AO17">
        <v>1133.588</v>
      </c>
      <c r="AR17" t="s">
        <v>120</v>
      </c>
      <c r="AS17" t="s">
        <v>124</v>
      </c>
      <c r="AT17" t="s">
        <v>261</v>
      </c>
      <c r="AU17" t="s">
        <v>316</v>
      </c>
      <c r="AV17" t="s">
        <v>205</v>
      </c>
      <c r="AW17">
        <v>2</v>
      </c>
      <c r="BB17">
        <v>0.74853341589722466</v>
      </c>
      <c r="BC17" t="s">
        <v>70</v>
      </c>
      <c r="BF17" t="s">
        <v>120</v>
      </c>
      <c r="BG17" t="s">
        <v>124</v>
      </c>
      <c r="BH17" t="s">
        <v>316</v>
      </c>
      <c r="BI17">
        <v>8717</v>
      </c>
      <c r="BJ17">
        <v>2</v>
      </c>
      <c r="BK17" t="s">
        <v>261</v>
      </c>
      <c r="BL17" t="s">
        <v>258</v>
      </c>
      <c r="BM17">
        <v>0.74853341589722466</v>
      </c>
      <c r="BN17" t="s">
        <v>70</v>
      </c>
      <c r="BO17" t="s">
        <v>203</v>
      </c>
      <c r="BP17">
        <v>1645.998</v>
      </c>
    </row>
    <row r="18" spans="1:68" ht="16.5">
      <c r="A18" s="110" t="str">
        <f t="shared" si="18"/>
        <v>해성운수</v>
      </c>
      <c r="B18" s="111" t="str">
        <f t="shared" si="19"/>
        <v>김경문</v>
      </c>
      <c r="C18" s="112" t="str">
        <f t="shared" si="20"/>
        <v>D</v>
      </c>
      <c r="D18" s="113">
        <f t="shared" si="21"/>
        <v>0.82304560130689075</v>
      </c>
      <c r="E18" s="114">
        <f t="shared" si="22"/>
        <v>6741</v>
      </c>
      <c r="F18" s="115" t="str">
        <f t="shared" si="23"/>
        <v>557</v>
      </c>
      <c r="G18" s="116" t="str">
        <f t="shared" si="24"/>
        <v>70바3891</v>
      </c>
      <c r="H18" s="117">
        <f t="shared" si="25"/>
        <v>2</v>
      </c>
      <c r="I18" s="118">
        <f t="shared" si="26"/>
        <v>1728.3770000000002</v>
      </c>
      <c r="J18" s="119">
        <f t="shared" si="27"/>
        <v>2.0020371972312767E-2</v>
      </c>
      <c r="K18" s="119">
        <f t="shared" si="28"/>
        <v>0.55123939465014371</v>
      </c>
      <c r="L18" s="119">
        <f t="shared" si="29"/>
        <v>0.22680237008476736</v>
      </c>
      <c r="M18" s="120">
        <f t="shared" si="30"/>
        <v>12.154999999999999</v>
      </c>
      <c r="N18" s="121">
        <f t="shared" si="31"/>
        <v>0.17357324241181177</v>
      </c>
      <c r="O18" s="121">
        <f t="shared" si="32"/>
        <v>0.11571549494120785</v>
      </c>
      <c r="P18" s="235">
        <f t="shared" si="33"/>
        <v>328</v>
      </c>
      <c r="Q18" s="236">
        <f t="shared" si="34"/>
        <v>3</v>
      </c>
      <c r="R18" s="236">
        <f t="shared" si="35"/>
        <v>2</v>
      </c>
      <c r="T18">
        <v>534</v>
      </c>
      <c r="U18">
        <v>6741</v>
      </c>
      <c r="V18" t="s">
        <v>318</v>
      </c>
      <c r="W18">
        <v>1728.377</v>
      </c>
      <c r="X18">
        <v>525.09299999999996</v>
      </c>
      <c r="Y18">
        <v>3.2919999999999998</v>
      </c>
      <c r="Z18">
        <v>12.154999999999999</v>
      </c>
      <c r="AA18">
        <v>217.388868</v>
      </c>
      <c r="AB18">
        <v>4.3522059999999998</v>
      </c>
      <c r="AC18">
        <v>119.833308</v>
      </c>
      <c r="AD18" s="1">
        <v>392</v>
      </c>
      <c r="AE18">
        <v>3</v>
      </c>
      <c r="AF18">
        <v>2</v>
      </c>
      <c r="AG18">
        <v>66</v>
      </c>
      <c r="AH18">
        <v>7.9506230000000002</v>
      </c>
      <c r="AI18">
        <v>35</v>
      </c>
      <c r="AJ18">
        <v>0</v>
      </c>
      <c r="AK18">
        <v>328</v>
      </c>
      <c r="AL18">
        <v>117285</v>
      </c>
      <c r="AM18" t="s">
        <v>319</v>
      </c>
      <c r="AN18" t="s">
        <v>701</v>
      </c>
      <c r="AO18">
        <v>1412.6110000000001</v>
      </c>
      <c r="AR18" t="s">
        <v>120</v>
      </c>
      <c r="AS18" t="s">
        <v>124</v>
      </c>
      <c r="AT18" t="s">
        <v>261</v>
      </c>
      <c r="AU18" t="s">
        <v>318</v>
      </c>
      <c r="AV18" t="s">
        <v>205</v>
      </c>
      <c r="AW18">
        <v>2</v>
      </c>
      <c r="BB18">
        <v>0.82304560130689075</v>
      </c>
      <c r="BC18" t="s">
        <v>67</v>
      </c>
      <c r="BF18" t="s">
        <v>120</v>
      </c>
      <c r="BG18" t="s">
        <v>124</v>
      </c>
      <c r="BH18" t="s">
        <v>318</v>
      </c>
      <c r="BI18">
        <v>6741</v>
      </c>
      <c r="BJ18">
        <v>2</v>
      </c>
      <c r="BK18" t="s">
        <v>261</v>
      </c>
      <c r="BL18" t="s">
        <v>258</v>
      </c>
      <c r="BM18">
        <v>0.82304560130689075</v>
      </c>
      <c r="BN18" t="s">
        <v>67</v>
      </c>
      <c r="BO18" t="s">
        <v>190</v>
      </c>
      <c r="BP18">
        <v>1728.3770000000002</v>
      </c>
    </row>
    <row r="19" spans="1:68" ht="16.5">
      <c r="A19" s="127" t="str">
        <f t="shared" si="18"/>
        <v>해성운수</v>
      </c>
      <c r="B19" s="128" t="str">
        <f t="shared" si="19"/>
        <v>김국신</v>
      </c>
      <c r="C19" s="129" t="str">
        <f t="shared" si="20"/>
        <v>F</v>
      </c>
      <c r="D19" s="130">
        <f t="shared" si="21"/>
        <v>0.71518518518518515</v>
      </c>
      <c r="E19" s="131">
        <f t="shared" si="22"/>
        <v>9130</v>
      </c>
      <c r="F19" s="132" t="str">
        <f t="shared" si="23"/>
        <v>530</v>
      </c>
      <c r="G19" s="133" t="str">
        <f t="shared" si="24"/>
        <v>71바7074</v>
      </c>
      <c r="H19" s="134">
        <f t="shared" si="25"/>
        <v>1</v>
      </c>
      <c r="I19" s="135">
        <f t="shared" si="26"/>
        <v>2892.7130000000002</v>
      </c>
      <c r="J19" s="136">
        <f t="shared" si="27"/>
        <v>7.2295769160879653E-2</v>
      </c>
      <c r="K19" s="136">
        <f t="shared" si="28"/>
        <v>0.47471602166926052</v>
      </c>
      <c r="L19" s="136">
        <f t="shared" si="29"/>
        <v>0.21398597095529351</v>
      </c>
      <c r="M19" s="137">
        <f t="shared" si="30"/>
        <v>13.201000000000001</v>
      </c>
      <c r="N19" s="138">
        <f t="shared" si="31"/>
        <v>0.27655698992606592</v>
      </c>
      <c r="O19" s="138">
        <f t="shared" si="32"/>
        <v>3.6643801165203733</v>
      </c>
      <c r="P19" s="233">
        <f t="shared" si="33"/>
        <v>198</v>
      </c>
      <c r="Q19" s="234">
        <f t="shared" si="34"/>
        <v>8</v>
      </c>
      <c r="R19" s="234">
        <f t="shared" si="35"/>
        <v>106</v>
      </c>
      <c r="T19">
        <v>534</v>
      </c>
      <c r="U19">
        <v>9130</v>
      </c>
      <c r="V19" t="s">
        <v>320</v>
      </c>
      <c r="W19">
        <v>2892.7130000000002</v>
      </c>
      <c r="X19">
        <v>1497.96</v>
      </c>
      <c r="Y19">
        <v>1.931</v>
      </c>
      <c r="Z19">
        <v>13.201000000000001</v>
      </c>
      <c r="AA19">
        <v>329.04103900000001</v>
      </c>
      <c r="AB19">
        <v>23.788274999999999</v>
      </c>
      <c r="AC19">
        <v>156.201053</v>
      </c>
      <c r="AD19" s="1">
        <v>619</v>
      </c>
      <c r="AE19">
        <v>8</v>
      </c>
      <c r="AF19">
        <v>106</v>
      </c>
      <c r="AG19">
        <v>73</v>
      </c>
      <c r="AH19">
        <v>8.7913440000000005</v>
      </c>
      <c r="AI19">
        <v>168.7</v>
      </c>
      <c r="AJ19">
        <v>0</v>
      </c>
      <c r="AK19">
        <v>198</v>
      </c>
      <c r="AL19">
        <v>40899</v>
      </c>
      <c r="AM19" t="s">
        <v>321</v>
      </c>
      <c r="AN19" t="s">
        <v>702</v>
      </c>
      <c r="AO19">
        <v>2892.7130000000002</v>
      </c>
      <c r="AR19" t="s">
        <v>120</v>
      </c>
      <c r="AS19" t="s">
        <v>123</v>
      </c>
      <c r="AT19" t="s">
        <v>257</v>
      </c>
      <c r="AU19" t="s">
        <v>320</v>
      </c>
      <c r="AV19" t="s">
        <v>48</v>
      </c>
      <c r="AW19">
        <v>1</v>
      </c>
      <c r="BB19">
        <v>0.71518518518518515</v>
      </c>
      <c r="BC19" t="s">
        <v>70</v>
      </c>
      <c r="BF19" t="s">
        <v>120</v>
      </c>
      <c r="BG19" t="s">
        <v>123</v>
      </c>
      <c r="BH19" t="s">
        <v>320</v>
      </c>
      <c r="BI19">
        <v>9130</v>
      </c>
      <c r="BJ19">
        <v>1</v>
      </c>
      <c r="BK19" t="s">
        <v>257</v>
      </c>
      <c r="BL19" t="s">
        <v>185</v>
      </c>
      <c r="BM19">
        <v>0.71518518518518515</v>
      </c>
      <c r="BN19" t="s">
        <v>70</v>
      </c>
      <c r="BO19" t="s">
        <v>203</v>
      </c>
      <c r="BP19">
        <v>2892.7130000000002</v>
      </c>
    </row>
    <row r="20" spans="1:68" ht="16.5">
      <c r="A20" s="110" t="str">
        <f t="shared" si="18"/>
        <v>해성운수</v>
      </c>
      <c r="B20" s="111" t="str">
        <f t="shared" si="19"/>
        <v>김대철</v>
      </c>
      <c r="C20" s="112" t="str">
        <f t="shared" si="20"/>
        <v>B</v>
      </c>
      <c r="D20" s="113">
        <f t="shared" si="21"/>
        <v>0.93002463280672398</v>
      </c>
      <c r="E20" s="114">
        <f t="shared" si="22"/>
        <v>3208</v>
      </c>
      <c r="F20" s="115" t="str">
        <f t="shared" si="23"/>
        <v>24</v>
      </c>
      <c r="G20" s="116" t="str">
        <f t="shared" si="24"/>
        <v>70바3879</v>
      </c>
      <c r="H20" s="117">
        <f t="shared" si="25"/>
        <v>13</v>
      </c>
      <c r="I20" s="118">
        <f t="shared" si="26"/>
        <v>2469.5810000000001</v>
      </c>
      <c r="J20" s="119">
        <f t="shared" si="27"/>
        <v>1.2684635266660881E-2</v>
      </c>
      <c r="K20" s="119">
        <f t="shared" si="28"/>
        <v>0.37804423668422232</v>
      </c>
      <c r="L20" s="119">
        <f t="shared" si="29"/>
        <v>0.18707626921327949</v>
      </c>
      <c r="M20" s="120">
        <f t="shared" si="30"/>
        <v>13.222</v>
      </c>
      <c r="N20" s="121">
        <f t="shared" si="31"/>
        <v>0.23996928393165673</v>
      </c>
      <c r="O20" s="121">
        <f t="shared" si="32"/>
        <v>9.038843028092403</v>
      </c>
      <c r="P20" s="235">
        <f t="shared" si="33"/>
        <v>21</v>
      </c>
      <c r="Q20" s="236">
        <f t="shared" si="34"/>
        <v>6</v>
      </c>
      <c r="R20" s="236">
        <f t="shared" si="35"/>
        <v>226</v>
      </c>
      <c r="T20">
        <v>534</v>
      </c>
      <c r="U20">
        <v>3208</v>
      </c>
      <c r="V20" t="s">
        <v>322</v>
      </c>
      <c r="W20">
        <v>2500.3200000000002</v>
      </c>
      <c r="X20">
        <v>1184.4100000000001</v>
      </c>
      <c r="Y20">
        <v>2.1110000000000002</v>
      </c>
      <c r="Z20">
        <v>13.222</v>
      </c>
      <c r="AA20">
        <v>166.79911999999999</v>
      </c>
      <c r="AB20">
        <v>2.1157859999999999</v>
      </c>
      <c r="AC20">
        <v>63.057445999999999</v>
      </c>
      <c r="AD20" s="1">
        <v>462</v>
      </c>
      <c r="AE20">
        <v>6</v>
      </c>
      <c r="AF20">
        <v>226</v>
      </c>
      <c r="AG20">
        <v>78</v>
      </c>
      <c r="AH20">
        <v>14.990007</v>
      </c>
      <c r="AI20">
        <v>209.1</v>
      </c>
      <c r="AJ20">
        <v>0</v>
      </c>
      <c r="AK20">
        <v>21</v>
      </c>
      <c r="AL20">
        <v>10934</v>
      </c>
      <c r="AM20" t="s">
        <v>323</v>
      </c>
      <c r="AN20" t="s">
        <v>703</v>
      </c>
      <c r="AO20">
        <v>390.60399999999998</v>
      </c>
      <c r="AR20" t="s">
        <v>120</v>
      </c>
      <c r="AS20" t="s">
        <v>121</v>
      </c>
      <c r="AT20" t="s">
        <v>239</v>
      </c>
      <c r="AU20" t="s">
        <v>322</v>
      </c>
      <c r="AV20" t="s">
        <v>48</v>
      </c>
      <c r="AW20">
        <v>13</v>
      </c>
      <c r="BB20">
        <v>0.93002463280672398</v>
      </c>
      <c r="BC20" t="s">
        <v>68</v>
      </c>
      <c r="BF20" t="s">
        <v>120</v>
      </c>
      <c r="BG20" s="5" t="s">
        <v>121</v>
      </c>
      <c r="BH20" t="s">
        <v>322</v>
      </c>
      <c r="BI20">
        <v>3208</v>
      </c>
      <c r="BJ20">
        <v>13</v>
      </c>
      <c r="BK20" t="s">
        <v>239</v>
      </c>
      <c r="BL20" t="s">
        <v>228</v>
      </c>
      <c r="BM20">
        <v>0.93002463280672398</v>
      </c>
      <c r="BN20" t="s">
        <v>68</v>
      </c>
      <c r="BO20" t="s">
        <v>186</v>
      </c>
      <c r="BP20">
        <v>2469.5810000000001</v>
      </c>
    </row>
    <row r="21" spans="1:68" ht="16.5">
      <c r="A21" s="127" t="str">
        <f t="shared" si="18"/>
        <v>해성운수</v>
      </c>
      <c r="B21" s="128" t="str">
        <f t="shared" si="19"/>
        <v>김명자</v>
      </c>
      <c r="C21" s="129" t="str">
        <f t="shared" si="20"/>
        <v>이상</v>
      </c>
      <c r="D21" s="130">
        <f t="shared" si="21"/>
        <v>0</v>
      </c>
      <c r="E21" s="131">
        <f t="shared" si="22"/>
        <v>4009</v>
      </c>
      <c r="F21" s="132" t="str">
        <f t="shared" si="23"/>
        <v>579</v>
      </c>
      <c r="G21" s="133" t="str">
        <f t="shared" si="24"/>
        <v>71바5798</v>
      </c>
      <c r="H21" s="134">
        <f t="shared" si="25"/>
        <v>1</v>
      </c>
      <c r="I21" s="135">
        <f t="shared" si="26"/>
        <v>1661.65</v>
      </c>
      <c r="J21" s="136">
        <f t="shared" si="27"/>
        <v>2.0741574719001402E-2</v>
      </c>
      <c r="K21" s="136">
        <f t="shared" si="28"/>
        <v>0.48462378105181825</v>
      </c>
      <c r="L21" s="136">
        <f t="shared" si="29"/>
        <v>0.2539644329431589</v>
      </c>
      <c r="M21" s="137">
        <f t="shared" si="30"/>
        <v>9.1690000000000005</v>
      </c>
      <c r="N21" s="138">
        <f t="shared" si="31"/>
        <v>0</v>
      </c>
      <c r="O21" s="138">
        <f t="shared" si="32"/>
        <v>1.3144859941517324</v>
      </c>
      <c r="P21" s="233">
        <f t="shared" si="33"/>
        <v>48</v>
      </c>
      <c r="Q21" s="234">
        <f t="shared" si="34"/>
        <v>0</v>
      </c>
      <c r="R21" s="234">
        <f t="shared" si="35"/>
        <v>22</v>
      </c>
      <c r="T21">
        <v>534</v>
      </c>
      <c r="U21">
        <v>4009</v>
      </c>
      <c r="V21" t="s">
        <v>324</v>
      </c>
      <c r="W21">
        <v>1673.6579999999999</v>
      </c>
      <c r="X21">
        <v>483.62799999999999</v>
      </c>
      <c r="Y21">
        <v>3.4609999999999999</v>
      </c>
      <c r="Z21">
        <v>9.1690000000000005</v>
      </c>
      <c r="AA21">
        <v>163.24965900000001</v>
      </c>
      <c r="AB21">
        <v>3.3860549999999998</v>
      </c>
      <c r="AC21">
        <v>79.114666999999997</v>
      </c>
      <c r="AD21" s="1">
        <v>422</v>
      </c>
      <c r="AE21">
        <v>0</v>
      </c>
      <c r="AF21">
        <v>22</v>
      </c>
      <c r="AG21">
        <v>79</v>
      </c>
      <c r="AH21">
        <v>10.252136999999999</v>
      </c>
      <c r="AI21">
        <v>64.099999999999994</v>
      </c>
      <c r="AJ21">
        <v>0</v>
      </c>
      <c r="AK21">
        <v>48</v>
      </c>
      <c r="AL21">
        <v>29812</v>
      </c>
      <c r="AM21" t="s">
        <v>325</v>
      </c>
      <c r="AN21" t="s">
        <v>704</v>
      </c>
      <c r="AO21">
        <v>1661.65</v>
      </c>
      <c r="AR21" t="s">
        <v>120</v>
      </c>
      <c r="AS21" t="s">
        <v>129</v>
      </c>
      <c r="AT21" t="s">
        <v>280</v>
      </c>
      <c r="AU21" t="s">
        <v>324</v>
      </c>
      <c r="AV21" t="s">
        <v>205</v>
      </c>
      <c r="AW21">
        <v>1</v>
      </c>
      <c r="BB21">
        <v>0</v>
      </c>
      <c r="BC21" t="s">
        <v>625</v>
      </c>
      <c r="BF21" t="s">
        <v>120</v>
      </c>
      <c r="BG21" t="s">
        <v>129</v>
      </c>
      <c r="BH21" t="s">
        <v>324</v>
      </c>
      <c r="BI21">
        <v>4009</v>
      </c>
      <c r="BJ21">
        <v>1</v>
      </c>
      <c r="BK21" t="s">
        <v>280</v>
      </c>
      <c r="BL21" t="s">
        <v>185</v>
      </c>
      <c r="BM21">
        <v>0</v>
      </c>
      <c r="BN21" t="s">
        <v>625</v>
      </c>
      <c r="BO21" t="e">
        <v>#N/A</v>
      </c>
      <c r="BP21">
        <v>1661.65</v>
      </c>
    </row>
    <row r="22" spans="1:68" ht="16.5">
      <c r="A22" s="110" t="str">
        <f t="shared" si="18"/>
        <v>해성운수</v>
      </c>
      <c r="B22" s="111" t="str">
        <f t="shared" si="19"/>
        <v>김명중</v>
      </c>
      <c r="C22" s="112" t="str">
        <f t="shared" si="20"/>
        <v>F</v>
      </c>
      <c r="D22" s="113">
        <f t="shared" si="21"/>
        <v>0.76295521413923972</v>
      </c>
      <c r="E22" s="114">
        <f t="shared" si="22"/>
        <v>9155</v>
      </c>
      <c r="F22" s="115" t="str">
        <f t="shared" si="23"/>
        <v>557</v>
      </c>
      <c r="G22" s="116" t="str">
        <f t="shared" si="24"/>
        <v>70바3892</v>
      </c>
      <c r="H22" s="117">
        <f t="shared" si="25"/>
        <v>2</v>
      </c>
      <c r="I22" s="118">
        <f t="shared" si="26"/>
        <v>1646.3119999999999</v>
      </c>
      <c r="J22" s="119">
        <f t="shared" si="27"/>
        <v>1.4163856293000364E-2</v>
      </c>
      <c r="K22" s="119">
        <f t="shared" si="28"/>
        <v>0.54619317274369727</v>
      </c>
      <c r="L22" s="119">
        <f t="shared" si="29"/>
        <v>0.22838927250727689</v>
      </c>
      <c r="M22" s="120">
        <f t="shared" si="30"/>
        <v>12.856999999999999</v>
      </c>
      <c r="N22" s="121">
        <f t="shared" si="31"/>
        <v>0.48593462235590829</v>
      </c>
      <c r="O22" s="121">
        <f t="shared" si="32"/>
        <v>1.0326110725063051</v>
      </c>
      <c r="P22" s="235">
        <f t="shared" si="33"/>
        <v>321</v>
      </c>
      <c r="Q22" s="236">
        <f t="shared" si="34"/>
        <v>8</v>
      </c>
      <c r="R22" s="236">
        <f t="shared" si="35"/>
        <v>17</v>
      </c>
      <c r="T22">
        <v>534</v>
      </c>
      <c r="U22">
        <v>9155</v>
      </c>
      <c r="V22" t="s">
        <v>326</v>
      </c>
      <c r="W22">
        <v>1646.3119999999999</v>
      </c>
      <c r="X22">
        <v>540.56100000000004</v>
      </c>
      <c r="Y22">
        <v>3.0459999999999998</v>
      </c>
      <c r="Z22">
        <v>12.856999999999999</v>
      </c>
      <c r="AA22">
        <v>205.627757</v>
      </c>
      <c r="AB22">
        <v>2.9124819999999998</v>
      </c>
      <c r="AC22">
        <v>112.312477</v>
      </c>
      <c r="AD22" s="1">
        <v>376</v>
      </c>
      <c r="AE22">
        <v>8</v>
      </c>
      <c r="AF22">
        <v>17</v>
      </c>
      <c r="AG22">
        <v>79</v>
      </c>
      <c r="AH22">
        <v>8.0062730000000002</v>
      </c>
      <c r="AI22">
        <v>173.9</v>
      </c>
      <c r="AJ22">
        <v>0</v>
      </c>
      <c r="AK22">
        <v>321</v>
      </c>
      <c r="AL22">
        <v>115522</v>
      </c>
      <c r="AM22" t="s">
        <v>327</v>
      </c>
      <c r="AN22" t="s">
        <v>705</v>
      </c>
      <c r="AO22">
        <v>1493.442</v>
      </c>
      <c r="AR22" t="s">
        <v>120</v>
      </c>
      <c r="AS22" t="s">
        <v>124</v>
      </c>
      <c r="AT22" t="s">
        <v>262</v>
      </c>
      <c r="AU22" t="s">
        <v>326</v>
      </c>
      <c r="AV22" t="s">
        <v>205</v>
      </c>
      <c r="AW22">
        <v>2</v>
      </c>
      <c r="BB22">
        <v>0.76295521413923972</v>
      </c>
      <c r="BC22" t="s">
        <v>70</v>
      </c>
      <c r="BF22" t="s">
        <v>120</v>
      </c>
      <c r="BG22" t="s">
        <v>124</v>
      </c>
      <c r="BH22" t="s">
        <v>326</v>
      </c>
      <c r="BI22">
        <v>9155</v>
      </c>
      <c r="BJ22">
        <v>2</v>
      </c>
      <c r="BK22" t="s">
        <v>262</v>
      </c>
      <c r="BL22" t="s">
        <v>260</v>
      </c>
      <c r="BM22">
        <v>0.76295521413923972</v>
      </c>
      <c r="BN22" t="s">
        <v>70</v>
      </c>
      <c r="BO22" t="s">
        <v>203</v>
      </c>
      <c r="BP22">
        <v>1646.3119999999999</v>
      </c>
    </row>
    <row r="23" spans="1:68" ht="16.5">
      <c r="A23" s="127" t="str">
        <f t="shared" si="18"/>
        <v>해성운수</v>
      </c>
      <c r="B23" s="128" t="str">
        <f t="shared" si="19"/>
        <v>김문배</v>
      </c>
      <c r="C23" s="129" t="str">
        <f t="shared" si="20"/>
        <v>A</v>
      </c>
      <c r="D23" s="130">
        <f t="shared" si="21"/>
        <v>0.99819501508019481</v>
      </c>
      <c r="E23" s="131">
        <f t="shared" si="22"/>
        <v>564</v>
      </c>
      <c r="F23" s="132" t="str">
        <f t="shared" si="23"/>
        <v>24</v>
      </c>
      <c r="G23" s="133" t="str">
        <f t="shared" si="24"/>
        <v>70바3860</v>
      </c>
      <c r="H23" s="134">
        <f t="shared" si="25"/>
        <v>3</v>
      </c>
      <c r="I23" s="135">
        <f t="shared" si="26"/>
        <v>2663.2829999999999</v>
      </c>
      <c r="J23" s="136">
        <f t="shared" si="27"/>
        <v>2.4005592039662445E-3</v>
      </c>
      <c r="K23" s="136">
        <f t="shared" si="28"/>
        <v>0.35750318452414731</v>
      </c>
      <c r="L23" s="136">
        <f t="shared" si="29"/>
        <v>8.0727433021575257E-2</v>
      </c>
      <c r="M23" s="137">
        <f t="shared" si="30"/>
        <v>12.457000000000001</v>
      </c>
      <c r="N23" s="138">
        <f t="shared" si="31"/>
        <v>0.18773821632924478</v>
      </c>
      <c r="O23" s="138">
        <f t="shared" si="32"/>
        <v>4.2053360457750832</v>
      </c>
      <c r="P23" s="233">
        <f t="shared" si="33"/>
        <v>0</v>
      </c>
      <c r="Q23" s="234">
        <f t="shared" si="34"/>
        <v>5</v>
      </c>
      <c r="R23" s="234">
        <f t="shared" si="35"/>
        <v>112</v>
      </c>
      <c r="T23">
        <v>534</v>
      </c>
      <c r="U23">
        <v>564</v>
      </c>
      <c r="V23" t="s">
        <v>328</v>
      </c>
      <c r="W23">
        <v>2663.2829999999999</v>
      </c>
      <c r="X23">
        <v>1160.115</v>
      </c>
      <c r="Y23">
        <v>2.2959999999999998</v>
      </c>
      <c r="Z23">
        <v>12.457000000000001</v>
      </c>
      <c r="AA23">
        <v>167.76132799999999</v>
      </c>
      <c r="AB23">
        <v>0.402721</v>
      </c>
      <c r="AC23">
        <v>59.975209</v>
      </c>
      <c r="AD23" s="1">
        <v>215</v>
      </c>
      <c r="AE23">
        <v>5</v>
      </c>
      <c r="AF23">
        <v>112</v>
      </c>
      <c r="AG23">
        <v>78</v>
      </c>
      <c r="AH23">
        <v>15.875427999999999</v>
      </c>
      <c r="AI23">
        <v>172.9</v>
      </c>
      <c r="AJ23">
        <v>0</v>
      </c>
      <c r="AK23">
        <v>0</v>
      </c>
      <c r="AL23">
        <v>0</v>
      </c>
      <c r="AM23" t="s">
        <v>329</v>
      </c>
      <c r="AN23" t="s">
        <v>706</v>
      </c>
      <c r="AO23">
        <v>2438.8539999999998</v>
      </c>
      <c r="AR23" t="s">
        <v>120</v>
      </c>
      <c r="AS23" t="s">
        <v>121</v>
      </c>
      <c r="AT23" t="s">
        <v>221</v>
      </c>
      <c r="AU23" t="s">
        <v>328</v>
      </c>
      <c r="AV23" t="s">
        <v>48</v>
      </c>
      <c r="AW23">
        <v>3</v>
      </c>
      <c r="BB23">
        <v>0.99819501508019481</v>
      </c>
      <c r="BC23" t="s">
        <v>66</v>
      </c>
      <c r="BF23" t="s">
        <v>120</v>
      </c>
      <c r="BG23" t="s">
        <v>121</v>
      </c>
      <c r="BH23" t="s">
        <v>328</v>
      </c>
      <c r="BI23">
        <v>564</v>
      </c>
      <c r="BJ23">
        <v>3</v>
      </c>
      <c r="BK23" t="s">
        <v>221</v>
      </c>
      <c r="BL23" t="s">
        <v>223</v>
      </c>
      <c r="BM23">
        <v>0.99819501508019481</v>
      </c>
      <c r="BN23" t="s">
        <v>66</v>
      </c>
      <c r="BO23" t="s">
        <v>189</v>
      </c>
      <c r="BP23">
        <v>2663.2829999999999</v>
      </c>
    </row>
    <row r="24" spans="1:68" ht="16.5">
      <c r="A24" s="110" t="str">
        <f t="shared" si="18"/>
        <v>해성운수</v>
      </c>
      <c r="B24" s="111" t="str">
        <f t="shared" si="19"/>
        <v>김민호</v>
      </c>
      <c r="C24" s="112" t="str">
        <f t="shared" si="20"/>
        <v>B</v>
      </c>
      <c r="D24" s="113">
        <f t="shared" si="21"/>
        <v>0.91524415268580028</v>
      </c>
      <c r="E24" s="114">
        <f t="shared" si="22"/>
        <v>3081</v>
      </c>
      <c r="F24" s="115" t="str">
        <f t="shared" si="23"/>
        <v>24</v>
      </c>
      <c r="G24" s="116" t="str">
        <f t="shared" si="24"/>
        <v>70바3864</v>
      </c>
      <c r="H24" s="117">
        <f t="shared" si="25"/>
        <v>12</v>
      </c>
      <c r="I24" s="118">
        <f t="shared" si="26"/>
        <v>2676.3460000000005</v>
      </c>
      <c r="J24" s="119">
        <f t="shared" si="27"/>
        <v>1.6346558627045829E-2</v>
      </c>
      <c r="K24" s="119">
        <f t="shared" si="28"/>
        <v>0.43450562377216467</v>
      </c>
      <c r="L24" s="119">
        <f t="shared" si="29"/>
        <v>0.11769778645959825</v>
      </c>
      <c r="M24" s="120">
        <f t="shared" si="30"/>
        <v>14.836</v>
      </c>
      <c r="N24" s="121">
        <f t="shared" si="31"/>
        <v>0.41100814319224793</v>
      </c>
      <c r="O24" s="121">
        <f t="shared" si="32"/>
        <v>14.646835648305563</v>
      </c>
      <c r="P24" s="235">
        <f t="shared" si="33"/>
        <v>73</v>
      </c>
      <c r="Q24" s="236">
        <f t="shared" si="34"/>
        <v>11</v>
      </c>
      <c r="R24" s="236">
        <f t="shared" si="35"/>
        <v>392</v>
      </c>
      <c r="T24">
        <v>534</v>
      </c>
      <c r="U24">
        <v>3081</v>
      </c>
      <c r="V24" t="s">
        <v>330</v>
      </c>
      <c r="W24">
        <v>2676.346</v>
      </c>
      <c r="X24">
        <v>1299.675</v>
      </c>
      <c r="Y24">
        <v>2.0590000000000002</v>
      </c>
      <c r="Z24">
        <v>14.836</v>
      </c>
      <c r="AA24">
        <v>188.70607999999999</v>
      </c>
      <c r="AB24">
        <v>3.084695</v>
      </c>
      <c r="AC24">
        <v>81.993853000000001</v>
      </c>
      <c r="AD24" s="1">
        <v>315</v>
      </c>
      <c r="AE24">
        <v>11</v>
      </c>
      <c r="AF24">
        <v>392</v>
      </c>
      <c r="AG24">
        <v>78</v>
      </c>
      <c r="AH24">
        <v>14.182615999999999</v>
      </c>
      <c r="AI24">
        <v>533.70000000000005</v>
      </c>
      <c r="AJ24">
        <v>0</v>
      </c>
      <c r="AK24">
        <v>73</v>
      </c>
      <c r="AL24">
        <v>40236</v>
      </c>
      <c r="AM24" t="s">
        <v>331</v>
      </c>
      <c r="AN24" t="s">
        <v>707</v>
      </c>
      <c r="AO24">
        <v>679.24900000000002</v>
      </c>
      <c r="AR24" t="s">
        <v>120</v>
      </c>
      <c r="AS24" t="s">
        <v>121</v>
      </c>
      <c r="AT24" t="s">
        <v>227</v>
      </c>
      <c r="AU24" t="s">
        <v>330</v>
      </c>
      <c r="AV24" t="s">
        <v>48</v>
      </c>
      <c r="AW24">
        <v>12</v>
      </c>
      <c r="BB24">
        <v>0.91524415268580028</v>
      </c>
      <c r="BC24" t="s">
        <v>68</v>
      </c>
      <c r="BF24" t="s">
        <v>120</v>
      </c>
      <c r="BG24" s="5" t="s">
        <v>121</v>
      </c>
      <c r="BH24" t="s">
        <v>330</v>
      </c>
      <c r="BI24">
        <v>3081</v>
      </c>
      <c r="BJ24">
        <v>12</v>
      </c>
      <c r="BK24" t="s">
        <v>227</v>
      </c>
      <c r="BL24" t="s">
        <v>235</v>
      </c>
      <c r="BM24">
        <v>0.91524415268580028</v>
      </c>
      <c r="BN24" t="s">
        <v>68</v>
      </c>
      <c r="BO24" t="s">
        <v>186</v>
      </c>
      <c r="BP24">
        <v>2676.3460000000005</v>
      </c>
    </row>
    <row r="25" spans="1:68" ht="16.5">
      <c r="A25" s="127" t="str">
        <f t="shared" si="18"/>
        <v>해성운수</v>
      </c>
      <c r="B25" s="128" t="str">
        <f t="shared" si="19"/>
        <v>김병래</v>
      </c>
      <c r="C25" s="129" t="str">
        <f t="shared" si="20"/>
        <v>B</v>
      </c>
      <c r="D25" s="130">
        <f t="shared" si="21"/>
        <v>0.91086956521739149</v>
      </c>
      <c r="E25" s="131">
        <f t="shared" si="22"/>
        <v>3272</v>
      </c>
      <c r="F25" s="132" t="str">
        <f t="shared" si="23"/>
        <v>24</v>
      </c>
      <c r="G25" s="133" t="str">
        <f t="shared" si="24"/>
        <v>70바3858</v>
      </c>
      <c r="H25" s="134">
        <f t="shared" si="25"/>
        <v>1</v>
      </c>
      <c r="I25" s="135">
        <f t="shared" si="26"/>
        <v>2564.337</v>
      </c>
      <c r="J25" s="136">
        <f t="shared" si="27"/>
        <v>5.5383113964201621E-3</v>
      </c>
      <c r="K25" s="136">
        <f t="shared" si="28"/>
        <v>0.36876969350729311</v>
      </c>
      <c r="L25" s="136">
        <f t="shared" si="29"/>
        <v>0.26478579063516222</v>
      </c>
      <c r="M25" s="137">
        <f t="shared" si="30"/>
        <v>15.878</v>
      </c>
      <c r="N25" s="138">
        <f t="shared" si="31"/>
        <v>0.38996434555988546</v>
      </c>
      <c r="O25" s="138">
        <f t="shared" si="32"/>
        <v>16.456495382627168</v>
      </c>
      <c r="P25" s="233">
        <f t="shared" si="33"/>
        <v>1</v>
      </c>
      <c r="Q25" s="234">
        <f t="shared" si="34"/>
        <v>10</v>
      </c>
      <c r="R25" s="234">
        <f t="shared" si="35"/>
        <v>422</v>
      </c>
      <c r="T25">
        <v>534</v>
      </c>
      <c r="U25">
        <v>3272</v>
      </c>
      <c r="V25" t="s">
        <v>332</v>
      </c>
      <c r="W25">
        <v>2564.337</v>
      </c>
      <c r="X25">
        <v>1224.079</v>
      </c>
      <c r="Y25">
        <v>2.0950000000000002</v>
      </c>
      <c r="Z25">
        <v>15.878</v>
      </c>
      <c r="AA25">
        <v>169.31658999999999</v>
      </c>
      <c r="AB25">
        <v>0.93772800000000001</v>
      </c>
      <c r="AC25">
        <v>62.438827000000003</v>
      </c>
      <c r="AD25" s="1">
        <v>679</v>
      </c>
      <c r="AE25">
        <v>10</v>
      </c>
      <c r="AF25">
        <v>422</v>
      </c>
      <c r="AG25">
        <v>86</v>
      </c>
      <c r="AH25">
        <v>15.145219000000001</v>
      </c>
      <c r="AI25">
        <v>271.7</v>
      </c>
      <c r="AJ25">
        <v>34.799999999999997</v>
      </c>
      <c r="AK25">
        <v>1</v>
      </c>
      <c r="AL25">
        <v>6</v>
      </c>
      <c r="AM25" t="s">
        <v>333</v>
      </c>
      <c r="AN25" t="s">
        <v>708</v>
      </c>
      <c r="AO25">
        <v>2564.337</v>
      </c>
      <c r="AR25" t="s">
        <v>120</v>
      </c>
      <c r="AS25" t="s">
        <v>121</v>
      </c>
      <c r="AT25" t="s">
        <v>219</v>
      </c>
      <c r="AU25" t="s">
        <v>332</v>
      </c>
      <c r="AV25" t="s">
        <v>48</v>
      </c>
      <c r="AW25">
        <v>1</v>
      </c>
      <c r="BB25">
        <v>0.91086956521739149</v>
      </c>
      <c r="BC25" t="s">
        <v>68</v>
      </c>
      <c r="BF25" t="s">
        <v>120</v>
      </c>
      <c r="BG25" t="s">
        <v>121</v>
      </c>
      <c r="BH25" t="s">
        <v>332</v>
      </c>
      <c r="BI25">
        <v>3272</v>
      </c>
      <c r="BJ25">
        <v>1</v>
      </c>
      <c r="BK25" t="s">
        <v>219</v>
      </c>
      <c r="BL25" t="s">
        <v>185</v>
      </c>
      <c r="BM25">
        <v>0.91086956521739149</v>
      </c>
      <c r="BN25" t="s">
        <v>68</v>
      </c>
      <c r="BO25" t="s">
        <v>186</v>
      </c>
      <c r="BP25">
        <v>2564.337</v>
      </c>
    </row>
    <row r="26" spans="1:68" ht="16.5">
      <c r="A26" s="110" t="str">
        <f t="shared" si="18"/>
        <v>해성운수</v>
      </c>
      <c r="B26" s="111" t="str">
        <f t="shared" si="19"/>
        <v>김상문</v>
      </c>
      <c r="C26" s="112" t="str">
        <f t="shared" si="20"/>
        <v>F</v>
      </c>
      <c r="D26" s="113">
        <f t="shared" si="21"/>
        <v>0.75596443081505171</v>
      </c>
      <c r="E26" s="114">
        <f t="shared" si="22"/>
        <v>1042</v>
      </c>
      <c r="F26" s="115" t="str">
        <f t="shared" si="23"/>
        <v>568</v>
      </c>
      <c r="G26" s="116" t="str">
        <f t="shared" si="24"/>
        <v>71바7075</v>
      </c>
      <c r="H26" s="117">
        <f t="shared" si="25"/>
        <v>6</v>
      </c>
      <c r="I26" s="118">
        <f t="shared" si="26"/>
        <v>1250.069</v>
      </c>
      <c r="J26" s="119">
        <f t="shared" si="27"/>
        <v>6.8921778014022786E-2</v>
      </c>
      <c r="K26" s="119">
        <f t="shared" si="28"/>
        <v>0.38350903954641202</v>
      </c>
      <c r="L26" s="119">
        <f t="shared" si="29"/>
        <v>0.26558533968924919</v>
      </c>
      <c r="M26" s="120">
        <f t="shared" si="30"/>
        <v>9.6170000000000009</v>
      </c>
      <c r="N26" s="121">
        <f t="shared" si="31"/>
        <v>0.23998675273124925</v>
      </c>
      <c r="O26" s="121">
        <f t="shared" si="32"/>
        <v>0.55996908970624826</v>
      </c>
      <c r="P26" s="235">
        <f t="shared" si="33"/>
        <v>45</v>
      </c>
      <c r="Q26" s="236">
        <f t="shared" si="34"/>
        <v>3</v>
      </c>
      <c r="R26" s="236">
        <f t="shared" si="35"/>
        <v>7</v>
      </c>
      <c r="T26">
        <v>534</v>
      </c>
      <c r="U26">
        <v>1042</v>
      </c>
      <c r="V26" t="s">
        <v>709</v>
      </c>
      <c r="W26">
        <v>1250.069</v>
      </c>
      <c r="X26">
        <v>429.084</v>
      </c>
      <c r="Y26">
        <v>2.9129999999999998</v>
      </c>
      <c r="Z26">
        <v>9.6170000000000009</v>
      </c>
      <c r="AA26">
        <v>121.722977</v>
      </c>
      <c r="AB26">
        <v>8.3893640000000005</v>
      </c>
      <c r="AC26">
        <v>46.681862000000002</v>
      </c>
      <c r="AD26" s="1">
        <v>332</v>
      </c>
      <c r="AE26">
        <v>3</v>
      </c>
      <c r="AF26">
        <v>7</v>
      </c>
      <c r="AG26">
        <v>71</v>
      </c>
      <c r="AH26">
        <v>10.269786</v>
      </c>
      <c r="AI26">
        <v>46.1</v>
      </c>
      <c r="AJ26">
        <v>0</v>
      </c>
      <c r="AK26">
        <v>45</v>
      </c>
      <c r="AL26">
        <v>18211</v>
      </c>
      <c r="AM26" t="s">
        <v>710</v>
      </c>
      <c r="AN26" t="s">
        <v>711</v>
      </c>
      <c r="AO26">
        <v>384.67599999999999</v>
      </c>
      <c r="AR26" t="s">
        <v>120</v>
      </c>
      <c r="AS26" t="s">
        <v>128</v>
      </c>
      <c r="AT26" t="s">
        <v>276</v>
      </c>
      <c r="AU26" t="s">
        <v>709</v>
      </c>
      <c r="AV26" t="s">
        <v>205</v>
      </c>
      <c r="AW26">
        <v>6</v>
      </c>
      <c r="BB26">
        <v>0.75596443081505171</v>
      </c>
      <c r="BC26" t="s">
        <v>70</v>
      </c>
      <c r="BF26" t="s">
        <v>120</v>
      </c>
      <c r="BG26" t="s">
        <v>128</v>
      </c>
      <c r="BH26" t="s">
        <v>709</v>
      </c>
      <c r="BI26">
        <v>1042</v>
      </c>
      <c r="BJ26">
        <v>6</v>
      </c>
      <c r="BK26" t="s">
        <v>276</v>
      </c>
      <c r="BL26" t="s">
        <v>275</v>
      </c>
      <c r="BM26">
        <v>0.75596443081505171</v>
      </c>
      <c r="BN26" t="s">
        <v>70</v>
      </c>
      <c r="BO26" t="s">
        <v>203</v>
      </c>
      <c r="BP26">
        <v>1250.069</v>
      </c>
    </row>
    <row r="27" spans="1:68" ht="16.5">
      <c r="A27" s="127" t="str">
        <f t="shared" si="18"/>
        <v>해성운수</v>
      </c>
      <c r="B27" s="128" t="str">
        <f t="shared" si="19"/>
        <v>김석곤</v>
      </c>
      <c r="C27" s="129" t="str">
        <f t="shared" si="20"/>
        <v>F</v>
      </c>
      <c r="D27" s="130">
        <f t="shared" si="21"/>
        <v>0.76381529861421116</v>
      </c>
      <c r="E27" s="131">
        <f t="shared" si="22"/>
        <v>3983</v>
      </c>
      <c r="F27" s="132" t="str">
        <f t="shared" si="23"/>
        <v>560</v>
      </c>
      <c r="G27" s="133" t="str">
        <f t="shared" si="24"/>
        <v>71바5818</v>
      </c>
      <c r="H27" s="134">
        <f t="shared" si="25"/>
        <v>2</v>
      </c>
      <c r="I27" s="135">
        <f t="shared" si="26"/>
        <v>1534.5049999999999</v>
      </c>
      <c r="J27" s="136">
        <f t="shared" si="27"/>
        <v>1.7885754508860877E-2</v>
      </c>
      <c r="K27" s="136">
        <f t="shared" si="28"/>
        <v>0.43979503205625509</v>
      </c>
      <c r="L27" s="136">
        <f t="shared" si="29"/>
        <v>9.058295671894194E-2</v>
      </c>
      <c r="M27" s="137">
        <f t="shared" si="30"/>
        <v>7.96</v>
      </c>
      <c r="N27" s="138">
        <f t="shared" si="31"/>
        <v>0</v>
      </c>
      <c r="O27" s="138">
        <f t="shared" si="32"/>
        <v>0.97751392142743088</v>
      </c>
      <c r="P27" s="233">
        <f t="shared" si="33"/>
        <v>231</v>
      </c>
      <c r="Q27" s="234">
        <f t="shared" si="34"/>
        <v>0</v>
      </c>
      <c r="R27" s="234">
        <f t="shared" si="35"/>
        <v>15</v>
      </c>
      <c r="T27">
        <v>534</v>
      </c>
      <c r="U27">
        <v>3983</v>
      </c>
      <c r="V27" t="s">
        <v>334</v>
      </c>
      <c r="W27">
        <v>1534.5050000000001</v>
      </c>
      <c r="X27">
        <v>803.78899999999999</v>
      </c>
      <c r="Y27">
        <v>1.909</v>
      </c>
      <c r="Z27">
        <v>7.96</v>
      </c>
      <c r="AA27">
        <v>178.042475</v>
      </c>
      <c r="AB27">
        <v>3.1844239999999999</v>
      </c>
      <c r="AC27">
        <v>78.302195999999995</v>
      </c>
      <c r="AD27" s="1">
        <v>139</v>
      </c>
      <c r="AE27">
        <v>0</v>
      </c>
      <c r="AF27">
        <v>15</v>
      </c>
      <c r="AG27">
        <v>63</v>
      </c>
      <c r="AH27">
        <v>8.6187570000000004</v>
      </c>
      <c r="AI27">
        <v>2.5</v>
      </c>
      <c r="AJ27">
        <v>0</v>
      </c>
      <c r="AK27">
        <v>231</v>
      </c>
      <c r="AL27">
        <v>42302</v>
      </c>
      <c r="AM27" t="s">
        <v>335</v>
      </c>
      <c r="AN27" t="s">
        <v>712</v>
      </c>
      <c r="AO27">
        <v>1459.6869999999999</v>
      </c>
      <c r="AR27" t="s">
        <v>120</v>
      </c>
      <c r="AS27" t="s">
        <v>125</v>
      </c>
      <c r="AT27" t="s">
        <v>266</v>
      </c>
      <c r="AU27" t="s">
        <v>334</v>
      </c>
      <c r="AV27" t="s">
        <v>48</v>
      </c>
      <c r="AW27">
        <v>2</v>
      </c>
      <c r="BB27">
        <v>0.76381529861421116</v>
      </c>
      <c r="BC27" t="s">
        <v>70</v>
      </c>
      <c r="BF27" t="s">
        <v>120</v>
      </c>
      <c r="BG27" s="5" t="s">
        <v>125</v>
      </c>
      <c r="BH27" t="s">
        <v>334</v>
      </c>
      <c r="BI27">
        <v>3983</v>
      </c>
      <c r="BJ27">
        <v>2</v>
      </c>
      <c r="BK27" t="s">
        <v>266</v>
      </c>
      <c r="BL27" t="s">
        <v>263</v>
      </c>
      <c r="BM27">
        <v>0.76381529861421116</v>
      </c>
      <c r="BN27" t="s">
        <v>70</v>
      </c>
      <c r="BO27" t="s">
        <v>203</v>
      </c>
      <c r="BP27">
        <v>1534.5049999999999</v>
      </c>
    </row>
    <row r="28" spans="1:68" ht="16.5">
      <c r="A28" s="110" t="str">
        <f t="shared" si="18"/>
        <v>해성운수</v>
      </c>
      <c r="B28" s="111" t="str">
        <f t="shared" si="19"/>
        <v>김성태</v>
      </c>
      <c r="C28" s="112" t="str">
        <f t="shared" si="20"/>
        <v>D</v>
      </c>
      <c r="D28" s="113">
        <f t="shared" si="21"/>
        <v>0.83685662240137337</v>
      </c>
      <c r="E28" s="114">
        <f t="shared" si="22"/>
        <v>4074</v>
      </c>
      <c r="F28" s="115" t="str">
        <f t="shared" si="23"/>
        <v>24</v>
      </c>
      <c r="G28" s="116" t="str">
        <f t="shared" si="24"/>
        <v>70바3873</v>
      </c>
      <c r="H28" s="117">
        <f t="shared" si="25"/>
        <v>10</v>
      </c>
      <c r="I28" s="118">
        <f t="shared" si="26"/>
        <v>2065.1379999999999</v>
      </c>
      <c r="J28" s="119">
        <f t="shared" si="27"/>
        <v>4.2592828636853319E-2</v>
      </c>
      <c r="K28" s="119">
        <f t="shared" si="28"/>
        <v>0.43302802694238796</v>
      </c>
      <c r="L28" s="119">
        <f t="shared" si="29"/>
        <v>0.16415367883405371</v>
      </c>
      <c r="M28" s="120">
        <f t="shared" si="30"/>
        <v>16.533999999999999</v>
      </c>
      <c r="N28" s="121">
        <f t="shared" si="31"/>
        <v>0.23481388182099105</v>
      </c>
      <c r="O28" s="121">
        <f t="shared" si="32"/>
        <v>27.942851936697934</v>
      </c>
      <c r="P28" s="235">
        <f t="shared" si="33"/>
        <v>58</v>
      </c>
      <c r="Q28" s="236">
        <f t="shared" si="34"/>
        <v>5</v>
      </c>
      <c r="R28" s="236">
        <f t="shared" si="35"/>
        <v>595</v>
      </c>
      <c r="T28">
        <v>534</v>
      </c>
      <c r="U28">
        <v>4074</v>
      </c>
      <c r="V28" t="s">
        <v>336</v>
      </c>
      <c r="W28">
        <v>2129.346</v>
      </c>
      <c r="X28">
        <v>1112.393</v>
      </c>
      <c r="Y28">
        <v>1.9139999999999999</v>
      </c>
      <c r="Z28">
        <v>16.533999999999999</v>
      </c>
      <c r="AA28">
        <v>153.878862</v>
      </c>
      <c r="AB28">
        <v>6.5541359999999997</v>
      </c>
      <c r="AC28">
        <v>66.633859999999999</v>
      </c>
      <c r="AD28" s="1">
        <v>339</v>
      </c>
      <c r="AE28">
        <v>5</v>
      </c>
      <c r="AF28">
        <v>595</v>
      </c>
      <c r="AG28">
        <v>79</v>
      </c>
      <c r="AH28">
        <v>13.837807</v>
      </c>
      <c r="AI28">
        <v>492.3</v>
      </c>
      <c r="AJ28">
        <v>0</v>
      </c>
      <c r="AK28">
        <v>58</v>
      </c>
      <c r="AL28">
        <v>36566</v>
      </c>
      <c r="AM28" t="s">
        <v>337</v>
      </c>
      <c r="AN28" t="s">
        <v>713</v>
      </c>
      <c r="AO28">
        <v>281.93799999999999</v>
      </c>
      <c r="AR28" t="s">
        <v>120</v>
      </c>
      <c r="AS28" t="s">
        <v>121</v>
      </c>
      <c r="AT28" t="s">
        <v>229</v>
      </c>
      <c r="AU28" t="s">
        <v>336</v>
      </c>
      <c r="AV28" t="s">
        <v>48</v>
      </c>
      <c r="AW28">
        <v>10</v>
      </c>
      <c r="BB28">
        <v>0.83685662240137337</v>
      </c>
      <c r="BC28" t="s">
        <v>67</v>
      </c>
      <c r="BF28" t="s">
        <v>120</v>
      </c>
      <c r="BG28" s="5" t="s">
        <v>121</v>
      </c>
      <c r="BH28" t="s">
        <v>336</v>
      </c>
      <c r="BI28">
        <v>4074</v>
      </c>
      <c r="BJ28">
        <v>10</v>
      </c>
      <c r="BK28" t="s">
        <v>229</v>
      </c>
      <c r="BL28" t="s">
        <v>228</v>
      </c>
      <c r="BM28">
        <v>0.83685662240137337</v>
      </c>
      <c r="BN28" t="s">
        <v>67</v>
      </c>
      <c r="BO28" t="s">
        <v>190</v>
      </c>
      <c r="BP28">
        <v>2065.1379999999999</v>
      </c>
    </row>
    <row r="29" spans="1:68" ht="16.5">
      <c r="A29" s="127" t="str">
        <f t="shared" si="18"/>
        <v>해성운수</v>
      </c>
      <c r="B29" s="128" t="str">
        <f t="shared" si="19"/>
        <v>김성호</v>
      </c>
      <c r="C29" s="129" t="str">
        <f t="shared" si="20"/>
        <v>C</v>
      </c>
      <c r="D29" s="130">
        <f t="shared" si="21"/>
        <v>0.88621808429282778</v>
      </c>
      <c r="E29" s="131">
        <f t="shared" si="22"/>
        <v>1474</v>
      </c>
      <c r="F29" s="132" t="str">
        <f t="shared" si="23"/>
        <v>593</v>
      </c>
      <c r="G29" s="133" t="str">
        <f t="shared" si="24"/>
        <v>71바5789</v>
      </c>
      <c r="H29" s="134">
        <f t="shared" si="25"/>
        <v>2</v>
      </c>
      <c r="I29" s="135">
        <f t="shared" si="26"/>
        <v>1349.2630000000001</v>
      </c>
      <c r="J29" s="136">
        <f t="shared" si="27"/>
        <v>7.3614209049488221E-3</v>
      </c>
      <c r="K29" s="136">
        <f t="shared" si="28"/>
        <v>0.45794725303567124</v>
      </c>
      <c r="L29" s="136">
        <f t="shared" si="29"/>
        <v>0.13488845391891721</v>
      </c>
      <c r="M29" s="137">
        <f t="shared" si="30"/>
        <v>6.681</v>
      </c>
      <c r="N29" s="138">
        <f t="shared" si="31"/>
        <v>0.81525988632312607</v>
      </c>
      <c r="O29" s="138">
        <f t="shared" si="32"/>
        <v>0.59291628096227356</v>
      </c>
      <c r="P29" s="233">
        <f t="shared" si="33"/>
        <v>101</v>
      </c>
      <c r="Q29" s="234">
        <f t="shared" si="34"/>
        <v>11</v>
      </c>
      <c r="R29" s="234">
        <f t="shared" si="35"/>
        <v>8</v>
      </c>
      <c r="T29">
        <v>534</v>
      </c>
      <c r="U29">
        <v>1474</v>
      </c>
      <c r="V29" t="s">
        <v>338</v>
      </c>
      <c r="W29">
        <v>1349.2629999999999</v>
      </c>
      <c r="X29">
        <v>690.83699999999999</v>
      </c>
      <c r="Y29">
        <v>1.9530000000000001</v>
      </c>
      <c r="Z29">
        <v>6.681</v>
      </c>
      <c r="AA29">
        <v>136.93470500000001</v>
      </c>
      <c r="AB29">
        <v>1.0080340000000001</v>
      </c>
      <c r="AC29">
        <v>62.708872</v>
      </c>
      <c r="AD29" s="1">
        <v>182</v>
      </c>
      <c r="AE29">
        <v>11</v>
      </c>
      <c r="AF29">
        <v>8</v>
      </c>
      <c r="AG29">
        <v>61</v>
      </c>
      <c r="AH29">
        <v>9.8533310000000007</v>
      </c>
      <c r="AI29">
        <v>0</v>
      </c>
      <c r="AJ29">
        <v>0</v>
      </c>
      <c r="AK29">
        <v>101</v>
      </c>
      <c r="AL29">
        <v>27919</v>
      </c>
      <c r="AM29" t="s">
        <v>339</v>
      </c>
      <c r="AN29" t="s">
        <v>714</v>
      </c>
      <c r="AO29">
        <v>1279.3050000000001</v>
      </c>
      <c r="AR29" t="s">
        <v>120</v>
      </c>
      <c r="AS29" t="s">
        <v>130</v>
      </c>
      <c r="AT29" t="s">
        <v>288</v>
      </c>
      <c r="AU29" t="s">
        <v>338</v>
      </c>
      <c r="AV29" t="s">
        <v>231</v>
      </c>
      <c r="AW29">
        <v>2</v>
      </c>
      <c r="BB29">
        <v>0.88621808429282778</v>
      </c>
      <c r="BC29" t="s">
        <v>69</v>
      </c>
      <c r="BF29" t="s">
        <v>120</v>
      </c>
      <c r="BG29" s="5" t="s">
        <v>130</v>
      </c>
      <c r="BH29" t="s">
        <v>338</v>
      </c>
      <c r="BI29">
        <v>1474</v>
      </c>
      <c r="BJ29">
        <v>2</v>
      </c>
      <c r="BK29" t="s">
        <v>288</v>
      </c>
      <c r="BL29" t="s">
        <v>283</v>
      </c>
      <c r="BM29">
        <v>0.88621808429282778</v>
      </c>
      <c r="BN29" t="s">
        <v>69</v>
      </c>
      <c r="BO29" t="s">
        <v>188</v>
      </c>
      <c r="BP29">
        <v>1349.2630000000001</v>
      </c>
    </row>
    <row r="30" spans="1:68" ht="16.5">
      <c r="A30" s="110" t="str">
        <f t="shared" si="18"/>
        <v>해성운수</v>
      </c>
      <c r="B30" s="111" t="str">
        <f t="shared" si="19"/>
        <v>김세현</v>
      </c>
      <c r="C30" s="112" t="str">
        <f t="shared" si="20"/>
        <v>B</v>
      </c>
      <c r="D30" s="113">
        <f t="shared" si="21"/>
        <v>0.92906268651461921</v>
      </c>
      <c r="E30" s="114">
        <f t="shared" si="22"/>
        <v>5522</v>
      </c>
      <c r="F30" s="115" t="str">
        <f t="shared" si="23"/>
        <v>24</v>
      </c>
      <c r="G30" s="116" t="str">
        <f t="shared" si="24"/>
        <v>70바3878</v>
      </c>
      <c r="H30" s="117">
        <f t="shared" si="25"/>
        <v>13</v>
      </c>
      <c r="I30" s="118">
        <f t="shared" si="26"/>
        <v>2352.3310000000001</v>
      </c>
      <c r="J30" s="119">
        <f t="shared" si="27"/>
        <v>5.3731570698504587E-2</v>
      </c>
      <c r="K30" s="119">
        <f t="shared" si="28"/>
        <v>0.33876870130972908</v>
      </c>
      <c r="L30" s="119">
        <f t="shared" si="29"/>
        <v>0.15644056895054309</v>
      </c>
      <c r="M30" s="120">
        <f t="shared" si="30"/>
        <v>14.451000000000001</v>
      </c>
      <c r="N30" s="121">
        <f t="shared" si="31"/>
        <v>0.29757716919940264</v>
      </c>
      <c r="O30" s="121">
        <f t="shared" si="32"/>
        <v>13.986126952371922</v>
      </c>
      <c r="P30" s="235">
        <f t="shared" si="33"/>
        <v>6</v>
      </c>
      <c r="Q30" s="236">
        <f t="shared" si="34"/>
        <v>7</v>
      </c>
      <c r="R30" s="236">
        <f t="shared" si="35"/>
        <v>329</v>
      </c>
      <c r="T30">
        <v>534</v>
      </c>
      <c r="U30">
        <v>5522</v>
      </c>
      <c r="V30" t="s">
        <v>340</v>
      </c>
      <c r="W30">
        <v>2352.3310000000001</v>
      </c>
      <c r="X30">
        <v>1108.4469999999999</v>
      </c>
      <c r="Y30">
        <v>2.1219999999999999</v>
      </c>
      <c r="Z30">
        <v>14.451000000000001</v>
      </c>
      <c r="AA30">
        <v>152.11855700000001</v>
      </c>
      <c r="AB30">
        <v>8.1735690000000005</v>
      </c>
      <c r="AC30">
        <v>51.533006</v>
      </c>
      <c r="AD30" s="1">
        <v>368</v>
      </c>
      <c r="AE30">
        <v>7</v>
      </c>
      <c r="AF30">
        <v>329</v>
      </c>
      <c r="AG30">
        <v>73</v>
      </c>
      <c r="AH30">
        <v>15.463800000000001</v>
      </c>
      <c r="AI30">
        <v>255.3</v>
      </c>
      <c r="AJ30">
        <v>0</v>
      </c>
      <c r="AK30">
        <v>6</v>
      </c>
      <c r="AL30">
        <v>875</v>
      </c>
      <c r="AM30" t="s">
        <v>341</v>
      </c>
      <c r="AN30" t="s">
        <v>715</v>
      </c>
      <c r="AO30">
        <v>373.666</v>
      </c>
      <c r="AR30" t="s">
        <v>120</v>
      </c>
      <c r="AS30" t="s">
        <v>121</v>
      </c>
      <c r="AT30" t="s">
        <v>237</v>
      </c>
      <c r="AU30" t="s">
        <v>340</v>
      </c>
      <c r="AV30" t="s">
        <v>48</v>
      </c>
      <c r="AW30">
        <v>13</v>
      </c>
      <c r="BB30">
        <v>0.92906268651461921</v>
      </c>
      <c r="BC30" t="s">
        <v>68</v>
      </c>
      <c r="BF30" t="s">
        <v>120</v>
      </c>
      <c r="BG30" t="s">
        <v>121</v>
      </c>
      <c r="BH30" t="s">
        <v>340</v>
      </c>
      <c r="BI30">
        <v>5522</v>
      </c>
      <c r="BJ30">
        <v>13</v>
      </c>
      <c r="BK30" t="s">
        <v>237</v>
      </c>
      <c r="BL30" t="s">
        <v>243</v>
      </c>
      <c r="BM30">
        <v>0.92906268651461921</v>
      </c>
      <c r="BN30" t="s">
        <v>68</v>
      </c>
      <c r="BO30" t="s">
        <v>186</v>
      </c>
      <c r="BP30">
        <v>2352.3310000000001</v>
      </c>
    </row>
    <row r="31" spans="1:68" ht="16.5">
      <c r="A31" s="127" t="str">
        <f t="shared" si="18"/>
        <v>해성운수</v>
      </c>
      <c r="B31" s="128" t="str">
        <f t="shared" si="19"/>
        <v>김숙자</v>
      </c>
      <c r="C31" s="129" t="str">
        <f t="shared" si="20"/>
        <v>이상</v>
      </c>
      <c r="D31" s="130">
        <f t="shared" si="21"/>
        <v>0</v>
      </c>
      <c r="E31" s="131">
        <f t="shared" si="22"/>
        <v>4559</v>
      </c>
      <c r="F31" s="132" t="str">
        <f t="shared" si="23"/>
        <v>564</v>
      </c>
      <c r="G31" s="133" t="str">
        <f t="shared" si="24"/>
        <v>71바7080</v>
      </c>
      <c r="H31" s="134">
        <f t="shared" si="25"/>
        <v>1</v>
      </c>
      <c r="I31" s="135">
        <f t="shared" si="26"/>
        <v>1611.329</v>
      </c>
      <c r="J31" s="136">
        <f t="shared" si="27"/>
        <v>8.1058818592743102E-3</v>
      </c>
      <c r="K31" s="136">
        <f t="shared" si="28"/>
        <v>0.42823798969638432</v>
      </c>
      <c r="L31" s="136">
        <f t="shared" si="29"/>
        <v>0.26561924970009232</v>
      </c>
      <c r="M31" s="137">
        <f t="shared" si="30"/>
        <v>6.327</v>
      </c>
      <c r="N31" s="138">
        <f t="shared" si="31"/>
        <v>0</v>
      </c>
      <c r="O31" s="138">
        <f t="shared" si="32"/>
        <v>0.43442400651884255</v>
      </c>
      <c r="P31" s="233">
        <f t="shared" si="33"/>
        <v>32</v>
      </c>
      <c r="Q31" s="234">
        <f t="shared" si="34"/>
        <v>0</v>
      </c>
      <c r="R31" s="234">
        <f t="shared" si="35"/>
        <v>7</v>
      </c>
      <c r="T31">
        <v>534</v>
      </c>
      <c r="U31">
        <v>4559</v>
      </c>
      <c r="V31" t="s">
        <v>716</v>
      </c>
      <c r="W31">
        <v>1611.329</v>
      </c>
      <c r="X31">
        <v>608.43299999999999</v>
      </c>
      <c r="Y31">
        <v>2.6480000000000001</v>
      </c>
      <c r="Z31">
        <v>6.327</v>
      </c>
      <c r="AA31">
        <v>161.19467599999999</v>
      </c>
      <c r="AB31">
        <v>1.3066249999999999</v>
      </c>
      <c r="AC31">
        <v>69.029684000000003</v>
      </c>
      <c r="AD31" s="1">
        <v>428</v>
      </c>
      <c r="AE31">
        <v>0</v>
      </c>
      <c r="AF31">
        <v>7</v>
      </c>
      <c r="AG31">
        <v>70</v>
      </c>
      <c r="AH31">
        <v>9.9961669999999998</v>
      </c>
      <c r="AI31">
        <v>141.9</v>
      </c>
      <c r="AJ31">
        <v>0</v>
      </c>
      <c r="AK31">
        <v>32</v>
      </c>
      <c r="AL31">
        <v>6095</v>
      </c>
      <c r="AM31" t="s">
        <v>717</v>
      </c>
      <c r="AN31" t="s">
        <v>718</v>
      </c>
      <c r="AO31">
        <v>1611.329</v>
      </c>
      <c r="AR31" t="s">
        <v>120</v>
      </c>
      <c r="AS31" t="s">
        <v>126</v>
      </c>
      <c r="AT31" t="s">
        <v>273</v>
      </c>
      <c r="AU31" t="s">
        <v>716</v>
      </c>
      <c r="AV31" t="s">
        <v>205</v>
      </c>
      <c r="AW31">
        <v>1</v>
      </c>
      <c r="BB31">
        <v>0</v>
      </c>
      <c r="BC31" t="s">
        <v>625</v>
      </c>
      <c r="BF31" t="s">
        <v>120</v>
      </c>
      <c r="BG31" s="5" t="s">
        <v>126</v>
      </c>
      <c r="BH31" t="s">
        <v>716</v>
      </c>
      <c r="BI31">
        <v>4559</v>
      </c>
      <c r="BJ31">
        <v>1</v>
      </c>
      <c r="BK31" t="s">
        <v>273</v>
      </c>
      <c r="BL31" t="s">
        <v>185</v>
      </c>
      <c r="BM31">
        <v>0</v>
      </c>
      <c r="BN31" t="s">
        <v>625</v>
      </c>
      <c r="BO31" t="e">
        <v>#N/A</v>
      </c>
      <c r="BP31">
        <v>1611.329</v>
      </c>
    </row>
    <row r="32" spans="1:68" ht="16.5">
      <c r="A32" s="110" t="str">
        <f t="shared" si="18"/>
        <v>해성운수</v>
      </c>
      <c r="B32" s="111" t="str">
        <f t="shared" si="19"/>
        <v>김승열</v>
      </c>
      <c r="C32" s="112" t="str">
        <f t="shared" si="20"/>
        <v>F</v>
      </c>
      <c r="D32" s="113">
        <f t="shared" si="21"/>
        <v>0.74139734399340218</v>
      </c>
      <c r="E32" s="114">
        <f t="shared" si="22"/>
        <v>4906</v>
      </c>
      <c r="F32" s="115" t="str">
        <f t="shared" si="23"/>
        <v>593</v>
      </c>
      <c r="G32" s="116" t="str">
        <f t="shared" si="24"/>
        <v>71바5789</v>
      </c>
      <c r="H32" s="117">
        <f t="shared" si="25"/>
        <v>6</v>
      </c>
      <c r="I32" s="118">
        <f t="shared" si="26"/>
        <v>1430.134</v>
      </c>
      <c r="J32" s="119">
        <f t="shared" si="27"/>
        <v>1.0812420519264626E-2</v>
      </c>
      <c r="K32" s="119">
        <f t="shared" si="28"/>
        <v>0.49750460501864296</v>
      </c>
      <c r="L32" s="119">
        <f t="shared" si="29"/>
        <v>6.0833460361057072E-2</v>
      </c>
      <c r="M32" s="120">
        <f t="shared" si="30"/>
        <v>11.297000000000001</v>
      </c>
      <c r="N32" s="121">
        <f t="shared" si="31"/>
        <v>6.9923517656387449E-2</v>
      </c>
      <c r="O32" s="121">
        <f t="shared" si="32"/>
        <v>2.3773996003171729</v>
      </c>
      <c r="P32" s="235">
        <f t="shared" si="33"/>
        <v>148</v>
      </c>
      <c r="Q32" s="236">
        <f t="shared" si="34"/>
        <v>1</v>
      </c>
      <c r="R32" s="236">
        <f t="shared" si="35"/>
        <v>34</v>
      </c>
      <c r="T32">
        <v>534</v>
      </c>
      <c r="U32">
        <v>4906</v>
      </c>
      <c r="V32" t="s">
        <v>342</v>
      </c>
      <c r="W32">
        <v>1430.134</v>
      </c>
      <c r="X32">
        <v>855.74800000000005</v>
      </c>
      <c r="Y32">
        <v>1.671</v>
      </c>
      <c r="Z32">
        <v>11.297000000000001</v>
      </c>
      <c r="AA32">
        <v>155.40165099999999</v>
      </c>
      <c r="AB32">
        <v>1.6802680000000001</v>
      </c>
      <c r="AC32">
        <v>77.313036999999994</v>
      </c>
      <c r="AD32" s="1">
        <v>87</v>
      </c>
      <c r="AE32">
        <v>1</v>
      </c>
      <c r="AF32">
        <v>34</v>
      </c>
      <c r="AG32">
        <v>67</v>
      </c>
      <c r="AH32">
        <v>9.2028230000000004</v>
      </c>
      <c r="AI32">
        <v>0</v>
      </c>
      <c r="AJ32">
        <v>0</v>
      </c>
      <c r="AK32">
        <v>148</v>
      </c>
      <c r="AL32">
        <v>50888</v>
      </c>
      <c r="AM32" t="s">
        <v>343</v>
      </c>
      <c r="AN32" t="s">
        <v>719</v>
      </c>
      <c r="AO32">
        <v>482.44200000000001</v>
      </c>
      <c r="AR32" t="s">
        <v>120</v>
      </c>
      <c r="AS32" t="s">
        <v>130</v>
      </c>
      <c r="AT32" t="s">
        <v>288</v>
      </c>
      <c r="AU32" t="s">
        <v>342</v>
      </c>
      <c r="AV32" t="s">
        <v>231</v>
      </c>
      <c r="AW32">
        <v>6</v>
      </c>
      <c r="BB32">
        <v>0.74139734399340218</v>
      </c>
      <c r="BC32" t="s">
        <v>70</v>
      </c>
      <c r="BF32" t="s">
        <v>120</v>
      </c>
      <c r="BG32" t="s">
        <v>130</v>
      </c>
      <c r="BH32" t="s">
        <v>342</v>
      </c>
      <c r="BI32">
        <v>4906</v>
      </c>
      <c r="BJ32">
        <v>6</v>
      </c>
      <c r="BK32" t="s">
        <v>288</v>
      </c>
      <c r="BL32" t="s">
        <v>287</v>
      </c>
      <c r="BM32">
        <v>0.74139734399340218</v>
      </c>
      <c r="BN32" t="s">
        <v>70</v>
      </c>
      <c r="BO32" t="s">
        <v>203</v>
      </c>
      <c r="BP32">
        <v>1430.134</v>
      </c>
    </row>
    <row r="33" spans="1:68" ht="16.5">
      <c r="A33" s="127" t="str">
        <f t="shared" si="18"/>
        <v>해성운수</v>
      </c>
      <c r="B33" s="128" t="str">
        <f t="shared" si="19"/>
        <v>김신애</v>
      </c>
      <c r="C33" s="129" t="str">
        <f t="shared" si="20"/>
        <v>F</v>
      </c>
      <c r="D33" s="130">
        <f t="shared" si="21"/>
        <v>0.72483501432631736</v>
      </c>
      <c r="E33" s="131">
        <f t="shared" si="22"/>
        <v>8920</v>
      </c>
      <c r="F33" s="132" t="str">
        <f t="shared" si="23"/>
        <v>560</v>
      </c>
      <c r="G33" s="133" t="str">
        <f t="shared" si="24"/>
        <v>71바5816</v>
      </c>
      <c r="H33" s="134">
        <f t="shared" si="25"/>
        <v>2</v>
      </c>
      <c r="I33" s="135">
        <f t="shared" si="26"/>
        <v>1214.8969999999999</v>
      </c>
      <c r="J33" s="136">
        <f t="shared" si="27"/>
        <v>3.1599353690551495E-2</v>
      </c>
      <c r="K33" s="136">
        <f t="shared" si="28"/>
        <v>0.44958116360345873</v>
      </c>
      <c r="L33" s="136">
        <f t="shared" si="29"/>
        <v>8.8073309918453996E-2</v>
      </c>
      <c r="M33" s="137">
        <f t="shared" si="30"/>
        <v>9.5030000000000001</v>
      </c>
      <c r="N33" s="138">
        <f t="shared" si="31"/>
        <v>0</v>
      </c>
      <c r="O33" s="138">
        <f t="shared" si="32"/>
        <v>0.89378066784916554</v>
      </c>
      <c r="P33" s="233">
        <f t="shared" si="33"/>
        <v>198</v>
      </c>
      <c r="Q33" s="234">
        <f t="shared" si="34"/>
        <v>0</v>
      </c>
      <c r="R33" s="234">
        <f t="shared" si="35"/>
        <v>11</v>
      </c>
      <c r="T33">
        <v>534</v>
      </c>
      <c r="U33">
        <v>8920</v>
      </c>
      <c r="V33" t="s">
        <v>344</v>
      </c>
      <c r="W33">
        <v>1230.7270000000001</v>
      </c>
      <c r="X33">
        <v>676.85199999999998</v>
      </c>
      <c r="Y33">
        <v>1.8180000000000001</v>
      </c>
      <c r="Z33">
        <v>9.5030000000000001</v>
      </c>
      <c r="AA33">
        <v>139.74358599999999</v>
      </c>
      <c r="AB33">
        <v>4.415807</v>
      </c>
      <c r="AC33">
        <v>62.826084000000002</v>
      </c>
      <c r="AD33" s="1">
        <v>107</v>
      </c>
      <c r="AE33">
        <v>0</v>
      </c>
      <c r="AF33">
        <v>11</v>
      </c>
      <c r="AG33">
        <v>62</v>
      </c>
      <c r="AH33">
        <v>8.8070369999999993</v>
      </c>
      <c r="AI33">
        <v>0</v>
      </c>
      <c r="AJ33">
        <v>0</v>
      </c>
      <c r="AK33">
        <v>198</v>
      </c>
      <c r="AL33">
        <v>37082</v>
      </c>
      <c r="AM33" t="s">
        <v>345</v>
      </c>
      <c r="AN33" t="s">
        <v>720</v>
      </c>
      <c r="AO33">
        <v>1104.0419999999999</v>
      </c>
      <c r="AR33" t="s">
        <v>120</v>
      </c>
      <c r="AS33" t="s">
        <v>125</v>
      </c>
      <c r="AT33" t="s">
        <v>264</v>
      </c>
      <c r="AU33" t="s">
        <v>344</v>
      </c>
      <c r="AV33" t="s">
        <v>48</v>
      </c>
      <c r="AW33">
        <v>2</v>
      </c>
      <c r="BB33">
        <v>0.72483501432631736</v>
      </c>
      <c r="BC33" t="s">
        <v>70</v>
      </c>
      <c r="BF33" t="s">
        <v>120</v>
      </c>
      <c r="BG33" s="5" t="s">
        <v>125</v>
      </c>
      <c r="BH33" t="s">
        <v>344</v>
      </c>
      <c r="BI33">
        <v>8920</v>
      </c>
      <c r="BJ33">
        <v>2</v>
      </c>
      <c r="BK33" t="s">
        <v>264</v>
      </c>
      <c r="BL33" t="s">
        <v>263</v>
      </c>
      <c r="BM33">
        <v>0.72483501432631736</v>
      </c>
      <c r="BN33" t="s">
        <v>70</v>
      </c>
      <c r="BO33" t="s">
        <v>203</v>
      </c>
      <c r="BP33">
        <v>1214.8969999999999</v>
      </c>
    </row>
    <row r="34" spans="1:68" ht="16.5">
      <c r="A34" s="110" t="str">
        <f t="shared" si="18"/>
        <v>해성운수</v>
      </c>
      <c r="B34" s="111" t="str">
        <f t="shared" si="19"/>
        <v>김영배</v>
      </c>
      <c r="C34" s="112" t="str">
        <f t="shared" si="20"/>
        <v>D</v>
      </c>
      <c r="D34" s="113">
        <f t="shared" si="21"/>
        <v>0.8161756761187704</v>
      </c>
      <c r="E34" s="114">
        <f t="shared" si="22"/>
        <v>9573</v>
      </c>
      <c r="F34" s="115" t="str">
        <f t="shared" si="23"/>
        <v>24</v>
      </c>
      <c r="G34" s="116" t="str">
        <f t="shared" si="24"/>
        <v>70바3861</v>
      </c>
      <c r="H34" s="117">
        <f t="shared" si="25"/>
        <v>2</v>
      </c>
      <c r="I34" s="118">
        <f t="shared" si="26"/>
        <v>2494.2089999999998</v>
      </c>
      <c r="J34" s="119">
        <f t="shared" si="27"/>
        <v>1.9357320778327032E-2</v>
      </c>
      <c r="K34" s="119">
        <f t="shared" si="28"/>
        <v>0.41873041836071317</v>
      </c>
      <c r="L34" s="119">
        <f t="shared" si="29"/>
        <v>0.24336372773893447</v>
      </c>
      <c r="M34" s="120">
        <f t="shared" si="30"/>
        <v>17.492000000000001</v>
      </c>
      <c r="N34" s="121">
        <f t="shared" si="31"/>
        <v>0.27679526442844743</v>
      </c>
      <c r="O34" s="121">
        <f t="shared" si="32"/>
        <v>19.573379413154495</v>
      </c>
      <c r="P34" s="235">
        <f t="shared" si="33"/>
        <v>58</v>
      </c>
      <c r="Q34" s="236">
        <f t="shared" si="34"/>
        <v>7</v>
      </c>
      <c r="R34" s="236">
        <f t="shared" si="35"/>
        <v>495</v>
      </c>
      <c r="T34">
        <v>534</v>
      </c>
      <c r="U34">
        <v>9573</v>
      </c>
      <c r="V34" t="s">
        <v>346</v>
      </c>
      <c r="W34">
        <v>2528.9450000000002</v>
      </c>
      <c r="X34">
        <v>1343.6489999999999</v>
      </c>
      <c r="Y34">
        <v>1.8819999999999999</v>
      </c>
      <c r="Z34">
        <v>17.492000000000001</v>
      </c>
      <c r="AA34">
        <v>175.886066</v>
      </c>
      <c r="AB34">
        <v>3.4046829999999999</v>
      </c>
      <c r="AC34">
        <v>73.648846000000006</v>
      </c>
      <c r="AD34" s="1">
        <v>607</v>
      </c>
      <c r="AE34">
        <v>7</v>
      </c>
      <c r="AF34">
        <v>495</v>
      </c>
      <c r="AG34">
        <v>72</v>
      </c>
      <c r="AH34">
        <v>14.378313</v>
      </c>
      <c r="AI34">
        <v>133.30000000000001</v>
      </c>
      <c r="AJ34">
        <v>0</v>
      </c>
      <c r="AK34">
        <v>58</v>
      </c>
      <c r="AL34">
        <v>31762</v>
      </c>
      <c r="AM34" t="s">
        <v>347</v>
      </c>
      <c r="AN34" t="s">
        <v>721</v>
      </c>
      <c r="AO34">
        <v>2366.9699999999998</v>
      </c>
      <c r="AR34" t="s">
        <v>120</v>
      </c>
      <c r="AS34" t="s">
        <v>121</v>
      </c>
      <c r="AT34" t="s">
        <v>223</v>
      </c>
      <c r="AU34" t="s">
        <v>346</v>
      </c>
      <c r="AV34" t="s">
        <v>48</v>
      </c>
      <c r="AW34">
        <v>2</v>
      </c>
      <c r="BB34">
        <v>0.8161756761187704</v>
      </c>
      <c r="BC34" t="s">
        <v>67</v>
      </c>
      <c r="BF34" t="s">
        <v>120</v>
      </c>
      <c r="BG34" s="5" t="s">
        <v>121</v>
      </c>
      <c r="BH34" t="s">
        <v>346</v>
      </c>
      <c r="BI34">
        <v>9573</v>
      </c>
      <c r="BJ34">
        <v>2</v>
      </c>
      <c r="BK34" t="s">
        <v>223</v>
      </c>
      <c r="BL34" t="s">
        <v>221</v>
      </c>
      <c r="BM34">
        <v>0.8161756761187704</v>
      </c>
      <c r="BN34" t="s">
        <v>67</v>
      </c>
      <c r="BO34" t="s">
        <v>190</v>
      </c>
      <c r="BP34">
        <v>2494.2089999999998</v>
      </c>
    </row>
    <row r="35" spans="1:68" ht="16.5">
      <c r="A35" s="127" t="str">
        <f t="shared" si="18"/>
        <v>해성운수</v>
      </c>
      <c r="B35" s="128" t="str">
        <f t="shared" si="19"/>
        <v>김용복</v>
      </c>
      <c r="C35" s="129" t="str">
        <f t="shared" si="20"/>
        <v>F</v>
      </c>
      <c r="D35" s="130">
        <f t="shared" si="21"/>
        <v>0.79227272727272724</v>
      </c>
      <c r="E35" s="131">
        <f t="shared" si="22"/>
        <v>4546</v>
      </c>
      <c r="F35" s="132" t="str">
        <f t="shared" si="23"/>
        <v>593</v>
      </c>
      <c r="G35" s="133" t="str">
        <f t="shared" si="24"/>
        <v>71바5782</v>
      </c>
      <c r="H35" s="134">
        <f t="shared" si="25"/>
        <v>1</v>
      </c>
      <c r="I35" s="135">
        <f t="shared" si="26"/>
        <v>1771.0160000000001</v>
      </c>
      <c r="J35" s="136">
        <f t="shared" si="27"/>
        <v>8.8938495422184703E-3</v>
      </c>
      <c r="K35" s="136">
        <f t="shared" si="28"/>
        <v>0.4606251419323667</v>
      </c>
      <c r="L35" s="136">
        <f t="shared" si="29"/>
        <v>8.9778974328859812E-2</v>
      </c>
      <c r="M35" s="137">
        <f t="shared" si="30"/>
        <v>12.215</v>
      </c>
      <c r="N35" s="138">
        <f t="shared" si="31"/>
        <v>0</v>
      </c>
      <c r="O35" s="138">
        <f t="shared" si="32"/>
        <v>3.896068697290143</v>
      </c>
      <c r="P35" s="233">
        <f t="shared" si="33"/>
        <v>142</v>
      </c>
      <c r="Q35" s="234">
        <f t="shared" si="34"/>
        <v>0</v>
      </c>
      <c r="R35" s="234">
        <f t="shared" si="35"/>
        <v>69</v>
      </c>
      <c r="T35">
        <v>534</v>
      </c>
      <c r="U35">
        <v>4546</v>
      </c>
      <c r="V35" t="s">
        <v>348</v>
      </c>
      <c r="W35">
        <v>1771.0160000000001</v>
      </c>
      <c r="X35">
        <v>1015.855</v>
      </c>
      <c r="Y35">
        <v>1.7430000000000001</v>
      </c>
      <c r="Z35">
        <v>12.215</v>
      </c>
      <c r="AA35">
        <v>188.32913600000001</v>
      </c>
      <c r="AB35">
        <v>1.674971</v>
      </c>
      <c r="AC35">
        <v>86.749134999999995</v>
      </c>
      <c r="AD35" s="1">
        <v>159</v>
      </c>
      <c r="AE35">
        <v>0</v>
      </c>
      <c r="AF35">
        <v>69</v>
      </c>
      <c r="AG35">
        <v>65</v>
      </c>
      <c r="AH35">
        <v>9.4038339999999998</v>
      </c>
      <c r="AI35">
        <v>0</v>
      </c>
      <c r="AJ35">
        <v>0</v>
      </c>
      <c r="AK35">
        <v>142</v>
      </c>
      <c r="AL35">
        <v>49605</v>
      </c>
      <c r="AM35" t="s">
        <v>349</v>
      </c>
      <c r="AN35" t="s">
        <v>722</v>
      </c>
      <c r="AO35">
        <v>1771.0160000000001</v>
      </c>
      <c r="AR35" t="s">
        <v>120</v>
      </c>
      <c r="AS35" t="s">
        <v>130</v>
      </c>
      <c r="AT35" t="s">
        <v>287</v>
      </c>
      <c r="AU35" t="s">
        <v>348</v>
      </c>
      <c r="AV35" t="s">
        <v>48</v>
      </c>
      <c r="AW35">
        <v>1</v>
      </c>
      <c r="BB35">
        <v>0.79227272727272724</v>
      </c>
      <c r="BC35" t="s">
        <v>70</v>
      </c>
      <c r="BF35" t="s">
        <v>120</v>
      </c>
      <c r="BG35" t="s">
        <v>130</v>
      </c>
      <c r="BH35" t="s">
        <v>348</v>
      </c>
      <c r="BI35">
        <v>4546</v>
      </c>
      <c r="BJ35">
        <v>1</v>
      </c>
      <c r="BK35" t="s">
        <v>287</v>
      </c>
      <c r="BL35" t="s">
        <v>185</v>
      </c>
      <c r="BM35">
        <v>0.79227272727272724</v>
      </c>
      <c r="BN35" t="s">
        <v>70</v>
      </c>
      <c r="BO35" t="s">
        <v>203</v>
      </c>
      <c r="BP35">
        <v>1771.0160000000001</v>
      </c>
    </row>
    <row r="36" spans="1:68" ht="16.5">
      <c r="A36" s="110" t="str">
        <f t="shared" si="18"/>
        <v>해성운수</v>
      </c>
      <c r="B36" s="111" t="str">
        <f t="shared" si="19"/>
        <v>김용호</v>
      </c>
      <c r="C36" s="112" t="str">
        <f t="shared" si="20"/>
        <v>F</v>
      </c>
      <c r="D36" s="113">
        <f t="shared" si="21"/>
        <v>0.77102874907208796</v>
      </c>
      <c r="E36" s="114">
        <f t="shared" si="22"/>
        <v>690</v>
      </c>
      <c r="F36" s="115" t="str">
        <f t="shared" si="23"/>
        <v>560</v>
      </c>
      <c r="G36" s="116" t="str">
        <f t="shared" si="24"/>
        <v>71바5818</v>
      </c>
      <c r="H36" s="117">
        <f t="shared" si="25"/>
        <v>2</v>
      </c>
      <c r="I36" s="118">
        <f t="shared" si="26"/>
        <v>1706.789</v>
      </c>
      <c r="J36" s="119">
        <f t="shared" si="27"/>
        <v>2.5580383016883347E-2</v>
      </c>
      <c r="K36" s="119">
        <f t="shared" si="28"/>
        <v>0.43982782700500145</v>
      </c>
      <c r="L36" s="119">
        <f t="shared" si="29"/>
        <v>7.9681788434305595E-2</v>
      </c>
      <c r="M36" s="120">
        <f t="shared" si="30"/>
        <v>8.0649999999999995</v>
      </c>
      <c r="N36" s="121">
        <f t="shared" si="31"/>
        <v>0</v>
      </c>
      <c r="O36" s="121">
        <f t="shared" si="32"/>
        <v>0.29269823280514962</v>
      </c>
      <c r="P36" s="235">
        <f t="shared" si="33"/>
        <v>282</v>
      </c>
      <c r="Q36" s="236">
        <f t="shared" si="34"/>
        <v>0</v>
      </c>
      <c r="R36" s="236">
        <f t="shared" si="35"/>
        <v>5</v>
      </c>
      <c r="T36">
        <v>534</v>
      </c>
      <c r="U36">
        <v>690</v>
      </c>
      <c r="V36" t="s">
        <v>350</v>
      </c>
      <c r="W36">
        <v>1708.2439999999999</v>
      </c>
      <c r="X36">
        <v>887.67200000000003</v>
      </c>
      <c r="Y36">
        <v>1.9239999999999999</v>
      </c>
      <c r="Z36">
        <v>8.0649999999999995</v>
      </c>
      <c r="AA36">
        <v>198.675524</v>
      </c>
      <c r="AB36">
        <v>5.0821959999999997</v>
      </c>
      <c r="AC36">
        <v>87.383024000000006</v>
      </c>
      <c r="AD36" s="1">
        <v>136</v>
      </c>
      <c r="AE36">
        <v>0</v>
      </c>
      <c r="AF36">
        <v>5</v>
      </c>
      <c r="AG36">
        <v>57</v>
      </c>
      <c r="AH36">
        <v>8.59816</v>
      </c>
      <c r="AI36">
        <v>0</v>
      </c>
      <c r="AJ36">
        <v>0</v>
      </c>
      <c r="AK36">
        <v>282</v>
      </c>
      <c r="AL36">
        <v>56197</v>
      </c>
      <c r="AM36" t="s">
        <v>351</v>
      </c>
      <c r="AN36" t="s">
        <v>723</v>
      </c>
      <c r="AO36">
        <v>1623.7760000000001</v>
      </c>
      <c r="AR36" t="s">
        <v>120</v>
      </c>
      <c r="AS36" t="s">
        <v>125</v>
      </c>
      <c r="AT36" t="s">
        <v>266</v>
      </c>
      <c r="AU36" t="s">
        <v>350</v>
      </c>
      <c r="AV36" t="s">
        <v>48</v>
      </c>
      <c r="AW36">
        <v>2</v>
      </c>
      <c r="BB36">
        <v>0.77102874907208796</v>
      </c>
      <c r="BC36" t="s">
        <v>70</v>
      </c>
      <c r="BF36" t="s">
        <v>120</v>
      </c>
      <c r="BG36" s="5" t="s">
        <v>125</v>
      </c>
      <c r="BH36" t="s">
        <v>350</v>
      </c>
      <c r="BI36">
        <v>690</v>
      </c>
      <c r="BJ36">
        <v>2</v>
      </c>
      <c r="BK36" t="s">
        <v>266</v>
      </c>
      <c r="BL36" t="s">
        <v>263</v>
      </c>
      <c r="BM36">
        <v>0.77102874907208796</v>
      </c>
      <c r="BN36" t="s">
        <v>70</v>
      </c>
      <c r="BO36" t="s">
        <v>203</v>
      </c>
      <c r="BP36">
        <v>1706.789</v>
      </c>
    </row>
    <row r="37" spans="1:68" ht="16.5">
      <c r="A37" s="127" t="str">
        <f t="shared" si="18"/>
        <v>해성운수</v>
      </c>
      <c r="B37" s="128" t="str">
        <f t="shared" si="19"/>
        <v>김정완</v>
      </c>
      <c r="C37" s="129" t="str">
        <f t="shared" si="20"/>
        <v>F</v>
      </c>
      <c r="D37" s="130">
        <f t="shared" si="21"/>
        <v>0.73310139134839336</v>
      </c>
      <c r="E37" s="131">
        <f t="shared" si="22"/>
        <v>6232</v>
      </c>
      <c r="F37" s="132" t="str">
        <f t="shared" si="23"/>
        <v>579</v>
      </c>
      <c r="G37" s="133" t="str">
        <f t="shared" si="24"/>
        <v>71바5777</v>
      </c>
      <c r="H37" s="134">
        <f t="shared" si="25"/>
        <v>2</v>
      </c>
      <c r="I37" s="135">
        <f t="shared" si="26"/>
        <v>1870.6889999999999</v>
      </c>
      <c r="J37" s="136">
        <f t="shared" si="27"/>
        <v>1.5537626028398699E-2</v>
      </c>
      <c r="K37" s="136">
        <f t="shared" si="28"/>
        <v>0.4365438096059176</v>
      </c>
      <c r="L37" s="136">
        <f t="shared" si="29"/>
        <v>0.32127200192014815</v>
      </c>
      <c r="M37" s="137">
        <f t="shared" si="30"/>
        <v>5.625</v>
      </c>
      <c r="N37" s="138">
        <f t="shared" si="31"/>
        <v>0</v>
      </c>
      <c r="O37" s="138">
        <f t="shared" si="32"/>
        <v>1.3831552964208196</v>
      </c>
      <c r="P37" s="233">
        <f t="shared" si="33"/>
        <v>38</v>
      </c>
      <c r="Q37" s="234">
        <f t="shared" si="34"/>
        <v>0</v>
      </c>
      <c r="R37" s="234">
        <f t="shared" si="35"/>
        <v>26</v>
      </c>
      <c r="T37">
        <v>534</v>
      </c>
      <c r="U37">
        <v>6232</v>
      </c>
      <c r="V37" t="s">
        <v>352</v>
      </c>
      <c r="W37">
        <v>1879.76</v>
      </c>
      <c r="X37">
        <v>470.57100000000003</v>
      </c>
      <c r="Y37">
        <v>3.9950000000000001</v>
      </c>
      <c r="Z37">
        <v>5.625</v>
      </c>
      <c r="AA37">
        <v>176.86331200000001</v>
      </c>
      <c r="AB37">
        <v>2.7480359999999999</v>
      </c>
      <c r="AC37">
        <v>77.208584000000002</v>
      </c>
      <c r="AD37" s="1">
        <v>601</v>
      </c>
      <c r="AE37">
        <v>0</v>
      </c>
      <c r="AF37">
        <v>26</v>
      </c>
      <c r="AG37">
        <v>73</v>
      </c>
      <c r="AH37">
        <v>10.62832</v>
      </c>
      <c r="AI37">
        <v>89.3</v>
      </c>
      <c r="AJ37">
        <v>0</v>
      </c>
      <c r="AK37">
        <v>38</v>
      </c>
      <c r="AL37">
        <v>27789</v>
      </c>
      <c r="AM37" t="s">
        <v>353</v>
      </c>
      <c r="AN37" t="s">
        <v>724</v>
      </c>
      <c r="AO37">
        <v>1597.0309999999999</v>
      </c>
      <c r="AR37" t="s">
        <v>120</v>
      </c>
      <c r="AS37" t="s">
        <v>129</v>
      </c>
      <c r="AT37" t="s">
        <v>278</v>
      </c>
      <c r="AU37" t="s">
        <v>352</v>
      </c>
      <c r="AV37" t="s">
        <v>205</v>
      </c>
      <c r="AW37">
        <v>2</v>
      </c>
      <c r="BB37">
        <v>0.73310139134839336</v>
      </c>
      <c r="BC37" t="s">
        <v>70</v>
      </c>
      <c r="BF37" t="s">
        <v>120</v>
      </c>
      <c r="BG37" t="s">
        <v>129</v>
      </c>
      <c r="BH37" t="s">
        <v>352</v>
      </c>
      <c r="BI37">
        <v>6232</v>
      </c>
      <c r="BJ37">
        <v>2</v>
      </c>
      <c r="BK37" t="s">
        <v>278</v>
      </c>
      <c r="BL37" t="s">
        <v>279</v>
      </c>
      <c r="BM37">
        <v>0.73310139134839336</v>
      </c>
      <c r="BN37" t="s">
        <v>70</v>
      </c>
      <c r="BO37" t="s">
        <v>203</v>
      </c>
      <c r="BP37">
        <v>1870.6889999999999</v>
      </c>
    </row>
    <row r="38" spans="1:68" ht="16.5">
      <c r="A38" s="110" t="str">
        <f t="shared" si="18"/>
        <v>해성운수</v>
      </c>
      <c r="B38" s="111" t="str">
        <f t="shared" si="19"/>
        <v>김종환</v>
      </c>
      <c r="C38" s="112" t="str">
        <f t="shared" si="20"/>
        <v>F</v>
      </c>
      <c r="D38" s="113">
        <f t="shared" si="21"/>
        <v>0.79380952380952374</v>
      </c>
      <c r="E38" s="114">
        <f t="shared" si="22"/>
        <v>3142</v>
      </c>
      <c r="F38" s="115" t="str">
        <f t="shared" si="23"/>
        <v>593</v>
      </c>
      <c r="G38" s="116" t="str">
        <f t="shared" si="24"/>
        <v>71바5779</v>
      </c>
      <c r="H38" s="117">
        <f t="shared" si="25"/>
        <v>1</v>
      </c>
      <c r="I38" s="118">
        <f t="shared" si="26"/>
        <v>929.26099999999997</v>
      </c>
      <c r="J38" s="119">
        <f t="shared" si="27"/>
        <v>6.2893323079865127E-4</v>
      </c>
      <c r="K38" s="119">
        <f t="shared" si="28"/>
        <v>0.45509468294815747</v>
      </c>
      <c r="L38" s="119">
        <f t="shared" si="29"/>
        <v>3.1207593991354421E-2</v>
      </c>
      <c r="M38" s="120">
        <f t="shared" si="30"/>
        <v>10.903</v>
      </c>
      <c r="N38" s="121">
        <f t="shared" si="31"/>
        <v>0</v>
      </c>
      <c r="O38" s="121">
        <f t="shared" si="32"/>
        <v>2.7979222199145344</v>
      </c>
      <c r="P38" s="235">
        <f t="shared" si="33"/>
        <v>56</v>
      </c>
      <c r="Q38" s="236">
        <f t="shared" si="34"/>
        <v>0</v>
      </c>
      <c r="R38" s="236">
        <f t="shared" si="35"/>
        <v>26</v>
      </c>
      <c r="T38">
        <v>534</v>
      </c>
      <c r="U38">
        <v>3142</v>
      </c>
      <c r="V38" t="s">
        <v>354</v>
      </c>
      <c r="W38">
        <v>929.26099999999997</v>
      </c>
      <c r="X38">
        <v>557.51300000000003</v>
      </c>
      <c r="Y38">
        <v>1.667</v>
      </c>
      <c r="Z38">
        <v>10.903</v>
      </c>
      <c r="AA38">
        <v>90.957190999999995</v>
      </c>
      <c r="AB38">
        <v>5.7206E-2</v>
      </c>
      <c r="AC38">
        <v>41.394134000000001</v>
      </c>
      <c r="AD38" s="1">
        <v>29</v>
      </c>
      <c r="AE38">
        <v>0</v>
      </c>
      <c r="AF38">
        <v>26</v>
      </c>
      <c r="AG38">
        <v>58</v>
      </c>
      <c r="AH38">
        <v>10.216464999999999</v>
      </c>
      <c r="AI38">
        <v>0</v>
      </c>
      <c r="AJ38">
        <v>0</v>
      </c>
      <c r="AK38">
        <v>56</v>
      </c>
      <c r="AL38">
        <v>13572</v>
      </c>
      <c r="AM38" t="s">
        <v>355</v>
      </c>
      <c r="AN38" t="s">
        <v>725</v>
      </c>
      <c r="AO38">
        <v>929.26099999999997</v>
      </c>
      <c r="AR38" t="s">
        <v>120</v>
      </c>
      <c r="AS38" t="s">
        <v>130</v>
      </c>
      <c r="AT38" t="s">
        <v>286</v>
      </c>
      <c r="AU38" t="s">
        <v>354</v>
      </c>
      <c r="AV38" t="s">
        <v>48</v>
      </c>
      <c r="AW38">
        <v>1</v>
      </c>
      <c r="BB38">
        <v>0.79380952380952374</v>
      </c>
      <c r="BC38" t="s">
        <v>70</v>
      </c>
      <c r="BF38" t="s">
        <v>120</v>
      </c>
      <c r="BG38" s="5" t="s">
        <v>130</v>
      </c>
      <c r="BH38" t="s">
        <v>354</v>
      </c>
      <c r="BI38">
        <v>3142</v>
      </c>
      <c r="BJ38">
        <v>1</v>
      </c>
      <c r="BK38" t="s">
        <v>286</v>
      </c>
      <c r="BL38" t="s">
        <v>185</v>
      </c>
      <c r="BM38">
        <v>0.79380952380952374</v>
      </c>
      <c r="BN38" t="s">
        <v>70</v>
      </c>
      <c r="BO38" t="s">
        <v>203</v>
      </c>
      <c r="BP38">
        <v>929.26099999999997</v>
      </c>
    </row>
    <row r="39" spans="1:68" ht="16.5">
      <c r="A39" s="127" t="str">
        <f t="shared" si="18"/>
        <v>해성운수</v>
      </c>
      <c r="B39" s="128" t="str">
        <f t="shared" si="19"/>
        <v>김진우</v>
      </c>
      <c r="C39" s="129" t="str">
        <f t="shared" si="20"/>
        <v>B</v>
      </c>
      <c r="D39" s="130">
        <f t="shared" si="21"/>
        <v>0.90643895955292808</v>
      </c>
      <c r="E39" s="131">
        <f t="shared" si="22"/>
        <v>2195</v>
      </c>
      <c r="F39" s="132" t="str">
        <f t="shared" si="23"/>
        <v>24</v>
      </c>
      <c r="G39" s="133" t="str">
        <f t="shared" si="24"/>
        <v>70바3893</v>
      </c>
      <c r="H39" s="134">
        <f t="shared" si="25"/>
        <v>13</v>
      </c>
      <c r="I39" s="135">
        <f t="shared" si="26"/>
        <v>2412.5259999999998</v>
      </c>
      <c r="J39" s="136">
        <f t="shared" si="27"/>
        <v>2.7920673014369485E-2</v>
      </c>
      <c r="K39" s="136">
        <f t="shared" si="28"/>
        <v>0.34065532952922856</v>
      </c>
      <c r="L39" s="136">
        <f t="shared" si="29"/>
        <v>0.20061959954006714</v>
      </c>
      <c r="M39" s="137">
        <f t="shared" si="30"/>
        <v>13.308999999999999</v>
      </c>
      <c r="N39" s="138">
        <f t="shared" si="31"/>
        <v>0.33160264386787958</v>
      </c>
      <c r="O39" s="138">
        <f t="shared" si="32"/>
        <v>15.419522939856401</v>
      </c>
      <c r="P39" s="233">
        <f t="shared" si="33"/>
        <v>4</v>
      </c>
      <c r="Q39" s="234">
        <f t="shared" si="34"/>
        <v>8</v>
      </c>
      <c r="R39" s="234">
        <f t="shared" si="35"/>
        <v>372</v>
      </c>
      <c r="T39">
        <v>534</v>
      </c>
      <c r="U39">
        <v>2195</v>
      </c>
      <c r="V39" t="s">
        <v>356</v>
      </c>
      <c r="W39">
        <v>2412.5259999999998</v>
      </c>
      <c r="X39">
        <v>1157.338</v>
      </c>
      <c r="Y39">
        <v>2.085</v>
      </c>
      <c r="Z39">
        <v>13.308999999999999</v>
      </c>
      <c r="AA39">
        <v>156.98077900000001</v>
      </c>
      <c r="AB39">
        <v>4.3830090000000004</v>
      </c>
      <c r="AC39">
        <v>53.476339000000003</v>
      </c>
      <c r="AD39" s="1">
        <v>484</v>
      </c>
      <c r="AE39">
        <v>8</v>
      </c>
      <c r="AF39">
        <v>372</v>
      </c>
      <c r="AG39">
        <v>82</v>
      </c>
      <c r="AH39">
        <v>15.368289000000001</v>
      </c>
      <c r="AI39">
        <v>292.2</v>
      </c>
      <c r="AJ39">
        <v>0</v>
      </c>
      <c r="AK39">
        <v>4</v>
      </c>
      <c r="AL39">
        <v>1015</v>
      </c>
      <c r="AM39" t="s">
        <v>357</v>
      </c>
      <c r="AN39" t="s">
        <v>726</v>
      </c>
      <c r="AO39">
        <v>448.59699999999998</v>
      </c>
      <c r="AR39" t="s">
        <v>120</v>
      </c>
      <c r="AS39" t="s">
        <v>121</v>
      </c>
      <c r="AT39" t="s">
        <v>244</v>
      </c>
      <c r="AU39" t="s">
        <v>356</v>
      </c>
      <c r="AV39" t="s">
        <v>48</v>
      </c>
      <c r="AW39">
        <v>13</v>
      </c>
      <c r="BB39">
        <v>0.90643895955292808</v>
      </c>
      <c r="BC39" t="s">
        <v>68</v>
      </c>
      <c r="BF39" t="s">
        <v>120</v>
      </c>
      <c r="BG39" t="s">
        <v>121</v>
      </c>
      <c r="BH39" t="s">
        <v>356</v>
      </c>
      <c r="BI39">
        <v>2195</v>
      </c>
      <c r="BJ39">
        <v>13</v>
      </c>
      <c r="BK39" t="s">
        <v>244</v>
      </c>
      <c r="BL39" t="s">
        <v>221</v>
      </c>
      <c r="BM39">
        <v>0.90643895955292808</v>
      </c>
      <c r="BN39" t="s">
        <v>68</v>
      </c>
      <c r="BO39" t="s">
        <v>186</v>
      </c>
      <c r="BP39">
        <v>2412.5259999999998</v>
      </c>
    </row>
    <row r="40" spans="1:68" ht="16.5">
      <c r="A40" s="110" t="str">
        <f t="shared" si="18"/>
        <v>해성운수</v>
      </c>
      <c r="B40" s="111" t="str">
        <f t="shared" si="19"/>
        <v>김학상</v>
      </c>
      <c r="C40" s="112" t="str">
        <f t="shared" si="20"/>
        <v>B</v>
      </c>
      <c r="D40" s="113">
        <f t="shared" si="21"/>
        <v>0.9178260869565219</v>
      </c>
      <c r="E40" s="114">
        <f t="shared" si="22"/>
        <v>3231</v>
      </c>
      <c r="F40" s="115" t="str">
        <f t="shared" si="23"/>
        <v>24</v>
      </c>
      <c r="G40" s="116" t="str">
        <f t="shared" si="24"/>
        <v>70바3881</v>
      </c>
      <c r="H40" s="117">
        <f t="shared" si="25"/>
        <v>1</v>
      </c>
      <c r="I40" s="118">
        <f t="shared" si="26"/>
        <v>2371.8389999999999</v>
      </c>
      <c r="J40" s="119">
        <f t="shared" si="27"/>
        <v>1.4460751270236518E-3</v>
      </c>
      <c r="K40" s="119">
        <f t="shared" si="28"/>
        <v>0.40932319325945316</v>
      </c>
      <c r="L40" s="119">
        <f t="shared" si="29"/>
        <v>0.25929247305571751</v>
      </c>
      <c r="M40" s="120">
        <f t="shared" si="30"/>
        <v>15.313000000000001</v>
      </c>
      <c r="N40" s="121">
        <f t="shared" si="31"/>
        <v>0.25296826639582198</v>
      </c>
      <c r="O40" s="121">
        <f t="shared" si="32"/>
        <v>21.417979888179595</v>
      </c>
      <c r="P40" s="235">
        <f t="shared" si="33"/>
        <v>22</v>
      </c>
      <c r="Q40" s="236">
        <f t="shared" si="34"/>
        <v>6</v>
      </c>
      <c r="R40" s="236">
        <f t="shared" si="35"/>
        <v>508</v>
      </c>
      <c r="T40">
        <v>534</v>
      </c>
      <c r="U40">
        <v>3231</v>
      </c>
      <c r="V40" t="s">
        <v>358</v>
      </c>
      <c r="W40">
        <v>2371.8389999999999</v>
      </c>
      <c r="X40">
        <v>1123.5039999999999</v>
      </c>
      <c r="Y40">
        <v>2.1110000000000002</v>
      </c>
      <c r="Z40">
        <v>15.313000000000001</v>
      </c>
      <c r="AA40">
        <v>156.352181</v>
      </c>
      <c r="AB40">
        <v>0.22609699999999999</v>
      </c>
      <c r="AC40">
        <v>63.998573999999998</v>
      </c>
      <c r="AD40" s="1">
        <v>615</v>
      </c>
      <c r="AE40">
        <v>6</v>
      </c>
      <c r="AF40">
        <v>508</v>
      </c>
      <c r="AG40">
        <v>87</v>
      </c>
      <c r="AH40">
        <v>15.169848999999999</v>
      </c>
      <c r="AI40">
        <v>189.1</v>
      </c>
      <c r="AJ40">
        <v>11.4</v>
      </c>
      <c r="AK40">
        <v>22</v>
      </c>
      <c r="AL40">
        <v>4964</v>
      </c>
      <c r="AM40" t="s">
        <v>359</v>
      </c>
      <c r="AN40" t="s">
        <v>727</v>
      </c>
      <c r="AO40">
        <v>2371.8389999999999</v>
      </c>
      <c r="AR40" t="s">
        <v>120</v>
      </c>
      <c r="AS40" t="s">
        <v>121</v>
      </c>
      <c r="AT40" t="s">
        <v>241</v>
      </c>
      <c r="AU40" t="s">
        <v>358</v>
      </c>
      <c r="AV40" t="s">
        <v>48</v>
      </c>
      <c r="AW40">
        <v>1</v>
      </c>
      <c r="BB40">
        <v>0.9178260869565219</v>
      </c>
      <c r="BC40" t="s">
        <v>68</v>
      </c>
      <c r="BF40" t="s">
        <v>120</v>
      </c>
      <c r="BG40" t="s">
        <v>121</v>
      </c>
      <c r="BH40" t="s">
        <v>358</v>
      </c>
      <c r="BI40">
        <v>3231</v>
      </c>
      <c r="BJ40">
        <v>1</v>
      </c>
      <c r="BK40" t="s">
        <v>241</v>
      </c>
      <c r="BL40" t="s">
        <v>185</v>
      </c>
      <c r="BM40">
        <v>0.9178260869565219</v>
      </c>
      <c r="BN40" t="s">
        <v>68</v>
      </c>
      <c r="BO40" t="s">
        <v>186</v>
      </c>
      <c r="BP40">
        <v>2371.8389999999999</v>
      </c>
    </row>
    <row r="41" spans="1:68" ht="16.5">
      <c r="A41" s="127" t="str">
        <f t="shared" si="18"/>
        <v>해성운수</v>
      </c>
      <c r="B41" s="128" t="str">
        <f t="shared" si="19"/>
        <v>김형재</v>
      </c>
      <c r="C41" s="129" t="str">
        <f t="shared" si="20"/>
        <v>F</v>
      </c>
      <c r="D41" s="130">
        <f t="shared" si="21"/>
        <v>0.65272727272727271</v>
      </c>
      <c r="E41" s="131">
        <f t="shared" si="22"/>
        <v>6521</v>
      </c>
      <c r="F41" s="132" t="str">
        <f t="shared" si="23"/>
        <v>579</v>
      </c>
      <c r="G41" s="133" t="str">
        <f t="shared" si="24"/>
        <v>71바5798</v>
      </c>
      <c r="H41" s="134">
        <f t="shared" si="25"/>
        <v>1</v>
      </c>
      <c r="I41" s="135">
        <f t="shared" si="26"/>
        <v>1735.537</v>
      </c>
      <c r="J41" s="136">
        <f t="shared" si="27"/>
        <v>1.4001618092261007E-2</v>
      </c>
      <c r="K41" s="136">
        <f t="shared" si="28"/>
        <v>0.45015617365876587</v>
      </c>
      <c r="L41" s="136">
        <f t="shared" si="29"/>
        <v>0.34744289519612659</v>
      </c>
      <c r="M41" s="137">
        <f t="shared" si="30"/>
        <v>8.4239999999999995</v>
      </c>
      <c r="N41" s="138">
        <f t="shared" si="31"/>
        <v>3.5147622897120603</v>
      </c>
      <c r="O41" s="138">
        <f t="shared" si="32"/>
        <v>4.3790480986576492</v>
      </c>
      <c r="P41" s="233">
        <f t="shared" si="33"/>
        <v>49</v>
      </c>
      <c r="Q41" s="234">
        <f t="shared" si="34"/>
        <v>61</v>
      </c>
      <c r="R41" s="234">
        <f t="shared" si="35"/>
        <v>76</v>
      </c>
      <c r="T41">
        <v>534</v>
      </c>
      <c r="U41">
        <v>6521</v>
      </c>
      <c r="V41" t="s">
        <v>360</v>
      </c>
      <c r="W41">
        <v>1735.537</v>
      </c>
      <c r="X41">
        <v>483.45400000000001</v>
      </c>
      <c r="Y41">
        <v>3.59</v>
      </c>
      <c r="Z41">
        <v>8.4239999999999995</v>
      </c>
      <c r="AA41">
        <v>158.670804</v>
      </c>
      <c r="AB41">
        <v>2.2216480000000001</v>
      </c>
      <c r="AC41">
        <v>71.426642000000001</v>
      </c>
      <c r="AD41" s="1">
        <v>603</v>
      </c>
      <c r="AE41">
        <v>61</v>
      </c>
      <c r="AF41">
        <v>76</v>
      </c>
      <c r="AG41">
        <v>83</v>
      </c>
      <c r="AH41">
        <v>10.937973</v>
      </c>
      <c r="AI41">
        <v>634.79999999999995</v>
      </c>
      <c r="AJ41">
        <v>3.5</v>
      </c>
      <c r="AK41">
        <v>49</v>
      </c>
      <c r="AL41">
        <v>30215</v>
      </c>
      <c r="AM41" t="s">
        <v>361</v>
      </c>
      <c r="AN41" t="s">
        <v>728</v>
      </c>
      <c r="AO41">
        <v>1735.537</v>
      </c>
      <c r="AR41" t="s">
        <v>120</v>
      </c>
      <c r="AS41" t="s">
        <v>129</v>
      </c>
      <c r="AT41" t="s">
        <v>280</v>
      </c>
      <c r="AU41" t="s">
        <v>360</v>
      </c>
      <c r="AV41" t="s">
        <v>205</v>
      </c>
      <c r="AW41">
        <v>1</v>
      </c>
      <c r="BB41">
        <v>0.65272727272727271</v>
      </c>
      <c r="BC41" t="s">
        <v>70</v>
      </c>
      <c r="BF41" t="s">
        <v>120</v>
      </c>
      <c r="BG41" t="s">
        <v>129</v>
      </c>
      <c r="BH41" t="s">
        <v>360</v>
      </c>
      <c r="BI41">
        <v>6521</v>
      </c>
      <c r="BJ41">
        <v>1</v>
      </c>
      <c r="BK41" t="s">
        <v>280</v>
      </c>
      <c r="BL41" t="s">
        <v>185</v>
      </c>
      <c r="BM41">
        <v>0.65272727272727271</v>
      </c>
      <c r="BN41" t="s">
        <v>70</v>
      </c>
      <c r="BO41" t="s">
        <v>203</v>
      </c>
      <c r="BP41">
        <v>1735.537</v>
      </c>
    </row>
    <row r="42" spans="1:68" ht="16.5">
      <c r="A42" s="110" t="str">
        <f t="shared" si="18"/>
        <v>해성운수</v>
      </c>
      <c r="B42" s="111" t="str">
        <f t="shared" si="19"/>
        <v>김환선</v>
      </c>
      <c r="C42" s="112" t="str">
        <f t="shared" si="20"/>
        <v>F</v>
      </c>
      <c r="D42" s="113">
        <f t="shared" si="21"/>
        <v>0.77454545454545443</v>
      </c>
      <c r="E42" s="114">
        <f t="shared" si="22"/>
        <v>5288</v>
      </c>
      <c r="F42" s="115" t="str">
        <f t="shared" si="23"/>
        <v>593</v>
      </c>
      <c r="G42" s="116" t="str">
        <f t="shared" si="24"/>
        <v>71바5782</v>
      </c>
      <c r="H42" s="117">
        <f t="shared" si="25"/>
        <v>1</v>
      </c>
      <c r="I42" s="118">
        <f t="shared" si="26"/>
        <v>1302.9860000000001</v>
      </c>
      <c r="J42" s="119">
        <f t="shared" si="27"/>
        <v>5.8467308833374905E-3</v>
      </c>
      <c r="K42" s="119">
        <f t="shared" si="28"/>
        <v>0.42004502686523859</v>
      </c>
      <c r="L42" s="119">
        <f t="shared" si="29"/>
        <v>0.32463894470086396</v>
      </c>
      <c r="M42" s="120">
        <f t="shared" si="30"/>
        <v>15.26</v>
      </c>
      <c r="N42" s="121">
        <f t="shared" si="31"/>
        <v>0.153493590875113</v>
      </c>
      <c r="O42" s="121">
        <f t="shared" si="32"/>
        <v>0.38373397718778252</v>
      </c>
      <c r="P42" s="235">
        <f t="shared" si="33"/>
        <v>18</v>
      </c>
      <c r="Q42" s="236">
        <f t="shared" si="34"/>
        <v>2</v>
      </c>
      <c r="R42" s="236">
        <f t="shared" si="35"/>
        <v>5</v>
      </c>
      <c r="T42">
        <v>534</v>
      </c>
      <c r="U42">
        <v>5288</v>
      </c>
      <c r="V42" t="s">
        <v>362</v>
      </c>
      <c r="W42">
        <v>1302.9860000000001</v>
      </c>
      <c r="X42">
        <v>764.72500000000002</v>
      </c>
      <c r="Y42">
        <v>1.704</v>
      </c>
      <c r="Z42">
        <v>15.26</v>
      </c>
      <c r="AA42">
        <v>113.109362</v>
      </c>
      <c r="AB42">
        <v>0.66132000000000002</v>
      </c>
      <c r="AC42">
        <v>47.511024999999997</v>
      </c>
      <c r="AD42" s="1">
        <v>423</v>
      </c>
      <c r="AE42">
        <v>2</v>
      </c>
      <c r="AF42">
        <v>5</v>
      </c>
      <c r="AG42">
        <v>62</v>
      </c>
      <c r="AH42">
        <v>11.5197</v>
      </c>
      <c r="AI42">
        <v>0</v>
      </c>
      <c r="AJ42">
        <v>0</v>
      </c>
      <c r="AK42">
        <v>18</v>
      </c>
      <c r="AL42">
        <v>3209</v>
      </c>
      <c r="AM42" t="s">
        <v>363</v>
      </c>
      <c r="AN42" t="s">
        <v>729</v>
      </c>
      <c r="AO42">
        <v>1302.9860000000001</v>
      </c>
      <c r="AR42" t="s">
        <v>120</v>
      </c>
      <c r="AS42" t="s">
        <v>130</v>
      </c>
      <c r="AT42" t="s">
        <v>287</v>
      </c>
      <c r="AU42" t="s">
        <v>362</v>
      </c>
      <c r="AV42" t="s">
        <v>48</v>
      </c>
      <c r="AW42">
        <v>1</v>
      </c>
      <c r="BB42">
        <v>0.77454545454545443</v>
      </c>
      <c r="BC42" t="s">
        <v>70</v>
      </c>
      <c r="BF42" t="s">
        <v>120</v>
      </c>
      <c r="BG42" t="s">
        <v>130</v>
      </c>
      <c r="BH42" t="s">
        <v>362</v>
      </c>
      <c r="BI42">
        <v>5288</v>
      </c>
      <c r="BJ42">
        <v>1</v>
      </c>
      <c r="BK42" t="s">
        <v>287</v>
      </c>
      <c r="BL42" t="s">
        <v>185</v>
      </c>
      <c r="BM42">
        <v>0.77454545454545443</v>
      </c>
      <c r="BN42" t="s">
        <v>70</v>
      </c>
      <c r="BO42" t="s">
        <v>203</v>
      </c>
      <c r="BP42">
        <v>1302.9860000000001</v>
      </c>
    </row>
    <row r="43" spans="1:68" ht="16.5">
      <c r="A43" s="127" t="str">
        <f t="shared" si="18"/>
        <v>해성운수</v>
      </c>
      <c r="B43" s="128" t="str">
        <f t="shared" si="19"/>
        <v>김효덕</v>
      </c>
      <c r="C43" s="129" t="str">
        <f t="shared" si="20"/>
        <v>D</v>
      </c>
      <c r="D43" s="130">
        <f t="shared" si="21"/>
        <v>0.82223779590000412</v>
      </c>
      <c r="E43" s="131">
        <f t="shared" si="22"/>
        <v>6158</v>
      </c>
      <c r="F43" s="132" t="str">
        <f t="shared" si="23"/>
        <v>24</v>
      </c>
      <c r="G43" s="133" t="str">
        <f t="shared" si="24"/>
        <v>70바3859</v>
      </c>
      <c r="H43" s="134">
        <f t="shared" si="25"/>
        <v>2</v>
      </c>
      <c r="I43" s="135">
        <f t="shared" si="26"/>
        <v>2754.8470000000002</v>
      </c>
      <c r="J43" s="136">
        <f t="shared" si="27"/>
        <v>5.7036750557409338E-2</v>
      </c>
      <c r="K43" s="136">
        <f t="shared" si="28"/>
        <v>0.39299226840720869</v>
      </c>
      <c r="L43" s="136">
        <f t="shared" si="29"/>
        <v>0.21997591880783215</v>
      </c>
      <c r="M43" s="137">
        <f t="shared" si="30"/>
        <v>17.085000000000001</v>
      </c>
      <c r="N43" s="138">
        <f t="shared" si="31"/>
        <v>0.21779793941369519</v>
      </c>
      <c r="O43" s="138">
        <f t="shared" si="32"/>
        <v>12.886378081976966</v>
      </c>
      <c r="P43" s="233">
        <f t="shared" si="33"/>
        <v>38</v>
      </c>
      <c r="Q43" s="234">
        <f t="shared" si="34"/>
        <v>6</v>
      </c>
      <c r="R43" s="234">
        <f t="shared" si="35"/>
        <v>355</v>
      </c>
      <c r="T43">
        <v>534</v>
      </c>
      <c r="U43">
        <v>6158</v>
      </c>
      <c r="V43" t="s">
        <v>364</v>
      </c>
      <c r="W43">
        <v>2754.8470000000002</v>
      </c>
      <c r="X43">
        <v>1348.2429999999999</v>
      </c>
      <c r="Y43">
        <v>2.0430000000000001</v>
      </c>
      <c r="Z43">
        <v>17.085000000000001</v>
      </c>
      <c r="AA43">
        <v>195.70133100000001</v>
      </c>
      <c r="AB43">
        <v>11.162167999999999</v>
      </c>
      <c r="AC43">
        <v>76.909109999999998</v>
      </c>
      <c r="AD43" s="1">
        <v>606</v>
      </c>
      <c r="AE43">
        <v>6</v>
      </c>
      <c r="AF43">
        <v>355</v>
      </c>
      <c r="AG43">
        <v>86</v>
      </c>
      <c r="AH43">
        <v>14.076791999999999</v>
      </c>
      <c r="AI43">
        <v>194.8</v>
      </c>
      <c r="AJ43">
        <v>9</v>
      </c>
      <c r="AK43">
        <v>38</v>
      </c>
      <c r="AL43">
        <v>17652</v>
      </c>
      <c r="AM43" t="s">
        <v>365</v>
      </c>
      <c r="AN43" t="s">
        <v>730</v>
      </c>
      <c r="AO43">
        <v>2618.768</v>
      </c>
      <c r="AR43" t="s">
        <v>120</v>
      </c>
      <c r="AS43" t="s">
        <v>121</v>
      </c>
      <c r="AT43" t="s">
        <v>220</v>
      </c>
      <c r="AU43" t="s">
        <v>364</v>
      </c>
      <c r="AV43" t="s">
        <v>48</v>
      </c>
      <c r="AW43">
        <v>2</v>
      </c>
      <c r="BB43">
        <v>0.82223779590000412</v>
      </c>
      <c r="BC43" t="s">
        <v>67</v>
      </c>
      <c r="BF43" t="s">
        <v>120</v>
      </c>
      <c r="BG43" s="5" t="s">
        <v>121</v>
      </c>
      <c r="BH43" t="s">
        <v>364</v>
      </c>
      <c r="BI43">
        <v>6158</v>
      </c>
      <c r="BJ43">
        <v>2</v>
      </c>
      <c r="BK43" t="s">
        <v>220</v>
      </c>
      <c r="BL43" t="s">
        <v>219</v>
      </c>
      <c r="BM43">
        <v>0.82223779590000412</v>
      </c>
      <c r="BN43" t="s">
        <v>67</v>
      </c>
      <c r="BO43" t="s">
        <v>190</v>
      </c>
      <c r="BP43">
        <v>2754.8470000000002</v>
      </c>
    </row>
    <row r="44" spans="1:68" ht="16.5">
      <c r="A44" s="110" t="str">
        <f t="shared" si="18"/>
        <v>해성운수</v>
      </c>
      <c r="B44" s="111" t="str">
        <f t="shared" si="19"/>
        <v>남형욱</v>
      </c>
      <c r="C44" s="112" t="str">
        <f t="shared" si="20"/>
        <v>F</v>
      </c>
      <c r="D44" s="113">
        <f t="shared" si="21"/>
        <v>0.66909090909090907</v>
      </c>
      <c r="E44" s="114">
        <f t="shared" si="22"/>
        <v>8610</v>
      </c>
      <c r="F44" s="115" t="str">
        <f t="shared" si="23"/>
        <v>568</v>
      </c>
      <c r="G44" s="116" t="str">
        <f t="shared" si="24"/>
        <v>71바7075</v>
      </c>
      <c r="H44" s="117">
        <f t="shared" si="25"/>
        <v>1</v>
      </c>
      <c r="I44" s="118">
        <f t="shared" si="26"/>
        <v>1889.809</v>
      </c>
      <c r="J44" s="119">
        <f t="shared" si="27"/>
        <v>4.7425012315648704E-2</v>
      </c>
      <c r="K44" s="119">
        <f t="shared" si="28"/>
        <v>0.38711403681323592</v>
      </c>
      <c r="L44" s="119">
        <f t="shared" si="29"/>
        <v>0.33495448481830703</v>
      </c>
      <c r="M44" s="120">
        <f t="shared" si="30"/>
        <v>7.758</v>
      </c>
      <c r="N44" s="121">
        <f t="shared" si="31"/>
        <v>5.291540044523018E-2</v>
      </c>
      <c r="O44" s="121">
        <f t="shared" si="32"/>
        <v>0.31749240267138107</v>
      </c>
      <c r="P44" s="235">
        <f t="shared" si="33"/>
        <v>78</v>
      </c>
      <c r="Q44" s="236">
        <f t="shared" si="34"/>
        <v>1</v>
      </c>
      <c r="R44" s="236">
        <f t="shared" si="35"/>
        <v>6</v>
      </c>
      <c r="T44">
        <v>534</v>
      </c>
      <c r="U44">
        <v>8610</v>
      </c>
      <c r="V44" t="s">
        <v>366</v>
      </c>
      <c r="W44">
        <v>1889.809</v>
      </c>
      <c r="X44">
        <v>513.48500000000001</v>
      </c>
      <c r="Y44">
        <v>3.68</v>
      </c>
      <c r="Z44">
        <v>7.758</v>
      </c>
      <c r="AA44">
        <v>169.84488999999999</v>
      </c>
      <c r="AB44">
        <v>8.0548959999999994</v>
      </c>
      <c r="AC44">
        <v>65.749341000000001</v>
      </c>
      <c r="AD44" s="1">
        <v>633</v>
      </c>
      <c r="AE44">
        <v>1</v>
      </c>
      <c r="AF44">
        <v>6</v>
      </c>
      <c r="AG44">
        <v>74</v>
      </c>
      <c r="AH44">
        <v>11.126675000000001</v>
      </c>
      <c r="AI44">
        <v>48.8</v>
      </c>
      <c r="AJ44">
        <v>0</v>
      </c>
      <c r="AK44">
        <v>78</v>
      </c>
      <c r="AL44">
        <v>51655</v>
      </c>
      <c r="AM44" t="s">
        <v>367</v>
      </c>
      <c r="AN44" t="s">
        <v>731</v>
      </c>
      <c r="AO44">
        <v>1889.809</v>
      </c>
      <c r="AR44" t="s">
        <v>120</v>
      </c>
      <c r="AS44" t="s">
        <v>128</v>
      </c>
      <c r="AT44" t="s">
        <v>276</v>
      </c>
      <c r="AU44" t="s">
        <v>366</v>
      </c>
      <c r="AV44" t="s">
        <v>205</v>
      </c>
      <c r="AW44">
        <v>1</v>
      </c>
      <c r="BB44">
        <v>0.66909090909090907</v>
      </c>
      <c r="BC44" t="s">
        <v>70</v>
      </c>
      <c r="BF44" t="s">
        <v>120</v>
      </c>
      <c r="BG44" s="5" t="s">
        <v>128</v>
      </c>
      <c r="BH44" t="s">
        <v>366</v>
      </c>
      <c r="BI44">
        <v>8610</v>
      </c>
      <c r="BJ44">
        <v>1</v>
      </c>
      <c r="BK44" t="s">
        <v>276</v>
      </c>
      <c r="BL44" t="s">
        <v>185</v>
      </c>
      <c r="BM44">
        <v>0.66909090909090907</v>
      </c>
      <c r="BN44" t="s">
        <v>70</v>
      </c>
      <c r="BO44" t="s">
        <v>203</v>
      </c>
      <c r="BP44">
        <v>1889.809</v>
      </c>
    </row>
    <row r="45" spans="1:68" ht="16.5">
      <c r="A45" s="127" t="str">
        <f t="shared" si="18"/>
        <v>해성운수</v>
      </c>
      <c r="B45" s="128" t="str">
        <f t="shared" si="19"/>
        <v>노동수</v>
      </c>
      <c r="C45" s="129" t="str">
        <f t="shared" si="20"/>
        <v>D</v>
      </c>
      <c r="D45" s="130">
        <f t="shared" si="21"/>
        <v>0.84958392590208465</v>
      </c>
      <c r="E45" s="131">
        <f t="shared" si="22"/>
        <v>2400</v>
      </c>
      <c r="F45" s="132" t="str">
        <f t="shared" si="23"/>
        <v>514-1</v>
      </c>
      <c r="G45" s="133" t="str">
        <f t="shared" si="24"/>
        <v>71바5760</v>
      </c>
      <c r="H45" s="134">
        <f t="shared" si="25"/>
        <v>3</v>
      </c>
      <c r="I45" s="135">
        <f t="shared" si="26"/>
        <v>1868.1889999999999</v>
      </c>
      <c r="J45" s="136">
        <f t="shared" si="27"/>
        <v>2.2692615378128226E-2</v>
      </c>
      <c r="K45" s="136">
        <f t="shared" si="28"/>
        <v>0.38582504100693638</v>
      </c>
      <c r="L45" s="136">
        <f t="shared" si="29"/>
        <v>5.67394412449704E-2</v>
      </c>
      <c r="M45" s="137">
        <f t="shared" si="30"/>
        <v>11.34</v>
      </c>
      <c r="N45" s="138">
        <f t="shared" si="31"/>
        <v>0</v>
      </c>
      <c r="O45" s="138">
        <f t="shared" si="32"/>
        <v>4.763971953587137</v>
      </c>
      <c r="P45" s="233">
        <f t="shared" si="33"/>
        <v>21</v>
      </c>
      <c r="Q45" s="234">
        <f t="shared" si="34"/>
        <v>0</v>
      </c>
      <c r="R45" s="234">
        <f t="shared" si="35"/>
        <v>89</v>
      </c>
      <c r="T45">
        <v>534</v>
      </c>
      <c r="U45">
        <v>2400</v>
      </c>
      <c r="V45" t="s">
        <v>368</v>
      </c>
      <c r="W45">
        <v>1868.1890000000001</v>
      </c>
      <c r="X45">
        <v>842.87099999999998</v>
      </c>
      <c r="Y45">
        <v>2.2160000000000002</v>
      </c>
      <c r="Z45">
        <v>11.34</v>
      </c>
      <c r="AA45">
        <v>148.22187500000001</v>
      </c>
      <c r="AB45">
        <v>3.3635419999999998</v>
      </c>
      <c r="AC45">
        <v>57.187711</v>
      </c>
      <c r="AD45" s="1">
        <v>106</v>
      </c>
      <c r="AE45">
        <v>0</v>
      </c>
      <c r="AF45">
        <v>89</v>
      </c>
      <c r="AG45">
        <v>87</v>
      </c>
      <c r="AH45">
        <v>12.604003000000001</v>
      </c>
      <c r="AI45">
        <v>233.8</v>
      </c>
      <c r="AJ45">
        <v>4.2</v>
      </c>
      <c r="AK45">
        <v>21</v>
      </c>
      <c r="AL45">
        <v>1970</v>
      </c>
      <c r="AM45" t="s">
        <v>369</v>
      </c>
      <c r="AN45" t="s">
        <v>732</v>
      </c>
      <c r="AO45">
        <v>1716.9369999999999</v>
      </c>
      <c r="AR45" t="s">
        <v>120</v>
      </c>
      <c r="AS45" t="s">
        <v>122</v>
      </c>
      <c r="AT45" t="s">
        <v>250</v>
      </c>
      <c r="AU45" t="s">
        <v>368</v>
      </c>
      <c r="AV45" t="s">
        <v>48</v>
      </c>
      <c r="AW45">
        <v>3</v>
      </c>
      <c r="BB45">
        <v>0.84958392590208465</v>
      </c>
      <c r="BC45" t="s">
        <v>67</v>
      </c>
      <c r="BF45" t="s">
        <v>120</v>
      </c>
      <c r="BG45" t="s">
        <v>122</v>
      </c>
      <c r="BH45" t="s">
        <v>368</v>
      </c>
      <c r="BI45">
        <v>2400</v>
      </c>
      <c r="BJ45">
        <v>3</v>
      </c>
      <c r="BK45" t="s">
        <v>250</v>
      </c>
      <c r="BL45" t="s">
        <v>247</v>
      </c>
      <c r="BM45">
        <v>0.84958392590208465</v>
      </c>
      <c r="BN45" t="s">
        <v>67</v>
      </c>
      <c r="BO45" t="s">
        <v>190</v>
      </c>
      <c r="BP45">
        <v>1868.1889999999999</v>
      </c>
    </row>
    <row r="46" spans="1:68" ht="16.5">
      <c r="A46" s="110" t="str">
        <f t="shared" si="18"/>
        <v>해성운수</v>
      </c>
      <c r="B46" s="111" t="str">
        <f t="shared" si="19"/>
        <v>노희국</v>
      </c>
      <c r="C46" s="112" t="str">
        <f t="shared" si="20"/>
        <v>D</v>
      </c>
      <c r="D46" s="113">
        <f t="shared" si="21"/>
        <v>0.80954545454545446</v>
      </c>
      <c r="E46" s="114">
        <f t="shared" si="22"/>
        <v>711</v>
      </c>
      <c r="F46" s="115" t="str">
        <f t="shared" si="23"/>
        <v>24</v>
      </c>
      <c r="G46" s="116" t="str">
        <f t="shared" si="24"/>
        <v>70바3866</v>
      </c>
      <c r="H46" s="117">
        <f t="shared" si="25"/>
        <v>1</v>
      </c>
      <c r="I46" s="118">
        <f t="shared" si="26"/>
        <v>1818.1790000000001</v>
      </c>
      <c r="J46" s="119">
        <f t="shared" si="27"/>
        <v>2.646268662829679E-3</v>
      </c>
      <c r="K46" s="119">
        <f t="shared" si="28"/>
        <v>0.39573845233106852</v>
      </c>
      <c r="L46" s="119">
        <f t="shared" si="29"/>
        <v>0.16115024978288717</v>
      </c>
      <c r="M46" s="120">
        <f t="shared" si="30"/>
        <v>15.657999999999999</v>
      </c>
      <c r="N46" s="121">
        <f t="shared" si="31"/>
        <v>0.27500042625066068</v>
      </c>
      <c r="O46" s="121">
        <f t="shared" si="32"/>
        <v>50.105077662870372</v>
      </c>
      <c r="P46" s="235">
        <f t="shared" si="33"/>
        <v>8</v>
      </c>
      <c r="Q46" s="236">
        <f t="shared" si="34"/>
        <v>5</v>
      </c>
      <c r="R46" s="236">
        <f t="shared" si="35"/>
        <v>911</v>
      </c>
      <c r="T46">
        <v>534</v>
      </c>
      <c r="U46">
        <v>711</v>
      </c>
      <c r="V46" t="s">
        <v>370</v>
      </c>
      <c r="W46">
        <v>1818.1790000000001</v>
      </c>
      <c r="X46">
        <v>1021.0170000000001</v>
      </c>
      <c r="Y46">
        <v>1.7809999999999999</v>
      </c>
      <c r="Z46">
        <v>15.657999999999999</v>
      </c>
      <c r="AA46">
        <v>110.110513</v>
      </c>
      <c r="AB46">
        <v>0.29138199999999997</v>
      </c>
      <c r="AC46">
        <v>43.574964000000001</v>
      </c>
      <c r="AD46" s="1">
        <v>293</v>
      </c>
      <c r="AE46">
        <v>5</v>
      </c>
      <c r="AF46">
        <v>911</v>
      </c>
      <c r="AG46">
        <v>88</v>
      </c>
      <c r="AH46">
        <v>16.512309999999999</v>
      </c>
      <c r="AI46">
        <v>381.5</v>
      </c>
      <c r="AJ46">
        <v>31.9</v>
      </c>
      <c r="AK46">
        <v>8</v>
      </c>
      <c r="AL46">
        <v>2978</v>
      </c>
      <c r="AM46" t="s">
        <v>371</v>
      </c>
      <c r="AN46" t="s">
        <v>733</v>
      </c>
      <c r="AO46">
        <v>1818.1790000000001</v>
      </c>
      <c r="AR46" t="s">
        <v>120</v>
      </c>
      <c r="AS46" t="s">
        <v>121</v>
      </c>
      <c r="AT46" t="s">
        <v>228</v>
      </c>
      <c r="AU46" t="s">
        <v>370</v>
      </c>
      <c r="AV46" t="s">
        <v>48</v>
      </c>
      <c r="AW46">
        <v>1</v>
      </c>
      <c r="BB46">
        <v>0.80954545454545446</v>
      </c>
      <c r="BC46" t="s">
        <v>67</v>
      </c>
      <c r="BF46" t="s">
        <v>120</v>
      </c>
      <c r="BG46" s="5" t="s">
        <v>121</v>
      </c>
      <c r="BH46" t="s">
        <v>370</v>
      </c>
      <c r="BI46">
        <v>711</v>
      </c>
      <c r="BJ46">
        <v>1</v>
      </c>
      <c r="BK46" t="s">
        <v>228</v>
      </c>
      <c r="BL46" t="s">
        <v>185</v>
      </c>
      <c r="BM46">
        <v>0.80954545454545446</v>
      </c>
      <c r="BN46" t="s">
        <v>67</v>
      </c>
      <c r="BO46" t="s">
        <v>190</v>
      </c>
      <c r="BP46">
        <v>1818.1790000000001</v>
      </c>
    </row>
    <row r="47" spans="1:68" ht="16.5">
      <c r="A47" s="127" t="str">
        <f t="shared" si="18"/>
        <v>해성운수</v>
      </c>
      <c r="B47" s="128" t="str">
        <f t="shared" si="19"/>
        <v>문순례</v>
      </c>
      <c r="C47" s="129" t="str">
        <f t="shared" si="20"/>
        <v>D</v>
      </c>
      <c r="D47" s="130">
        <f t="shared" si="21"/>
        <v>0.82079999999999997</v>
      </c>
      <c r="E47" s="131">
        <f t="shared" si="22"/>
        <v>3674</v>
      </c>
      <c r="F47" s="132" t="str">
        <f t="shared" si="23"/>
        <v>560</v>
      </c>
      <c r="G47" s="133" t="str">
        <f t="shared" si="24"/>
        <v>71바5817</v>
      </c>
      <c r="H47" s="134">
        <f t="shared" si="25"/>
        <v>1</v>
      </c>
      <c r="I47" s="135">
        <f t="shared" si="26"/>
        <v>1622.0809999999999</v>
      </c>
      <c r="J47" s="136">
        <f t="shared" si="27"/>
        <v>2.0075110072692068E-2</v>
      </c>
      <c r="K47" s="136">
        <f t="shared" si="28"/>
        <v>0.41058560502587427</v>
      </c>
      <c r="L47" s="136">
        <f t="shared" si="29"/>
        <v>0.17570022705401273</v>
      </c>
      <c r="M47" s="137">
        <f t="shared" si="30"/>
        <v>6.6669999999999998</v>
      </c>
      <c r="N47" s="138">
        <f t="shared" si="31"/>
        <v>0</v>
      </c>
      <c r="O47" s="138">
        <f t="shared" si="32"/>
        <v>0.24659680990036875</v>
      </c>
      <c r="P47" s="233">
        <f t="shared" si="33"/>
        <v>203</v>
      </c>
      <c r="Q47" s="234">
        <f t="shared" si="34"/>
        <v>0</v>
      </c>
      <c r="R47" s="234">
        <f t="shared" si="35"/>
        <v>4</v>
      </c>
      <c r="T47">
        <v>534</v>
      </c>
      <c r="U47">
        <v>3674</v>
      </c>
      <c r="V47" t="s">
        <v>372</v>
      </c>
      <c r="W47">
        <v>1622.0809999999999</v>
      </c>
      <c r="X47">
        <v>790.41</v>
      </c>
      <c r="Y47">
        <v>2.052</v>
      </c>
      <c r="Z47">
        <v>6.6669999999999998</v>
      </c>
      <c r="AA47">
        <v>176.736615</v>
      </c>
      <c r="AB47">
        <v>3.5480070000000001</v>
      </c>
      <c r="AC47">
        <v>72.565510000000003</v>
      </c>
      <c r="AD47" s="1">
        <v>285</v>
      </c>
      <c r="AE47">
        <v>0</v>
      </c>
      <c r="AF47">
        <v>4</v>
      </c>
      <c r="AG47">
        <v>60</v>
      </c>
      <c r="AH47">
        <v>9.177956</v>
      </c>
      <c r="AI47">
        <v>0</v>
      </c>
      <c r="AJ47">
        <v>0</v>
      </c>
      <c r="AK47">
        <v>203</v>
      </c>
      <c r="AL47">
        <v>35144</v>
      </c>
      <c r="AM47" t="s">
        <v>373</v>
      </c>
      <c r="AN47" t="s">
        <v>734</v>
      </c>
      <c r="AO47">
        <v>1622.0809999999999</v>
      </c>
      <c r="AR47" t="s">
        <v>120</v>
      </c>
      <c r="AS47" t="s">
        <v>125</v>
      </c>
      <c r="AT47" t="s">
        <v>265</v>
      </c>
      <c r="AU47" t="s">
        <v>372</v>
      </c>
      <c r="AV47" t="s">
        <v>48</v>
      </c>
      <c r="AW47">
        <v>1</v>
      </c>
      <c r="BB47">
        <v>0.82079999999999997</v>
      </c>
      <c r="BC47" t="s">
        <v>67</v>
      </c>
      <c r="BF47" t="s">
        <v>120</v>
      </c>
      <c r="BG47" s="5" t="s">
        <v>125</v>
      </c>
      <c r="BH47" t="s">
        <v>372</v>
      </c>
      <c r="BI47">
        <v>3674</v>
      </c>
      <c r="BJ47">
        <v>1</v>
      </c>
      <c r="BK47" t="s">
        <v>265</v>
      </c>
      <c r="BL47" t="s">
        <v>185</v>
      </c>
      <c r="BM47">
        <v>0.82079999999999997</v>
      </c>
      <c r="BN47" t="s">
        <v>67</v>
      </c>
      <c r="BO47" t="s">
        <v>190</v>
      </c>
      <c r="BP47">
        <v>1622.0809999999999</v>
      </c>
    </row>
    <row r="48" spans="1:68" ht="16.5">
      <c r="A48" s="110" t="str">
        <f t="shared" si="18"/>
        <v>해성운수</v>
      </c>
      <c r="B48" s="111" t="str">
        <f t="shared" si="19"/>
        <v>문연균</v>
      </c>
      <c r="C48" s="112" t="str">
        <f t="shared" si="20"/>
        <v>D</v>
      </c>
      <c r="D48" s="113">
        <f t="shared" si="21"/>
        <v>0.84142857142857141</v>
      </c>
      <c r="E48" s="114">
        <f t="shared" si="22"/>
        <v>9118</v>
      </c>
      <c r="F48" s="115" t="str">
        <f t="shared" si="23"/>
        <v>514-1</v>
      </c>
      <c r="G48" s="116" t="str">
        <f t="shared" si="24"/>
        <v>71바5788</v>
      </c>
      <c r="H48" s="117">
        <f t="shared" si="25"/>
        <v>1</v>
      </c>
      <c r="I48" s="118">
        <f t="shared" si="26"/>
        <v>511.858</v>
      </c>
      <c r="J48" s="119">
        <f t="shared" si="27"/>
        <v>2.0847359158170764E-2</v>
      </c>
      <c r="K48" s="119">
        <f t="shared" si="28"/>
        <v>0.37244547870590816</v>
      </c>
      <c r="L48" s="119">
        <f t="shared" si="29"/>
        <v>0.24225468782357606</v>
      </c>
      <c r="M48" s="120">
        <f t="shared" si="30"/>
        <v>8.7050000000000001</v>
      </c>
      <c r="N48" s="121">
        <f t="shared" si="31"/>
        <v>0</v>
      </c>
      <c r="O48" s="121">
        <f t="shared" si="32"/>
        <v>15.824701382023921</v>
      </c>
      <c r="P48" s="235">
        <f t="shared" si="33"/>
        <v>3</v>
      </c>
      <c r="Q48" s="236">
        <f t="shared" si="34"/>
        <v>0</v>
      </c>
      <c r="R48" s="236">
        <f t="shared" si="35"/>
        <v>81</v>
      </c>
      <c r="T48">
        <v>534</v>
      </c>
      <c r="U48">
        <v>9118</v>
      </c>
      <c r="V48" t="s">
        <v>735</v>
      </c>
      <c r="W48">
        <v>511.858</v>
      </c>
      <c r="X48">
        <v>217.227</v>
      </c>
      <c r="Y48">
        <v>2.3559999999999999</v>
      </c>
      <c r="Z48">
        <v>8.7050000000000001</v>
      </c>
      <c r="AA48">
        <v>40.358589000000002</v>
      </c>
      <c r="AB48">
        <v>0.84136999999999995</v>
      </c>
      <c r="AC48">
        <v>15.031374</v>
      </c>
      <c r="AD48" s="1">
        <v>124</v>
      </c>
      <c r="AE48">
        <v>0</v>
      </c>
      <c r="AF48">
        <v>81</v>
      </c>
      <c r="AG48">
        <v>73</v>
      </c>
      <c r="AH48">
        <v>12.682752000000001</v>
      </c>
      <c r="AI48">
        <v>2.8</v>
      </c>
      <c r="AJ48">
        <v>0</v>
      </c>
      <c r="AK48">
        <v>3</v>
      </c>
      <c r="AL48">
        <v>350</v>
      </c>
      <c r="AM48" t="s">
        <v>736</v>
      </c>
      <c r="AN48" t="s">
        <v>737</v>
      </c>
      <c r="AO48">
        <v>511.858</v>
      </c>
      <c r="AR48" t="s">
        <v>120</v>
      </c>
      <c r="AS48" t="s">
        <v>122</v>
      </c>
      <c r="AT48" t="s">
        <v>650</v>
      </c>
      <c r="AU48" t="s">
        <v>735</v>
      </c>
      <c r="AV48" t="s">
        <v>48</v>
      </c>
      <c r="AW48">
        <v>1</v>
      </c>
      <c r="BB48">
        <v>0.84142857142857141</v>
      </c>
      <c r="BC48" t="s">
        <v>67</v>
      </c>
      <c r="BF48" t="s">
        <v>120</v>
      </c>
      <c r="BG48" s="5" t="s">
        <v>122</v>
      </c>
      <c r="BH48" t="s">
        <v>735</v>
      </c>
      <c r="BI48">
        <v>9118</v>
      </c>
      <c r="BJ48">
        <v>1</v>
      </c>
      <c r="BK48" t="s">
        <v>650</v>
      </c>
      <c r="BL48" t="s">
        <v>185</v>
      </c>
      <c r="BM48">
        <v>0.84142857142857141</v>
      </c>
      <c r="BN48" t="s">
        <v>67</v>
      </c>
      <c r="BO48" t="s">
        <v>190</v>
      </c>
      <c r="BP48">
        <v>511.858</v>
      </c>
    </row>
    <row r="49" spans="1:68" ht="16.5">
      <c r="A49" s="127" t="str">
        <f t="shared" si="18"/>
        <v>해성운수</v>
      </c>
      <c r="B49" s="128" t="str">
        <f t="shared" si="19"/>
        <v>박근우</v>
      </c>
      <c r="C49" s="129" t="str">
        <f t="shared" si="20"/>
        <v>C</v>
      </c>
      <c r="D49" s="130">
        <f t="shared" si="21"/>
        <v>0.86760000000000004</v>
      </c>
      <c r="E49" s="131">
        <f t="shared" si="22"/>
        <v>899</v>
      </c>
      <c r="F49" s="132" t="str">
        <f t="shared" si="23"/>
        <v>순환51</v>
      </c>
      <c r="G49" s="133" t="str">
        <f t="shared" si="24"/>
        <v>71바5769</v>
      </c>
      <c r="H49" s="134">
        <f t="shared" si="25"/>
        <v>1</v>
      </c>
      <c r="I49" s="135">
        <f t="shared" si="26"/>
        <v>740.04899999999998</v>
      </c>
      <c r="J49" s="136">
        <f t="shared" si="27"/>
        <v>3.3370350406911047E-2</v>
      </c>
      <c r="K49" s="136">
        <f t="shared" si="28"/>
        <v>0.36323597143093611</v>
      </c>
      <c r="L49" s="136">
        <f t="shared" si="29"/>
        <v>0.23241704265528365</v>
      </c>
      <c r="M49" s="137">
        <f t="shared" si="30"/>
        <v>9.5190000000000001</v>
      </c>
      <c r="N49" s="138">
        <f t="shared" si="31"/>
        <v>0</v>
      </c>
      <c r="O49" s="138">
        <f t="shared" si="32"/>
        <v>0.27025237518056239</v>
      </c>
      <c r="P49" s="233">
        <f t="shared" si="33"/>
        <v>2</v>
      </c>
      <c r="Q49" s="234">
        <f t="shared" si="34"/>
        <v>0</v>
      </c>
      <c r="R49" s="234">
        <f t="shared" si="35"/>
        <v>2</v>
      </c>
      <c r="T49">
        <v>534</v>
      </c>
      <c r="U49">
        <v>899</v>
      </c>
      <c r="V49" t="s">
        <v>738</v>
      </c>
      <c r="W49">
        <v>740.04899999999998</v>
      </c>
      <c r="X49">
        <v>341.161</v>
      </c>
      <c r="Y49">
        <v>2.169</v>
      </c>
      <c r="Z49">
        <v>9.5190000000000001</v>
      </c>
      <c r="AA49">
        <v>60.581054000000002</v>
      </c>
      <c r="AB49">
        <v>2.021611</v>
      </c>
      <c r="AC49">
        <v>22.005217999999999</v>
      </c>
      <c r="AD49" s="1">
        <v>172</v>
      </c>
      <c r="AE49">
        <v>0</v>
      </c>
      <c r="AF49">
        <v>2</v>
      </c>
      <c r="AG49">
        <v>66</v>
      </c>
      <c r="AH49">
        <v>12.215847999999999</v>
      </c>
      <c r="AI49">
        <v>1.4</v>
      </c>
      <c r="AJ49">
        <v>0</v>
      </c>
      <c r="AK49">
        <v>2</v>
      </c>
      <c r="AL49">
        <v>79</v>
      </c>
      <c r="AM49" t="s">
        <v>739</v>
      </c>
      <c r="AN49" t="s">
        <v>740</v>
      </c>
      <c r="AO49">
        <v>740.04899999999998</v>
      </c>
      <c r="AR49" t="s">
        <v>120</v>
      </c>
      <c r="AS49" t="s">
        <v>131</v>
      </c>
      <c r="AT49" t="s">
        <v>687</v>
      </c>
      <c r="AU49" t="s">
        <v>738</v>
      </c>
      <c r="AV49" t="s">
        <v>48</v>
      </c>
      <c r="AW49">
        <v>1</v>
      </c>
      <c r="BB49">
        <v>0.86760000000000004</v>
      </c>
      <c r="BC49" t="s">
        <v>69</v>
      </c>
      <c r="BF49" t="s">
        <v>120</v>
      </c>
      <c r="BG49" t="s">
        <v>131</v>
      </c>
      <c r="BH49" t="s">
        <v>738</v>
      </c>
      <c r="BI49">
        <v>899</v>
      </c>
      <c r="BJ49">
        <v>1</v>
      </c>
      <c r="BK49" t="s">
        <v>687</v>
      </c>
      <c r="BL49" t="s">
        <v>185</v>
      </c>
      <c r="BM49">
        <v>0.86760000000000004</v>
      </c>
      <c r="BN49" t="s">
        <v>69</v>
      </c>
      <c r="BO49" t="s">
        <v>188</v>
      </c>
      <c r="BP49">
        <v>740.04899999999998</v>
      </c>
    </row>
    <row r="50" spans="1:68" ht="16.5">
      <c r="A50" s="110" t="str">
        <f t="shared" si="18"/>
        <v>해성운수</v>
      </c>
      <c r="B50" s="111" t="str">
        <f t="shared" si="19"/>
        <v>박선영</v>
      </c>
      <c r="C50" s="112" t="str">
        <f t="shared" si="20"/>
        <v>D</v>
      </c>
      <c r="D50" s="113">
        <f t="shared" si="21"/>
        <v>0.81247638588640003</v>
      </c>
      <c r="E50" s="114">
        <f t="shared" si="22"/>
        <v>2835</v>
      </c>
      <c r="F50" s="115" t="str">
        <f t="shared" si="23"/>
        <v>557</v>
      </c>
      <c r="G50" s="116" t="str">
        <f t="shared" si="24"/>
        <v>70바3890</v>
      </c>
      <c r="H50" s="117">
        <f t="shared" si="25"/>
        <v>2</v>
      </c>
      <c r="I50" s="118">
        <f t="shared" si="26"/>
        <v>1609.3129999999999</v>
      </c>
      <c r="J50" s="119">
        <f t="shared" si="27"/>
        <v>1.0323907571040966E-2</v>
      </c>
      <c r="K50" s="119">
        <f t="shared" si="28"/>
        <v>0.54896823484106483</v>
      </c>
      <c r="L50" s="119">
        <f t="shared" si="29"/>
        <v>0.24668911516901934</v>
      </c>
      <c r="M50" s="120">
        <f t="shared" si="30"/>
        <v>12.798</v>
      </c>
      <c r="N50" s="121">
        <f t="shared" si="31"/>
        <v>1.1184896909426569</v>
      </c>
      <c r="O50" s="121">
        <f t="shared" si="32"/>
        <v>0.99421305861569498</v>
      </c>
      <c r="P50" s="235">
        <f t="shared" si="33"/>
        <v>302</v>
      </c>
      <c r="Q50" s="236">
        <f t="shared" si="34"/>
        <v>18</v>
      </c>
      <c r="R50" s="236">
        <f t="shared" si="35"/>
        <v>16</v>
      </c>
      <c r="T50">
        <v>534</v>
      </c>
      <c r="U50">
        <v>2835</v>
      </c>
      <c r="V50" t="s">
        <v>374</v>
      </c>
      <c r="W50">
        <v>1609.3130000000001</v>
      </c>
      <c r="X50">
        <v>495.351</v>
      </c>
      <c r="Y50">
        <v>3.2490000000000001</v>
      </c>
      <c r="Z50">
        <v>12.798</v>
      </c>
      <c r="AA50">
        <v>200.28831</v>
      </c>
      <c r="AB50">
        <v>2.067758</v>
      </c>
      <c r="AC50">
        <v>109.95192</v>
      </c>
      <c r="AD50" s="1">
        <v>397</v>
      </c>
      <c r="AE50">
        <v>18</v>
      </c>
      <c r="AF50">
        <v>16</v>
      </c>
      <c r="AG50">
        <v>76</v>
      </c>
      <c r="AH50">
        <v>8.0349819999999994</v>
      </c>
      <c r="AI50">
        <v>105</v>
      </c>
      <c r="AJ50">
        <v>0</v>
      </c>
      <c r="AK50">
        <v>302</v>
      </c>
      <c r="AL50">
        <v>90612</v>
      </c>
      <c r="AM50" t="s">
        <v>375</v>
      </c>
      <c r="AN50" t="s">
        <v>741</v>
      </c>
      <c r="AO50">
        <v>1532.684</v>
      </c>
      <c r="AR50" t="s">
        <v>120</v>
      </c>
      <c r="AS50" t="s">
        <v>124</v>
      </c>
      <c r="AT50" t="s">
        <v>260</v>
      </c>
      <c r="AU50" t="s">
        <v>374</v>
      </c>
      <c r="AV50" t="s">
        <v>205</v>
      </c>
      <c r="AW50">
        <v>2</v>
      </c>
      <c r="BB50">
        <v>0.81247638588640003</v>
      </c>
      <c r="BC50" t="s">
        <v>67</v>
      </c>
      <c r="BF50" t="s">
        <v>120</v>
      </c>
      <c r="BG50" s="5" t="s">
        <v>124</v>
      </c>
      <c r="BH50" t="s">
        <v>374</v>
      </c>
      <c r="BI50">
        <v>2835</v>
      </c>
      <c r="BJ50">
        <v>2</v>
      </c>
      <c r="BK50" t="s">
        <v>260</v>
      </c>
      <c r="BL50" t="s">
        <v>259</v>
      </c>
      <c r="BM50">
        <v>0.81247638588640003</v>
      </c>
      <c r="BN50" t="s">
        <v>67</v>
      </c>
      <c r="BO50" t="s">
        <v>190</v>
      </c>
      <c r="BP50">
        <v>1609.3129999999999</v>
      </c>
    </row>
    <row r="51" spans="1:68" ht="16.5">
      <c r="A51" s="127" t="str">
        <f t="shared" si="18"/>
        <v>해성운수</v>
      </c>
      <c r="B51" s="128" t="str">
        <f t="shared" si="19"/>
        <v>박성원</v>
      </c>
      <c r="C51" s="129" t="str">
        <f t="shared" si="20"/>
        <v>B</v>
      </c>
      <c r="D51" s="130">
        <f t="shared" si="21"/>
        <v>0.92814814814814806</v>
      </c>
      <c r="E51" s="131">
        <f t="shared" si="22"/>
        <v>15</v>
      </c>
      <c r="F51" s="132" t="str">
        <f t="shared" si="23"/>
        <v>579</v>
      </c>
      <c r="G51" s="133" t="str">
        <f t="shared" si="24"/>
        <v>71바5797</v>
      </c>
      <c r="H51" s="134">
        <f t="shared" si="25"/>
        <v>1</v>
      </c>
      <c r="I51" s="135">
        <f t="shared" si="26"/>
        <v>1532.0619999999999</v>
      </c>
      <c r="J51" s="136">
        <f t="shared" si="27"/>
        <v>8.7743864458446098E-3</v>
      </c>
      <c r="K51" s="136">
        <f t="shared" si="28"/>
        <v>0.41317019350756179</v>
      </c>
      <c r="L51" s="136">
        <f t="shared" si="29"/>
        <v>0.34789714776556041</v>
      </c>
      <c r="M51" s="137">
        <f t="shared" si="30"/>
        <v>4.5170000000000003</v>
      </c>
      <c r="N51" s="138">
        <f t="shared" si="31"/>
        <v>0</v>
      </c>
      <c r="O51" s="138">
        <f t="shared" si="32"/>
        <v>1.0443441583956785</v>
      </c>
      <c r="P51" s="233">
        <f t="shared" si="33"/>
        <v>17</v>
      </c>
      <c r="Q51" s="234">
        <f t="shared" si="34"/>
        <v>0</v>
      </c>
      <c r="R51" s="234">
        <f t="shared" si="35"/>
        <v>16</v>
      </c>
      <c r="T51">
        <v>534</v>
      </c>
      <c r="U51">
        <v>15</v>
      </c>
      <c r="V51" t="s">
        <v>376</v>
      </c>
      <c r="W51">
        <v>1532.0619999999999</v>
      </c>
      <c r="X51">
        <v>305.702</v>
      </c>
      <c r="Y51">
        <v>5.0119999999999996</v>
      </c>
      <c r="Z51">
        <v>4.5170000000000003</v>
      </c>
      <c r="AA51">
        <v>130.870803</v>
      </c>
      <c r="AB51">
        <v>1.1483110000000001</v>
      </c>
      <c r="AC51">
        <v>54.071914999999997</v>
      </c>
      <c r="AD51" s="1">
        <v>533</v>
      </c>
      <c r="AE51">
        <v>0</v>
      </c>
      <c r="AF51">
        <v>16</v>
      </c>
      <c r="AG51">
        <v>70</v>
      </c>
      <c r="AH51">
        <v>11.706675000000001</v>
      </c>
      <c r="AI51">
        <v>8.4</v>
      </c>
      <c r="AJ51">
        <v>0</v>
      </c>
      <c r="AK51">
        <v>17</v>
      </c>
      <c r="AL51">
        <v>11092</v>
      </c>
      <c r="AM51" t="s">
        <v>377</v>
      </c>
      <c r="AN51" t="s">
        <v>742</v>
      </c>
      <c r="AO51">
        <v>1532.0619999999999</v>
      </c>
      <c r="AR51" t="s">
        <v>120</v>
      </c>
      <c r="AS51" t="s">
        <v>129</v>
      </c>
      <c r="AT51" t="s">
        <v>279</v>
      </c>
      <c r="AU51" t="s">
        <v>376</v>
      </c>
      <c r="AV51" t="s">
        <v>205</v>
      </c>
      <c r="AW51">
        <v>1</v>
      </c>
      <c r="BB51">
        <v>0.92814814814814806</v>
      </c>
      <c r="BC51" t="s">
        <v>68</v>
      </c>
      <c r="BF51" t="s">
        <v>120</v>
      </c>
      <c r="BG51" t="s">
        <v>129</v>
      </c>
      <c r="BH51" t="s">
        <v>376</v>
      </c>
      <c r="BI51">
        <v>15</v>
      </c>
      <c r="BJ51">
        <v>1</v>
      </c>
      <c r="BK51" t="s">
        <v>279</v>
      </c>
      <c r="BL51" t="s">
        <v>185</v>
      </c>
      <c r="BM51">
        <v>0.92814814814814806</v>
      </c>
      <c r="BN51" t="s">
        <v>68</v>
      </c>
      <c r="BO51" t="s">
        <v>186</v>
      </c>
      <c r="BP51">
        <v>1532.0619999999999</v>
      </c>
    </row>
    <row r="52" spans="1:68" ht="16.5">
      <c r="A52" s="110" t="str">
        <f t="shared" si="18"/>
        <v>해성운수</v>
      </c>
      <c r="B52" s="111" t="str">
        <f t="shared" si="19"/>
        <v>박승욱</v>
      </c>
      <c r="C52" s="112" t="str">
        <f t="shared" si="20"/>
        <v>A</v>
      </c>
      <c r="D52" s="113">
        <f t="shared" si="21"/>
        <v>0.98322033435750089</v>
      </c>
      <c r="E52" s="114">
        <f t="shared" si="22"/>
        <v>6667</v>
      </c>
      <c r="F52" s="115" t="str">
        <f t="shared" si="23"/>
        <v>24</v>
      </c>
      <c r="G52" s="116" t="str">
        <f t="shared" si="24"/>
        <v>70바3879</v>
      </c>
      <c r="H52" s="117">
        <f t="shared" si="25"/>
        <v>2</v>
      </c>
      <c r="I52" s="118">
        <f t="shared" si="26"/>
        <v>2464.2849999999999</v>
      </c>
      <c r="J52" s="119">
        <f t="shared" si="27"/>
        <v>1.6659278487914524E-2</v>
      </c>
      <c r="K52" s="119">
        <f t="shared" si="28"/>
        <v>0.36804117205634745</v>
      </c>
      <c r="L52" s="119">
        <f t="shared" si="29"/>
        <v>0.22034788995591015</v>
      </c>
      <c r="M52" s="120">
        <f t="shared" si="30"/>
        <v>12.512</v>
      </c>
      <c r="N52" s="121">
        <f t="shared" si="31"/>
        <v>0.28405805335016043</v>
      </c>
      <c r="O52" s="121">
        <f t="shared" si="32"/>
        <v>3.1246385868517645</v>
      </c>
      <c r="P52" s="235">
        <f t="shared" si="33"/>
        <v>20</v>
      </c>
      <c r="Q52" s="236">
        <f t="shared" si="34"/>
        <v>7</v>
      </c>
      <c r="R52" s="236">
        <f t="shared" si="35"/>
        <v>77</v>
      </c>
      <c r="T52">
        <v>534</v>
      </c>
      <c r="U52">
        <v>6667</v>
      </c>
      <c r="V52" t="s">
        <v>378</v>
      </c>
      <c r="W52">
        <v>2464.2849999999999</v>
      </c>
      <c r="X52">
        <v>1086.7470000000001</v>
      </c>
      <c r="Y52">
        <v>2.2679999999999998</v>
      </c>
      <c r="Z52">
        <v>12.512</v>
      </c>
      <c r="AA52">
        <v>163.52022700000001</v>
      </c>
      <c r="AB52">
        <v>2.724129</v>
      </c>
      <c r="AC52">
        <v>60.182175999999998</v>
      </c>
      <c r="AD52" s="1">
        <v>543</v>
      </c>
      <c r="AE52">
        <v>7</v>
      </c>
      <c r="AF52">
        <v>77</v>
      </c>
      <c r="AG52">
        <v>71</v>
      </c>
      <c r="AH52">
        <v>15.070214999999999</v>
      </c>
      <c r="AI52">
        <v>89.2</v>
      </c>
      <c r="AJ52">
        <v>0</v>
      </c>
      <c r="AK52">
        <v>20</v>
      </c>
      <c r="AL52">
        <v>7057</v>
      </c>
      <c r="AM52" t="s">
        <v>379</v>
      </c>
      <c r="AN52" t="s">
        <v>743</v>
      </c>
      <c r="AO52">
        <v>2331.375</v>
      </c>
      <c r="AR52" t="s">
        <v>120</v>
      </c>
      <c r="AS52" t="s">
        <v>121</v>
      </c>
      <c r="AT52" t="s">
        <v>239</v>
      </c>
      <c r="AU52" t="s">
        <v>378</v>
      </c>
      <c r="AV52" t="s">
        <v>48</v>
      </c>
      <c r="AW52">
        <v>2</v>
      </c>
      <c r="BB52">
        <v>0.98322033435750089</v>
      </c>
      <c r="BC52" t="s">
        <v>66</v>
      </c>
      <c r="BF52" t="s">
        <v>120</v>
      </c>
      <c r="BG52" t="s">
        <v>121</v>
      </c>
      <c r="BH52" t="s">
        <v>378</v>
      </c>
      <c r="BI52">
        <v>6667</v>
      </c>
      <c r="BJ52">
        <v>2</v>
      </c>
      <c r="BK52" t="s">
        <v>239</v>
      </c>
      <c r="BL52" t="s">
        <v>215</v>
      </c>
      <c r="BM52">
        <v>0.98322033435750089</v>
      </c>
      <c r="BN52" t="s">
        <v>66</v>
      </c>
      <c r="BO52" t="s">
        <v>189</v>
      </c>
      <c r="BP52">
        <v>2464.2849999999999</v>
      </c>
    </row>
    <row r="53" spans="1:68" ht="16.5">
      <c r="A53" s="127" t="str">
        <f t="shared" si="18"/>
        <v>해성운수</v>
      </c>
      <c r="B53" s="128" t="str">
        <f t="shared" si="19"/>
        <v>박승철</v>
      </c>
      <c r="C53" s="129" t="str">
        <f t="shared" si="20"/>
        <v>B</v>
      </c>
      <c r="D53" s="130">
        <f t="shared" si="21"/>
        <v>0.9305107944003066</v>
      </c>
      <c r="E53" s="131">
        <f t="shared" si="22"/>
        <v>3283</v>
      </c>
      <c r="F53" s="132" t="str">
        <f t="shared" si="23"/>
        <v>24</v>
      </c>
      <c r="G53" s="133" t="str">
        <f t="shared" si="24"/>
        <v>70바3874</v>
      </c>
      <c r="H53" s="134">
        <f t="shared" si="25"/>
        <v>15</v>
      </c>
      <c r="I53" s="135">
        <f t="shared" si="26"/>
        <v>2729.3820000000001</v>
      </c>
      <c r="J53" s="136">
        <f t="shared" si="27"/>
        <v>2.7079297328233949E-2</v>
      </c>
      <c r="K53" s="136">
        <f t="shared" si="28"/>
        <v>0.3812350938563458</v>
      </c>
      <c r="L53" s="136">
        <f t="shared" si="29"/>
        <v>0.11980734100246869</v>
      </c>
      <c r="M53" s="137">
        <f t="shared" si="30"/>
        <v>14.808</v>
      </c>
      <c r="N53" s="138">
        <f t="shared" si="31"/>
        <v>0.18227333490574466</v>
      </c>
      <c r="O53" s="138">
        <f t="shared" si="32"/>
        <v>5.7962920500026796</v>
      </c>
      <c r="P53" s="233">
        <f t="shared" si="33"/>
        <v>34</v>
      </c>
      <c r="Q53" s="234">
        <f t="shared" si="34"/>
        <v>5</v>
      </c>
      <c r="R53" s="234">
        <f t="shared" si="35"/>
        <v>159</v>
      </c>
      <c r="T53">
        <v>534</v>
      </c>
      <c r="U53">
        <v>3283</v>
      </c>
      <c r="V53" t="s">
        <v>380</v>
      </c>
      <c r="W53">
        <v>2743.1329999999998</v>
      </c>
      <c r="X53">
        <v>1270.759</v>
      </c>
      <c r="Y53">
        <v>2.1589999999999998</v>
      </c>
      <c r="Z53">
        <v>14.808</v>
      </c>
      <c r="AA53">
        <v>177.368561</v>
      </c>
      <c r="AB53">
        <v>4.8030160000000004</v>
      </c>
      <c r="AC53">
        <v>67.619119999999995</v>
      </c>
      <c r="AD53" s="1">
        <v>327</v>
      </c>
      <c r="AE53">
        <v>5</v>
      </c>
      <c r="AF53">
        <v>159</v>
      </c>
      <c r="AG53">
        <v>85</v>
      </c>
      <c r="AH53">
        <v>15.465722</v>
      </c>
      <c r="AI53">
        <v>292.3</v>
      </c>
      <c r="AJ53">
        <v>4.2</v>
      </c>
      <c r="AK53">
        <v>34</v>
      </c>
      <c r="AL53">
        <v>18928</v>
      </c>
      <c r="AM53" t="s">
        <v>381</v>
      </c>
      <c r="AN53" t="s">
        <v>744</v>
      </c>
      <c r="AO53">
        <v>276.60399999999998</v>
      </c>
      <c r="AR53" t="s">
        <v>120</v>
      </c>
      <c r="AS53" t="s">
        <v>121</v>
      </c>
      <c r="AT53" t="s">
        <v>230</v>
      </c>
      <c r="AU53" t="s">
        <v>380</v>
      </c>
      <c r="AV53" t="s">
        <v>231</v>
      </c>
      <c r="AW53">
        <v>15</v>
      </c>
      <c r="BB53">
        <v>0.9305107944003066</v>
      </c>
      <c r="BC53" t="s">
        <v>68</v>
      </c>
      <c r="BF53" t="s">
        <v>120</v>
      </c>
      <c r="BG53" t="s">
        <v>121</v>
      </c>
      <c r="BH53" t="s">
        <v>380</v>
      </c>
      <c r="BI53">
        <v>3283</v>
      </c>
      <c r="BJ53">
        <v>15</v>
      </c>
      <c r="BK53" t="s">
        <v>230</v>
      </c>
      <c r="BL53" t="s">
        <v>227</v>
      </c>
      <c r="BM53">
        <v>0.9305107944003066</v>
      </c>
      <c r="BN53" t="s">
        <v>68</v>
      </c>
      <c r="BO53" t="s">
        <v>186</v>
      </c>
      <c r="BP53">
        <v>2729.3820000000001</v>
      </c>
    </row>
    <row r="54" spans="1:68" ht="16.5">
      <c r="A54" s="110" t="str">
        <f t="shared" si="18"/>
        <v>해성운수</v>
      </c>
      <c r="B54" s="111" t="str">
        <f t="shared" si="19"/>
        <v>박연태</v>
      </c>
      <c r="C54" s="112" t="str">
        <f t="shared" si="20"/>
        <v>D</v>
      </c>
      <c r="D54" s="113">
        <f t="shared" si="21"/>
        <v>0.81696704381082386</v>
      </c>
      <c r="E54" s="114">
        <f t="shared" si="22"/>
        <v>7788</v>
      </c>
      <c r="F54" s="115" t="str">
        <f t="shared" si="23"/>
        <v>24</v>
      </c>
      <c r="G54" s="116" t="str">
        <f t="shared" si="24"/>
        <v>70바3875</v>
      </c>
      <c r="H54" s="117">
        <f t="shared" si="25"/>
        <v>3</v>
      </c>
      <c r="I54" s="118">
        <f t="shared" si="26"/>
        <v>2631.7350000000001</v>
      </c>
      <c r="J54" s="119">
        <f t="shared" si="27"/>
        <v>1.2597246115012279E-2</v>
      </c>
      <c r="K54" s="119">
        <f t="shared" si="28"/>
        <v>0.46319128007053051</v>
      </c>
      <c r="L54" s="119">
        <f t="shared" si="29"/>
        <v>0.13109222623098449</v>
      </c>
      <c r="M54" s="120">
        <f t="shared" si="30"/>
        <v>16.940999999999999</v>
      </c>
      <c r="N54" s="121">
        <f t="shared" si="31"/>
        <v>0.68395944120513652</v>
      </c>
      <c r="O54" s="121">
        <f t="shared" si="32"/>
        <v>33.324023885383596</v>
      </c>
      <c r="P54" s="235">
        <f t="shared" si="33"/>
        <v>111</v>
      </c>
      <c r="Q54" s="236">
        <f t="shared" si="34"/>
        <v>18</v>
      </c>
      <c r="R54" s="236">
        <f t="shared" si="35"/>
        <v>877</v>
      </c>
      <c r="T54">
        <v>534</v>
      </c>
      <c r="U54">
        <v>7788</v>
      </c>
      <c r="V54" t="s">
        <v>382</v>
      </c>
      <c r="W54">
        <v>2631.7350000000001</v>
      </c>
      <c r="X54">
        <v>1401.519</v>
      </c>
      <c r="Y54">
        <v>1.8779999999999999</v>
      </c>
      <c r="Z54">
        <v>16.940999999999999</v>
      </c>
      <c r="AA54">
        <v>186.12774400000001</v>
      </c>
      <c r="AB54">
        <v>2.344697</v>
      </c>
      <c r="AC54">
        <v>86.212748000000005</v>
      </c>
      <c r="AD54" s="1">
        <v>345</v>
      </c>
      <c r="AE54">
        <v>18</v>
      </c>
      <c r="AF54">
        <v>877</v>
      </c>
      <c r="AG54">
        <v>86</v>
      </c>
      <c r="AH54">
        <v>14.139402</v>
      </c>
      <c r="AI54">
        <v>1508.8</v>
      </c>
      <c r="AJ54">
        <v>10.4</v>
      </c>
      <c r="AK54">
        <v>111</v>
      </c>
      <c r="AL54">
        <v>70119</v>
      </c>
      <c r="AM54" t="s">
        <v>383</v>
      </c>
      <c r="AN54" t="s">
        <v>745</v>
      </c>
      <c r="AO54">
        <v>2388.9870000000001</v>
      </c>
      <c r="AR54" t="s">
        <v>120</v>
      </c>
      <c r="AS54" t="s">
        <v>121</v>
      </c>
      <c r="AT54" t="s">
        <v>233</v>
      </c>
      <c r="AU54" t="s">
        <v>382</v>
      </c>
      <c r="AV54" t="s">
        <v>231</v>
      </c>
      <c r="AW54">
        <v>3</v>
      </c>
      <c r="BB54">
        <v>0.81696704381082386</v>
      </c>
      <c r="BC54" t="s">
        <v>67</v>
      </c>
      <c r="BF54" t="s">
        <v>120</v>
      </c>
      <c r="BG54" t="s">
        <v>121</v>
      </c>
      <c r="BH54" t="s">
        <v>382</v>
      </c>
      <c r="BI54">
        <v>7788</v>
      </c>
      <c r="BJ54">
        <v>3</v>
      </c>
      <c r="BK54" t="s">
        <v>233</v>
      </c>
      <c r="BL54" t="s">
        <v>241</v>
      </c>
      <c r="BM54">
        <v>0.81696704381082386</v>
      </c>
      <c r="BN54" t="s">
        <v>67</v>
      </c>
      <c r="BO54" t="s">
        <v>190</v>
      </c>
      <c r="BP54">
        <v>2631.7350000000001</v>
      </c>
    </row>
    <row r="55" spans="1:68" ht="16.5">
      <c r="A55" s="127" t="str">
        <f t="shared" si="18"/>
        <v>해성운수</v>
      </c>
      <c r="B55" s="128" t="str">
        <f t="shared" si="19"/>
        <v>박용출</v>
      </c>
      <c r="C55" s="129" t="str">
        <f t="shared" si="20"/>
        <v>F</v>
      </c>
      <c r="D55" s="130">
        <f t="shared" si="21"/>
        <v>0.74220958824094752</v>
      </c>
      <c r="E55" s="131">
        <f t="shared" si="22"/>
        <v>5447</v>
      </c>
      <c r="F55" s="132" t="str">
        <f t="shared" si="23"/>
        <v>514-1</v>
      </c>
      <c r="G55" s="133" t="str">
        <f t="shared" si="24"/>
        <v>71바5763</v>
      </c>
      <c r="H55" s="134">
        <f t="shared" si="25"/>
        <v>2</v>
      </c>
      <c r="I55" s="135">
        <f t="shared" si="26"/>
        <v>1875.6120000000001</v>
      </c>
      <c r="J55" s="136">
        <f t="shared" si="27"/>
        <v>1.7420319722924949E-2</v>
      </c>
      <c r="K55" s="136">
        <f t="shared" si="28"/>
        <v>0.3754146468217161</v>
      </c>
      <c r="L55" s="136">
        <f t="shared" si="29"/>
        <v>7.2509666178292742E-2</v>
      </c>
      <c r="M55" s="137">
        <f t="shared" si="30"/>
        <v>10.975</v>
      </c>
      <c r="N55" s="138">
        <f t="shared" si="31"/>
        <v>0.26657965506725273</v>
      </c>
      <c r="O55" s="138">
        <f t="shared" si="32"/>
        <v>1.4395301373631646</v>
      </c>
      <c r="P55" s="233">
        <f t="shared" si="33"/>
        <v>12</v>
      </c>
      <c r="Q55" s="234">
        <f t="shared" si="34"/>
        <v>5</v>
      </c>
      <c r="R55" s="234">
        <f t="shared" si="35"/>
        <v>27</v>
      </c>
      <c r="T55">
        <v>534</v>
      </c>
      <c r="U55">
        <v>5447</v>
      </c>
      <c r="V55" t="s">
        <v>384</v>
      </c>
      <c r="W55">
        <v>1875.6120000000001</v>
      </c>
      <c r="X55">
        <v>961.42600000000004</v>
      </c>
      <c r="Y55">
        <v>1.9510000000000001</v>
      </c>
      <c r="Z55">
        <v>10.975</v>
      </c>
      <c r="AA55">
        <v>154.030181</v>
      </c>
      <c r="AB55">
        <v>2.6832549999999999</v>
      </c>
      <c r="AC55">
        <v>57.825186000000002</v>
      </c>
      <c r="AD55" s="1">
        <v>136</v>
      </c>
      <c r="AE55">
        <v>5</v>
      </c>
      <c r="AF55">
        <v>27</v>
      </c>
      <c r="AG55">
        <v>68</v>
      </c>
      <c r="AH55">
        <v>12.176912</v>
      </c>
      <c r="AI55">
        <v>1.6</v>
      </c>
      <c r="AJ55">
        <v>0</v>
      </c>
      <c r="AK55">
        <v>12</v>
      </c>
      <c r="AL55">
        <v>1683</v>
      </c>
      <c r="AM55" t="s">
        <v>385</v>
      </c>
      <c r="AN55" t="s">
        <v>746</v>
      </c>
      <c r="AO55">
        <v>1586.213</v>
      </c>
      <c r="AR55" t="s">
        <v>120</v>
      </c>
      <c r="AS55" t="s">
        <v>122</v>
      </c>
      <c r="AT55" t="s">
        <v>251</v>
      </c>
      <c r="AU55" t="s">
        <v>384</v>
      </c>
      <c r="AV55" t="s">
        <v>48</v>
      </c>
      <c r="AW55">
        <v>2</v>
      </c>
      <c r="BB55">
        <v>0.74220958824094752</v>
      </c>
      <c r="BC55" t="s">
        <v>70</v>
      </c>
      <c r="BF55" t="s">
        <v>120</v>
      </c>
      <c r="BG55" t="s">
        <v>122</v>
      </c>
      <c r="BH55" t="s">
        <v>384</v>
      </c>
      <c r="BI55">
        <v>5447</v>
      </c>
      <c r="BJ55">
        <v>2</v>
      </c>
      <c r="BK55" t="s">
        <v>251</v>
      </c>
      <c r="BL55" t="s">
        <v>247</v>
      </c>
      <c r="BM55">
        <v>0.74220958824094752</v>
      </c>
      <c r="BN55" t="s">
        <v>70</v>
      </c>
      <c r="BO55" t="s">
        <v>203</v>
      </c>
      <c r="BP55">
        <v>1875.6120000000001</v>
      </c>
    </row>
    <row r="56" spans="1:68" ht="16.5">
      <c r="A56" s="110" t="str">
        <f t="shared" si="18"/>
        <v>해성운수</v>
      </c>
      <c r="B56" s="111" t="str">
        <f t="shared" si="19"/>
        <v>박용호</v>
      </c>
      <c r="C56" s="112" t="str">
        <f t="shared" si="20"/>
        <v>D</v>
      </c>
      <c r="D56" s="113">
        <f t="shared" si="21"/>
        <v>0.83636363636363631</v>
      </c>
      <c r="E56" s="114">
        <f t="shared" si="22"/>
        <v>4475</v>
      </c>
      <c r="F56" s="115" t="str">
        <f t="shared" si="23"/>
        <v>593</v>
      </c>
      <c r="G56" s="116" t="str">
        <f t="shared" si="24"/>
        <v>70바3808</v>
      </c>
      <c r="H56" s="117">
        <f t="shared" si="25"/>
        <v>1</v>
      </c>
      <c r="I56" s="118">
        <f t="shared" si="26"/>
        <v>1912.6130000000001</v>
      </c>
      <c r="J56" s="119">
        <f t="shared" si="27"/>
        <v>5.1643110203565762E-3</v>
      </c>
      <c r="K56" s="119">
        <f t="shared" si="28"/>
        <v>0.39707780297883771</v>
      </c>
      <c r="L56" s="119">
        <f t="shared" si="29"/>
        <v>5.3330182321253694E-2</v>
      </c>
      <c r="M56" s="120">
        <f t="shared" si="30"/>
        <v>7.1660000000000004</v>
      </c>
      <c r="N56" s="121">
        <f t="shared" si="31"/>
        <v>0.26142246235908673</v>
      </c>
      <c r="O56" s="121">
        <f t="shared" si="32"/>
        <v>1.2025433268517991</v>
      </c>
      <c r="P56" s="235">
        <f t="shared" si="33"/>
        <v>13</v>
      </c>
      <c r="Q56" s="236">
        <f t="shared" si="34"/>
        <v>5</v>
      </c>
      <c r="R56" s="236">
        <f t="shared" si="35"/>
        <v>23</v>
      </c>
      <c r="T56">
        <v>534</v>
      </c>
      <c r="U56">
        <v>4475</v>
      </c>
      <c r="V56" t="s">
        <v>386</v>
      </c>
      <c r="W56">
        <v>1912.6130000000001</v>
      </c>
      <c r="X56">
        <v>1039.453</v>
      </c>
      <c r="Y56">
        <v>1.84</v>
      </c>
      <c r="Z56">
        <v>7.1660000000000004</v>
      </c>
      <c r="AA56">
        <v>162.03904</v>
      </c>
      <c r="AB56">
        <v>0.83682000000000001</v>
      </c>
      <c r="AC56">
        <v>64.342106000000001</v>
      </c>
      <c r="AD56" s="1">
        <v>102</v>
      </c>
      <c r="AE56">
        <v>5</v>
      </c>
      <c r="AF56">
        <v>23</v>
      </c>
      <c r="AG56">
        <v>62</v>
      </c>
      <c r="AH56">
        <v>11.803407999999999</v>
      </c>
      <c r="AI56">
        <v>0</v>
      </c>
      <c r="AJ56">
        <v>0</v>
      </c>
      <c r="AK56">
        <v>13</v>
      </c>
      <c r="AL56">
        <v>729</v>
      </c>
      <c r="AM56" t="s">
        <v>387</v>
      </c>
      <c r="AN56" t="s">
        <v>747</v>
      </c>
      <c r="AO56">
        <v>1912.6130000000001</v>
      </c>
      <c r="AR56" t="s">
        <v>120</v>
      </c>
      <c r="AS56" t="s">
        <v>130</v>
      </c>
      <c r="AT56" t="s">
        <v>284</v>
      </c>
      <c r="AU56" t="s">
        <v>386</v>
      </c>
      <c r="AV56" t="s">
        <v>231</v>
      </c>
      <c r="AW56">
        <v>1</v>
      </c>
      <c r="BB56">
        <v>0.83636363636363631</v>
      </c>
      <c r="BC56" t="s">
        <v>67</v>
      </c>
      <c r="BF56" t="s">
        <v>120</v>
      </c>
      <c r="BG56" s="5" t="s">
        <v>130</v>
      </c>
      <c r="BH56" t="s">
        <v>386</v>
      </c>
      <c r="BI56">
        <v>4475</v>
      </c>
      <c r="BJ56">
        <v>1</v>
      </c>
      <c r="BK56" t="s">
        <v>284</v>
      </c>
      <c r="BL56" t="s">
        <v>185</v>
      </c>
      <c r="BM56">
        <v>0.83636363636363631</v>
      </c>
      <c r="BN56" t="s">
        <v>67</v>
      </c>
      <c r="BO56" t="s">
        <v>190</v>
      </c>
      <c r="BP56">
        <v>1912.6130000000001</v>
      </c>
    </row>
    <row r="57" spans="1:68" ht="16.5">
      <c r="A57" s="127" t="str">
        <f t="shared" si="18"/>
        <v>해성운수</v>
      </c>
      <c r="B57" s="128" t="str">
        <f t="shared" si="19"/>
        <v>박일우</v>
      </c>
      <c r="C57" s="129" t="str">
        <f t="shared" si="20"/>
        <v>D</v>
      </c>
      <c r="D57" s="130">
        <f t="shared" si="21"/>
        <v>0.8431998890384429</v>
      </c>
      <c r="E57" s="131">
        <f t="shared" si="22"/>
        <v>2770</v>
      </c>
      <c r="F57" s="132" t="str">
        <f t="shared" si="23"/>
        <v>24</v>
      </c>
      <c r="G57" s="133" t="str">
        <f t="shared" si="24"/>
        <v>70바3873</v>
      </c>
      <c r="H57" s="134">
        <f t="shared" si="25"/>
        <v>4</v>
      </c>
      <c r="I57" s="135">
        <f t="shared" si="26"/>
        <v>2056.4470000000001</v>
      </c>
      <c r="J57" s="136">
        <f t="shared" si="27"/>
        <v>3.1097028596946928E-2</v>
      </c>
      <c r="K57" s="136">
        <f t="shared" si="28"/>
        <v>0.43803552376902016</v>
      </c>
      <c r="L57" s="136">
        <f t="shared" si="29"/>
        <v>0.22563187867229254</v>
      </c>
      <c r="M57" s="137">
        <f t="shared" si="30"/>
        <v>15.586</v>
      </c>
      <c r="N57" s="138">
        <f t="shared" si="31"/>
        <v>0.34039292041078617</v>
      </c>
      <c r="O57" s="138">
        <f t="shared" si="32"/>
        <v>17.992197221712981</v>
      </c>
      <c r="P57" s="233">
        <f t="shared" si="33"/>
        <v>67</v>
      </c>
      <c r="Q57" s="234">
        <f t="shared" si="34"/>
        <v>7</v>
      </c>
      <c r="R57" s="234">
        <f t="shared" si="35"/>
        <v>370</v>
      </c>
      <c r="T57">
        <v>534</v>
      </c>
      <c r="U57">
        <v>2770</v>
      </c>
      <c r="V57" t="s">
        <v>388</v>
      </c>
      <c r="W57">
        <v>2056.4470000000001</v>
      </c>
      <c r="X57">
        <v>1062.403</v>
      </c>
      <c r="Y57">
        <v>1.9359999999999999</v>
      </c>
      <c r="Z57">
        <v>15.586</v>
      </c>
      <c r="AA57">
        <v>144.94886500000001</v>
      </c>
      <c r="AB57">
        <v>4.507479</v>
      </c>
      <c r="AC57">
        <v>63.492752000000003</v>
      </c>
      <c r="AD57" s="1">
        <v>464</v>
      </c>
      <c r="AE57">
        <v>7</v>
      </c>
      <c r="AF57">
        <v>370</v>
      </c>
      <c r="AG57">
        <v>87</v>
      </c>
      <c r="AH57">
        <v>14.187396</v>
      </c>
      <c r="AI57">
        <v>393.9</v>
      </c>
      <c r="AJ57">
        <v>30.2</v>
      </c>
      <c r="AK57">
        <v>67</v>
      </c>
      <c r="AL57">
        <v>41284</v>
      </c>
      <c r="AM57" t="s">
        <v>389</v>
      </c>
      <c r="AN57" t="s">
        <v>748</v>
      </c>
      <c r="AO57">
        <v>1771.643</v>
      </c>
      <c r="AR57" t="s">
        <v>120</v>
      </c>
      <c r="AS57" t="s">
        <v>121</v>
      </c>
      <c r="AT57" t="s">
        <v>229</v>
      </c>
      <c r="AU57" t="s">
        <v>388</v>
      </c>
      <c r="AV57" t="s">
        <v>48</v>
      </c>
      <c r="AW57">
        <v>4</v>
      </c>
      <c r="BB57">
        <v>0.8431998890384429</v>
      </c>
      <c r="BC57" t="s">
        <v>67</v>
      </c>
      <c r="BF57" t="s">
        <v>120</v>
      </c>
      <c r="BG57" t="s">
        <v>121</v>
      </c>
      <c r="BH57" t="s">
        <v>388</v>
      </c>
      <c r="BI57">
        <v>2770</v>
      </c>
      <c r="BJ57">
        <v>4</v>
      </c>
      <c r="BK57" t="s">
        <v>229</v>
      </c>
      <c r="BL57" t="s">
        <v>241</v>
      </c>
      <c r="BM57">
        <v>0.8431998890384429</v>
      </c>
      <c r="BN57" t="s">
        <v>67</v>
      </c>
      <c r="BO57" t="s">
        <v>190</v>
      </c>
      <c r="BP57">
        <v>2056.4470000000001</v>
      </c>
    </row>
    <row r="58" spans="1:68" ht="16.5">
      <c r="A58" s="110" t="str">
        <f t="shared" si="18"/>
        <v>해성운수</v>
      </c>
      <c r="B58" s="111" t="str">
        <f t="shared" si="19"/>
        <v>박재용</v>
      </c>
      <c r="C58" s="112" t="str">
        <f t="shared" si="20"/>
        <v>B</v>
      </c>
      <c r="D58" s="113">
        <f t="shared" si="21"/>
        <v>0.93225724717657876</v>
      </c>
      <c r="E58" s="114">
        <f t="shared" si="22"/>
        <v>4359</v>
      </c>
      <c r="F58" s="115" t="str">
        <f t="shared" si="23"/>
        <v>24</v>
      </c>
      <c r="G58" s="116" t="str">
        <f t="shared" si="24"/>
        <v>70바3875</v>
      </c>
      <c r="H58" s="117">
        <f t="shared" si="25"/>
        <v>4</v>
      </c>
      <c r="I58" s="118">
        <f t="shared" si="26"/>
        <v>2890.3340000000003</v>
      </c>
      <c r="J58" s="119">
        <f t="shared" si="27"/>
        <v>6.8722173602232218E-3</v>
      </c>
      <c r="K58" s="119">
        <f t="shared" si="28"/>
        <v>0.37342262075933691</v>
      </c>
      <c r="L58" s="119">
        <f t="shared" si="29"/>
        <v>0.16607077244359994</v>
      </c>
      <c r="M58" s="120">
        <f t="shared" si="30"/>
        <v>13.763</v>
      </c>
      <c r="N58" s="121">
        <f t="shared" si="31"/>
        <v>0.51897116388624986</v>
      </c>
      <c r="O58" s="121">
        <f t="shared" si="32"/>
        <v>12.52450408845483</v>
      </c>
      <c r="P58" s="235">
        <f t="shared" si="33"/>
        <v>14</v>
      </c>
      <c r="Q58" s="236">
        <f t="shared" si="34"/>
        <v>15</v>
      </c>
      <c r="R58" s="236">
        <f t="shared" si="35"/>
        <v>362</v>
      </c>
      <c r="T58">
        <v>534</v>
      </c>
      <c r="U58">
        <v>4359</v>
      </c>
      <c r="V58" t="s">
        <v>390</v>
      </c>
      <c r="W58">
        <v>2890.3339999999998</v>
      </c>
      <c r="X58">
        <v>1349.123</v>
      </c>
      <c r="Y58">
        <v>2.1419999999999999</v>
      </c>
      <c r="Z58">
        <v>13.763</v>
      </c>
      <c r="AA58">
        <v>174.08020400000001</v>
      </c>
      <c r="AB58">
        <v>1.1963170000000001</v>
      </c>
      <c r="AC58">
        <v>65.005486000000005</v>
      </c>
      <c r="AD58" s="1">
        <v>480</v>
      </c>
      <c r="AE58">
        <v>15</v>
      </c>
      <c r="AF58">
        <v>362</v>
      </c>
      <c r="AG58">
        <v>80</v>
      </c>
      <c r="AH58">
        <v>16.603460999999999</v>
      </c>
      <c r="AI58">
        <v>743.4</v>
      </c>
      <c r="AJ58">
        <v>0</v>
      </c>
      <c r="AK58">
        <v>14</v>
      </c>
      <c r="AL58">
        <v>3670</v>
      </c>
      <c r="AM58" t="s">
        <v>391</v>
      </c>
      <c r="AN58" t="s">
        <v>749</v>
      </c>
      <c r="AO58">
        <v>2518.5770000000002</v>
      </c>
      <c r="AR58" t="s">
        <v>120</v>
      </c>
      <c r="AS58" t="s">
        <v>121</v>
      </c>
      <c r="AT58" t="s">
        <v>233</v>
      </c>
      <c r="AU58" t="s">
        <v>390</v>
      </c>
      <c r="AV58" t="s">
        <v>231</v>
      </c>
      <c r="AW58">
        <v>4</v>
      </c>
      <c r="BB58">
        <v>0.93225724717657876</v>
      </c>
      <c r="BC58" t="s">
        <v>68</v>
      </c>
      <c r="BF58" t="s">
        <v>120</v>
      </c>
      <c r="BG58" t="s">
        <v>121</v>
      </c>
      <c r="BH58" t="s">
        <v>390</v>
      </c>
      <c r="BI58">
        <v>4359</v>
      </c>
      <c r="BJ58">
        <v>4</v>
      </c>
      <c r="BK58" t="s">
        <v>233</v>
      </c>
      <c r="BL58" t="s">
        <v>229</v>
      </c>
      <c r="BM58">
        <v>0.93225724717657876</v>
      </c>
      <c r="BN58" t="s">
        <v>68</v>
      </c>
      <c r="BO58" t="s">
        <v>186</v>
      </c>
      <c r="BP58">
        <v>2890.3340000000003</v>
      </c>
    </row>
    <row r="59" spans="1:68" ht="16.5">
      <c r="A59" s="127" t="str">
        <f t="shared" si="18"/>
        <v>해성운수</v>
      </c>
      <c r="B59" s="128" t="str">
        <f t="shared" si="19"/>
        <v>박종길</v>
      </c>
      <c r="C59" s="129" t="str">
        <f t="shared" si="20"/>
        <v>F</v>
      </c>
      <c r="D59" s="130">
        <f t="shared" si="21"/>
        <v>0.73745454545454547</v>
      </c>
      <c r="E59" s="131">
        <f t="shared" si="22"/>
        <v>7987</v>
      </c>
      <c r="F59" s="132" t="str">
        <f t="shared" si="23"/>
        <v>579</v>
      </c>
      <c r="G59" s="133" t="str">
        <f t="shared" si="24"/>
        <v>71바5814</v>
      </c>
      <c r="H59" s="134">
        <f t="shared" si="25"/>
        <v>1</v>
      </c>
      <c r="I59" s="135">
        <f t="shared" si="26"/>
        <v>1650.326</v>
      </c>
      <c r="J59" s="136">
        <f t="shared" si="27"/>
        <v>1.7888706047467087E-2</v>
      </c>
      <c r="K59" s="136">
        <f t="shared" si="28"/>
        <v>0.44576238977070642</v>
      </c>
      <c r="L59" s="136">
        <f t="shared" si="29"/>
        <v>0.31387737937837734</v>
      </c>
      <c r="M59" s="137">
        <f t="shared" si="30"/>
        <v>5.9649999999999999</v>
      </c>
      <c r="N59" s="138">
        <f t="shared" si="31"/>
        <v>0</v>
      </c>
      <c r="O59" s="138">
        <f t="shared" si="32"/>
        <v>1.9996049265417863</v>
      </c>
      <c r="P59" s="233">
        <f t="shared" si="33"/>
        <v>101</v>
      </c>
      <c r="Q59" s="234">
        <f t="shared" si="34"/>
        <v>0</v>
      </c>
      <c r="R59" s="234">
        <f t="shared" si="35"/>
        <v>33</v>
      </c>
      <c r="T59">
        <v>534</v>
      </c>
      <c r="U59">
        <v>7987</v>
      </c>
      <c r="V59" t="s">
        <v>392</v>
      </c>
      <c r="W59">
        <v>1650.326</v>
      </c>
      <c r="X59">
        <v>406.93099999999998</v>
      </c>
      <c r="Y59">
        <v>4.056</v>
      </c>
      <c r="Z59">
        <v>5.9649999999999999</v>
      </c>
      <c r="AA59">
        <v>173.85192599999999</v>
      </c>
      <c r="AB59">
        <v>3.1099860000000001</v>
      </c>
      <c r="AC59">
        <v>77.496650000000002</v>
      </c>
      <c r="AD59" s="1">
        <v>518</v>
      </c>
      <c r="AE59">
        <v>0</v>
      </c>
      <c r="AF59">
        <v>33</v>
      </c>
      <c r="AG59">
        <v>83</v>
      </c>
      <c r="AH59">
        <v>9.4927100000000006</v>
      </c>
      <c r="AI59">
        <v>79.5</v>
      </c>
      <c r="AJ59">
        <v>0</v>
      </c>
      <c r="AK59">
        <v>101</v>
      </c>
      <c r="AL59">
        <v>51233</v>
      </c>
      <c r="AM59" t="s">
        <v>393</v>
      </c>
      <c r="AN59" t="s">
        <v>750</v>
      </c>
      <c r="AO59">
        <v>1650.326</v>
      </c>
      <c r="AR59" t="s">
        <v>120</v>
      </c>
      <c r="AS59" t="s">
        <v>129</v>
      </c>
      <c r="AT59" t="s">
        <v>282</v>
      </c>
      <c r="AU59" t="s">
        <v>392</v>
      </c>
      <c r="AV59" t="s">
        <v>205</v>
      </c>
      <c r="AW59">
        <v>1</v>
      </c>
      <c r="BB59">
        <v>0.73745454545454547</v>
      </c>
      <c r="BC59" t="s">
        <v>70</v>
      </c>
      <c r="BF59" t="s">
        <v>120</v>
      </c>
      <c r="BG59" t="s">
        <v>129</v>
      </c>
      <c r="BH59" t="s">
        <v>392</v>
      </c>
      <c r="BI59">
        <v>7987</v>
      </c>
      <c r="BJ59">
        <v>1</v>
      </c>
      <c r="BK59" t="s">
        <v>282</v>
      </c>
      <c r="BL59" t="s">
        <v>185</v>
      </c>
      <c r="BM59">
        <v>0.73745454545454547</v>
      </c>
      <c r="BN59" t="s">
        <v>70</v>
      </c>
      <c r="BO59" t="s">
        <v>203</v>
      </c>
      <c r="BP59">
        <v>1650.326</v>
      </c>
    </row>
    <row r="60" spans="1:68" ht="16.5">
      <c r="A60" s="110" t="str">
        <f t="shared" si="18"/>
        <v>해성운수</v>
      </c>
      <c r="B60" s="111" t="str">
        <f t="shared" si="19"/>
        <v>박주철</v>
      </c>
      <c r="C60" s="112" t="str">
        <f t="shared" si="20"/>
        <v>B</v>
      </c>
      <c r="D60" s="113">
        <f t="shared" si="21"/>
        <v>0.91326119037275622</v>
      </c>
      <c r="E60" s="114">
        <f t="shared" si="22"/>
        <v>2781</v>
      </c>
      <c r="F60" s="115" t="str">
        <f t="shared" si="23"/>
        <v>24</v>
      </c>
      <c r="G60" s="116" t="str">
        <f t="shared" si="24"/>
        <v>70바3889</v>
      </c>
      <c r="H60" s="117">
        <f t="shared" si="25"/>
        <v>2</v>
      </c>
      <c r="I60" s="118">
        <f t="shared" si="26"/>
        <v>2716.4650000000001</v>
      </c>
      <c r="J60" s="119">
        <f t="shared" si="27"/>
        <v>3.9459702364175826E-3</v>
      </c>
      <c r="K60" s="119">
        <f t="shared" si="28"/>
        <v>0.45199272704296045</v>
      </c>
      <c r="L60" s="119">
        <f t="shared" si="29"/>
        <v>0.21498528418367252</v>
      </c>
      <c r="M60" s="120">
        <f t="shared" si="30"/>
        <v>14.374000000000001</v>
      </c>
      <c r="N60" s="121">
        <f t="shared" si="31"/>
        <v>0.40493803527746536</v>
      </c>
      <c r="O60" s="121">
        <f t="shared" si="32"/>
        <v>7.9515105109029562</v>
      </c>
      <c r="P60" s="235">
        <f t="shared" si="33"/>
        <v>121</v>
      </c>
      <c r="Q60" s="236">
        <f t="shared" si="34"/>
        <v>11</v>
      </c>
      <c r="R60" s="236">
        <f t="shared" si="35"/>
        <v>216</v>
      </c>
      <c r="T60">
        <v>534</v>
      </c>
      <c r="U60">
        <v>2781</v>
      </c>
      <c r="V60" t="s">
        <v>394</v>
      </c>
      <c r="W60">
        <v>2716.4650000000001</v>
      </c>
      <c r="X60">
        <v>1296.953</v>
      </c>
      <c r="Y60">
        <v>2.0939999999999999</v>
      </c>
      <c r="Z60">
        <v>14.374000000000001</v>
      </c>
      <c r="AA60">
        <v>198.36718300000001</v>
      </c>
      <c r="AB60">
        <v>0.78275099999999997</v>
      </c>
      <c r="AC60">
        <v>89.660523999999995</v>
      </c>
      <c r="AD60" s="1">
        <v>584</v>
      </c>
      <c r="AE60">
        <v>11</v>
      </c>
      <c r="AF60">
        <v>216</v>
      </c>
      <c r="AG60">
        <v>87</v>
      </c>
      <c r="AH60">
        <v>13.694125</v>
      </c>
      <c r="AI60">
        <v>365.9</v>
      </c>
      <c r="AJ60">
        <v>34.6</v>
      </c>
      <c r="AK60">
        <v>121</v>
      </c>
      <c r="AL60">
        <v>49011</v>
      </c>
      <c r="AM60" t="s">
        <v>395</v>
      </c>
      <c r="AN60" t="s">
        <v>751</v>
      </c>
      <c r="AO60">
        <v>2576.194</v>
      </c>
      <c r="AR60" t="s">
        <v>120</v>
      </c>
      <c r="AS60" t="s">
        <v>121</v>
      </c>
      <c r="AT60" t="s">
        <v>243</v>
      </c>
      <c r="AU60" t="s">
        <v>394</v>
      </c>
      <c r="AV60" t="s">
        <v>48</v>
      </c>
      <c r="AW60">
        <v>2</v>
      </c>
      <c r="BB60">
        <v>0.91326119037275622</v>
      </c>
      <c r="BC60" t="s">
        <v>68</v>
      </c>
      <c r="BF60" t="s">
        <v>120</v>
      </c>
      <c r="BG60" t="s">
        <v>121</v>
      </c>
      <c r="BH60" t="s">
        <v>394</v>
      </c>
      <c r="BI60">
        <v>2781</v>
      </c>
      <c r="BJ60">
        <v>2</v>
      </c>
      <c r="BK60" t="s">
        <v>243</v>
      </c>
      <c r="BL60" t="s">
        <v>225</v>
      </c>
      <c r="BM60">
        <v>0.91326119037275622</v>
      </c>
      <c r="BN60" t="s">
        <v>68</v>
      </c>
      <c r="BO60" t="s">
        <v>186</v>
      </c>
      <c r="BP60">
        <v>2716.4650000000001</v>
      </c>
    </row>
    <row r="61" spans="1:68" ht="16.5">
      <c r="A61" s="127" t="str">
        <f t="shared" si="18"/>
        <v>해성운수</v>
      </c>
      <c r="B61" s="128" t="str">
        <f t="shared" si="19"/>
        <v>박진택</v>
      </c>
      <c r="C61" s="129" t="str">
        <f t="shared" si="20"/>
        <v>C</v>
      </c>
      <c r="D61" s="130">
        <f t="shared" si="21"/>
        <v>0.88308374969605119</v>
      </c>
      <c r="E61" s="131">
        <f t="shared" si="22"/>
        <v>973</v>
      </c>
      <c r="F61" s="132" t="str">
        <f t="shared" si="23"/>
        <v>514-1</v>
      </c>
      <c r="G61" s="133" t="str">
        <f t="shared" si="24"/>
        <v>71바5765</v>
      </c>
      <c r="H61" s="134">
        <f t="shared" si="25"/>
        <v>4</v>
      </c>
      <c r="I61" s="135">
        <f t="shared" si="26"/>
        <v>1541.4269999999999</v>
      </c>
      <c r="J61" s="136">
        <f t="shared" si="27"/>
        <v>6.6746213608620819E-3</v>
      </c>
      <c r="K61" s="136">
        <f t="shared" si="28"/>
        <v>0.32602717954713756</v>
      </c>
      <c r="L61" s="136">
        <f t="shared" si="29"/>
        <v>8.1742437364857368E-2</v>
      </c>
      <c r="M61" s="137">
        <f t="shared" si="30"/>
        <v>10.052</v>
      </c>
      <c r="N61" s="138">
        <f t="shared" si="31"/>
        <v>0</v>
      </c>
      <c r="O61" s="138">
        <f t="shared" si="32"/>
        <v>0.45412465202698543</v>
      </c>
      <c r="P61" s="233">
        <f t="shared" si="33"/>
        <v>5</v>
      </c>
      <c r="Q61" s="234">
        <f t="shared" si="34"/>
        <v>0</v>
      </c>
      <c r="R61" s="234">
        <f t="shared" si="35"/>
        <v>7</v>
      </c>
      <c r="T61">
        <v>534</v>
      </c>
      <c r="U61">
        <v>973</v>
      </c>
      <c r="V61" t="s">
        <v>396</v>
      </c>
      <c r="W61">
        <v>1541.4269999999999</v>
      </c>
      <c r="X61">
        <v>646.53200000000004</v>
      </c>
      <c r="Y61">
        <v>2.3839999999999999</v>
      </c>
      <c r="Z61">
        <v>10.052</v>
      </c>
      <c r="AA61">
        <v>120.845207</v>
      </c>
      <c r="AB61">
        <v>0.80659599999999998</v>
      </c>
      <c r="AC61">
        <v>39.398822000000003</v>
      </c>
      <c r="AD61" s="1">
        <v>126</v>
      </c>
      <c r="AE61">
        <v>0</v>
      </c>
      <c r="AF61">
        <v>7</v>
      </c>
      <c r="AG61">
        <v>66</v>
      </c>
      <c r="AH61">
        <v>12.755383</v>
      </c>
      <c r="AI61">
        <v>16.399999999999999</v>
      </c>
      <c r="AJ61">
        <v>0</v>
      </c>
      <c r="AK61">
        <v>5</v>
      </c>
      <c r="AL61">
        <v>5168</v>
      </c>
      <c r="AM61" t="s">
        <v>397</v>
      </c>
      <c r="AN61" t="s">
        <v>752</v>
      </c>
      <c r="AO61">
        <v>1193.097</v>
      </c>
      <c r="AR61" t="s">
        <v>120</v>
      </c>
      <c r="AS61" t="s">
        <v>122</v>
      </c>
      <c r="AT61" t="s">
        <v>252</v>
      </c>
      <c r="AU61" t="s">
        <v>396</v>
      </c>
      <c r="AV61" t="s">
        <v>48</v>
      </c>
      <c r="AW61">
        <v>4</v>
      </c>
      <c r="BB61">
        <v>0.88308374969605119</v>
      </c>
      <c r="BC61" t="s">
        <v>69</v>
      </c>
      <c r="BF61" t="s">
        <v>120</v>
      </c>
      <c r="BG61" s="5" t="s">
        <v>122</v>
      </c>
      <c r="BH61" t="s">
        <v>396</v>
      </c>
      <c r="BI61">
        <v>973</v>
      </c>
      <c r="BJ61">
        <v>4</v>
      </c>
      <c r="BK61" t="s">
        <v>252</v>
      </c>
      <c r="BL61" t="s">
        <v>247</v>
      </c>
      <c r="BM61">
        <v>0.88308374969605119</v>
      </c>
      <c r="BN61" t="s">
        <v>69</v>
      </c>
      <c r="BO61" t="s">
        <v>188</v>
      </c>
      <c r="BP61">
        <v>1541.4269999999999</v>
      </c>
    </row>
    <row r="62" spans="1:68" ht="16.5">
      <c r="A62" s="110" t="str">
        <f t="shared" si="18"/>
        <v>해성운수</v>
      </c>
      <c r="B62" s="111" t="str">
        <f t="shared" si="19"/>
        <v>박진혁</v>
      </c>
      <c r="C62" s="112" t="str">
        <f t="shared" si="20"/>
        <v>D</v>
      </c>
      <c r="D62" s="113">
        <f t="shared" si="21"/>
        <v>0.80326444025294597</v>
      </c>
      <c r="E62" s="114">
        <f t="shared" si="22"/>
        <v>1891</v>
      </c>
      <c r="F62" s="115" t="str">
        <f t="shared" si="23"/>
        <v>24</v>
      </c>
      <c r="G62" s="116" t="str">
        <f t="shared" si="24"/>
        <v>70바3866</v>
      </c>
      <c r="H62" s="117">
        <f t="shared" si="25"/>
        <v>2</v>
      </c>
      <c r="I62" s="118">
        <f t="shared" si="26"/>
        <v>2180.529</v>
      </c>
      <c r="J62" s="119">
        <f t="shared" si="27"/>
        <v>3.1179152326231484E-2</v>
      </c>
      <c r="K62" s="119">
        <f t="shared" si="28"/>
        <v>0.37006144146185632</v>
      </c>
      <c r="L62" s="119">
        <f t="shared" si="29"/>
        <v>0.20407891846428092</v>
      </c>
      <c r="M62" s="120">
        <f t="shared" si="30"/>
        <v>14.759</v>
      </c>
      <c r="N62" s="121">
        <f t="shared" si="31"/>
        <v>0.49545019081588487</v>
      </c>
      <c r="O62" s="121">
        <f t="shared" si="32"/>
        <v>17.5209203843072</v>
      </c>
      <c r="P62" s="235">
        <f t="shared" si="33"/>
        <v>22</v>
      </c>
      <c r="Q62" s="236">
        <f t="shared" si="34"/>
        <v>11</v>
      </c>
      <c r="R62" s="236">
        <f t="shared" si="35"/>
        <v>389</v>
      </c>
      <c r="T62">
        <v>534</v>
      </c>
      <c r="U62">
        <v>1891</v>
      </c>
      <c r="V62" t="s">
        <v>398</v>
      </c>
      <c r="W62">
        <v>2220.203</v>
      </c>
      <c r="X62">
        <v>1255.328</v>
      </c>
      <c r="Y62">
        <v>1.7689999999999999</v>
      </c>
      <c r="Z62">
        <v>14.759</v>
      </c>
      <c r="AA62">
        <v>143.90689499999999</v>
      </c>
      <c r="AB62">
        <v>4.4868949999999996</v>
      </c>
      <c r="AC62">
        <v>53.254393</v>
      </c>
      <c r="AD62" s="1">
        <v>445</v>
      </c>
      <c r="AE62">
        <v>11</v>
      </c>
      <c r="AF62">
        <v>389</v>
      </c>
      <c r="AG62">
        <v>83</v>
      </c>
      <c r="AH62">
        <v>15.428051</v>
      </c>
      <c r="AI62">
        <v>319.8</v>
      </c>
      <c r="AJ62">
        <v>0</v>
      </c>
      <c r="AK62">
        <v>22</v>
      </c>
      <c r="AL62">
        <v>7979</v>
      </c>
      <c r="AM62" t="s">
        <v>399</v>
      </c>
      <c r="AN62" t="s">
        <v>753</v>
      </c>
      <c r="AO62">
        <v>2064.248</v>
      </c>
      <c r="AR62" t="s">
        <v>120</v>
      </c>
      <c r="AS62" t="s">
        <v>121</v>
      </c>
      <c r="AT62" t="s">
        <v>228</v>
      </c>
      <c r="AU62" t="s">
        <v>398</v>
      </c>
      <c r="AV62" t="s">
        <v>48</v>
      </c>
      <c r="AW62">
        <v>2</v>
      </c>
      <c r="BB62">
        <v>0.80326444025294597</v>
      </c>
      <c r="BC62" t="s">
        <v>67</v>
      </c>
      <c r="BF62" t="s">
        <v>120</v>
      </c>
      <c r="BG62" t="s">
        <v>121</v>
      </c>
      <c r="BH62" t="s">
        <v>398</v>
      </c>
      <c r="BI62">
        <v>1891</v>
      </c>
      <c r="BJ62">
        <v>2</v>
      </c>
      <c r="BK62" t="s">
        <v>228</v>
      </c>
      <c r="BL62" t="s">
        <v>240</v>
      </c>
      <c r="BM62">
        <v>0.80326444025294597</v>
      </c>
      <c r="BN62" t="s">
        <v>67</v>
      </c>
      <c r="BO62" t="s">
        <v>190</v>
      </c>
      <c r="BP62">
        <v>2180.529</v>
      </c>
    </row>
    <row r="63" spans="1:68" ht="16.5">
      <c r="A63" s="127" t="str">
        <f t="shared" si="18"/>
        <v>해성운수</v>
      </c>
      <c r="B63" s="128" t="str">
        <f t="shared" si="19"/>
        <v>박찬극</v>
      </c>
      <c r="C63" s="129" t="str">
        <f t="shared" si="20"/>
        <v>C</v>
      </c>
      <c r="D63" s="130">
        <f t="shared" si="21"/>
        <v>0.8593617021276595</v>
      </c>
      <c r="E63" s="131">
        <f t="shared" si="22"/>
        <v>5490</v>
      </c>
      <c r="F63" s="132" t="str">
        <f t="shared" si="23"/>
        <v>568</v>
      </c>
      <c r="G63" s="133" t="str">
        <f t="shared" si="24"/>
        <v>71바5774</v>
      </c>
      <c r="H63" s="134">
        <f t="shared" si="25"/>
        <v>1</v>
      </c>
      <c r="I63" s="135">
        <f t="shared" si="26"/>
        <v>1853.835</v>
      </c>
      <c r="J63" s="136">
        <f t="shared" si="27"/>
        <v>6.5975535479754592E-3</v>
      </c>
      <c r="K63" s="136">
        <f t="shared" si="28"/>
        <v>0.3293082479209723</v>
      </c>
      <c r="L63" s="136">
        <f t="shared" si="29"/>
        <v>0.28805152562121222</v>
      </c>
      <c r="M63" s="137">
        <f t="shared" si="30"/>
        <v>5.4139999999999997</v>
      </c>
      <c r="N63" s="138">
        <f t="shared" si="31"/>
        <v>0</v>
      </c>
      <c r="O63" s="138">
        <f t="shared" si="32"/>
        <v>0</v>
      </c>
      <c r="P63" s="233">
        <f t="shared" si="33"/>
        <v>31</v>
      </c>
      <c r="Q63" s="234">
        <f t="shared" si="34"/>
        <v>0</v>
      </c>
      <c r="R63" s="234">
        <f t="shared" si="35"/>
        <v>0</v>
      </c>
      <c r="T63">
        <v>534</v>
      </c>
      <c r="U63">
        <v>5490</v>
      </c>
      <c r="V63" t="s">
        <v>400</v>
      </c>
      <c r="W63">
        <v>1853.835</v>
      </c>
      <c r="X63">
        <v>459.04</v>
      </c>
      <c r="Y63">
        <v>4.0389999999999997</v>
      </c>
      <c r="Z63">
        <v>5.4139999999999997</v>
      </c>
      <c r="AA63">
        <v>153.671356</v>
      </c>
      <c r="AB63">
        <v>1.013855</v>
      </c>
      <c r="AC63">
        <v>50.605244999999996</v>
      </c>
      <c r="AD63" s="1">
        <v>534</v>
      </c>
      <c r="AE63">
        <v>0</v>
      </c>
      <c r="AF63">
        <v>0</v>
      </c>
      <c r="AG63">
        <v>71</v>
      </c>
      <c r="AH63">
        <v>12.063634</v>
      </c>
      <c r="AI63">
        <v>3.7</v>
      </c>
      <c r="AJ63">
        <v>0</v>
      </c>
      <c r="AK63">
        <v>31</v>
      </c>
      <c r="AL63">
        <v>9521</v>
      </c>
      <c r="AM63" t="s">
        <v>401</v>
      </c>
      <c r="AN63" t="s">
        <v>754</v>
      </c>
      <c r="AO63">
        <v>1853.835</v>
      </c>
      <c r="AR63" t="s">
        <v>120</v>
      </c>
      <c r="AS63" t="s">
        <v>128</v>
      </c>
      <c r="AT63" t="s">
        <v>275</v>
      </c>
      <c r="AU63" t="s">
        <v>400</v>
      </c>
      <c r="AV63" t="s">
        <v>205</v>
      </c>
      <c r="AW63">
        <v>1</v>
      </c>
      <c r="BB63">
        <v>0.8593617021276595</v>
      </c>
      <c r="BC63" t="s">
        <v>69</v>
      </c>
      <c r="BF63" t="s">
        <v>120</v>
      </c>
      <c r="BG63" t="s">
        <v>128</v>
      </c>
      <c r="BH63" t="s">
        <v>400</v>
      </c>
      <c r="BI63">
        <v>5490</v>
      </c>
      <c r="BJ63">
        <v>1</v>
      </c>
      <c r="BK63" t="s">
        <v>275</v>
      </c>
      <c r="BL63" t="s">
        <v>185</v>
      </c>
      <c r="BM63">
        <v>0.8593617021276595</v>
      </c>
      <c r="BN63" t="s">
        <v>69</v>
      </c>
      <c r="BO63" t="s">
        <v>188</v>
      </c>
      <c r="BP63">
        <v>1853.835</v>
      </c>
    </row>
    <row r="64" spans="1:68" ht="16.5">
      <c r="A64" s="110" t="str">
        <f t="shared" si="18"/>
        <v>해성운수</v>
      </c>
      <c r="B64" s="111" t="str">
        <f t="shared" si="19"/>
        <v>박철희</v>
      </c>
      <c r="C64" s="112" t="str">
        <f t="shared" si="20"/>
        <v>D</v>
      </c>
      <c r="D64" s="113">
        <f t="shared" si="21"/>
        <v>0.82903225806451608</v>
      </c>
      <c r="E64" s="114">
        <f t="shared" si="22"/>
        <v>3804</v>
      </c>
      <c r="F64" s="115" t="str">
        <f t="shared" si="23"/>
        <v>593</v>
      </c>
      <c r="G64" s="116" t="str">
        <f t="shared" si="24"/>
        <v>71바6506</v>
      </c>
      <c r="H64" s="117">
        <f t="shared" si="25"/>
        <v>1</v>
      </c>
      <c r="I64" s="118">
        <f t="shared" si="26"/>
        <v>1052.9010000000001</v>
      </c>
      <c r="J64" s="119">
        <f t="shared" si="27"/>
        <v>2.4804026502167301E-2</v>
      </c>
      <c r="K64" s="119">
        <f t="shared" si="28"/>
        <v>0.46745724181856535</v>
      </c>
      <c r="L64" s="119">
        <f t="shared" si="29"/>
        <v>0.37420422242926921</v>
      </c>
      <c r="M64" s="120">
        <f t="shared" si="30"/>
        <v>13.875</v>
      </c>
      <c r="N64" s="121">
        <f t="shared" si="31"/>
        <v>0</v>
      </c>
      <c r="O64" s="121">
        <f t="shared" si="32"/>
        <v>2.7542950381849765</v>
      </c>
      <c r="P64" s="235">
        <f t="shared" si="33"/>
        <v>83</v>
      </c>
      <c r="Q64" s="236">
        <f t="shared" si="34"/>
        <v>0</v>
      </c>
      <c r="R64" s="236">
        <f t="shared" si="35"/>
        <v>29</v>
      </c>
      <c r="T64">
        <v>534</v>
      </c>
      <c r="U64">
        <v>3804</v>
      </c>
      <c r="V64" t="s">
        <v>402</v>
      </c>
      <c r="W64">
        <v>1052.9010000000001</v>
      </c>
      <c r="X64">
        <v>409.62799999999999</v>
      </c>
      <c r="Y64">
        <v>2.57</v>
      </c>
      <c r="Z64">
        <v>13.875</v>
      </c>
      <c r="AA64">
        <v>108.998029</v>
      </c>
      <c r="AB64">
        <v>2.7035900000000002</v>
      </c>
      <c r="AC64">
        <v>50.951917999999999</v>
      </c>
      <c r="AD64" s="1">
        <v>394</v>
      </c>
      <c r="AE64">
        <v>0</v>
      </c>
      <c r="AF64">
        <v>29</v>
      </c>
      <c r="AG64">
        <v>63</v>
      </c>
      <c r="AH64">
        <v>9.6598159999999993</v>
      </c>
      <c r="AI64">
        <v>0</v>
      </c>
      <c r="AJ64">
        <v>0</v>
      </c>
      <c r="AK64">
        <v>83</v>
      </c>
      <c r="AL64">
        <v>21897</v>
      </c>
      <c r="AM64" t="s">
        <v>403</v>
      </c>
      <c r="AN64" t="s">
        <v>755</v>
      </c>
      <c r="AO64">
        <v>1052.9010000000001</v>
      </c>
      <c r="AR64" t="s">
        <v>120</v>
      </c>
      <c r="AS64" t="s">
        <v>130</v>
      </c>
      <c r="AT64" t="s">
        <v>290</v>
      </c>
      <c r="AU64" t="s">
        <v>402</v>
      </c>
      <c r="AV64" t="s">
        <v>205</v>
      </c>
      <c r="AW64">
        <v>1</v>
      </c>
      <c r="BB64">
        <v>0.82903225806451608</v>
      </c>
      <c r="BC64" t="s">
        <v>67</v>
      </c>
      <c r="BF64" t="s">
        <v>120</v>
      </c>
      <c r="BG64" s="5" t="s">
        <v>130</v>
      </c>
      <c r="BH64" t="s">
        <v>402</v>
      </c>
      <c r="BI64">
        <v>3804</v>
      </c>
      <c r="BJ64">
        <v>1</v>
      </c>
      <c r="BK64" t="s">
        <v>290</v>
      </c>
      <c r="BL64" t="s">
        <v>185</v>
      </c>
      <c r="BM64">
        <v>0.82903225806451608</v>
      </c>
      <c r="BN64" t="s">
        <v>67</v>
      </c>
      <c r="BO64" t="s">
        <v>190</v>
      </c>
      <c r="BP64">
        <v>1052.9010000000001</v>
      </c>
    </row>
    <row r="65" spans="1:68" ht="16.5">
      <c r="A65" s="127" t="str">
        <f t="shared" si="18"/>
        <v>해성운수</v>
      </c>
      <c r="B65" s="128" t="str">
        <f t="shared" si="19"/>
        <v>배석용</v>
      </c>
      <c r="C65" s="129" t="str">
        <f t="shared" si="20"/>
        <v>C</v>
      </c>
      <c r="D65" s="130">
        <f t="shared" si="21"/>
        <v>0.87806649893652589</v>
      </c>
      <c r="E65" s="131">
        <f t="shared" si="22"/>
        <v>5398</v>
      </c>
      <c r="F65" s="132" t="str">
        <f t="shared" si="23"/>
        <v>579</v>
      </c>
      <c r="G65" s="133" t="str">
        <f t="shared" si="24"/>
        <v>71바5798</v>
      </c>
      <c r="H65" s="134">
        <f t="shared" si="25"/>
        <v>4</v>
      </c>
      <c r="I65" s="135">
        <f t="shared" si="26"/>
        <v>1668.4929999999999</v>
      </c>
      <c r="J65" s="136">
        <f t="shared" si="27"/>
        <v>7.9176453124425554E-3</v>
      </c>
      <c r="K65" s="136">
        <f t="shared" si="28"/>
        <v>0.4041031260306811</v>
      </c>
      <c r="L65" s="136">
        <f t="shared" si="29"/>
        <v>0.35660922760838676</v>
      </c>
      <c r="M65" s="137">
        <f t="shared" si="30"/>
        <v>4.649</v>
      </c>
      <c r="N65" s="138">
        <f t="shared" si="31"/>
        <v>0.29967161983898044</v>
      </c>
      <c r="O65" s="138">
        <f t="shared" si="32"/>
        <v>1.2586208033237178</v>
      </c>
      <c r="P65" s="233">
        <f t="shared" si="33"/>
        <v>13</v>
      </c>
      <c r="Q65" s="234">
        <f t="shared" si="34"/>
        <v>5</v>
      </c>
      <c r="R65" s="234">
        <f t="shared" si="35"/>
        <v>21</v>
      </c>
      <c r="T65">
        <v>534</v>
      </c>
      <c r="U65">
        <v>5398</v>
      </c>
      <c r="V65" t="s">
        <v>756</v>
      </c>
      <c r="W65">
        <v>1668.4929999999999</v>
      </c>
      <c r="X65">
        <v>349.96</v>
      </c>
      <c r="Y65">
        <v>4.7679999999999998</v>
      </c>
      <c r="Z65">
        <v>4.649</v>
      </c>
      <c r="AA65">
        <v>142.01469700000001</v>
      </c>
      <c r="AB65">
        <v>1.124422</v>
      </c>
      <c r="AC65">
        <v>57.388582999999997</v>
      </c>
      <c r="AD65" s="1">
        <v>595</v>
      </c>
      <c r="AE65">
        <v>5</v>
      </c>
      <c r="AF65">
        <v>21</v>
      </c>
      <c r="AG65">
        <v>76</v>
      </c>
      <c r="AH65">
        <v>11.748734000000001</v>
      </c>
      <c r="AI65">
        <v>155.4</v>
      </c>
      <c r="AJ65">
        <v>0</v>
      </c>
      <c r="AK65">
        <v>13</v>
      </c>
      <c r="AL65">
        <v>10081</v>
      </c>
      <c r="AM65" t="s">
        <v>757</v>
      </c>
      <c r="AN65" t="s">
        <v>758</v>
      </c>
      <c r="AO65">
        <v>790.42600000000004</v>
      </c>
      <c r="AR65" t="s">
        <v>120</v>
      </c>
      <c r="AS65" t="s">
        <v>129</v>
      </c>
      <c r="AT65" t="s">
        <v>280</v>
      </c>
      <c r="AU65" t="s">
        <v>756</v>
      </c>
      <c r="AV65" t="s">
        <v>205</v>
      </c>
      <c r="AW65">
        <v>4</v>
      </c>
      <c r="BB65">
        <v>0.87806649893652589</v>
      </c>
      <c r="BC65" t="s">
        <v>69</v>
      </c>
      <c r="BF65" t="s">
        <v>120</v>
      </c>
      <c r="BG65" s="5" t="s">
        <v>129</v>
      </c>
      <c r="BH65" t="s">
        <v>756</v>
      </c>
      <c r="BI65">
        <v>5398</v>
      </c>
      <c r="BJ65">
        <v>4</v>
      </c>
      <c r="BK65" t="s">
        <v>280</v>
      </c>
      <c r="BL65" t="s">
        <v>279</v>
      </c>
      <c r="BM65">
        <v>0.87806649893652589</v>
      </c>
      <c r="BN65" t="s">
        <v>69</v>
      </c>
      <c r="BO65" t="s">
        <v>188</v>
      </c>
      <c r="BP65">
        <v>1668.4929999999999</v>
      </c>
    </row>
    <row r="66" spans="1:68" ht="16.5">
      <c r="A66" s="110" t="str">
        <f t="shared" si="18"/>
        <v>해성운수</v>
      </c>
      <c r="B66" s="111" t="str">
        <f t="shared" si="19"/>
        <v>백경희</v>
      </c>
      <c r="C66" s="112" t="str">
        <f t="shared" si="20"/>
        <v>B</v>
      </c>
      <c r="D66" s="113">
        <f t="shared" si="21"/>
        <v>0.94324883043798413</v>
      </c>
      <c r="E66" s="114">
        <f t="shared" si="22"/>
        <v>9674</v>
      </c>
      <c r="F66" s="115" t="str">
        <f t="shared" si="23"/>
        <v>24</v>
      </c>
      <c r="G66" s="116" t="str">
        <f t="shared" si="24"/>
        <v>70바3874</v>
      </c>
      <c r="H66" s="117">
        <f t="shared" si="25"/>
        <v>4</v>
      </c>
      <c r="I66" s="118">
        <f t="shared" si="26"/>
        <v>2757.5650000000001</v>
      </c>
      <c r="J66" s="119">
        <f t="shared" si="27"/>
        <v>1.833746177841308E-2</v>
      </c>
      <c r="K66" s="119">
        <f t="shared" si="28"/>
        <v>0.342670648398747</v>
      </c>
      <c r="L66" s="119">
        <f t="shared" si="29"/>
        <v>0.195462300979306</v>
      </c>
      <c r="M66" s="120">
        <f t="shared" si="30"/>
        <v>11.898999999999999</v>
      </c>
      <c r="N66" s="121">
        <f t="shared" si="31"/>
        <v>0.14505551093083935</v>
      </c>
      <c r="O66" s="121">
        <f t="shared" si="32"/>
        <v>13.054995983775541</v>
      </c>
      <c r="P66" s="235">
        <f t="shared" si="33"/>
        <v>11</v>
      </c>
      <c r="Q66" s="236">
        <f t="shared" si="34"/>
        <v>4</v>
      </c>
      <c r="R66" s="236">
        <f t="shared" si="35"/>
        <v>360</v>
      </c>
      <c r="T66">
        <v>534</v>
      </c>
      <c r="U66">
        <v>9674</v>
      </c>
      <c r="V66" t="s">
        <v>404</v>
      </c>
      <c r="W66">
        <v>2757.5650000000001</v>
      </c>
      <c r="X66">
        <v>1278.655</v>
      </c>
      <c r="Y66">
        <v>2.157</v>
      </c>
      <c r="Z66">
        <v>11.898999999999999</v>
      </c>
      <c r="AA66">
        <v>175.16966300000001</v>
      </c>
      <c r="AB66">
        <v>3.212167</v>
      </c>
      <c r="AC66">
        <v>60.025502000000003</v>
      </c>
      <c r="AD66" s="1">
        <v>539</v>
      </c>
      <c r="AE66">
        <v>4</v>
      </c>
      <c r="AF66">
        <v>360</v>
      </c>
      <c r="AG66">
        <v>79</v>
      </c>
      <c r="AH66">
        <v>15.742252000000001</v>
      </c>
      <c r="AI66">
        <v>842.4</v>
      </c>
      <c r="AJ66">
        <v>0</v>
      </c>
      <c r="AK66">
        <v>11</v>
      </c>
      <c r="AL66">
        <v>2261</v>
      </c>
      <c r="AM66" t="s">
        <v>405</v>
      </c>
      <c r="AN66" t="s">
        <v>759</v>
      </c>
      <c r="AO66">
        <v>2222.0140000000001</v>
      </c>
      <c r="AR66" t="s">
        <v>120</v>
      </c>
      <c r="AS66" t="s">
        <v>121</v>
      </c>
      <c r="AT66" t="s">
        <v>230</v>
      </c>
      <c r="AU66" t="s">
        <v>404</v>
      </c>
      <c r="AV66" t="s">
        <v>231</v>
      </c>
      <c r="AW66">
        <v>4</v>
      </c>
      <c r="BB66">
        <v>0.94324883043798413</v>
      </c>
      <c r="BC66" t="s">
        <v>68</v>
      </c>
      <c r="BF66" t="s">
        <v>120</v>
      </c>
      <c r="BG66" s="5" t="s">
        <v>121</v>
      </c>
      <c r="BH66" t="s">
        <v>404</v>
      </c>
      <c r="BI66">
        <v>9674</v>
      </c>
      <c r="BJ66">
        <v>4</v>
      </c>
      <c r="BK66" t="s">
        <v>230</v>
      </c>
      <c r="BL66" t="s">
        <v>240</v>
      </c>
      <c r="BM66">
        <v>0.94324883043798413</v>
      </c>
      <c r="BN66" t="s">
        <v>68</v>
      </c>
      <c r="BO66" t="s">
        <v>186</v>
      </c>
      <c r="BP66">
        <v>2757.5650000000001</v>
      </c>
    </row>
    <row r="67" spans="1:68" ht="16.5">
      <c r="A67" s="127" t="str">
        <f t="shared" si="18"/>
        <v>해성운수</v>
      </c>
      <c r="B67" s="128" t="str">
        <f t="shared" si="19"/>
        <v>사상근</v>
      </c>
      <c r="C67" s="129" t="str">
        <f t="shared" si="20"/>
        <v>F</v>
      </c>
      <c r="D67" s="130">
        <f t="shared" si="21"/>
        <v>0.75938517327786181</v>
      </c>
      <c r="E67" s="131">
        <f t="shared" si="22"/>
        <v>5441</v>
      </c>
      <c r="F67" s="132" t="str">
        <f t="shared" si="23"/>
        <v>557</v>
      </c>
      <c r="G67" s="133" t="str">
        <f t="shared" si="24"/>
        <v>70바3890</v>
      </c>
      <c r="H67" s="134">
        <f t="shared" si="25"/>
        <v>3</v>
      </c>
      <c r="I67" s="135">
        <f t="shared" si="26"/>
        <v>1731.5830000000001</v>
      </c>
      <c r="J67" s="136">
        <f t="shared" si="27"/>
        <v>1.6138978362157913E-2</v>
      </c>
      <c r="K67" s="136">
        <f t="shared" si="28"/>
        <v>0.55662224625624779</v>
      </c>
      <c r="L67" s="136">
        <f t="shared" si="29"/>
        <v>0.19346459280323264</v>
      </c>
      <c r="M67" s="137">
        <f t="shared" si="30"/>
        <v>14.202999999999999</v>
      </c>
      <c r="N67" s="138">
        <f t="shared" si="31"/>
        <v>0.17325187415214863</v>
      </c>
      <c r="O67" s="138">
        <f t="shared" si="32"/>
        <v>1.5592668673693377</v>
      </c>
      <c r="P67" s="233">
        <f t="shared" si="33"/>
        <v>350</v>
      </c>
      <c r="Q67" s="234">
        <f t="shared" si="34"/>
        <v>3</v>
      </c>
      <c r="R67" s="234">
        <f t="shared" si="35"/>
        <v>27</v>
      </c>
      <c r="T67">
        <v>534</v>
      </c>
      <c r="U67">
        <v>5441</v>
      </c>
      <c r="V67" t="s">
        <v>406</v>
      </c>
      <c r="W67">
        <v>1731.5830000000001</v>
      </c>
      <c r="X67">
        <v>570.34699999999998</v>
      </c>
      <c r="Y67">
        <v>3.036</v>
      </c>
      <c r="Z67">
        <v>14.202999999999999</v>
      </c>
      <c r="AA67">
        <v>221.21970300000001</v>
      </c>
      <c r="AB67">
        <v>3.5702600000000002</v>
      </c>
      <c r="AC67">
        <v>123.135808</v>
      </c>
      <c r="AD67" s="1">
        <v>335</v>
      </c>
      <c r="AE67">
        <v>3</v>
      </c>
      <c r="AF67">
        <v>27</v>
      </c>
      <c r="AG67">
        <v>76</v>
      </c>
      <c r="AH67">
        <v>7.8274350000000004</v>
      </c>
      <c r="AI67">
        <v>142.69999999999999</v>
      </c>
      <c r="AJ67">
        <v>0</v>
      </c>
      <c r="AK67">
        <v>350</v>
      </c>
      <c r="AL67">
        <v>116281</v>
      </c>
      <c r="AM67" t="s">
        <v>407</v>
      </c>
      <c r="AN67" t="s">
        <v>760</v>
      </c>
      <c r="AO67">
        <v>1549.127</v>
      </c>
      <c r="AR67" t="s">
        <v>120</v>
      </c>
      <c r="AS67" t="s">
        <v>124</v>
      </c>
      <c r="AT67" t="s">
        <v>260</v>
      </c>
      <c r="AU67" t="s">
        <v>406</v>
      </c>
      <c r="AV67" t="s">
        <v>205</v>
      </c>
      <c r="AW67">
        <v>3</v>
      </c>
      <c r="BB67">
        <v>0.75938517327786181</v>
      </c>
      <c r="BC67" t="s">
        <v>70</v>
      </c>
      <c r="BF67" t="s">
        <v>120</v>
      </c>
      <c r="BG67" s="5" t="s">
        <v>124</v>
      </c>
      <c r="BH67" t="s">
        <v>406</v>
      </c>
      <c r="BI67">
        <v>5441</v>
      </c>
      <c r="BJ67">
        <v>3</v>
      </c>
      <c r="BK67" t="s">
        <v>260</v>
      </c>
      <c r="BL67" t="s">
        <v>262</v>
      </c>
      <c r="BM67">
        <v>0.75938517327786181</v>
      </c>
      <c r="BN67" t="s">
        <v>70</v>
      </c>
      <c r="BO67" t="s">
        <v>203</v>
      </c>
      <c r="BP67">
        <v>1731.5830000000001</v>
      </c>
    </row>
    <row r="68" spans="1:68" ht="16.5">
      <c r="A68" s="110" t="str">
        <f t="shared" si="18"/>
        <v>해성운수</v>
      </c>
      <c r="B68" s="111" t="str">
        <f t="shared" si="19"/>
        <v>서영석</v>
      </c>
      <c r="C68" s="112" t="str">
        <f t="shared" si="20"/>
        <v>F</v>
      </c>
      <c r="D68" s="113">
        <f t="shared" si="21"/>
        <v>0.77342443968411245</v>
      </c>
      <c r="E68" s="114">
        <f t="shared" si="22"/>
        <v>1245</v>
      </c>
      <c r="F68" s="115" t="str">
        <f t="shared" si="23"/>
        <v>514-1</v>
      </c>
      <c r="G68" s="116" t="str">
        <f t="shared" si="24"/>
        <v>71바5753</v>
      </c>
      <c r="H68" s="117">
        <f t="shared" si="25"/>
        <v>2</v>
      </c>
      <c r="I68" s="118">
        <f t="shared" si="26"/>
        <v>1971.6290000000001</v>
      </c>
      <c r="J68" s="119">
        <f t="shared" si="27"/>
        <v>2.4807934583153213E-2</v>
      </c>
      <c r="K68" s="119">
        <f t="shared" si="28"/>
        <v>0.35837669913073239</v>
      </c>
      <c r="L68" s="119">
        <f t="shared" si="29"/>
        <v>0.12679870300142673</v>
      </c>
      <c r="M68" s="120">
        <f t="shared" si="30"/>
        <v>7.9160000000000004</v>
      </c>
      <c r="N68" s="121">
        <f t="shared" si="31"/>
        <v>0</v>
      </c>
      <c r="O68" s="121">
        <f t="shared" si="32"/>
        <v>7.3162537794423228</v>
      </c>
      <c r="P68" s="235">
        <f t="shared" si="33"/>
        <v>12</v>
      </c>
      <c r="Q68" s="236">
        <f t="shared" si="34"/>
        <v>0</v>
      </c>
      <c r="R68" s="236">
        <f t="shared" si="35"/>
        <v>147</v>
      </c>
      <c r="T68">
        <v>534</v>
      </c>
      <c r="U68">
        <v>1245</v>
      </c>
      <c r="V68" t="s">
        <v>408</v>
      </c>
      <c r="W68">
        <v>2009.2249999999999</v>
      </c>
      <c r="X68">
        <v>960.99800000000005</v>
      </c>
      <c r="Y68">
        <v>2.0910000000000002</v>
      </c>
      <c r="Z68">
        <v>7.9160000000000004</v>
      </c>
      <c r="AA68">
        <v>154.26020199999999</v>
      </c>
      <c r="AB68">
        <v>3.8268770000000001</v>
      </c>
      <c r="AC68">
        <v>55.283262000000001</v>
      </c>
      <c r="AD68" s="1">
        <v>250</v>
      </c>
      <c r="AE68">
        <v>0</v>
      </c>
      <c r="AF68">
        <v>147</v>
      </c>
      <c r="AG68">
        <v>73</v>
      </c>
      <c r="AH68">
        <v>13.024908</v>
      </c>
      <c r="AI68">
        <v>127.5</v>
      </c>
      <c r="AJ68">
        <v>0</v>
      </c>
      <c r="AK68">
        <v>12</v>
      </c>
      <c r="AL68">
        <v>6942</v>
      </c>
      <c r="AM68" t="s">
        <v>409</v>
      </c>
      <c r="AN68" t="s">
        <v>761</v>
      </c>
      <c r="AO68">
        <v>1810.306</v>
      </c>
      <c r="AR68" t="s">
        <v>120</v>
      </c>
      <c r="AS68" t="s">
        <v>122</v>
      </c>
      <c r="AT68" t="s">
        <v>248</v>
      </c>
      <c r="AU68" t="s">
        <v>408</v>
      </c>
      <c r="AV68" t="s">
        <v>231</v>
      </c>
      <c r="AW68">
        <v>2</v>
      </c>
      <c r="BB68">
        <v>0.77342443968411245</v>
      </c>
      <c r="BC68" t="s">
        <v>70</v>
      </c>
      <c r="BF68" t="s">
        <v>120</v>
      </c>
      <c r="BG68" t="s">
        <v>122</v>
      </c>
      <c r="BH68" t="s">
        <v>408</v>
      </c>
      <c r="BI68">
        <v>1245</v>
      </c>
      <c r="BJ68">
        <v>2</v>
      </c>
      <c r="BK68" t="s">
        <v>248</v>
      </c>
      <c r="BL68" t="s">
        <v>247</v>
      </c>
      <c r="BM68">
        <v>0.77342443968411245</v>
      </c>
      <c r="BN68" t="s">
        <v>70</v>
      </c>
      <c r="BO68" t="s">
        <v>203</v>
      </c>
      <c r="BP68">
        <v>1971.6290000000001</v>
      </c>
    </row>
    <row r="69" spans="1:68" ht="16.5">
      <c r="A69" s="127" t="str">
        <f t="shared" si="18"/>
        <v>해성운수</v>
      </c>
      <c r="B69" s="128" t="str">
        <f t="shared" si="19"/>
        <v>서원일</v>
      </c>
      <c r="C69" s="129" t="str">
        <f t="shared" si="20"/>
        <v>C</v>
      </c>
      <c r="D69" s="130">
        <f t="shared" si="21"/>
        <v>0.87404305642166069</v>
      </c>
      <c r="E69" s="131">
        <f t="shared" si="22"/>
        <v>8580</v>
      </c>
      <c r="F69" s="132" t="str">
        <f t="shared" si="23"/>
        <v>24</v>
      </c>
      <c r="G69" s="133" t="str">
        <f t="shared" si="24"/>
        <v>71바5764</v>
      </c>
      <c r="H69" s="134">
        <f t="shared" si="25"/>
        <v>7</v>
      </c>
      <c r="I69" s="135">
        <f t="shared" si="26"/>
        <v>2212.326</v>
      </c>
      <c r="J69" s="136">
        <f t="shared" si="27"/>
        <v>1.787865714588259E-2</v>
      </c>
      <c r="K69" s="136">
        <f t="shared" si="28"/>
        <v>0.36782082798740451</v>
      </c>
      <c r="L69" s="136">
        <f t="shared" si="29"/>
        <v>0.27211179545871628</v>
      </c>
      <c r="M69" s="137">
        <f t="shared" si="30"/>
        <v>15.048999999999999</v>
      </c>
      <c r="N69" s="138">
        <f t="shared" si="31"/>
        <v>0.2260064746334853</v>
      </c>
      <c r="O69" s="138">
        <f t="shared" si="32"/>
        <v>8.1362330868054702</v>
      </c>
      <c r="P69" s="233">
        <f t="shared" si="33"/>
        <v>5</v>
      </c>
      <c r="Q69" s="234">
        <f t="shared" si="34"/>
        <v>5</v>
      </c>
      <c r="R69" s="234">
        <f t="shared" si="35"/>
        <v>180</v>
      </c>
      <c r="T69">
        <v>534</v>
      </c>
      <c r="U69">
        <v>8580</v>
      </c>
      <c r="V69" t="s">
        <v>410</v>
      </c>
      <c r="W69">
        <v>2212.326</v>
      </c>
      <c r="X69">
        <v>1046.373</v>
      </c>
      <c r="Y69">
        <v>2.1139999999999999</v>
      </c>
      <c r="Z69">
        <v>15.048999999999999</v>
      </c>
      <c r="AA69">
        <v>142.43938900000001</v>
      </c>
      <c r="AB69">
        <v>2.5466250000000001</v>
      </c>
      <c r="AC69">
        <v>52.392173999999997</v>
      </c>
      <c r="AD69" s="1">
        <v>602</v>
      </c>
      <c r="AE69">
        <v>5</v>
      </c>
      <c r="AF69">
        <v>180</v>
      </c>
      <c r="AG69">
        <v>81</v>
      </c>
      <c r="AH69">
        <v>15.531700000000001</v>
      </c>
      <c r="AI69">
        <v>290.5</v>
      </c>
      <c r="AJ69">
        <v>0</v>
      </c>
      <c r="AK69">
        <v>5</v>
      </c>
      <c r="AL69">
        <v>2826</v>
      </c>
      <c r="AM69" t="s">
        <v>411</v>
      </c>
      <c r="AN69" t="s">
        <v>762</v>
      </c>
      <c r="AO69">
        <v>1459.7840000000001</v>
      </c>
      <c r="AR69" t="s">
        <v>120</v>
      </c>
      <c r="AS69" t="s">
        <v>121</v>
      </c>
      <c r="AT69" t="s">
        <v>245</v>
      </c>
      <c r="AU69" t="s">
        <v>410</v>
      </c>
      <c r="AV69" t="s">
        <v>48</v>
      </c>
      <c r="AW69">
        <v>7</v>
      </c>
      <c r="BB69">
        <v>0.87404305642166069</v>
      </c>
      <c r="BC69" t="s">
        <v>69</v>
      </c>
      <c r="BF69" t="s">
        <v>120</v>
      </c>
      <c r="BG69" s="5" t="s">
        <v>121</v>
      </c>
      <c r="BH69" t="s">
        <v>410</v>
      </c>
      <c r="BI69">
        <v>8580</v>
      </c>
      <c r="BJ69">
        <v>7</v>
      </c>
      <c r="BK69" t="s">
        <v>245</v>
      </c>
      <c r="BL69" t="s">
        <v>229</v>
      </c>
      <c r="BM69">
        <v>0.87404305642166069</v>
      </c>
      <c r="BN69" t="s">
        <v>69</v>
      </c>
      <c r="BO69" t="s">
        <v>188</v>
      </c>
      <c r="BP69">
        <v>2212.326</v>
      </c>
    </row>
    <row r="70" spans="1:68" ht="16.5">
      <c r="A70" s="110" t="str">
        <f t="shared" si="18"/>
        <v>해성운수</v>
      </c>
      <c r="B70" s="111" t="str">
        <f t="shared" si="19"/>
        <v>서정근</v>
      </c>
      <c r="C70" s="112" t="str">
        <f t="shared" si="20"/>
        <v>C</v>
      </c>
      <c r="D70" s="113">
        <f t="shared" si="21"/>
        <v>0.87409551629387217</v>
      </c>
      <c r="E70" s="114">
        <f t="shared" si="22"/>
        <v>3097</v>
      </c>
      <c r="F70" s="115" t="str">
        <f t="shared" si="23"/>
        <v>24</v>
      </c>
      <c r="G70" s="116" t="str">
        <f t="shared" si="24"/>
        <v>70바3881</v>
      </c>
      <c r="H70" s="117">
        <f t="shared" si="25"/>
        <v>2</v>
      </c>
      <c r="I70" s="118">
        <f t="shared" si="26"/>
        <v>2516.1579999999999</v>
      </c>
      <c r="J70" s="119">
        <f t="shared" si="27"/>
        <v>9.9109757714259256E-3</v>
      </c>
      <c r="K70" s="119">
        <f t="shared" si="28"/>
        <v>0.4328137851073412</v>
      </c>
      <c r="L70" s="119">
        <f t="shared" si="29"/>
        <v>0.14466500116447378</v>
      </c>
      <c r="M70" s="120">
        <f t="shared" si="30"/>
        <v>17.337</v>
      </c>
      <c r="N70" s="121">
        <f t="shared" si="31"/>
        <v>0.19871566094021123</v>
      </c>
      <c r="O70" s="121">
        <f t="shared" si="32"/>
        <v>21.699750174671067</v>
      </c>
      <c r="P70" s="235">
        <f t="shared" si="33"/>
        <v>45</v>
      </c>
      <c r="Q70" s="236">
        <f t="shared" si="34"/>
        <v>5</v>
      </c>
      <c r="R70" s="236">
        <f t="shared" si="35"/>
        <v>546</v>
      </c>
      <c r="T70">
        <v>534</v>
      </c>
      <c r="U70">
        <v>3097</v>
      </c>
      <c r="V70" t="s">
        <v>412</v>
      </c>
      <c r="W70">
        <v>2516.1579999999999</v>
      </c>
      <c r="X70">
        <v>1251.558</v>
      </c>
      <c r="Y70">
        <v>2.0099999999999998</v>
      </c>
      <c r="Z70">
        <v>17.337</v>
      </c>
      <c r="AA70">
        <v>169.111603</v>
      </c>
      <c r="AB70">
        <v>1.676061</v>
      </c>
      <c r="AC70">
        <v>73.193832999999998</v>
      </c>
      <c r="AD70" s="1">
        <v>364</v>
      </c>
      <c r="AE70">
        <v>5</v>
      </c>
      <c r="AF70">
        <v>546</v>
      </c>
      <c r="AG70">
        <v>68</v>
      </c>
      <c r="AH70">
        <v>14.878683000000001</v>
      </c>
      <c r="AI70">
        <v>6.5</v>
      </c>
      <c r="AJ70">
        <v>0</v>
      </c>
      <c r="AK70">
        <v>45</v>
      </c>
      <c r="AL70">
        <v>25690</v>
      </c>
      <c r="AM70" t="s">
        <v>413</v>
      </c>
      <c r="AN70" t="s">
        <v>763</v>
      </c>
      <c r="AO70">
        <v>2411.8609999999999</v>
      </c>
      <c r="AR70" t="s">
        <v>120</v>
      </c>
      <c r="AS70" t="s">
        <v>121</v>
      </c>
      <c r="AT70" t="s">
        <v>241</v>
      </c>
      <c r="AU70" t="s">
        <v>412</v>
      </c>
      <c r="AV70" t="s">
        <v>48</v>
      </c>
      <c r="AW70">
        <v>2</v>
      </c>
      <c r="BB70">
        <v>0.87409551629387217</v>
      </c>
      <c r="BC70" t="s">
        <v>69</v>
      </c>
      <c r="BF70" t="s">
        <v>120</v>
      </c>
      <c r="BG70" t="s">
        <v>121</v>
      </c>
      <c r="BH70" t="s">
        <v>412</v>
      </c>
      <c r="BI70">
        <v>3097</v>
      </c>
      <c r="BJ70">
        <v>2</v>
      </c>
      <c r="BK70" t="s">
        <v>241</v>
      </c>
      <c r="BL70" t="s">
        <v>240</v>
      </c>
      <c r="BM70">
        <v>0.87409551629387217</v>
      </c>
      <c r="BN70" t="s">
        <v>69</v>
      </c>
      <c r="BO70" t="s">
        <v>188</v>
      </c>
      <c r="BP70">
        <v>2516.1579999999999</v>
      </c>
    </row>
    <row r="71" spans="1:68" ht="16.5">
      <c r="A71" s="127" t="str">
        <f t="shared" si="18"/>
        <v>해성운수</v>
      </c>
      <c r="B71" s="128" t="str">
        <f t="shared" si="19"/>
        <v>석재혁</v>
      </c>
      <c r="C71" s="129" t="str">
        <f t="shared" si="20"/>
        <v>F</v>
      </c>
      <c r="D71" s="130">
        <f t="shared" si="21"/>
        <v>0.73131578947368425</v>
      </c>
      <c r="E71" s="131">
        <f t="shared" si="22"/>
        <v>1414</v>
      </c>
      <c r="F71" s="132" t="str">
        <f t="shared" si="23"/>
        <v>564-1</v>
      </c>
      <c r="G71" s="133" t="str">
        <f t="shared" si="24"/>
        <v>71바5800</v>
      </c>
      <c r="H71" s="134">
        <f t="shared" si="25"/>
        <v>1</v>
      </c>
      <c r="I71" s="135">
        <f t="shared" si="26"/>
        <v>1667.184</v>
      </c>
      <c r="J71" s="136">
        <f t="shared" si="27"/>
        <v>2.1291482023270401E-3</v>
      </c>
      <c r="K71" s="136">
        <f t="shared" si="28"/>
        <v>0.36531796270899503</v>
      </c>
      <c r="L71" s="136">
        <f t="shared" si="29"/>
        <v>0.32210002015374428</v>
      </c>
      <c r="M71" s="137">
        <f t="shared" si="30"/>
        <v>5.82</v>
      </c>
      <c r="N71" s="138">
        <f t="shared" si="31"/>
        <v>0</v>
      </c>
      <c r="O71" s="138">
        <f t="shared" si="32"/>
        <v>0.23992552711638307</v>
      </c>
      <c r="P71" s="233">
        <f t="shared" si="33"/>
        <v>25</v>
      </c>
      <c r="Q71" s="234">
        <f t="shared" si="34"/>
        <v>0</v>
      </c>
      <c r="R71" s="234">
        <f t="shared" si="35"/>
        <v>4</v>
      </c>
      <c r="T71">
        <v>534</v>
      </c>
      <c r="U71">
        <v>1414</v>
      </c>
      <c r="V71" t="s">
        <v>414</v>
      </c>
      <c r="W71">
        <v>1667.184</v>
      </c>
      <c r="X71">
        <v>599.83699999999999</v>
      </c>
      <c r="Y71">
        <v>2.7789999999999999</v>
      </c>
      <c r="Z71">
        <v>5.82</v>
      </c>
      <c r="AA71">
        <v>170.891345</v>
      </c>
      <c r="AB71">
        <v>0.36385299999999998</v>
      </c>
      <c r="AC71">
        <v>62.429678000000003</v>
      </c>
      <c r="AD71" s="1">
        <v>537</v>
      </c>
      <c r="AE71">
        <v>0</v>
      </c>
      <c r="AF71">
        <v>4</v>
      </c>
      <c r="AG71">
        <v>79</v>
      </c>
      <c r="AH71">
        <v>9.7558120000000006</v>
      </c>
      <c r="AI71">
        <v>69.5</v>
      </c>
      <c r="AJ71">
        <v>0</v>
      </c>
      <c r="AK71">
        <v>25</v>
      </c>
      <c r="AL71">
        <v>9257</v>
      </c>
      <c r="AM71" t="s">
        <v>415</v>
      </c>
      <c r="AN71" t="s">
        <v>764</v>
      </c>
      <c r="AO71">
        <v>1667.184</v>
      </c>
      <c r="AR71" t="s">
        <v>120</v>
      </c>
      <c r="AS71" t="s">
        <v>127</v>
      </c>
      <c r="AT71" t="s">
        <v>274</v>
      </c>
      <c r="AU71" t="s">
        <v>414</v>
      </c>
      <c r="AV71" t="s">
        <v>205</v>
      </c>
      <c r="AW71">
        <v>1</v>
      </c>
      <c r="BB71">
        <v>0.73131578947368425</v>
      </c>
      <c r="BC71" t="s">
        <v>70</v>
      </c>
      <c r="BF71" t="s">
        <v>120</v>
      </c>
      <c r="BG71" s="5" t="s">
        <v>127</v>
      </c>
      <c r="BH71" t="s">
        <v>414</v>
      </c>
      <c r="BI71">
        <v>1414</v>
      </c>
      <c r="BJ71">
        <v>1</v>
      </c>
      <c r="BK71" t="s">
        <v>274</v>
      </c>
      <c r="BL71" t="s">
        <v>185</v>
      </c>
      <c r="BM71">
        <v>0.73131578947368425</v>
      </c>
      <c r="BN71" t="s">
        <v>70</v>
      </c>
      <c r="BO71" t="s">
        <v>203</v>
      </c>
      <c r="BP71">
        <v>1667.184</v>
      </c>
    </row>
    <row r="72" spans="1:68" ht="16.5">
      <c r="A72" s="110" t="str">
        <f t="shared" ref="A72:A109" si="36">BF72</f>
        <v>해성운수</v>
      </c>
      <c r="B72" s="111" t="str">
        <f t="shared" ref="B72:B109" si="37">BH72</f>
        <v>성종수</v>
      </c>
      <c r="C72" s="112" t="str">
        <f t="shared" ref="C72:C109" si="38">BN72</f>
        <v>C</v>
      </c>
      <c r="D72" s="113">
        <f t="shared" ref="D72:D109" si="39">BM72</f>
        <v>0.8849695254836657</v>
      </c>
      <c r="E72" s="114">
        <f t="shared" ref="E72:E109" si="40">U72</f>
        <v>2536</v>
      </c>
      <c r="F72" s="115" t="str">
        <f t="shared" ref="F72:F109" si="41">BG72</f>
        <v>24</v>
      </c>
      <c r="G72" s="116" t="str">
        <f t="shared" ref="G72:G109" si="42">BK72</f>
        <v>70바3864</v>
      </c>
      <c r="H72" s="117">
        <f t="shared" ref="H72:H109" si="43">BJ72</f>
        <v>16</v>
      </c>
      <c r="I72" s="118">
        <f t="shared" ref="I72:I109" si="44">BP72</f>
        <v>2875.0280000000002</v>
      </c>
      <c r="J72" s="119">
        <f t="shared" ref="J72:J109" si="45">AB72/AA72</f>
        <v>1.0487784123690662E-2</v>
      </c>
      <c r="K72" s="119">
        <f t="shared" ref="K72:K109" si="46">AC72/AA72</f>
        <v>0.39374258070747159</v>
      </c>
      <c r="L72" s="119">
        <f t="shared" ref="L72:L109" si="47">AD72/I72</f>
        <v>0.16382449144843109</v>
      </c>
      <c r="M72" s="120">
        <f t="shared" ref="M72:M109" si="48">Z72</f>
        <v>15.044</v>
      </c>
      <c r="N72" s="121">
        <f t="shared" ref="N72:N109" si="49">AE72*100/W72</f>
        <v>0.27825815957270678</v>
      </c>
      <c r="O72" s="121">
        <f t="shared" ref="O72:O109" si="50">AF72*100/W72</f>
        <v>16.799836384202173</v>
      </c>
      <c r="P72" s="235">
        <f t="shared" ref="P72:P109" si="51">AK72</f>
        <v>18</v>
      </c>
      <c r="Q72" s="236">
        <f t="shared" ref="Q72:Q109" si="52">AE72</f>
        <v>8</v>
      </c>
      <c r="R72" s="236">
        <f t="shared" ref="R72:R109" si="53">AF72</f>
        <v>483</v>
      </c>
      <c r="T72">
        <v>534</v>
      </c>
      <c r="U72">
        <v>2536</v>
      </c>
      <c r="V72" t="s">
        <v>416</v>
      </c>
      <c r="W72">
        <v>2875.0279999999998</v>
      </c>
      <c r="X72">
        <v>1414.2159999999999</v>
      </c>
      <c r="Y72">
        <v>2.0329999999999999</v>
      </c>
      <c r="Z72">
        <v>15.044</v>
      </c>
      <c r="AA72">
        <v>190.109939</v>
      </c>
      <c r="AB72">
        <v>1.993832</v>
      </c>
      <c r="AC72">
        <v>74.854377999999997</v>
      </c>
      <c r="AD72" s="1">
        <v>471</v>
      </c>
      <c r="AE72">
        <v>8</v>
      </c>
      <c r="AF72">
        <v>483</v>
      </c>
      <c r="AG72">
        <v>74</v>
      </c>
      <c r="AH72">
        <v>15.122975</v>
      </c>
      <c r="AI72">
        <v>151.4</v>
      </c>
      <c r="AJ72">
        <v>0</v>
      </c>
      <c r="AK72">
        <v>18</v>
      </c>
      <c r="AL72">
        <v>8035</v>
      </c>
      <c r="AM72" t="s">
        <v>417</v>
      </c>
      <c r="AN72" t="s">
        <v>765</v>
      </c>
      <c r="AO72">
        <v>398.85300000000001</v>
      </c>
      <c r="AR72" t="s">
        <v>120</v>
      </c>
      <c r="AS72" t="s">
        <v>121</v>
      </c>
      <c r="AT72" t="s">
        <v>227</v>
      </c>
      <c r="AU72" t="s">
        <v>416</v>
      </c>
      <c r="AV72" t="s">
        <v>48</v>
      </c>
      <c r="AW72">
        <v>16</v>
      </c>
      <c r="BB72">
        <v>0.8849695254836657</v>
      </c>
      <c r="BC72" t="s">
        <v>69</v>
      </c>
      <c r="BF72" t="s">
        <v>120</v>
      </c>
      <c r="BG72" t="s">
        <v>121</v>
      </c>
      <c r="BH72" t="s">
        <v>416</v>
      </c>
      <c r="BI72">
        <v>2536</v>
      </c>
      <c r="BJ72">
        <v>16</v>
      </c>
      <c r="BK72" t="s">
        <v>227</v>
      </c>
      <c r="BL72" t="s">
        <v>215</v>
      </c>
      <c r="BM72">
        <v>0.8849695254836657</v>
      </c>
      <c r="BN72" t="s">
        <v>69</v>
      </c>
      <c r="BO72" t="s">
        <v>188</v>
      </c>
      <c r="BP72">
        <v>2875.0280000000002</v>
      </c>
    </row>
    <row r="73" spans="1:68" ht="16.5">
      <c r="A73" s="127" t="str">
        <f t="shared" si="36"/>
        <v>해성운수</v>
      </c>
      <c r="B73" s="128" t="str">
        <f t="shared" si="37"/>
        <v>송진영</v>
      </c>
      <c r="C73" s="129" t="str">
        <f t="shared" si="38"/>
        <v>F</v>
      </c>
      <c r="D73" s="130">
        <f t="shared" si="39"/>
        <v>0.75621289890547305</v>
      </c>
      <c r="E73" s="131">
        <f t="shared" si="40"/>
        <v>9915</v>
      </c>
      <c r="F73" s="132" t="str">
        <f t="shared" si="41"/>
        <v>560</v>
      </c>
      <c r="G73" s="133" t="str">
        <f t="shared" si="42"/>
        <v>71바6854</v>
      </c>
      <c r="H73" s="134">
        <f t="shared" si="43"/>
        <v>3</v>
      </c>
      <c r="I73" s="135">
        <f t="shared" si="44"/>
        <v>1672.1379999999999</v>
      </c>
      <c r="J73" s="136">
        <f t="shared" si="45"/>
        <v>2.3116308093248952E-2</v>
      </c>
      <c r="K73" s="136">
        <f t="shared" si="46"/>
        <v>0.44423314883290688</v>
      </c>
      <c r="L73" s="136">
        <f t="shared" si="47"/>
        <v>0.17103851476373363</v>
      </c>
      <c r="M73" s="137">
        <f t="shared" si="48"/>
        <v>8.0570000000000004</v>
      </c>
      <c r="N73" s="138">
        <f t="shared" si="49"/>
        <v>0.2392147059632638</v>
      </c>
      <c r="O73" s="138">
        <f t="shared" si="50"/>
        <v>2.8705764715591657</v>
      </c>
      <c r="P73" s="233">
        <f t="shared" si="51"/>
        <v>279</v>
      </c>
      <c r="Q73" s="234">
        <f t="shared" si="52"/>
        <v>4</v>
      </c>
      <c r="R73" s="234">
        <f t="shared" si="53"/>
        <v>48</v>
      </c>
      <c r="T73">
        <v>534</v>
      </c>
      <c r="U73">
        <v>9915</v>
      </c>
      <c r="V73" t="s">
        <v>418</v>
      </c>
      <c r="W73">
        <v>1672.1379999999999</v>
      </c>
      <c r="X73">
        <v>868.96500000000003</v>
      </c>
      <c r="Y73">
        <v>1.9239999999999999</v>
      </c>
      <c r="Z73">
        <v>8.0570000000000004</v>
      </c>
      <c r="AA73">
        <v>193.75330099999999</v>
      </c>
      <c r="AB73">
        <v>4.4788610000000002</v>
      </c>
      <c r="AC73">
        <v>86.071639000000005</v>
      </c>
      <c r="AD73" s="1">
        <v>286</v>
      </c>
      <c r="AE73">
        <v>4</v>
      </c>
      <c r="AF73">
        <v>48</v>
      </c>
      <c r="AG73">
        <v>75</v>
      </c>
      <c r="AH73">
        <v>8.6302420000000009</v>
      </c>
      <c r="AI73">
        <v>65.7</v>
      </c>
      <c r="AJ73">
        <v>0</v>
      </c>
      <c r="AK73">
        <v>279</v>
      </c>
      <c r="AL73">
        <v>56144</v>
      </c>
      <c r="AM73" t="s">
        <v>419</v>
      </c>
      <c r="AN73" t="s">
        <v>766</v>
      </c>
      <c r="AO73">
        <v>1360.452</v>
      </c>
      <c r="AR73" t="s">
        <v>120</v>
      </c>
      <c r="AS73" t="s">
        <v>125</v>
      </c>
      <c r="AT73" t="s">
        <v>267</v>
      </c>
      <c r="AU73" t="s">
        <v>418</v>
      </c>
      <c r="AV73" t="s">
        <v>48</v>
      </c>
      <c r="AW73">
        <v>3</v>
      </c>
      <c r="BB73">
        <v>0.75621289890547305</v>
      </c>
      <c r="BC73" t="s">
        <v>70</v>
      </c>
      <c r="BF73" t="s">
        <v>120</v>
      </c>
      <c r="BG73" s="5" t="s">
        <v>125</v>
      </c>
      <c r="BH73" t="s">
        <v>418</v>
      </c>
      <c r="BI73">
        <v>9915</v>
      </c>
      <c r="BJ73">
        <v>3</v>
      </c>
      <c r="BK73" t="s">
        <v>267</v>
      </c>
      <c r="BL73" t="s">
        <v>263</v>
      </c>
      <c r="BM73">
        <v>0.75621289890547305</v>
      </c>
      <c r="BN73" t="s">
        <v>70</v>
      </c>
      <c r="BO73" t="s">
        <v>203</v>
      </c>
      <c r="BP73">
        <v>1672.1379999999999</v>
      </c>
    </row>
    <row r="74" spans="1:68" ht="16.5">
      <c r="A74" s="110" t="str">
        <f t="shared" si="36"/>
        <v>해성운수</v>
      </c>
      <c r="B74" s="111" t="str">
        <f t="shared" si="37"/>
        <v>신경호</v>
      </c>
      <c r="C74" s="112" t="str">
        <f t="shared" si="38"/>
        <v>C</v>
      </c>
      <c r="D74" s="113">
        <f t="shared" si="39"/>
        <v>0.88143532977878625</v>
      </c>
      <c r="E74" s="114">
        <f t="shared" si="40"/>
        <v>6897</v>
      </c>
      <c r="F74" s="115" t="str">
        <f t="shared" si="41"/>
        <v>514-1</v>
      </c>
      <c r="G74" s="116" t="str">
        <f t="shared" si="42"/>
        <v>74사1071</v>
      </c>
      <c r="H74" s="117">
        <f t="shared" si="43"/>
        <v>2</v>
      </c>
      <c r="I74" s="118">
        <f t="shared" si="44"/>
        <v>1331.5919999999999</v>
      </c>
      <c r="J74" s="119">
        <f t="shared" si="45"/>
        <v>1.3257102923339734E-2</v>
      </c>
      <c r="K74" s="119">
        <f t="shared" si="46"/>
        <v>0.399956130548411</v>
      </c>
      <c r="L74" s="119">
        <f t="shared" si="47"/>
        <v>0.23505698442165471</v>
      </c>
      <c r="M74" s="120">
        <f t="shared" si="48"/>
        <v>12.855</v>
      </c>
      <c r="N74" s="121">
        <f t="shared" si="49"/>
        <v>0</v>
      </c>
      <c r="O74" s="121">
        <f t="shared" si="50"/>
        <v>3.4545115921393337</v>
      </c>
      <c r="P74" s="235">
        <f t="shared" si="51"/>
        <v>17</v>
      </c>
      <c r="Q74" s="236">
        <f t="shared" si="52"/>
        <v>0</v>
      </c>
      <c r="R74" s="236">
        <f t="shared" si="53"/>
        <v>46</v>
      </c>
      <c r="T74">
        <v>534</v>
      </c>
      <c r="U74">
        <v>6897</v>
      </c>
      <c r="V74" t="s">
        <v>420</v>
      </c>
      <c r="W74">
        <v>1331.5920000000001</v>
      </c>
      <c r="X74">
        <v>557.98</v>
      </c>
      <c r="Y74">
        <v>2.3860000000000001</v>
      </c>
      <c r="Z74">
        <v>12.855</v>
      </c>
      <c r="AA74">
        <v>105.809392</v>
      </c>
      <c r="AB74">
        <v>1.4027259999999999</v>
      </c>
      <c r="AC74">
        <v>42.319114999999996</v>
      </c>
      <c r="AD74" s="1">
        <v>313</v>
      </c>
      <c r="AE74">
        <v>0</v>
      </c>
      <c r="AF74">
        <v>46</v>
      </c>
      <c r="AG74">
        <v>87</v>
      </c>
      <c r="AH74">
        <v>12.584818</v>
      </c>
      <c r="AI74">
        <v>144.9</v>
      </c>
      <c r="AJ74">
        <v>3.4</v>
      </c>
      <c r="AK74">
        <v>17</v>
      </c>
      <c r="AL74">
        <v>3263</v>
      </c>
      <c r="AM74" t="s">
        <v>421</v>
      </c>
      <c r="AN74" t="s">
        <v>767</v>
      </c>
      <c r="AO74">
        <v>1214.396</v>
      </c>
      <c r="AR74" t="s">
        <v>120</v>
      </c>
      <c r="AS74" t="s">
        <v>122</v>
      </c>
      <c r="AT74" t="s">
        <v>256</v>
      </c>
      <c r="AU74" t="s">
        <v>420</v>
      </c>
      <c r="AV74" t="s">
        <v>48</v>
      </c>
      <c r="AW74">
        <v>2</v>
      </c>
      <c r="BB74">
        <v>0.88143532977878625</v>
      </c>
      <c r="BC74" t="s">
        <v>69</v>
      </c>
      <c r="BF74" t="s">
        <v>120</v>
      </c>
      <c r="BG74" s="5" t="s">
        <v>122</v>
      </c>
      <c r="BH74" t="s">
        <v>420</v>
      </c>
      <c r="BI74">
        <v>6897</v>
      </c>
      <c r="BJ74">
        <v>2</v>
      </c>
      <c r="BK74" t="s">
        <v>256</v>
      </c>
      <c r="BL74" t="s">
        <v>247</v>
      </c>
      <c r="BM74">
        <v>0.88143532977878625</v>
      </c>
      <c r="BN74" t="s">
        <v>69</v>
      </c>
      <c r="BO74" t="s">
        <v>188</v>
      </c>
      <c r="BP74">
        <v>1331.5919999999999</v>
      </c>
    </row>
    <row r="75" spans="1:68" ht="16.5">
      <c r="A75" s="127" t="str">
        <f t="shared" si="36"/>
        <v>해성운수</v>
      </c>
      <c r="B75" s="128" t="str">
        <f t="shared" si="37"/>
        <v>신대중</v>
      </c>
      <c r="C75" s="129" t="str">
        <f t="shared" si="38"/>
        <v>F</v>
      </c>
      <c r="D75" s="130">
        <f t="shared" si="39"/>
        <v>0.72643434893615322</v>
      </c>
      <c r="E75" s="131">
        <f t="shared" si="40"/>
        <v>6686</v>
      </c>
      <c r="F75" s="132" t="str">
        <f t="shared" si="41"/>
        <v>579</v>
      </c>
      <c r="G75" s="133" t="str">
        <f t="shared" si="42"/>
        <v>71바5813</v>
      </c>
      <c r="H75" s="134">
        <f t="shared" si="43"/>
        <v>3</v>
      </c>
      <c r="I75" s="135">
        <f t="shared" si="44"/>
        <v>1711.7110000000002</v>
      </c>
      <c r="J75" s="136">
        <f t="shared" si="45"/>
        <v>0.11628765033954953</v>
      </c>
      <c r="K75" s="136">
        <f t="shared" si="46"/>
        <v>0.32027878947683758</v>
      </c>
      <c r="L75" s="136">
        <f t="shared" si="47"/>
        <v>0.35695277999615582</v>
      </c>
      <c r="M75" s="137">
        <f t="shared" si="48"/>
        <v>6.3680000000000003</v>
      </c>
      <c r="N75" s="138">
        <f t="shared" si="49"/>
        <v>0</v>
      </c>
      <c r="O75" s="138">
        <f t="shared" si="50"/>
        <v>0.93473723075916437</v>
      </c>
      <c r="P75" s="233">
        <f t="shared" si="51"/>
        <v>19</v>
      </c>
      <c r="Q75" s="234">
        <f t="shared" si="52"/>
        <v>0</v>
      </c>
      <c r="R75" s="234">
        <f t="shared" si="53"/>
        <v>16</v>
      </c>
      <c r="T75">
        <v>534</v>
      </c>
      <c r="U75">
        <v>6686</v>
      </c>
      <c r="V75" t="s">
        <v>422</v>
      </c>
      <c r="W75">
        <v>1711.711</v>
      </c>
      <c r="X75">
        <v>435.52499999999998</v>
      </c>
      <c r="Y75">
        <v>3.93</v>
      </c>
      <c r="Z75">
        <v>6.3680000000000003</v>
      </c>
      <c r="AA75">
        <v>168.758737</v>
      </c>
      <c r="AB75">
        <v>19.624556999999999</v>
      </c>
      <c r="AC75">
        <v>54.049844</v>
      </c>
      <c r="AD75" s="1">
        <v>611</v>
      </c>
      <c r="AE75">
        <v>0</v>
      </c>
      <c r="AF75">
        <v>16</v>
      </c>
      <c r="AG75">
        <v>68</v>
      </c>
      <c r="AH75">
        <v>10.142946999999999</v>
      </c>
      <c r="AI75">
        <v>19.899999999999999</v>
      </c>
      <c r="AJ75">
        <v>0</v>
      </c>
      <c r="AK75">
        <v>19</v>
      </c>
      <c r="AL75">
        <v>4619</v>
      </c>
      <c r="AM75" t="s">
        <v>423</v>
      </c>
      <c r="AN75" t="s">
        <v>768</v>
      </c>
      <c r="AO75">
        <v>1536.8630000000001</v>
      </c>
      <c r="AR75" t="s">
        <v>120</v>
      </c>
      <c r="AS75" t="s">
        <v>129</v>
      </c>
      <c r="AT75" t="s">
        <v>281</v>
      </c>
      <c r="AU75" t="s">
        <v>422</v>
      </c>
      <c r="AV75" t="s">
        <v>205</v>
      </c>
      <c r="AW75">
        <v>3</v>
      </c>
      <c r="BB75">
        <v>0.72643434893615322</v>
      </c>
      <c r="BC75" t="s">
        <v>70</v>
      </c>
      <c r="BF75" t="s">
        <v>120</v>
      </c>
      <c r="BG75" t="s">
        <v>129</v>
      </c>
      <c r="BH75" t="s">
        <v>422</v>
      </c>
      <c r="BI75">
        <v>6686</v>
      </c>
      <c r="BJ75">
        <v>3</v>
      </c>
      <c r="BK75" t="s">
        <v>281</v>
      </c>
      <c r="BL75" t="s">
        <v>282</v>
      </c>
      <c r="BM75">
        <v>0.72643434893615322</v>
      </c>
      <c r="BN75" t="s">
        <v>70</v>
      </c>
      <c r="BO75" t="s">
        <v>203</v>
      </c>
      <c r="BP75">
        <v>1711.7110000000002</v>
      </c>
    </row>
    <row r="76" spans="1:68" ht="16.5">
      <c r="A76" s="110" t="str">
        <f t="shared" si="36"/>
        <v>해성운수</v>
      </c>
      <c r="B76" s="111" t="str">
        <f t="shared" si="37"/>
        <v>신상현</v>
      </c>
      <c r="C76" s="112" t="str">
        <f t="shared" si="38"/>
        <v>F</v>
      </c>
      <c r="D76" s="113">
        <f t="shared" si="39"/>
        <v>0.79549440887830225</v>
      </c>
      <c r="E76" s="114">
        <f t="shared" si="40"/>
        <v>8894</v>
      </c>
      <c r="F76" s="115" t="str">
        <f t="shared" si="41"/>
        <v>514-1</v>
      </c>
      <c r="G76" s="116" t="str">
        <f t="shared" si="42"/>
        <v>71바5768</v>
      </c>
      <c r="H76" s="117">
        <f t="shared" si="43"/>
        <v>2</v>
      </c>
      <c r="I76" s="118">
        <f t="shared" si="44"/>
        <v>1575.1559999999999</v>
      </c>
      <c r="J76" s="119">
        <f t="shared" si="45"/>
        <v>1.8927455383987161E-2</v>
      </c>
      <c r="K76" s="119">
        <f t="shared" si="46"/>
        <v>0.370972080203195</v>
      </c>
      <c r="L76" s="119">
        <f t="shared" si="47"/>
        <v>0.26219625230770793</v>
      </c>
      <c r="M76" s="120">
        <f t="shared" si="48"/>
        <v>11.821</v>
      </c>
      <c r="N76" s="121">
        <f t="shared" si="49"/>
        <v>0</v>
      </c>
      <c r="O76" s="121">
        <f t="shared" si="50"/>
        <v>2.2854879135780837</v>
      </c>
      <c r="P76" s="235">
        <f t="shared" si="51"/>
        <v>11</v>
      </c>
      <c r="Q76" s="236">
        <f t="shared" si="52"/>
        <v>0</v>
      </c>
      <c r="R76" s="236">
        <f t="shared" si="53"/>
        <v>36</v>
      </c>
      <c r="T76">
        <v>534</v>
      </c>
      <c r="U76">
        <v>8894</v>
      </c>
      <c r="V76" t="s">
        <v>424</v>
      </c>
      <c r="W76">
        <v>1575.1559999999999</v>
      </c>
      <c r="X76">
        <v>734.98099999999999</v>
      </c>
      <c r="Y76">
        <v>2.1429999999999998</v>
      </c>
      <c r="Z76">
        <v>11.821</v>
      </c>
      <c r="AA76">
        <v>124.228268</v>
      </c>
      <c r="AB76">
        <v>2.3513250000000001</v>
      </c>
      <c r="AC76">
        <v>46.085219000000002</v>
      </c>
      <c r="AD76" s="1">
        <v>413</v>
      </c>
      <c r="AE76">
        <v>0</v>
      </c>
      <c r="AF76">
        <v>36</v>
      </c>
      <c r="AG76">
        <v>74</v>
      </c>
      <c r="AH76">
        <v>12.679529</v>
      </c>
      <c r="AI76">
        <v>100.7</v>
      </c>
      <c r="AJ76">
        <v>0</v>
      </c>
      <c r="AK76">
        <v>11</v>
      </c>
      <c r="AL76">
        <v>1144</v>
      </c>
      <c r="AM76" t="s">
        <v>425</v>
      </c>
      <c r="AN76" t="s">
        <v>769</v>
      </c>
      <c r="AO76">
        <v>1479.636</v>
      </c>
      <c r="AR76" t="s">
        <v>120</v>
      </c>
      <c r="AS76" t="s">
        <v>122</v>
      </c>
      <c r="AT76" t="s">
        <v>253</v>
      </c>
      <c r="AU76" t="s">
        <v>424</v>
      </c>
      <c r="AV76" t="s">
        <v>48</v>
      </c>
      <c r="AW76">
        <v>2</v>
      </c>
      <c r="BB76">
        <v>0.79549440887830225</v>
      </c>
      <c r="BC76" t="s">
        <v>70</v>
      </c>
      <c r="BF76" t="s">
        <v>120</v>
      </c>
      <c r="BG76" s="5" t="s">
        <v>122</v>
      </c>
      <c r="BH76" t="s">
        <v>424</v>
      </c>
      <c r="BI76">
        <v>8894</v>
      </c>
      <c r="BJ76">
        <v>2</v>
      </c>
      <c r="BK76" t="s">
        <v>253</v>
      </c>
      <c r="BL76" t="s">
        <v>248</v>
      </c>
      <c r="BM76">
        <v>0.79549440887830225</v>
      </c>
      <c r="BN76" t="s">
        <v>70</v>
      </c>
      <c r="BO76" t="s">
        <v>203</v>
      </c>
      <c r="BP76">
        <v>1575.1559999999999</v>
      </c>
    </row>
    <row r="77" spans="1:68" ht="16.5">
      <c r="A77" s="127" t="str">
        <f t="shared" si="36"/>
        <v>해성운수</v>
      </c>
      <c r="B77" s="128" t="str">
        <f t="shared" si="37"/>
        <v>신유재</v>
      </c>
      <c r="C77" s="129" t="str">
        <f t="shared" si="38"/>
        <v>C</v>
      </c>
      <c r="D77" s="130">
        <f t="shared" si="39"/>
        <v>0.89182921024103845</v>
      </c>
      <c r="E77" s="131">
        <f t="shared" si="40"/>
        <v>8421</v>
      </c>
      <c r="F77" s="132" t="str">
        <f t="shared" si="41"/>
        <v>24</v>
      </c>
      <c r="G77" s="133" t="str">
        <f t="shared" si="42"/>
        <v>70바3863</v>
      </c>
      <c r="H77" s="134">
        <f t="shared" si="43"/>
        <v>2</v>
      </c>
      <c r="I77" s="135">
        <f t="shared" si="44"/>
        <v>2272.1949999999997</v>
      </c>
      <c r="J77" s="136">
        <f t="shared" si="45"/>
        <v>8.7043947003929353E-3</v>
      </c>
      <c r="K77" s="136">
        <f t="shared" si="46"/>
        <v>0.39181485716245451</v>
      </c>
      <c r="L77" s="136">
        <f t="shared" si="47"/>
        <v>0.23369473130607191</v>
      </c>
      <c r="M77" s="137">
        <f t="shared" si="48"/>
        <v>18.507999999999999</v>
      </c>
      <c r="N77" s="138">
        <f t="shared" si="49"/>
        <v>0.22005153606974751</v>
      </c>
      <c r="O77" s="138">
        <f t="shared" si="50"/>
        <v>20.156720703988874</v>
      </c>
      <c r="P77" s="233">
        <f t="shared" si="51"/>
        <v>7</v>
      </c>
      <c r="Q77" s="234">
        <f t="shared" si="52"/>
        <v>5</v>
      </c>
      <c r="R77" s="234">
        <f t="shared" si="53"/>
        <v>458</v>
      </c>
      <c r="T77">
        <v>534</v>
      </c>
      <c r="U77">
        <v>8421</v>
      </c>
      <c r="V77" t="s">
        <v>426</v>
      </c>
      <c r="W77">
        <v>2272.1950000000002</v>
      </c>
      <c r="X77">
        <v>1149.848</v>
      </c>
      <c r="Y77">
        <v>1.976</v>
      </c>
      <c r="Z77">
        <v>18.507999999999999</v>
      </c>
      <c r="AA77">
        <v>144.975503</v>
      </c>
      <c r="AB77">
        <v>1.261924</v>
      </c>
      <c r="AC77">
        <v>56.803556</v>
      </c>
      <c r="AD77" s="1">
        <v>531</v>
      </c>
      <c r="AE77">
        <v>5</v>
      </c>
      <c r="AF77">
        <v>458</v>
      </c>
      <c r="AG77">
        <v>72</v>
      </c>
      <c r="AH77">
        <v>15.672958</v>
      </c>
      <c r="AI77">
        <v>84.5</v>
      </c>
      <c r="AJ77">
        <v>0</v>
      </c>
      <c r="AK77">
        <v>7</v>
      </c>
      <c r="AL77">
        <v>3053</v>
      </c>
      <c r="AM77" t="s">
        <v>427</v>
      </c>
      <c r="AN77" t="s">
        <v>770</v>
      </c>
      <c r="AO77">
        <v>2134.3719999999998</v>
      </c>
      <c r="AR77" t="s">
        <v>120</v>
      </c>
      <c r="AS77" t="s">
        <v>121</v>
      </c>
      <c r="AT77" t="s">
        <v>225</v>
      </c>
      <c r="AU77" t="s">
        <v>426</v>
      </c>
      <c r="AV77" t="s">
        <v>48</v>
      </c>
      <c r="AW77">
        <v>2</v>
      </c>
      <c r="BB77">
        <v>0.89182921024103845</v>
      </c>
      <c r="BC77" t="s">
        <v>69</v>
      </c>
      <c r="BF77" t="s">
        <v>120</v>
      </c>
      <c r="BG77" t="s">
        <v>121</v>
      </c>
      <c r="BH77" t="s">
        <v>426</v>
      </c>
      <c r="BI77">
        <v>8421</v>
      </c>
      <c r="BJ77">
        <v>2</v>
      </c>
      <c r="BK77" t="s">
        <v>225</v>
      </c>
      <c r="BL77" t="s">
        <v>217</v>
      </c>
      <c r="BM77">
        <v>0.89182921024103845</v>
      </c>
      <c r="BN77" t="s">
        <v>69</v>
      </c>
      <c r="BO77" t="s">
        <v>188</v>
      </c>
      <c r="BP77">
        <v>2272.1949999999997</v>
      </c>
    </row>
    <row r="78" spans="1:68" ht="16.5">
      <c r="A78" s="110" t="str">
        <f t="shared" si="36"/>
        <v>해성운수</v>
      </c>
      <c r="B78" s="111" t="str">
        <f t="shared" si="37"/>
        <v>심길섭</v>
      </c>
      <c r="C78" s="112" t="str">
        <f t="shared" si="38"/>
        <v>S</v>
      </c>
      <c r="D78" s="113">
        <f t="shared" si="39"/>
        <v>1.0055752979618986</v>
      </c>
      <c r="E78" s="114">
        <f t="shared" si="40"/>
        <v>6165</v>
      </c>
      <c r="F78" s="115" t="str">
        <f t="shared" si="41"/>
        <v>24</v>
      </c>
      <c r="G78" s="116" t="str">
        <f t="shared" si="42"/>
        <v>70바3893</v>
      </c>
      <c r="H78" s="117">
        <f t="shared" si="43"/>
        <v>5</v>
      </c>
      <c r="I78" s="118">
        <f t="shared" si="44"/>
        <v>2505.3310000000001</v>
      </c>
      <c r="J78" s="119">
        <f t="shared" si="45"/>
        <v>9.8678904327101982E-3</v>
      </c>
      <c r="K78" s="119">
        <f t="shared" si="46"/>
        <v>0.36366405118795408</v>
      </c>
      <c r="L78" s="119">
        <f t="shared" si="47"/>
        <v>0.12613103817419732</v>
      </c>
      <c r="M78" s="120">
        <f t="shared" si="48"/>
        <v>10.611000000000001</v>
      </c>
      <c r="N78" s="121">
        <f t="shared" si="49"/>
        <v>0.19957442749081858</v>
      </c>
      <c r="O78" s="121">
        <f t="shared" si="50"/>
        <v>5.627998855241084</v>
      </c>
      <c r="P78" s="235">
        <f t="shared" si="51"/>
        <v>9</v>
      </c>
      <c r="Q78" s="236">
        <f t="shared" si="52"/>
        <v>5</v>
      </c>
      <c r="R78" s="236">
        <f t="shared" si="53"/>
        <v>141</v>
      </c>
      <c r="T78">
        <v>534</v>
      </c>
      <c r="U78">
        <v>6165</v>
      </c>
      <c r="V78" t="s">
        <v>428</v>
      </c>
      <c r="W78">
        <v>2505.3310000000001</v>
      </c>
      <c r="X78">
        <v>1123.6120000000001</v>
      </c>
      <c r="Y78">
        <v>2.23</v>
      </c>
      <c r="Z78">
        <v>10.611000000000001</v>
      </c>
      <c r="AA78">
        <v>170.04688200000001</v>
      </c>
      <c r="AB78">
        <v>1.6780040000000001</v>
      </c>
      <c r="AC78">
        <v>61.839937999999997</v>
      </c>
      <c r="AD78" s="1">
        <v>316</v>
      </c>
      <c r="AE78">
        <v>5</v>
      </c>
      <c r="AF78">
        <v>141</v>
      </c>
      <c r="AG78">
        <v>69</v>
      </c>
      <c r="AH78">
        <v>14.733178000000001</v>
      </c>
      <c r="AI78">
        <v>52.7</v>
      </c>
      <c r="AJ78">
        <v>0</v>
      </c>
      <c r="AK78">
        <v>9</v>
      </c>
      <c r="AL78">
        <v>5385</v>
      </c>
      <c r="AM78" t="s">
        <v>429</v>
      </c>
      <c r="AN78" t="s">
        <v>771</v>
      </c>
      <c r="AO78">
        <v>1872.1210000000001</v>
      </c>
      <c r="AR78" t="s">
        <v>120</v>
      </c>
      <c r="AS78" t="s">
        <v>121</v>
      </c>
      <c r="AT78" t="s">
        <v>244</v>
      </c>
      <c r="AU78" t="s">
        <v>428</v>
      </c>
      <c r="AV78" t="s">
        <v>48</v>
      </c>
      <c r="AW78">
        <v>5</v>
      </c>
      <c r="BB78">
        <v>1.0055752979618986</v>
      </c>
      <c r="BC78" t="s">
        <v>71</v>
      </c>
      <c r="BF78" t="s">
        <v>120</v>
      </c>
      <c r="BG78" t="s">
        <v>121</v>
      </c>
      <c r="BH78" t="s">
        <v>428</v>
      </c>
      <c r="BI78">
        <v>6165</v>
      </c>
      <c r="BJ78">
        <v>5</v>
      </c>
      <c r="BK78" t="s">
        <v>244</v>
      </c>
      <c r="BL78" t="s">
        <v>239</v>
      </c>
      <c r="BM78">
        <v>1.0055752979618986</v>
      </c>
      <c r="BN78" t="s">
        <v>71</v>
      </c>
      <c r="BO78" t="s">
        <v>187</v>
      </c>
      <c r="BP78">
        <v>2505.3310000000001</v>
      </c>
    </row>
    <row r="79" spans="1:68" ht="16.5">
      <c r="A79" s="127" t="str">
        <f t="shared" si="36"/>
        <v>해성운수</v>
      </c>
      <c r="B79" s="128" t="str">
        <f t="shared" si="37"/>
        <v>심웅섭</v>
      </c>
      <c r="C79" s="129" t="str">
        <f t="shared" si="38"/>
        <v>F</v>
      </c>
      <c r="D79" s="130">
        <f t="shared" si="39"/>
        <v>0.65336041570081904</v>
      </c>
      <c r="E79" s="131">
        <f t="shared" si="40"/>
        <v>288</v>
      </c>
      <c r="F79" s="132" t="str">
        <f t="shared" si="41"/>
        <v>579</v>
      </c>
      <c r="G79" s="133" t="str">
        <f t="shared" si="42"/>
        <v>71바5777</v>
      </c>
      <c r="H79" s="134">
        <f t="shared" si="43"/>
        <v>5</v>
      </c>
      <c r="I79" s="135">
        <f t="shared" si="44"/>
        <v>1881.5650000000001</v>
      </c>
      <c r="J79" s="136">
        <f t="shared" si="45"/>
        <v>2.9366021341490876E-2</v>
      </c>
      <c r="K79" s="136">
        <f t="shared" si="46"/>
        <v>0.44083781933610416</v>
      </c>
      <c r="L79" s="136">
        <f t="shared" si="47"/>
        <v>0.30984845062487876</v>
      </c>
      <c r="M79" s="137">
        <f t="shared" si="48"/>
        <v>8.67</v>
      </c>
      <c r="N79" s="138">
        <f t="shared" si="49"/>
        <v>0</v>
      </c>
      <c r="O79" s="138">
        <f t="shared" si="50"/>
        <v>1.6475646602695095</v>
      </c>
      <c r="P79" s="233">
        <f t="shared" si="51"/>
        <v>45</v>
      </c>
      <c r="Q79" s="234">
        <f t="shared" si="52"/>
        <v>0</v>
      </c>
      <c r="R79" s="234">
        <f t="shared" si="53"/>
        <v>31</v>
      </c>
      <c r="T79">
        <v>534</v>
      </c>
      <c r="U79">
        <v>288</v>
      </c>
      <c r="V79" t="s">
        <v>772</v>
      </c>
      <c r="W79">
        <v>1881.5650000000001</v>
      </c>
      <c r="X79">
        <v>569.46699999999998</v>
      </c>
      <c r="Y79">
        <v>3.3039999999999998</v>
      </c>
      <c r="Z79">
        <v>8.67</v>
      </c>
      <c r="AA79">
        <v>183.72127900000001</v>
      </c>
      <c r="AB79">
        <v>5.3951630000000002</v>
      </c>
      <c r="AC79">
        <v>80.991287999999997</v>
      </c>
      <c r="AD79" s="1">
        <v>583</v>
      </c>
      <c r="AE79">
        <v>0</v>
      </c>
      <c r="AF79">
        <v>31</v>
      </c>
      <c r="AG79">
        <v>71</v>
      </c>
      <c r="AH79">
        <v>10.24141</v>
      </c>
      <c r="AI79">
        <v>83.4</v>
      </c>
      <c r="AJ79">
        <v>0</v>
      </c>
      <c r="AK79">
        <v>45</v>
      </c>
      <c r="AL79">
        <v>41750</v>
      </c>
      <c r="AM79" t="s">
        <v>773</v>
      </c>
      <c r="AN79" t="s">
        <v>774</v>
      </c>
      <c r="AO79">
        <v>1005.223</v>
      </c>
      <c r="AR79" t="s">
        <v>120</v>
      </c>
      <c r="AS79" t="s">
        <v>129</v>
      </c>
      <c r="AT79" t="s">
        <v>278</v>
      </c>
      <c r="AU79" t="s">
        <v>772</v>
      </c>
      <c r="AV79" t="s">
        <v>205</v>
      </c>
      <c r="AW79">
        <v>5</v>
      </c>
      <c r="BB79">
        <v>0.65336041570081904</v>
      </c>
      <c r="BC79" t="s">
        <v>70</v>
      </c>
      <c r="BF79" t="s">
        <v>120</v>
      </c>
      <c r="BG79" s="5" t="s">
        <v>129</v>
      </c>
      <c r="BH79" t="s">
        <v>772</v>
      </c>
      <c r="BI79">
        <v>288</v>
      </c>
      <c r="BJ79">
        <v>5</v>
      </c>
      <c r="BK79" t="s">
        <v>278</v>
      </c>
      <c r="BL79" t="s">
        <v>279</v>
      </c>
      <c r="BM79">
        <v>0.65336041570081904</v>
      </c>
      <c r="BN79" t="s">
        <v>70</v>
      </c>
      <c r="BO79" t="s">
        <v>203</v>
      </c>
      <c r="BP79">
        <v>1881.5650000000001</v>
      </c>
    </row>
    <row r="80" spans="1:68" ht="16.5">
      <c r="A80" s="110" t="str">
        <f t="shared" si="36"/>
        <v>해성운수</v>
      </c>
      <c r="B80" s="111" t="str">
        <f t="shared" si="37"/>
        <v>오정일</v>
      </c>
      <c r="C80" s="112" t="str">
        <f t="shared" si="38"/>
        <v>C</v>
      </c>
      <c r="D80" s="113">
        <f t="shared" si="39"/>
        <v>0.86975000000000002</v>
      </c>
      <c r="E80" s="114">
        <f t="shared" si="40"/>
        <v>8165</v>
      </c>
      <c r="F80" s="115" t="str">
        <f t="shared" si="41"/>
        <v>564</v>
      </c>
      <c r="G80" s="116" t="str">
        <f t="shared" si="42"/>
        <v>71바5772</v>
      </c>
      <c r="H80" s="117">
        <f t="shared" si="43"/>
        <v>1</v>
      </c>
      <c r="I80" s="118">
        <f t="shared" si="44"/>
        <v>1135.287</v>
      </c>
      <c r="J80" s="119">
        <f t="shared" si="45"/>
        <v>7.3607184947040065E-3</v>
      </c>
      <c r="K80" s="119">
        <f t="shared" si="46"/>
        <v>0.47741310802300557</v>
      </c>
      <c r="L80" s="119">
        <f t="shared" si="47"/>
        <v>0.18409441841578383</v>
      </c>
      <c r="M80" s="120">
        <f t="shared" si="48"/>
        <v>7.4180000000000001</v>
      </c>
      <c r="N80" s="121">
        <f t="shared" si="49"/>
        <v>0</v>
      </c>
      <c r="O80" s="121">
        <f t="shared" si="50"/>
        <v>0.96891799166202019</v>
      </c>
      <c r="P80" s="235">
        <f t="shared" si="51"/>
        <v>95</v>
      </c>
      <c r="Q80" s="236">
        <f t="shared" si="52"/>
        <v>0</v>
      </c>
      <c r="R80" s="236">
        <f t="shared" si="53"/>
        <v>11</v>
      </c>
      <c r="T80">
        <v>534</v>
      </c>
      <c r="U80">
        <v>8165</v>
      </c>
      <c r="V80" t="s">
        <v>430</v>
      </c>
      <c r="W80">
        <v>1135.287</v>
      </c>
      <c r="X80">
        <v>326.30599999999998</v>
      </c>
      <c r="Y80">
        <v>3.4790000000000001</v>
      </c>
      <c r="Z80">
        <v>7.4180000000000001</v>
      </c>
      <c r="AA80">
        <v>117.28297999999999</v>
      </c>
      <c r="AB80">
        <v>0.86328700000000003</v>
      </c>
      <c r="AC80">
        <v>55.992432000000001</v>
      </c>
      <c r="AD80" s="1">
        <v>209</v>
      </c>
      <c r="AE80">
        <v>0</v>
      </c>
      <c r="AF80">
        <v>11</v>
      </c>
      <c r="AG80">
        <v>75</v>
      </c>
      <c r="AH80">
        <v>9.6798950000000001</v>
      </c>
      <c r="AI80">
        <v>80.400000000000006</v>
      </c>
      <c r="AJ80">
        <v>0</v>
      </c>
      <c r="AK80">
        <v>95</v>
      </c>
      <c r="AL80">
        <v>13465</v>
      </c>
      <c r="AM80" t="s">
        <v>431</v>
      </c>
      <c r="AN80" t="s">
        <v>775</v>
      </c>
      <c r="AO80">
        <v>1135.287</v>
      </c>
      <c r="AR80" t="s">
        <v>120</v>
      </c>
      <c r="AS80" t="s">
        <v>126</v>
      </c>
      <c r="AT80" t="s">
        <v>269</v>
      </c>
      <c r="AU80" t="s">
        <v>430</v>
      </c>
      <c r="AV80" t="s">
        <v>205</v>
      </c>
      <c r="AW80">
        <v>1</v>
      </c>
      <c r="BB80">
        <v>0.86975000000000002</v>
      </c>
      <c r="BC80" t="s">
        <v>69</v>
      </c>
      <c r="BF80" t="s">
        <v>120</v>
      </c>
      <c r="BG80" s="5" t="s">
        <v>126</v>
      </c>
      <c r="BH80" t="s">
        <v>430</v>
      </c>
      <c r="BI80">
        <v>8165</v>
      </c>
      <c r="BJ80">
        <v>1</v>
      </c>
      <c r="BK80" t="s">
        <v>269</v>
      </c>
      <c r="BL80" t="s">
        <v>185</v>
      </c>
      <c r="BM80">
        <v>0.86975000000000002</v>
      </c>
      <c r="BN80" t="s">
        <v>69</v>
      </c>
      <c r="BO80" t="s">
        <v>188</v>
      </c>
      <c r="BP80">
        <v>1135.287</v>
      </c>
    </row>
    <row r="81" spans="1:68" ht="16.5">
      <c r="A81" s="127" t="str">
        <f t="shared" si="36"/>
        <v>해성운수</v>
      </c>
      <c r="B81" s="128" t="str">
        <f t="shared" si="37"/>
        <v>원상재</v>
      </c>
      <c r="C81" s="129" t="str">
        <f t="shared" si="38"/>
        <v>F</v>
      </c>
      <c r="D81" s="130">
        <f t="shared" si="39"/>
        <v>0.79160226373004705</v>
      </c>
      <c r="E81" s="131">
        <f t="shared" si="40"/>
        <v>555</v>
      </c>
      <c r="F81" s="132" t="str">
        <f t="shared" si="41"/>
        <v>564</v>
      </c>
      <c r="G81" s="133" t="str">
        <f t="shared" si="42"/>
        <v>71바5773</v>
      </c>
      <c r="H81" s="134">
        <f t="shared" si="43"/>
        <v>3</v>
      </c>
      <c r="I81" s="135">
        <f t="shared" si="44"/>
        <v>876.80199999999991</v>
      </c>
      <c r="J81" s="136">
        <f t="shared" si="45"/>
        <v>3.0107150306360648E-2</v>
      </c>
      <c r="K81" s="136">
        <f t="shared" si="46"/>
        <v>0.48034200204055316</v>
      </c>
      <c r="L81" s="136">
        <f t="shared" si="47"/>
        <v>0.21441556930755179</v>
      </c>
      <c r="M81" s="137">
        <f t="shared" si="48"/>
        <v>10.205</v>
      </c>
      <c r="N81" s="138">
        <f t="shared" si="49"/>
        <v>0.78274910431138212</v>
      </c>
      <c r="O81" s="138">
        <f t="shared" si="50"/>
        <v>2.6837112147818813</v>
      </c>
      <c r="P81" s="233">
        <f t="shared" si="51"/>
        <v>72</v>
      </c>
      <c r="Q81" s="234">
        <f t="shared" si="52"/>
        <v>7</v>
      </c>
      <c r="R81" s="234">
        <f t="shared" si="53"/>
        <v>24</v>
      </c>
      <c r="T81">
        <v>534</v>
      </c>
      <c r="U81">
        <v>555</v>
      </c>
      <c r="V81" t="s">
        <v>432</v>
      </c>
      <c r="W81">
        <v>894.28399999999999</v>
      </c>
      <c r="X81">
        <v>290.67500000000001</v>
      </c>
      <c r="Y81">
        <v>3.077</v>
      </c>
      <c r="Z81">
        <v>10.205</v>
      </c>
      <c r="AA81">
        <v>99.938585000000003</v>
      </c>
      <c r="AB81">
        <v>3.0088659999999998</v>
      </c>
      <c r="AC81">
        <v>48.0047</v>
      </c>
      <c r="AD81" s="1">
        <v>188</v>
      </c>
      <c r="AE81">
        <v>7</v>
      </c>
      <c r="AF81">
        <v>24</v>
      </c>
      <c r="AG81">
        <v>92</v>
      </c>
      <c r="AH81">
        <v>8.9483350000000002</v>
      </c>
      <c r="AI81">
        <v>369.3</v>
      </c>
      <c r="AJ81">
        <v>19</v>
      </c>
      <c r="AK81">
        <v>72</v>
      </c>
      <c r="AL81">
        <v>16926</v>
      </c>
      <c r="AM81" t="s">
        <v>433</v>
      </c>
      <c r="AN81" t="s">
        <v>776</v>
      </c>
      <c r="AO81">
        <v>740.94799999999998</v>
      </c>
      <c r="AR81" t="s">
        <v>120</v>
      </c>
      <c r="AS81" t="s">
        <v>126</v>
      </c>
      <c r="AT81" t="s">
        <v>270</v>
      </c>
      <c r="AU81" t="s">
        <v>432</v>
      </c>
      <c r="AV81" t="s">
        <v>205</v>
      </c>
      <c r="AW81">
        <v>3</v>
      </c>
      <c r="BB81">
        <v>0.79160226373004705</v>
      </c>
      <c r="BC81" t="s">
        <v>70</v>
      </c>
      <c r="BF81" t="s">
        <v>120</v>
      </c>
      <c r="BG81" s="5" t="s">
        <v>126</v>
      </c>
      <c r="BH81" t="s">
        <v>432</v>
      </c>
      <c r="BI81">
        <v>555</v>
      </c>
      <c r="BJ81">
        <v>3</v>
      </c>
      <c r="BK81" t="s">
        <v>270</v>
      </c>
      <c r="BL81" t="s">
        <v>271</v>
      </c>
      <c r="BM81">
        <v>0.79160226373004705</v>
      </c>
      <c r="BN81" t="s">
        <v>70</v>
      </c>
      <c r="BO81" t="s">
        <v>203</v>
      </c>
      <c r="BP81">
        <v>876.80199999999991</v>
      </c>
    </row>
    <row r="82" spans="1:68" ht="16.5">
      <c r="A82" s="110" t="str">
        <f t="shared" si="36"/>
        <v>해성운수</v>
      </c>
      <c r="B82" s="111" t="str">
        <f t="shared" si="37"/>
        <v>유광식</v>
      </c>
      <c r="C82" s="112" t="str">
        <f t="shared" si="38"/>
        <v>F</v>
      </c>
      <c r="D82" s="113">
        <f t="shared" si="39"/>
        <v>0.78772727272727272</v>
      </c>
      <c r="E82" s="114">
        <f t="shared" si="40"/>
        <v>6627</v>
      </c>
      <c r="F82" s="115" t="str">
        <f t="shared" si="41"/>
        <v>593</v>
      </c>
      <c r="G82" s="116" t="str">
        <f t="shared" si="42"/>
        <v>71바5778</v>
      </c>
      <c r="H82" s="117">
        <f t="shared" si="43"/>
        <v>1</v>
      </c>
      <c r="I82" s="118">
        <f t="shared" si="44"/>
        <v>1462.0029999999999</v>
      </c>
      <c r="J82" s="119">
        <f t="shared" si="45"/>
        <v>1.4579207407507297E-2</v>
      </c>
      <c r="K82" s="119">
        <f t="shared" si="46"/>
        <v>0.42762922990408991</v>
      </c>
      <c r="L82" s="119">
        <f t="shared" si="47"/>
        <v>8.8919106185144633E-2</v>
      </c>
      <c r="M82" s="120">
        <f t="shared" si="48"/>
        <v>12.032999999999999</v>
      </c>
      <c r="N82" s="121">
        <f t="shared" si="49"/>
        <v>0</v>
      </c>
      <c r="O82" s="121">
        <f t="shared" si="50"/>
        <v>6.9520283048795131</v>
      </c>
      <c r="P82" s="235">
        <f t="shared" si="51"/>
        <v>51</v>
      </c>
      <c r="Q82" s="236">
        <f t="shared" si="52"/>
        <v>0</v>
      </c>
      <c r="R82" s="236">
        <f t="shared" si="53"/>
        <v>103</v>
      </c>
      <c r="T82">
        <v>534</v>
      </c>
      <c r="U82">
        <v>6627</v>
      </c>
      <c r="V82" t="s">
        <v>434</v>
      </c>
      <c r="W82">
        <v>1481.5820000000001</v>
      </c>
      <c r="X82">
        <v>851.55899999999997</v>
      </c>
      <c r="Y82">
        <v>1.74</v>
      </c>
      <c r="Z82">
        <v>12.032999999999999</v>
      </c>
      <c r="AA82">
        <v>140.379099</v>
      </c>
      <c r="AB82">
        <v>2.0466160000000002</v>
      </c>
      <c r="AC82">
        <v>60.030206</v>
      </c>
      <c r="AD82" s="1">
        <v>130</v>
      </c>
      <c r="AE82">
        <v>0</v>
      </c>
      <c r="AF82">
        <v>103</v>
      </c>
      <c r="AG82">
        <v>67</v>
      </c>
      <c r="AH82">
        <v>10.554149000000001</v>
      </c>
      <c r="AI82">
        <v>38.4</v>
      </c>
      <c r="AJ82">
        <v>0</v>
      </c>
      <c r="AK82">
        <v>51</v>
      </c>
      <c r="AL82">
        <v>11122</v>
      </c>
      <c r="AM82" t="s">
        <v>435</v>
      </c>
      <c r="AN82" t="s">
        <v>777</v>
      </c>
      <c r="AO82">
        <v>1462.0029999999999</v>
      </c>
      <c r="AR82" t="s">
        <v>120</v>
      </c>
      <c r="AS82" t="s">
        <v>130</v>
      </c>
      <c r="AT82" t="s">
        <v>285</v>
      </c>
      <c r="AU82" t="s">
        <v>434</v>
      </c>
      <c r="AV82" t="s">
        <v>48</v>
      </c>
      <c r="AW82">
        <v>1</v>
      </c>
      <c r="BB82">
        <v>0.78772727272727272</v>
      </c>
      <c r="BC82" t="s">
        <v>70</v>
      </c>
      <c r="BF82" t="s">
        <v>120</v>
      </c>
      <c r="BG82" t="s">
        <v>130</v>
      </c>
      <c r="BH82" t="s">
        <v>434</v>
      </c>
      <c r="BI82">
        <v>6627</v>
      </c>
      <c r="BJ82">
        <v>1</v>
      </c>
      <c r="BK82" t="s">
        <v>285</v>
      </c>
      <c r="BL82" t="s">
        <v>185</v>
      </c>
      <c r="BM82">
        <v>0.78772727272727272</v>
      </c>
      <c r="BN82" t="s">
        <v>70</v>
      </c>
      <c r="BO82" t="s">
        <v>203</v>
      </c>
      <c r="BP82">
        <v>1462.0029999999999</v>
      </c>
    </row>
    <row r="83" spans="1:68" ht="16.5">
      <c r="A83" s="127" t="str">
        <f t="shared" si="36"/>
        <v>해성운수</v>
      </c>
      <c r="B83" s="128" t="str">
        <f t="shared" si="37"/>
        <v>유금종</v>
      </c>
      <c r="C83" s="129" t="str">
        <f t="shared" si="38"/>
        <v>A</v>
      </c>
      <c r="D83" s="130">
        <f t="shared" si="39"/>
        <v>0.96333333333333326</v>
      </c>
      <c r="E83" s="131">
        <f t="shared" si="40"/>
        <v>2233</v>
      </c>
      <c r="F83" s="132" t="str">
        <f t="shared" si="41"/>
        <v>514-1</v>
      </c>
      <c r="G83" s="133" t="str">
        <f t="shared" si="42"/>
        <v>74사1071</v>
      </c>
      <c r="H83" s="134">
        <f t="shared" si="43"/>
        <v>1</v>
      </c>
      <c r="I83" s="135">
        <f t="shared" si="44"/>
        <v>1130.241</v>
      </c>
      <c r="J83" s="136">
        <f t="shared" si="45"/>
        <v>2.2381750626844062E-2</v>
      </c>
      <c r="K83" s="136">
        <f t="shared" si="46"/>
        <v>0.36356106857939419</v>
      </c>
      <c r="L83" s="136">
        <f t="shared" si="47"/>
        <v>7.6974733707235884E-2</v>
      </c>
      <c r="M83" s="137">
        <f t="shared" si="48"/>
        <v>11.146000000000001</v>
      </c>
      <c r="N83" s="138">
        <f t="shared" si="49"/>
        <v>0</v>
      </c>
      <c r="O83" s="138">
        <f t="shared" si="50"/>
        <v>2.4773477514972471</v>
      </c>
      <c r="P83" s="233">
        <f t="shared" si="51"/>
        <v>2</v>
      </c>
      <c r="Q83" s="234">
        <f t="shared" si="52"/>
        <v>0</v>
      </c>
      <c r="R83" s="234">
        <f t="shared" si="53"/>
        <v>28</v>
      </c>
      <c r="T83">
        <v>534</v>
      </c>
      <c r="U83">
        <v>2233</v>
      </c>
      <c r="V83" t="s">
        <v>436</v>
      </c>
      <c r="W83">
        <v>1130.241</v>
      </c>
      <c r="X83">
        <v>434.60700000000003</v>
      </c>
      <c r="Y83">
        <v>2.601</v>
      </c>
      <c r="Z83">
        <v>11.146000000000001</v>
      </c>
      <c r="AA83">
        <v>87.767442000000003</v>
      </c>
      <c r="AB83">
        <v>1.9643889999999999</v>
      </c>
      <c r="AC83">
        <v>31.908825</v>
      </c>
      <c r="AD83" s="1">
        <v>87</v>
      </c>
      <c r="AE83">
        <v>0</v>
      </c>
      <c r="AF83">
        <v>28</v>
      </c>
      <c r="AG83">
        <v>78</v>
      </c>
      <c r="AH83">
        <v>12.877679000000001</v>
      </c>
      <c r="AI83">
        <v>57.3</v>
      </c>
      <c r="AJ83">
        <v>0</v>
      </c>
      <c r="AK83">
        <v>2</v>
      </c>
      <c r="AL83">
        <v>79</v>
      </c>
      <c r="AM83" t="s">
        <v>437</v>
      </c>
      <c r="AN83" t="s">
        <v>778</v>
      </c>
      <c r="AO83">
        <v>1130.241</v>
      </c>
      <c r="AR83" t="s">
        <v>120</v>
      </c>
      <c r="AS83" t="s">
        <v>122</v>
      </c>
      <c r="AT83" t="s">
        <v>256</v>
      </c>
      <c r="AU83" t="s">
        <v>436</v>
      </c>
      <c r="AV83" t="s">
        <v>48</v>
      </c>
      <c r="AW83">
        <v>1</v>
      </c>
      <c r="BB83">
        <v>0.96333333333333326</v>
      </c>
      <c r="BC83" t="s">
        <v>66</v>
      </c>
      <c r="BF83" t="s">
        <v>120</v>
      </c>
      <c r="BG83" t="s">
        <v>122</v>
      </c>
      <c r="BH83" t="s">
        <v>436</v>
      </c>
      <c r="BI83">
        <v>2233</v>
      </c>
      <c r="BJ83">
        <v>1</v>
      </c>
      <c r="BK83" t="s">
        <v>256</v>
      </c>
      <c r="BL83" t="s">
        <v>185</v>
      </c>
      <c r="BM83">
        <v>0.96333333333333326</v>
      </c>
      <c r="BN83" t="s">
        <v>66</v>
      </c>
      <c r="BO83" t="s">
        <v>189</v>
      </c>
      <c r="BP83">
        <v>1130.241</v>
      </c>
    </row>
    <row r="84" spans="1:68" ht="16.5">
      <c r="A84" s="110" t="str">
        <f t="shared" si="36"/>
        <v>해성운수</v>
      </c>
      <c r="B84" s="111" t="str">
        <f t="shared" si="37"/>
        <v>유선구</v>
      </c>
      <c r="C84" s="112" t="str">
        <f t="shared" si="38"/>
        <v>D</v>
      </c>
      <c r="D84" s="113">
        <f t="shared" si="39"/>
        <v>0.83092864667999766</v>
      </c>
      <c r="E84" s="114">
        <f t="shared" si="40"/>
        <v>3863</v>
      </c>
      <c r="F84" s="115" t="str">
        <f t="shared" si="41"/>
        <v>514-1</v>
      </c>
      <c r="G84" s="116" t="str">
        <f t="shared" si="42"/>
        <v>71바5768</v>
      </c>
      <c r="H84" s="117">
        <f t="shared" si="43"/>
        <v>4</v>
      </c>
      <c r="I84" s="118">
        <f t="shared" si="44"/>
        <v>1669.722</v>
      </c>
      <c r="J84" s="119">
        <f t="shared" si="45"/>
        <v>1.7068777448403405E-2</v>
      </c>
      <c r="K84" s="119">
        <f t="shared" si="46"/>
        <v>0.39154900463610381</v>
      </c>
      <c r="L84" s="119">
        <f t="shared" si="47"/>
        <v>0.22818169731248675</v>
      </c>
      <c r="M84" s="120">
        <f t="shared" si="48"/>
        <v>11.7</v>
      </c>
      <c r="N84" s="121">
        <f t="shared" si="49"/>
        <v>0</v>
      </c>
      <c r="O84" s="121">
        <f t="shared" si="50"/>
        <v>3.0544006726868305</v>
      </c>
      <c r="P84" s="235">
        <f t="shared" si="51"/>
        <v>8</v>
      </c>
      <c r="Q84" s="236">
        <f t="shared" si="52"/>
        <v>0</v>
      </c>
      <c r="R84" s="236">
        <f t="shared" si="53"/>
        <v>51</v>
      </c>
      <c r="T84">
        <v>534</v>
      </c>
      <c r="U84">
        <v>3863</v>
      </c>
      <c r="V84" t="s">
        <v>438</v>
      </c>
      <c r="W84">
        <v>1669.722</v>
      </c>
      <c r="X84">
        <v>746.19100000000003</v>
      </c>
      <c r="Y84">
        <v>2.238</v>
      </c>
      <c r="Z84">
        <v>11.7</v>
      </c>
      <c r="AA84">
        <v>129.29326699999999</v>
      </c>
      <c r="AB84">
        <v>2.2068780000000001</v>
      </c>
      <c r="AC84">
        <v>50.624650000000003</v>
      </c>
      <c r="AD84" s="1">
        <v>381</v>
      </c>
      <c r="AE84">
        <v>0</v>
      </c>
      <c r="AF84">
        <v>51</v>
      </c>
      <c r="AG84">
        <v>63</v>
      </c>
      <c r="AH84">
        <v>12.914222000000001</v>
      </c>
      <c r="AI84">
        <v>1.9</v>
      </c>
      <c r="AJ84">
        <v>0</v>
      </c>
      <c r="AK84">
        <v>8</v>
      </c>
      <c r="AL84">
        <v>1446</v>
      </c>
      <c r="AM84" t="s">
        <v>439</v>
      </c>
      <c r="AN84" t="s">
        <v>779</v>
      </c>
      <c r="AO84">
        <v>1330.884</v>
      </c>
      <c r="AR84" t="s">
        <v>120</v>
      </c>
      <c r="AS84" t="s">
        <v>122</v>
      </c>
      <c r="AT84" t="s">
        <v>253</v>
      </c>
      <c r="AU84" t="s">
        <v>438</v>
      </c>
      <c r="AV84" t="s">
        <v>48</v>
      </c>
      <c r="AW84">
        <v>4</v>
      </c>
      <c r="BB84">
        <v>0.83092864667999766</v>
      </c>
      <c r="BC84" t="s">
        <v>67</v>
      </c>
      <c r="BF84" t="s">
        <v>120</v>
      </c>
      <c r="BG84" t="s">
        <v>122</v>
      </c>
      <c r="BH84" t="s">
        <v>438</v>
      </c>
      <c r="BI84">
        <v>3863</v>
      </c>
      <c r="BJ84">
        <v>4</v>
      </c>
      <c r="BK84" t="s">
        <v>253</v>
      </c>
      <c r="BL84" t="s">
        <v>248</v>
      </c>
      <c r="BM84">
        <v>0.83092864667999766</v>
      </c>
      <c r="BN84" t="s">
        <v>67</v>
      </c>
      <c r="BO84" t="s">
        <v>190</v>
      </c>
      <c r="BP84">
        <v>1669.722</v>
      </c>
    </row>
    <row r="85" spans="1:68" ht="16.5">
      <c r="A85" s="127" t="str">
        <f t="shared" si="36"/>
        <v>해성운수</v>
      </c>
      <c r="B85" s="128" t="str">
        <f t="shared" si="37"/>
        <v>유영환</v>
      </c>
      <c r="C85" s="129" t="str">
        <f t="shared" si="38"/>
        <v>A</v>
      </c>
      <c r="D85" s="130">
        <f t="shared" si="39"/>
        <v>0.97695967996527866</v>
      </c>
      <c r="E85" s="131">
        <f t="shared" si="40"/>
        <v>3392</v>
      </c>
      <c r="F85" s="132" t="str">
        <f t="shared" si="41"/>
        <v>514-1</v>
      </c>
      <c r="G85" s="133" t="str">
        <f t="shared" si="42"/>
        <v>71바5765</v>
      </c>
      <c r="H85" s="134">
        <f t="shared" si="43"/>
        <v>3</v>
      </c>
      <c r="I85" s="135">
        <f t="shared" si="44"/>
        <v>1509.077</v>
      </c>
      <c r="J85" s="136">
        <f t="shared" si="45"/>
        <v>1.2191023823585175E-2</v>
      </c>
      <c r="K85" s="136">
        <f t="shared" si="46"/>
        <v>0.31973225016357198</v>
      </c>
      <c r="L85" s="136">
        <f t="shared" si="47"/>
        <v>9.8735849794278227E-2</v>
      </c>
      <c r="M85" s="137">
        <f t="shared" si="48"/>
        <v>9.093</v>
      </c>
      <c r="N85" s="138">
        <f t="shared" si="49"/>
        <v>6.6265671002871285E-2</v>
      </c>
      <c r="O85" s="138">
        <f t="shared" si="50"/>
        <v>2.6506268401148518</v>
      </c>
      <c r="P85" s="233">
        <f t="shared" si="51"/>
        <v>0</v>
      </c>
      <c r="Q85" s="234">
        <f t="shared" si="52"/>
        <v>1</v>
      </c>
      <c r="R85" s="234">
        <f t="shared" si="53"/>
        <v>40</v>
      </c>
      <c r="T85">
        <v>534</v>
      </c>
      <c r="U85">
        <v>3392</v>
      </c>
      <c r="V85" t="s">
        <v>440</v>
      </c>
      <c r="W85">
        <v>1509.077</v>
      </c>
      <c r="X85">
        <v>572.49099999999999</v>
      </c>
      <c r="Y85">
        <v>2.6360000000000001</v>
      </c>
      <c r="Z85">
        <v>9.093</v>
      </c>
      <c r="AA85">
        <v>115.585206</v>
      </c>
      <c r="AB85">
        <v>1.4091020000000001</v>
      </c>
      <c r="AC85">
        <v>36.956318000000003</v>
      </c>
      <c r="AD85" s="1">
        <v>149</v>
      </c>
      <c r="AE85">
        <v>1</v>
      </c>
      <c r="AF85">
        <v>40</v>
      </c>
      <c r="AG85">
        <v>63</v>
      </c>
      <c r="AH85">
        <v>13.05597</v>
      </c>
      <c r="AI85">
        <v>0</v>
      </c>
      <c r="AJ85">
        <v>0</v>
      </c>
      <c r="AK85">
        <v>0</v>
      </c>
      <c r="AL85">
        <v>0</v>
      </c>
      <c r="AM85" t="s">
        <v>441</v>
      </c>
      <c r="AN85" t="s">
        <v>780</v>
      </c>
      <c r="AO85">
        <v>1295.2809999999999</v>
      </c>
      <c r="AR85" t="s">
        <v>120</v>
      </c>
      <c r="AS85" t="s">
        <v>122</v>
      </c>
      <c r="AT85" t="s">
        <v>252</v>
      </c>
      <c r="AU85" t="s">
        <v>440</v>
      </c>
      <c r="AV85" t="s">
        <v>48</v>
      </c>
      <c r="AW85">
        <v>3</v>
      </c>
      <c r="BB85">
        <v>0.97695967996527866</v>
      </c>
      <c r="BC85" t="s">
        <v>66</v>
      </c>
      <c r="BF85" t="s">
        <v>120</v>
      </c>
      <c r="BG85" t="s">
        <v>122</v>
      </c>
      <c r="BH85" t="s">
        <v>440</v>
      </c>
      <c r="BI85">
        <v>3392</v>
      </c>
      <c r="BJ85">
        <v>3</v>
      </c>
      <c r="BK85" t="s">
        <v>252</v>
      </c>
      <c r="BL85" t="s">
        <v>253</v>
      </c>
      <c r="BM85">
        <v>0.97695967996527866</v>
      </c>
      <c r="BN85" t="s">
        <v>66</v>
      </c>
      <c r="BO85" t="s">
        <v>189</v>
      </c>
      <c r="BP85">
        <v>1509.077</v>
      </c>
    </row>
    <row r="86" spans="1:68" ht="16.5">
      <c r="A86" s="110" t="str">
        <f t="shared" si="36"/>
        <v>해성운수</v>
      </c>
      <c r="B86" s="111" t="str">
        <f t="shared" si="37"/>
        <v>유인석</v>
      </c>
      <c r="C86" s="112" t="str">
        <f t="shared" si="38"/>
        <v>B</v>
      </c>
      <c r="D86" s="113">
        <f t="shared" si="39"/>
        <v>0.94000000000000006</v>
      </c>
      <c r="E86" s="114">
        <f t="shared" si="40"/>
        <v>2335</v>
      </c>
      <c r="F86" s="115" t="str">
        <f t="shared" si="41"/>
        <v>24</v>
      </c>
      <c r="G86" s="116" t="str">
        <f t="shared" si="42"/>
        <v>70바3880</v>
      </c>
      <c r="H86" s="117">
        <f t="shared" si="43"/>
        <v>1</v>
      </c>
      <c r="I86" s="118">
        <f t="shared" si="44"/>
        <v>2684.8829999999998</v>
      </c>
      <c r="J86" s="119">
        <f t="shared" si="45"/>
        <v>2.7960714921309486E-3</v>
      </c>
      <c r="K86" s="119">
        <f t="shared" si="46"/>
        <v>0.35727846922369128</v>
      </c>
      <c r="L86" s="119">
        <f t="shared" si="47"/>
        <v>0.12104810526194253</v>
      </c>
      <c r="M86" s="120">
        <f t="shared" si="48"/>
        <v>14.195</v>
      </c>
      <c r="N86" s="121">
        <f t="shared" si="49"/>
        <v>0.40970127934811312</v>
      </c>
      <c r="O86" s="121">
        <f t="shared" si="50"/>
        <v>21.192729813552397</v>
      </c>
      <c r="P86" s="235">
        <f t="shared" si="51"/>
        <v>1</v>
      </c>
      <c r="Q86" s="236">
        <f t="shared" si="52"/>
        <v>11</v>
      </c>
      <c r="R86" s="236">
        <f t="shared" si="53"/>
        <v>569</v>
      </c>
      <c r="T86">
        <v>534</v>
      </c>
      <c r="U86">
        <v>2335</v>
      </c>
      <c r="V86" t="s">
        <v>442</v>
      </c>
      <c r="W86">
        <v>2684.8829999999998</v>
      </c>
      <c r="X86">
        <v>1241.6099999999999</v>
      </c>
      <c r="Y86">
        <v>2.1619999999999999</v>
      </c>
      <c r="Z86">
        <v>14.195</v>
      </c>
      <c r="AA86">
        <v>173.03241399999999</v>
      </c>
      <c r="AB86">
        <v>0.48381099999999999</v>
      </c>
      <c r="AC86">
        <v>61.820756000000003</v>
      </c>
      <c r="AD86" s="1">
        <v>325</v>
      </c>
      <c r="AE86">
        <v>11</v>
      </c>
      <c r="AF86">
        <v>569</v>
      </c>
      <c r="AG86">
        <v>76</v>
      </c>
      <c r="AH86">
        <v>15.516647000000001</v>
      </c>
      <c r="AI86">
        <v>111.8</v>
      </c>
      <c r="AJ86">
        <v>0</v>
      </c>
      <c r="AK86">
        <v>1</v>
      </c>
      <c r="AL86">
        <v>109</v>
      </c>
      <c r="AM86" t="s">
        <v>443</v>
      </c>
      <c r="AN86" t="s">
        <v>781</v>
      </c>
      <c r="AO86">
        <v>2684.8829999999998</v>
      </c>
      <c r="AR86" t="s">
        <v>120</v>
      </c>
      <c r="AS86" t="s">
        <v>121</v>
      </c>
      <c r="AT86" t="s">
        <v>240</v>
      </c>
      <c r="AU86" t="s">
        <v>442</v>
      </c>
      <c r="AV86" t="s">
        <v>48</v>
      </c>
      <c r="AW86">
        <v>1</v>
      </c>
      <c r="BB86">
        <v>0.94000000000000006</v>
      </c>
      <c r="BC86" t="s">
        <v>68</v>
      </c>
      <c r="BF86" t="s">
        <v>120</v>
      </c>
      <c r="BG86" s="5" t="s">
        <v>121</v>
      </c>
      <c r="BH86" t="s">
        <v>442</v>
      </c>
      <c r="BI86">
        <v>2335</v>
      </c>
      <c r="BJ86">
        <v>1</v>
      </c>
      <c r="BK86" t="s">
        <v>240</v>
      </c>
      <c r="BL86" t="s">
        <v>185</v>
      </c>
      <c r="BM86">
        <v>0.94000000000000006</v>
      </c>
      <c r="BN86" t="s">
        <v>68</v>
      </c>
      <c r="BO86" t="s">
        <v>186</v>
      </c>
      <c r="BP86">
        <v>2684.8829999999998</v>
      </c>
    </row>
    <row r="87" spans="1:68" ht="16.5">
      <c r="A87" s="127" t="str">
        <f t="shared" si="36"/>
        <v>해성운수</v>
      </c>
      <c r="B87" s="128" t="str">
        <f t="shared" si="37"/>
        <v>유정이</v>
      </c>
      <c r="C87" s="129" t="str">
        <f t="shared" si="38"/>
        <v>F</v>
      </c>
      <c r="D87" s="130">
        <f t="shared" si="39"/>
        <v>0.72711816164983945</v>
      </c>
      <c r="E87" s="131">
        <f t="shared" si="40"/>
        <v>9615</v>
      </c>
      <c r="F87" s="132" t="str">
        <f t="shared" si="41"/>
        <v>564</v>
      </c>
      <c r="G87" s="133" t="str">
        <f t="shared" si="42"/>
        <v>71바5771</v>
      </c>
      <c r="H87" s="134">
        <f t="shared" si="43"/>
        <v>7</v>
      </c>
      <c r="I87" s="135">
        <f t="shared" si="44"/>
        <v>2911.75</v>
      </c>
      <c r="J87" s="136">
        <f t="shared" si="45"/>
        <v>2.5514538569264934E-2</v>
      </c>
      <c r="K87" s="136">
        <f t="shared" si="46"/>
        <v>0.47033306201118436</v>
      </c>
      <c r="L87" s="136">
        <f t="shared" si="47"/>
        <v>0.23800120202627287</v>
      </c>
      <c r="M87" s="137">
        <f t="shared" si="48"/>
        <v>8.31</v>
      </c>
      <c r="N87" s="138">
        <f t="shared" si="49"/>
        <v>1.4080879196359577</v>
      </c>
      <c r="O87" s="138">
        <f t="shared" si="50"/>
        <v>0.9616210182879712</v>
      </c>
      <c r="P87" s="233">
        <f t="shared" si="51"/>
        <v>270</v>
      </c>
      <c r="Q87" s="234">
        <f t="shared" si="52"/>
        <v>41</v>
      </c>
      <c r="R87" s="234">
        <f t="shared" si="53"/>
        <v>28</v>
      </c>
      <c r="T87">
        <v>534</v>
      </c>
      <c r="U87">
        <v>9615</v>
      </c>
      <c r="V87" t="s">
        <v>444</v>
      </c>
      <c r="W87">
        <v>2911.75</v>
      </c>
      <c r="X87">
        <v>1012.81</v>
      </c>
      <c r="Y87">
        <v>2.875</v>
      </c>
      <c r="Z87">
        <v>8.31</v>
      </c>
      <c r="AA87">
        <v>331.29989699999999</v>
      </c>
      <c r="AB87">
        <v>8.4529639999999997</v>
      </c>
      <c r="AC87">
        <v>155.82129499999999</v>
      </c>
      <c r="AD87" s="1">
        <v>693</v>
      </c>
      <c r="AE87">
        <v>41</v>
      </c>
      <c r="AF87">
        <v>28</v>
      </c>
      <c r="AG87">
        <v>78</v>
      </c>
      <c r="AH87">
        <v>8.7888640000000002</v>
      </c>
      <c r="AI87">
        <v>95.9</v>
      </c>
      <c r="AJ87">
        <v>0</v>
      </c>
      <c r="AK87">
        <v>270</v>
      </c>
      <c r="AL87">
        <v>90632</v>
      </c>
      <c r="AM87" t="s">
        <v>445</v>
      </c>
      <c r="AN87" t="s">
        <v>782</v>
      </c>
      <c r="AO87">
        <v>2091.2040000000002</v>
      </c>
      <c r="AR87" t="s">
        <v>120</v>
      </c>
      <c r="AS87" t="s">
        <v>126</v>
      </c>
      <c r="AT87" t="s">
        <v>268</v>
      </c>
      <c r="AU87" t="s">
        <v>444</v>
      </c>
      <c r="AV87" t="s">
        <v>205</v>
      </c>
      <c r="AW87">
        <v>7</v>
      </c>
      <c r="BB87">
        <v>0.72711816164983945</v>
      </c>
      <c r="BC87" t="s">
        <v>70</v>
      </c>
      <c r="BF87" t="s">
        <v>120</v>
      </c>
      <c r="BG87" t="s">
        <v>126</v>
      </c>
      <c r="BH87" t="s">
        <v>444</v>
      </c>
      <c r="BI87">
        <v>9615</v>
      </c>
      <c r="BJ87">
        <v>7</v>
      </c>
      <c r="BK87" t="s">
        <v>268</v>
      </c>
      <c r="BL87" t="s">
        <v>274</v>
      </c>
      <c r="BM87">
        <v>0.72711816164983945</v>
      </c>
      <c r="BN87" t="s">
        <v>70</v>
      </c>
      <c r="BO87" t="s">
        <v>203</v>
      </c>
      <c r="BP87">
        <v>2911.75</v>
      </c>
    </row>
    <row r="88" spans="1:68" ht="16.5">
      <c r="A88" s="110" t="str">
        <f t="shared" si="36"/>
        <v>해성운수</v>
      </c>
      <c r="B88" s="111" t="str">
        <f t="shared" si="37"/>
        <v>유호승</v>
      </c>
      <c r="C88" s="112" t="str">
        <f t="shared" si="38"/>
        <v>B</v>
      </c>
      <c r="D88" s="113">
        <f t="shared" si="39"/>
        <v>0.93269633330180912</v>
      </c>
      <c r="E88" s="114">
        <f t="shared" si="40"/>
        <v>7369</v>
      </c>
      <c r="F88" s="115" t="str">
        <f t="shared" si="41"/>
        <v>24</v>
      </c>
      <c r="G88" s="116" t="str">
        <f t="shared" si="42"/>
        <v>70바3860</v>
      </c>
      <c r="H88" s="117">
        <f t="shared" si="43"/>
        <v>2</v>
      </c>
      <c r="I88" s="118">
        <f t="shared" si="44"/>
        <v>2289.2220000000002</v>
      </c>
      <c r="J88" s="119">
        <f t="shared" si="45"/>
        <v>8.1243624469866434E-3</v>
      </c>
      <c r="K88" s="119">
        <f t="shared" si="46"/>
        <v>0.37147111818824013</v>
      </c>
      <c r="L88" s="119">
        <f t="shared" si="47"/>
        <v>0.21666749664296428</v>
      </c>
      <c r="M88" s="120">
        <f t="shared" si="48"/>
        <v>13.715999999999999</v>
      </c>
      <c r="N88" s="121">
        <f t="shared" si="49"/>
        <v>0.3931466672957013</v>
      </c>
      <c r="O88" s="121">
        <f t="shared" si="50"/>
        <v>7.6882014937826035</v>
      </c>
      <c r="P88" s="235">
        <f t="shared" si="51"/>
        <v>14</v>
      </c>
      <c r="Q88" s="236">
        <f t="shared" si="52"/>
        <v>9</v>
      </c>
      <c r="R88" s="236">
        <f t="shared" si="53"/>
        <v>176</v>
      </c>
      <c r="T88">
        <v>534</v>
      </c>
      <c r="U88">
        <v>7369</v>
      </c>
      <c r="V88" t="s">
        <v>446</v>
      </c>
      <c r="W88">
        <v>2289.2220000000002</v>
      </c>
      <c r="X88">
        <v>1069.8309999999999</v>
      </c>
      <c r="Y88">
        <v>2.14</v>
      </c>
      <c r="Z88">
        <v>13.715999999999999</v>
      </c>
      <c r="AA88">
        <v>148.143563</v>
      </c>
      <c r="AB88">
        <v>1.2035720000000001</v>
      </c>
      <c r="AC88">
        <v>55.031055000000002</v>
      </c>
      <c r="AD88" s="1">
        <v>496</v>
      </c>
      <c r="AE88">
        <v>9</v>
      </c>
      <c r="AF88">
        <v>176</v>
      </c>
      <c r="AG88">
        <v>73</v>
      </c>
      <c r="AH88">
        <v>15.452726</v>
      </c>
      <c r="AI88">
        <v>92.8</v>
      </c>
      <c r="AJ88">
        <v>0</v>
      </c>
      <c r="AK88">
        <v>14</v>
      </c>
      <c r="AL88">
        <v>2416</v>
      </c>
      <c r="AM88" t="s">
        <v>447</v>
      </c>
      <c r="AN88" t="s">
        <v>783</v>
      </c>
      <c r="AO88">
        <v>2153.8690000000001</v>
      </c>
      <c r="AR88" t="s">
        <v>120</v>
      </c>
      <c r="AS88" t="s">
        <v>121</v>
      </c>
      <c r="AT88" t="s">
        <v>221</v>
      </c>
      <c r="AU88" t="s">
        <v>446</v>
      </c>
      <c r="AV88" t="s">
        <v>48</v>
      </c>
      <c r="AW88">
        <v>2</v>
      </c>
      <c r="BB88">
        <v>0.93269633330180912</v>
      </c>
      <c r="BC88" t="s">
        <v>68</v>
      </c>
      <c r="BF88" t="s">
        <v>120</v>
      </c>
      <c r="BG88" s="5" t="s">
        <v>121</v>
      </c>
      <c r="BH88" t="s">
        <v>446</v>
      </c>
      <c r="BI88">
        <v>7369</v>
      </c>
      <c r="BJ88">
        <v>2</v>
      </c>
      <c r="BK88" t="s">
        <v>221</v>
      </c>
      <c r="BL88" t="s">
        <v>228</v>
      </c>
      <c r="BM88">
        <v>0.93269633330180912</v>
      </c>
      <c r="BN88" t="s">
        <v>68</v>
      </c>
      <c r="BO88" t="s">
        <v>186</v>
      </c>
      <c r="BP88">
        <v>2289.2220000000002</v>
      </c>
    </row>
    <row r="89" spans="1:68" ht="16.5">
      <c r="A89" s="127" t="str">
        <f t="shared" si="36"/>
        <v>해성운수</v>
      </c>
      <c r="B89" s="128" t="str">
        <f t="shared" si="37"/>
        <v>윤국진</v>
      </c>
      <c r="C89" s="129" t="str">
        <f t="shared" si="38"/>
        <v>B</v>
      </c>
      <c r="D89" s="130">
        <f t="shared" si="39"/>
        <v>0.90984601087768746</v>
      </c>
      <c r="E89" s="131">
        <f t="shared" si="40"/>
        <v>1958</v>
      </c>
      <c r="F89" s="132" t="str">
        <f t="shared" si="41"/>
        <v>24</v>
      </c>
      <c r="G89" s="133" t="str">
        <f t="shared" si="42"/>
        <v>70바3856</v>
      </c>
      <c r="H89" s="134">
        <f t="shared" si="43"/>
        <v>2</v>
      </c>
      <c r="I89" s="135">
        <f t="shared" si="44"/>
        <v>2421.7379999999998</v>
      </c>
      <c r="J89" s="136">
        <f t="shared" si="45"/>
        <v>3.2434803938691331E-2</v>
      </c>
      <c r="K89" s="136">
        <f t="shared" si="46"/>
        <v>0.44982682100346794</v>
      </c>
      <c r="L89" s="136">
        <f t="shared" si="47"/>
        <v>0.21885108958937757</v>
      </c>
      <c r="M89" s="137">
        <f t="shared" si="48"/>
        <v>14.47</v>
      </c>
      <c r="N89" s="138">
        <f t="shared" si="49"/>
        <v>0.20380495702568677</v>
      </c>
      <c r="O89" s="138">
        <f t="shared" si="50"/>
        <v>14.30710798320321</v>
      </c>
      <c r="P89" s="233">
        <f t="shared" si="51"/>
        <v>91</v>
      </c>
      <c r="Q89" s="234">
        <f t="shared" si="52"/>
        <v>5</v>
      </c>
      <c r="R89" s="234">
        <f t="shared" si="53"/>
        <v>351</v>
      </c>
      <c r="T89">
        <v>534</v>
      </c>
      <c r="U89">
        <v>1958</v>
      </c>
      <c r="V89" t="s">
        <v>448</v>
      </c>
      <c r="W89">
        <v>2453.326</v>
      </c>
      <c r="X89">
        <v>1087.356</v>
      </c>
      <c r="Y89">
        <v>2.2559999999999998</v>
      </c>
      <c r="Z89">
        <v>14.47</v>
      </c>
      <c r="AA89">
        <v>189.06218799999999</v>
      </c>
      <c r="AB89">
        <v>6.1321950000000003</v>
      </c>
      <c r="AC89">
        <v>85.045242999999999</v>
      </c>
      <c r="AD89" s="1">
        <v>530</v>
      </c>
      <c r="AE89">
        <v>5</v>
      </c>
      <c r="AF89">
        <v>351</v>
      </c>
      <c r="AG89">
        <v>69</v>
      </c>
      <c r="AH89">
        <v>12.976291</v>
      </c>
      <c r="AI89">
        <v>110.5</v>
      </c>
      <c r="AJ89">
        <v>0</v>
      </c>
      <c r="AK89">
        <v>91</v>
      </c>
      <c r="AL89">
        <v>57640</v>
      </c>
      <c r="AM89" t="s">
        <v>449</v>
      </c>
      <c r="AN89" t="s">
        <v>784</v>
      </c>
      <c r="AO89">
        <v>2319.788</v>
      </c>
      <c r="AR89" t="s">
        <v>120</v>
      </c>
      <c r="AS89" t="s">
        <v>121</v>
      </c>
      <c r="AT89" t="s">
        <v>215</v>
      </c>
      <c r="AU89" t="s">
        <v>448</v>
      </c>
      <c r="AV89" t="s">
        <v>48</v>
      </c>
      <c r="AW89">
        <v>2</v>
      </c>
      <c r="BB89">
        <v>0.90984601087768746</v>
      </c>
      <c r="BC89" t="s">
        <v>68</v>
      </c>
      <c r="BF89" t="s">
        <v>120</v>
      </c>
      <c r="BG89" t="s">
        <v>121</v>
      </c>
      <c r="BH89" t="s">
        <v>448</v>
      </c>
      <c r="BI89">
        <v>1958</v>
      </c>
      <c r="BJ89">
        <v>2</v>
      </c>
      <c r="BK89" t="s">
        <v>215</v>
      </c>
      <c r="BL89" t="s">
        <v>244</v>
      </c>
      <c r="BM89">
        <v>0.90984601087768746</v>
      </c>
      <c r="BN89" t="s">
        <v>68</v>
      </c>
      <c r="BO89" t="s">
        <v>186</v>
      </c>
      <c r="BP89">
        <v>2421.7379999999998</v>
      </c>
    </row>
    <row r="90" spans="1:68" ht="16.5">
      <c r="A90" s="110" t="str">
        <f t="shared" si="36"/>
        <v>해성운수</v>
      </c>
      <c r="B90" s="111" t="str">
        <f t="shared" si="37"/>
        <v>윤국현</v>
      </c>
      <c r="C90" s="112" t="str">
        <f t="shared" si="38"/>
        <v>A</v>
      </c>
      <c r="D90" s="113">
        <f t="shared" si="39"/>
        <v>0.95872358915010092</v>
      </c>
      <c r="E90" s="114">
        <f t="shared" si="40"/>
        <v>4740</v>
      </c>
      <c r="F90" s="115" t="str">
        <f t="shared" si="41"/>
        <v>24</v>
      </c>
      <c r="G90" s="116" t="str">
        <f t="shared" si="42"/>
        <v>70바3856</v>
      </c>
      <c r="H90" s="117">
        <f t="shared" si="43"/>
        <v>2</v>
      </c>
      <c r="I90" s="118">
        <f t="shared" si="44"/>
        <v>2547.752</v>
      </c>
      <c r="J90" s="119">
        <f t="shared" si="45"/>
        <v>2.39486897517464E-2</v>
      </c>
      <c r="K90" s="119">
        <f t="shared" si="46"/>
        <v>0.43727847145382293</v>
      </c>
      <c r="L90" s="119">
        <f t="shared" si="47"/>
        <v>0.22372664215355342</v>
      </c>
      <c r="M90" s="120">
        <f t="shared" si="48"/>
        <v>12.509</v>
      </c>
      <c r="N90" s="121">
        <f t="shared" si="49"/>
        <v>0.1177508642913439</v>
      </c>
      <c r="O90" s="121">
        <f t="shared" si="50"/>
        <v>7.3398038741604363</v>
      </c>
      <c r="P90" s="235">
        <f t="shared" si="51"/>
        <v>88</v>
      </c>
      <c r="Q90" s="236">
        <f t="shared" si="52"/>
        <v>3</v>
      </c>
      <c r="R90" s="236">
        <f t="shared" si="53"/>
        <v>187</v>
      </c>
      <c r="T90">
        <v>534</v>
      </c>
      <c r="U90">
        <v>4740</v>
      </c>
      <c r="V90" t="s">
        <v>450</v>
      </c>
      <c r="W90">
        <v>2547.752</v>
      </c>
      <c r="X90">
        <v>1068.319</v>
      </c>
      <c r="Y90">
        <v>2.3849999999999998</v>
      </c>
      <c r="Z90">
        <v>12.509</v>
      </c>
      <c r="AA90">
        <v>197.41163499999999</v>
      </c>
      <c r="AB90">
        <v>4.7277500000000003</v>
      </c>
      <c r="AC90">
        <v>86.323858000000001</v>
      </c>
      <c r="AD90" s="1">
        <v>570</v>
      </c>
      <c r="AE90">
        <v>3</v>
      </c>
      <c r="AF90">
        <v>187</v>
      </c>
      <c r="AG90">
        <v>85</v>
      </c>
      <c r="AH90">
        <v>12.905784000000001</v>
      </c>
      <c r="AI90">
        <v>148.1</v>
      </c>
      <c r="AJ90">
        <v>21</v>
      </c>
      <c r="AK90">
        <v>88</v>
      </c>
      <c r="AL90">
        <v>49081</v>
      </c>
      <c r="AM90" t="s">
        <v>451</v>
      </c>
      <c r="AN90" t="s">
        <v>785</v>
      </c>
      <c r="AO90">
        <v>2427.0720000000001</v>
      </c>
      <c r="AR90" t="s">
        <v>120</v>
      </c>
      <c r="AS90" t="s">
        <v>121</v>
      </c>
      <c r="AT90" t="s">
        <v>215</v>
      </c>
      <c r="AU90" t="s">
        <v>450</v>
      </c>
      <c r="AV90" t="s">
        <v>48</v>
      </c>
      <c r="AW90">
        <v>2</v>
      </c>
      <c r="BB90">
        <v>0.95872358915010092</v>
      </c>
      <c r="BC90" t="s">
        <v>66</v>
      </c>
      <c r="BF90" t="s">
        <v>120</v>
      </c>
      <c r="BG90" t="s">
        <v>121</v>
      </c>
      <c r="BH90" t="s">
        <v>450</v>
      </c>
      <c r="BI90">
        <v>4740</v>
      </c>
      <c r="BJ90">
        <v>2</v>
      </c>
      <c r="BK90" t="s">
        <v>215</v>
      </c>
      <c r="BL90" t="s">
        <v>223</v>
      </c>
      <c r="BM90">
        <v>0.95872358915010092</v>
      </c>
      <c r="BN90" t="s">
        <v>66</v>
      </c>
      <c r="BO90" t="s">
        <v>189</v>
      </c>
      <c r="BP90">
        <v>2547.752</v>
      </c>
    </row>
    <row r="91" spans="1:68" ht="16.5">
      <c r="A91" s="127" t="str">
        <f t="shared" si="36"/>
        <v>해성운수</v>
      </c>
      <c r="B91" s="128" t="str">
        <f t="shared" si="37"/>
        <v>윤보의</v>
      </c>
      <c r="C91" s="129" t="str">
        <f t="shared" si="38"/>
        <v>C</v>
      </c>
      <c r="D91" s="130">
        <f t="shared" si="39"/>
        <v>0.8784615384615384</v>
      </c>
      <c r="E91" s="131">
        <f t="shared" si="40"/>
        <v>3511</v>
      </c>
      <c r="F91" s="132" t="str">
        <f t="shared" si="41"/>
        <v>514-1</v>
      </c>
      <c r="G91" s="133" t="str">
        <f t="shared" si="42"/>
        <v>71바5760</v>
      </c>
      <c r="H91" s="134">
        <f t="shared" si="43"/>
        <v>1</v>
      </c>
      <c r="I91" s="135">
        <f t="shared" si="44"/>
        <v>1178.7049999999999</v>
      </c>
      <c r="J91" s="136">
        <f t="shared" si="45"/>
        <v>9.7960243490393985E-3</v>
      </c>
      <c r="K91" s="136">
        <f t="shared" si="46"/>
        <v>0.37959531200493074</v>
      </c>
      <c r="L91" s="136">
        <f t="shared" si="47"/>
        <v>0.20361328746378443</v>
      </c>
      <c r="M91" s="137">
        <f t="shared" si="48"/>
        <v>10.86</v>
      </c>
      <c r="N91" s="138">
        <f t="shared" si="49"/>
        <v>0</v>
      </c>
      <c r="O91" s="138">
        <f t="shared" si="50"/>
        <v>3.5818886382492399</v>
      </c>
      <c r="P91" s="233">
        <f t="shared" si="51"/>
        <v>2</v>
      </c>
      <c r="Q91" s="234">
        <f t="shared" si="52"/>
        <v>0</v>
      </c>
      <c r="R91" s="234">
        <f t="shared" si="53"/>
        <v>43</v>
      </c>
      <c r="T91">
        <v>534</v>
      </c>
      <c r="U91">
        <v>3511</v>
      </c>
      <c r="V91" t="s">
        <v>452</v>
      </c>
      <c r="W91">
        <v>1200.4839999999999</v>
      </c>
      <c r="X91">
        <v>526.77700000000004</v>
      </c>
      <c r="Y91">
        <v>2.2789999999999999</v>
      </c>
      <c r="Z91">
        <v>10.86</v>
      </c>
      <c r="AA91">
        <v>92.237724999999998</v>
      </c>
      <c r="AB91">
        <v>0.90356300000000001</v>
      </c>
      <c r="AC91">
        <v>35.013007999999999</v>
      </c>
      <c r="AD91" s="1">
        <v>240</v>
      </c>
      <c r="AE91">
        <v>0</v>
      </c>
      <c r="AF91">
        <v>43</v>
      </c>
      <c r="AG91">
        <v>78</v>
      </c>
      <c r="AH91">
        <v>13.015108</v>
      </c>
      <c r="AI91">
        <v>159</v>
      </c>
      <c r="AJ91">
        <v>0</v>
      </c>
      <c r="AK91">
        <v>2</v>
      </c>
      <c r="AL91">
        <v>222</v>
      </c>
      <c r="AM91" t="s">
        <v>453</v>
      </c>
      <c r="AN91" t="s">
        <v>786</v>
      </c>
      <c r="AO91">
        <v>1178.7049999999999</v>
      </c>
      <c r="AR91" t="s">
        <v>120</v>
      </c>
      <c r="AS91" t="s">
        <v>122</v>
      </c>
      <c r="AT91" t="s">
        <v>250</v>
      </c>
      <c r="AU91" t="s">
        <v>452</v>
      </c>
      <c r="AV91" t="s">
        <v>48</v>
      </c>
      <c r="AW91">
        <v>1</v>
      </c>
      <c r="BB91">
        <v>0.8784615384615384</v>
      </c>
      <c r="BC91" t="s">
        <v>69</v>
      </c>
      <c r="BF91" t="s">
        <v>120</v>
      </c>
      <c r="BG91" t="s">
        <v>122</v>
      </c>
      <c r="BH91" t="s">
        <v>452</v>
      </c>
      <c r="BI91">
        <v>3511</v>
      </c>
      <c r="BJ91">
        <v>1</v>
      </c>
      <c r="BK91" t="s">
        <v>250</v>
      </c>
      <c r="BL91" t="s">
        <v>185</v>
      </c>
      <c r="BM91">
        <v>0.8784615384615384</v>
      </c>
      <c r="BN91" t="s">
        <v>69</v>
      </c>
      <c r="BO91" t="s">
        <v>188</v>
      </c>
      <c r="BP91">
        <v>1178.7049999999999</v>
      </c>
    </row>
    <row r="92" spans="1:68" ht="16.5">
      <c r="A92" s="110" t="str">
        <f t="shared" si="36"/>
        <v>해성운수</v>
      </c>
      <c r="B92" s="111" t="str">
        <f t="shared" si="37"/>
        <v>윤여웅</v>
      </c>
      <c r="C92" s="112" t="str">
        <f t="shared" si="38"/>
        <v>F</v>
      </c>
      <c r="D92" s="113">
        <f t="shared" si="39"/>
        <v>0.73</v>
      </c>
      <c r="E92" s="114">
        <f t="shared" si="40"/>
        <v>1728</v>
      </c>
      <c r="F92" s="115" t="str">
        <f t="shared" si="41"/>
        <v>514-1</v>
      </c>
      <c r="G92" s="116" t="str">
        <f t="shared" si="42"/>
        <v>71바5780</v>
      </c>
      <c r="H92" s="117">
        <f t="shared" si="43"/>
        <v>1</v>
      </c>
      <c r="I92" s="118">
        <f t="shared" si="44"/>
        <v>1400.675</v>
      </c>
      <c r="J92" s="119">
        <f t="shared" si="45"/>
        <v>2.7179331272171219E-3</v>
      </c>
      <c r="K92" s="119">
        <f t="shared" si="46"/>
        <v>0.3660801526570116</v>
      </c>
      <c r="L92" s="119">
        <f t="shared" si="47"/>
        <v>0.15706712834883182</v>
      </c>
      <c r="M92" s="120">
        <f t="shared" si="48"/>
        <v>10.401</v>
      </c>
      <c r="N92" s="121">
        <f t="shared" si="49"/>
        <v>0</v>
      </c>
      <c r="O92" s="121">
        <f t="shared" si="50"/>
        <v>0.92812394024309708</v>
      </c>
      <c r="P92" s="235">
        <f t="shared" si="51"/>
        <v>0</v>
      </c>
      <c r="Q92" s="236">
        <f t="shared" si="52"/>
        <v>0</v>
      </c>
      <c r="R92" s="236">
        <f t="shared" si="53"/>
        <v>13</v>
      </c>
      <c r="T92">
        <v>534</v>
      </c>
      <c r="U92">
        <v>1728</v>
      </c>
      <c r="V92" t="s">
        <v>454</v>
      </c>
      <c r="W92">
        <v>1400.675</v>
      </c>
      <c r="X92">
        <v>710.70899999999995</v>
      </c>
      <c r="Y92">
        <v>1.9710000000000001</v>
      </c>
      <c r="Z92">
        <v>10.401</v>
      </c>
      <c r="AA92">
        <v>112.607995</v>
      </c>
      <c r="AB92">
        <v>0.30606100000000003</v>
      </c>
      <c r="AC92">
        <v>41.223551999999998</v>
      </c>
      <c r="AD92" s="1">
        <v>220</v>
      </c>
      <c r="AE92">
        <v>0</v>
      </c>
      <c r="AF92">
        <v>13</v>
      </c>
      <c r="AG92">
        <v>58</v>
      </c>
      <c r="AH92">
        <v>12.438504</v>
      </c>
      <c r="AI92">
        <v>0</v>
      </c>
      <c r="AJ92">
        <v>0</v>
      </c>
      <c r="AK92">
        <v>0</v>
      </c>
      <c r="AL92">
        <v>0</v>
      </c>
      <c r="AM92" t="s">
        <v>455</v>
      </c>
      <c r="AN92" t="s">
        <v>787</v>
      </c>
      <c r="AO92">
        <v>1400.675</v>
      </c>
      <c r="AR92" t="s">
        <v>120</v>
      </c>
      <c r="AS92" t="s">
        <v>122</v>
      </c>
      <c r="AT92" t="s">
        <v>254</v>
      </c>
      <c r="AU92" t="s">
        <v>454</v>
      </c>
      <c r="AV92" t="s">
        <v>48</v>
      </c>
      <c r="AW92">
        <v>1</v>
      </c>
      <c r="BB92">
        <v>0.73</v>
      </c>
      <c r="BC92" t="s">
        <v>70</v>
      </c>
      <c r="BF92" t="s">
        <v>120</v>
      </c>
      <c r="BG92" s="5" t="s">
        <v>122</v>
      </c>
      <c r="BH92" t="s">
        <v>454</v>
      </c>
      <c r="BI92">
        <v>1728</v>
      </c>
      <c r="BJ92">
        <v>1</v>
      </c>
      <c r="BK92" t="s">
        <v>254</v>
      </c>
      <c r="BL92" t="s">
        <v>185</v>
      </c>
      <c r="BM92">
        <v>0.73</v>
      </c>
      <c r="BN92" t="s">
        <v>70</v>
      </c>
      <c r="BO92" t="s">
        <v>203</v>
      </c>
      <c r="BP92">
        <v>1400.675</v>
      </c>
    </row>
    <row r="93" spans="1:68" ht="16.5">
      <c r="A93" s="127" t="str">
        <f t="shared" si="36"/>
        <v>해성운수</v>
      </c>
      <c r="B93" s="128" t="str">
        <f t="shared" si="37"/>
        <v>이강석</v>
      </c>
      <c r="C93" s="129" t="str">
        <f t="shared" si="38"/>
        <v>D</v>
      </c>
      <c r="D93" s="130">
        <f t="shared" si="39"/>
        <v>0.80909090909090908</v>
      </c>
      <c r="E93" s="131">
        <f t="shared" si="40"/>
        <v>6690</v>
      </c>
      <c r="F93" s="132" t="str">
        <f t="shared" si="41"/>
        <v>568</v>
      </c>
      <c r="G93" s="133" t="str">
        <f t="shared" si="42"/>
        <v>71바7075</v>
      </c>
      <c r="H93" s="134">
        <f t="shared" si="43"/>
        <v>1</v>
      </c>
      <c r="I93" s="135">
        <f t="shared" si="44"/>
        <v>1848.7670000000001</v>
      </c>
      <c r="J93" s="136">
        <f t="shared" si="45"/>
        <v>3.2711681971747279E-2</v>
      </c>
      <c r="K93" s="136">
        <f t="shared" si="46"/>
        <v>0.28676079090568785</v>
      </c>
      <c r="L93" s="136">
        <f t="shared" si="47"/>
        <v>0.31264080330295813</v>
      </c>
      <c r="M93" s="137">
        <f t="shared" si="48"/>
        <v>4.681</v>
      </c>
      <c r="N93" s="138">
        <f t="shared" si="49"/>
        <v>0</v>
      </c>
      <c r="O93" s="138">
        <f t="shared" si="50"/>
        <v>5.4090104377674419E-2</v>
      </c>
      <c r="P93" s="233">
        <f t="shared" si="51"/>
        <v>6</v>
      </c>
      <c r="Q93" s="234">
        <f t="shared" si="52"/>
        <v>0</v>
      </c>
      <c r="R93" s="234">
        <f t="shared" si="53"/>
        <v>1</v>
      </c>
      <c r="T93">
        <v>534</v>
      </c>
      <c r="U93">
        <v>6690</v>
      </c>
      <c r="V93" t="s">
        <v>456</v>
      </c>
      <c r="W93">
        <v>1848.7670000000001</v>
      </c>
      <c r="X93">
        <v>415.48099999999999</v>
      </c>
      <c r="Y93">
        <v>4.45</v>
      </c>
      <c r="Z93">
        <v>4.681</v>
      </c>
      <c r="AA93">
        <v>144.261246</v>
      </c>
      <c r="AB93">
        <v>4.7190279999999998</v>
      </c>
      <c r="AC93">
        <v>41.368468999999997</v>
      </c>
      <c r="AD93" s="1">
        <v>578</v>
      </c>
      <c r="AE93">
        <v>0</v>
      </c>
      <c r="AF93">
        <v>1</v>
      </c>
      <c r="AG93">
        <v>61</v>
      </c>
      <c r="AH93">
        <v>12.815409000000001</v>
      </c>
      <c r="AI93">
        <v>0</v>
      </c>
      <c r="AJ93">
        <v>0</v>
      </c>
      <c r="AK93">
        <v>6</v>
      </c>
      <c r="AL93">
        <v>1694</v>
      </c>
      <c r="AM93" t="s">
        <v>457</v>
      </c>
      <c r="AN93" t="s">
        <v>788</v>
      </c>
      <c r="AO93">
        <v>1848.7670000000001</v>
      </c>
      <c r="AR93" t="s">
        <v>120</v>
      </c>
      <c r="AS93" t="s">
        <v>128</v>
      </c>
      <c r="AT93" t="s">
        <v>276</v>
      </c>
      <c r="AU93" t="s">
        <v>456</v>
      </c>
      <c r="AV93" t="s">
        <v>205</v>
      </c>
      <c r="AW93">
        <v>1</v>
      </c>
      <c r="BB93">
        <v>0.80909090909090908</v>
      </c>
      <c r="BC93" t="s">
        <v>67</v>
      </c>
      <c r="BF93" t="s">
        <v>120</v>
      </c>
      <c r="BG93" t="s">
        <v>128</v>
      </c>
      <c r="BH93" t="s">
        <v>456</v>
      </c>
      <c r="BI93">
        <v>6690</v>
      </c>
      <c r="BJ93">
        <v>1</v>
      </c>
      <c r="BK93" t="s">
        <v>276</v>
      </c>
      <c r="BL93" t="s">
        <v>185</v>
      </c>
      <c r="BM93">
        <v>0.80909090909090908</v>
      </c>
      <c r="BN93" t="s">
        <v>67</v>
      </c>
      <c r="BO93" t="s">
        <v>190</v>
      </c>
      <c r="BP93">
        <v>1848.7670000000001</v>
      </c>
    </row>
    <row r="94" spans="1:68" ht="16.5">
      <c r="A94" s="110" t="str">
        <f t="shared" si="36"/>
        <v>해성운수</v>
      </c>
      <c r="B94" s="111" t="str">
        <f t="shared" si="37"/>
        <v>이계재</v>
      </c>
      <c r="C94" s="112" t="str">
        <f t="shared" si="38"/>
        <v>F</v>
      </c>
      <c r="D94" s="113">
        <f t="shared" si="39"/>
        <v>0.71825037011473258</v>
      </c>
      <c r="E94" s="114">
        <f t="shared" si="40"/>
        <v>3999</v>
      </c>
      <c r="F94" s="115" t="str">
        <f t="shared" si="41"/>
        <v>579</v>
      </c>
      <c r="G94" s="116" t="str">
        <f t="shared" si="42"/>
        <v>71바5770</v>
      </c>
      <c r="H94" s="117">
        <f t="shared" si="43"/>
        <v>6</v>
      </c>
      <c r="I94" s="118">
        <f t="shared" si="44"/>
        <v>1075.5159999999998</v>
      </c>
      <c r="J94" s="119">
        <f t="shared" si="45"/>
        <v>2.0062754750931885E-2</v>
      </c>
      <c r="K94" s="119">
        <f t="shared" si="46"/>
        <v>0.4359960979773333</v>
      </c>
      <c r="L94" s="119">
        <f t="shared" si="47"/>
        <v>0.39051022950844066</v>
      </c>
      <c r="M94" s="120">
        <f t="shared" si="48"/>
        <v>5.9740000000000002</v>
      </c>
      <c r="N94" s="121">
        <f t="shared" si="49"/>
        <v>2.1385083996890795</v>
      </c>
      <c r="O94" s="121">
        <f t="shared" si="50"/>
        <v>1.4876580171750118</v>
      </c>
      <c r="P94" s="235">
        <f t="shared" si="51"/>
        <v>55</v>
      </c>
      <c r="Q94" s="236">
        <f t="shared" si="52"/>
        <v>23</v>
      </c>
      <c r="R94" s="236">
        <f t="shared" si="53"/>
        <v>16</v>
      </c>
      <c r="T94">
        <v>534</v>
      </c>
      <c r="U94">
        <v>3999</v>
      </c>
      <c r="V94" t="s">
        <v>458</v>
      </c>
      <c r="W94">
        <v>1075.5160000000001</v>
      </c>
      <c r="X94">
        <v>277.72300000000001</v>
      </c>
      <c r="Y94">
        <v>3.8730000000000002</v>
      </c>
      <c r="Z94">
        <v>5.9740000000000002</v>
      </c>
      <c r="AA94">
        <v>106.34382100000001</v>
      </c>
      <c r="AB94">
        <v>2.1335500000000001</v>
      </c>
      <c r="AC94">
        <v>46.365490999999999</v>
      </c>
      <c r="AD94" s="1">
        <v>420</v>
      </c>
      <c r="AE94">
        <v>23</v>
      </c>
      <c r="AF94">
        <v>16</v>
      </c>
      <c r="AG94">
        <v>75</v>
      </c>
      <c r="AH94">
        <v>10.113573000000001</v>
      </c>
      <c r="AI94">
        <v>75.599999999999994</v>
      </c>
      <c r="AJ94">
        <v>0</v>
      </c>
      <c r="AK94">
        <v>55</v>
      </c>
      <c r="AL94">
        <v>16286</v>
      </c>
      <c r="AM94" t="s">
        <v>459</v>
      </c>
      <c r="AN94" t="s">
        <v>789</v>
      </c>
      <c r="AO94">
        <v>309.565</v>
      </c>
      <c r="AR94" t="s">
        <v>120</v>
      </c>
      <c r="AS94" t="s">
        <v>129</v>
      </c>
      <c r="AT94" t="s">
        <v>277</v>
      </c>
      <c r="AU94" t="s">
        <v>458</v>
      </c>
      <c r="AV94" t="s">
        <v>205</v>
      </c>
      <c r="AW94">
        <v>6</v>
      </c>
      <c r="BB94">
        <v>0.71825037011473258</v>
      </c>
      <c r="BC94" t="s">
        <v>70</v>
      </c>
      <c r="BF94" t="s">
        <v>120</v>
      </c>
      <c r="BG94" t="s">
        <v>129</v>
      </c>
      <c r="BH94" t="s">
        <v>458</v>
      </c>
      <c r="BI94">
        <v>3999</v>
      </c>
      <c r="BJ94">
        <v>6</v>
      </c>
      <c r="BK94" t="s">
        <v>277</v>
      </c>
      <c r="BL94" t="s">
        <v>278</v>
      </c>
      <c r="BM94">
        <v>0.71825037011473258</v>
      </c>
      <c r="BN94" t="s">
        <v>70</v>
      </c>
      <c r="BO94" t="s">
        <v>203</v>
      </c>
      <c r="BP94">
        <v>1075.5159999999998</v>
      </c>
    </row>
    <row r="95" spans="1:68" ht="16.5">
      <c r="A95" s="127" t="str">
        <f t="shared" si="36"/>
        <v>해성운수</v>
      </c>
      <c r="B95" s="128" t="str">
        <f t="shared" si="37"/>
        <v>이광노</v>
      </c>
      <c r="C95" s="129" t="str">
        <f t="shared" si="38"/>
        <v>D</v>
      </c>
      <c r="D95" s="130">
        <f t="shared" si="39"/>
        <v>0.81716318808723121</v>
      </c>
      <c r="E95" s="131">
        <f t="shared" si="40"/>
        <v>2656</v>
      </c>
      <c r="F95" s="132" t="str">
        <f t="shared" si="41"/>
        <v>24</v>
      </c>
      <c r="G95" s="133" t="str">
        <f t="shared" si="42"/>
        <v>70바3864</v>
      </c>
      <c r="H95" s="134">
        <f t="shared" si="43"/>
        <v>3</v>
      </c>
      <c r="I95" s="135">
        <f t="shared" si="44"/>
        <v>2556.1710000000003</v>
      </c>
      <c r="J95" s="136">
        <f t="shared" si="45"/>
        <v>2.1882554579212631E-2</v>
      </c>
      <c r="K95" s="136">
        <f t="shared" si="46"/>
        <v>0.46149372620183926</v>
      </c>
      <c r="L95" s="136">
        <f t="shared" si="47"/>
        <v>0.20108200898922643</v>
      </c>
      <c r="M95" s="137">
        <f t="shared" si="48"/>
        <v>20.338000000000001</v>
      </c>
      <c r="N95" s="138">
        <f t="shared" si="49"/>
        <v>0.1956050671101425</v>
      </c>
      <c r="O95" s="138">
        <f t="shared" si="50"/>
        <v>25.976352912226922</v>
      </c>
      <c r="P95" s="233">
        <f t="shared" si="51"/>
        <v>85</v>
      </c>
      <c r="Q95" s="234">
        <f t="shared" si="52"/>
        <v>5</v>
      </c>
      <c r="R95" s="234">
        <f t="shared" si="53"/>
        <v>664</v>
      </c>
      <c r="T95">
        <v>534</v>
      </c>
      <c r="U95">
        <v>2656</v>
      </c>
      <c r="V95" t="s">
        <v>460</v>
      </c>
      <c r="W95">
        <v>2556.1709999999998</v>
      </c>
      <c r="X95">
        <v>1419.298</v>
      </c>
      <c r="Y95">
        <v>1.8009999999999999</v>
      </c>
      <c r="Z95">
        <v>20.338000000000001</v>
      </c>
      <c r="AA95">
        <v>186.18219300000001</v>
      </c>
      <c r="AB95">
        <v>4.0741420000000002</v>
      </c>
      <c r="AC95">
        <v>85.921914000000001</v>
      </c>
      <c r="AD95" s="1">
        <v>514</v>
      </c>
      <c r="AE95">
        <v>5</v>
      </c>
      <c r="AF95">
        <v>664</v>
      </c>
      <c r="AG95">
        <v>85</v>
      </c>
      <c r="AH95">
        <v>13.729406000000001</v>
      </c>
      <c r="AI95">
        <v>651.79999999999995</v>
      </c>
      <c r="AJ95">
        <v>42.5</v>
      </c>
      <c r="AK95">
        <v>85</v>
      </c>
      <c r="AL95">
        <v>53056</v>
      </c>
      <c r="AM95" t="s">
        <v>461</v>
      </c>
      <c r="AN95" t="s">
        <v>790</v>
      </c>
      <c r="AO95">
        <v>2315.1289999999999</v>
      </c>
      <c r="AR95" t="s">
        <v>120</v>
      </c>
      <c r="AS95" t="s">
        <v>121</v>
      </c>
      <c r="AT95" t="s">
        <v>227</v>
      </c>
      <c r="AU95" t="s">
        <v>460</v>
      </c>
      <c r="AV95" t="s">
        <v>48</v>
      </c>
      <c r="AW95">
        <v>3</v>
      </c>
      <c r="BB95">
        <v>0.81716318808723121</v>
      </c>
      <c r="BC95" t="s">
        <v>67</v>
      </c>
      <c r="BF95" t="s">
        <v>120</v>
      </c>
      <c r="BG95" s="5" t="s">
        <v>121</v>
      </c>
      <c r="BH95" t="s">
        <v>460</v>
      </c>
      <c r="BI95">
        <v>2656</v>
      </c>
      <c r="BJ95">
        <v>3</v>
      </c>
      <c r="BK95" t="s">
        <v>227</v>
      </c>
      <c r="BL95" t="s">
        <v>241</v>
      </c>
      <c r="BM95">
        <v>0.81716318808723121</v>
      </c>
      <c r="BN95" t="s">
        <v>67</v>
      </c>
      <c r="BO95" t="s">
        <v>190</v>
      </c>
      <c r="BP95">
        <v>2556.1710000000003</v>
      </c>
    </row>
    <row r="96" spans="1:68" ht="16.5">
      <c r="A96" s="110" t="str">
        <f t="shared" si="36"/>
        <v>해성운수</v>
      </c>
      <c r="B96" s="111" t="str">
        <f t="shared" si="37"/>
        <v>이덕권</v>
      </c>
      <c r="C96" s="112" t="str">
        <f t="shared" si="38"/>
        <v>F</v>
      </c>
      <c r="D96" s="113">
        <f t="shared" si="39"/>
        <v>0.73821893161503849</v>
      </c>
      <c r="E96" s="114">
        <f t="shared" si="40"/>
        <v>7114</v>
      </c>
      <c r="F96" s="115" t="str">
        <f t="shared" si="41"/>
        <v>560</v>
      </c>
      <c r="G96" s="116" t="str">
        <f t="shared" si="42"/>
        <v>71바5817</v>
      </c>
      <c r="H96" s="117">
        <f t="shared" si="43"/>
        <v>4</v>
      </c>
      <c r="I96" s="118">
        <f t="shared" si="44"/>
        <v>1600.1909999999998</v>
      </c>
      <c r="J96" s="119">
        <f t="shared" si="45"/>
        <v>1.9381004611458225E-2</v>
      </c>
      <c r="K96" s="119">
        <f t="shared" si="46"/>
        <v>0.46173960621328369</v>
      </c>
      <c r="L96" s="119">
        <f t="shared" si="47"/>
        <v>9.4988660728625537E-2</v>
      </c>
      <c r="M96" s="120">
        <f t="shared" si="48"/>
        <v>9.2590000000000003</v>
      </c>
      <c r="N96" s="121">
        <f t="shared" si="49"/>
        <v>0</v>
      </c>
      <c r="O96" s="121">
        <f t="shared" si="50"/>
        <v>0.62492539953043102</v>
      </c>
      <c r="P96" s="235">
        <f t="shared" si="51"/>
        <v>258</v>
      </c>
      <c r="Q96" s="236">
        <f t="shared" si="52"/>
        <v>0</v>
      </c>
      <c r="R96" s="236">
        <f t="shared" si="53"/>
        <v>10</v>
      </c>
      <c r="T96">
        <v>534</v>
      </c>
      <c r="U96">
        <v>7114</v>
      </c>
      <c r="V96" t="s">
        <v>462</v>
      </c>
      <c r="W96">
        <v>1600.191</v>
      </c>
      <c r="X96">
        <v>867.94399999999996</v>
      </c>
      <c r="Y96">
        <v>1.8440000000000001</v>
      </c>
      <c r="Z96">
        <v>9.2590000000000003</v>
      </c>
      <c r="AA96">
        <v>180.387192</v>
      </c>
      <c r="AB96">
        <v>3.4960849999999999</v>
      </c>
      <c r="AC96">
        <v>83.291910999999999</v>
      </c>
      <c r="AD96" s="1">
        <v>152</v>
      </c>
      <c r="AE96">
        <v>0</v>
      </c>
      <c r="AF96">
        <v>10</v>
      </c>
      <c r="AG96">
        <v>60</v>
      </c>
      <c r="AH96">
        <v>8.8708679999999998</v>
      </c>
      <c r="AI96">
        <v>0</v>
      </c>
      <c r="AJ96">
        <v>0</v>
      </c>
      <c r="AK96">
        <v>258</v>
      </c>
      <c r="AL96">
        <v>53412</v>
      </c>
      <c r="AM96" t="s">
        <v>463</v>
      </c>
      <c r="AN96" t="s">
        <v>791</v>
      </c>
      <c r="AO96">
        <v>982.45299999999997</v>
      </c>
      <c r="AR96" t="s">
        <v>120</v>
      </c>
      <c r="AS96" t="s">
        <v>125</v>
      </c>
      <c r="AT96" t="s">
        <v>265</v>
      </c>
      <c r="AU96" t="s">
        <v>462</v>
      </c>
      <c r="AV96" t="s">
        <v>48</v>
      </c>
      <c r="AW96">
        <v>4</v>
      </c>
      <c r="BB96">
        <v>0.73821893161503849</v>
      </c>
      <c r="BC96" t="s">
        <v>70</v>
      </c>
      <c r="BF96" t="s">
        <v>120</v>
      </c>
      <c r="BG96" t="s">
        <v>125</v>
      </c>
      <c r="BH96" t="s">
        <v>462</v>
      </c>
      <c r="BI96">
        <v>7114</v>
      </c>
      <c r="BJ96">
        <v>4</v>
      </c>
      <c r="BK96" t="s">
        <v>265</v>
      </c>
      <c r="BL96" t="s">
        <v>264</v>
      </c>
      <c r="BM96">
        <v>0.73821893161503849</v>
      </c>
      <c r="BN96" t="s">
        <v>70</v>
      </c>
      <c r="BO96" t="s">
        <v>203</v>
      </c>
      <c r="BP96">
        <v>1600.1909999999998</v>
      </c>
    </row>
    <row r="97" spans="1:68" ht="16.5">
      <c r="A97" s="127" t="str">
        <f t="shared" si="36"/>
        <v>해성운수</v>
      </c>
      <c r="B97" s="128" t="str">
        <f t="shared" si="37"/>
        <v>이도식</v>
      </c>
      <c r="C97" s="129" t="str">
        <f t="shared" si="38"/>
        <v>B</v>
      </c>
      <c r="D97" s="130">
        <f t="shared" si="39"/>
        <v>0.90845382612903913</v>
      </c>
      <c r="E97" s="131">
        <f t="shared" si="40"/>
        <v>546</v>
      </c>
      <c r="F97" s="132" t="str">
        <f t="shared" si="41"/>
        <v>24</v>
      </c>
      <c r="G97" s="133" t="str">
        <f t="shared" si="42"/>
        <v>70바3863</v>
      </c>
      <c r="H97" s="134">
        <f t="shared" si="43"/>
        <v>13</v>
      </c>
      <c r="I97" s="135">
        <f t="shared" si="44"/>
        <v>2559.7970000000005</v>
      </c>
      <c r="J97" s="136">
        <f t="shared" si="45"/>
        <v>6.7878780114873222E-3</v>
      </c>
      <c r="K97" s="136">
        <f t="shared" si="46"/>
        <v>0.37754045283753196</v>
      </c>
      <c r="L97" s="136">
        <f t="shared" si="47"/>
        <v>0.19610930085471617</v>
      </c>
      <c r="M97" s="137">
        <f t="shared" si="48"/>
        <v>15.678000000000001</v>
      </c>
      <c r="N97" s="138">
        <f t="shared" si="49"/>
        <v>0.27344059756926936</v>
      </c>
      <c r="O97" s="138">
        <f t="shared" si="50"/>
        <v>31.289416950426393</v>
      </c>
      <c r="P97" s="233">
        <f t="shared" si="51"/>
        <v>7</v>
      </c>
      <c r="Q97" s="234">
        <f t="shared" si="52"/>
        <v>7</v>
      </c>
      <c r="R97" s="234">
        <f t="shared" si="53"/>
        <v>801</v>
      </c>
      <c r="T97">
        <v>534</v>
      </c>
      <c r="U97">
        <v>546</v>
      </c>
      <c r="V97" t="s">
        <v>464</v>
      </c>
      <c r="W97">
        <v>2559.971</v>
      </c>
      <c r="X97">
        <v>1251.519</v>
      </c>
      <c r="Y97">
        <v>2.0449999999999999</v>
      </c>
      <c r="Z97">
        <v>15.678000000000001</v>
      </c>
      <c r="AA97">
        <v>163.92855</v>
      </c>
      <c r="AB97">
        <v>1.112727</v>
      </c>
      <c r="AC97">
        <v>61.889659000000002</v>
      </c>
      <c r="AD97" s="1">
        <v>502</v>
      </c>
      <c r="AE97">
        <v>7</v>
      </c>
      <c r="AF97">
        <v>801</v>
      </c>
      <c r="AG97">
        <v>78</v>
      </c>
      <c r="AH97">
        <v>15.616382</v>
      </c>
      <c r="AI97">
        <v>124.4</v>
      </c>
      <c r="AJ97">
        <v>0</v>
      </c>
      <c r="AK97">
        <v>7</v>
      </c>
      <c r="AL97">
        <v>2937</v>
      </c>
      <c r="AM97" t="s">
        <v>465</v>
      </c>
      <c r="AN97" t="s">
        <v>792</v>
      </c>
      <c r="AO97">
        <v>483.68900000000002</v>
      </c>
      <c r="AR97" t="s">
        <v>120</v>
      </c>
      <c r="AS97" t="s">
        <v>121</v>
      </c>
      <c r="AT97" t="s">
        <v>225</v>
      </c>
      <c r="AU97" t="s">
        <v>464</v>
      </c>
      <c r="AV97" t="s">
        <v>48</v>
      </c>
      <c r="AW97">
        <v>13</v>
      </c>
      <c r="BB97">
        <v>0.90845382612903913</v>
      </c>
      <c r="BC97" t="s">
        <v>68</v>
      </c>
      <c r="BF97" t="s">
        <v>120</v>
      </c>
      <c r="BG97" s="5" t="s">
        <v>121</v>
      </c>
      <c r="BH97" t="s">
        <v>464</v>
      </c>
      <c r="BI97">
        <v>546</v>
      </c>
      <c r="BJ97">
        <v>13</v>
      </c>
      <c r="BK97" t="s">
        <v>225</v>
      </c>
      <c r="BL97" t="s">
        <v>224</v>
      </c>
      <c r="BM97">
        <v>0.90845382612903913</v>
      </c>
      <c r="BN97" t="s">
        <v>68</v>
      </c>
      <c r="BO97" t="s">
        <v>186</v>
      </c>
      <c r="BP97">
        <v>2559.7970000000005</v>
      </c>
    </row>
    <row r="98" spans="1:68" ht="16.5">
      <c r="A98" s="110" t="str">
        <f t="shared" si="36"/>
        <v>해성운수</v>
      </c>
      <c r="B98" s="111" t="str">
        <f t="shared" si="37"/>
        <v>이명복</v>
      </c>
      <c r="C98" s="112" t="str">
        <f t="shared" si="38"/>
        <v>D</v>
      </c>
      <c r="D98" s="113">
        <f t="shared" si="39"/>
        <v>0.82438275575437747</v>
      </c>
      <c r="E98" s="114">
        <f t="shared" si="40"/>
        <v>6455</v>
      </c>
      <c r="F98" s="115" t="str">
        <f t="shared" si="41"/>
        <v>564</v>
      </c>
      <c r="G98" s="116" t="str">
        <f t="shared" si="42"/>
        <v>71바5773</v>
      </c>
      <c r="H98" s="117">
        <f t="shared" si="43"/>
        <v>6</v>
      </c>
      <c r="I98" s="118">
        <f t="shared" si="44"/>
        <v>944.88400000000001</v>
      </c>
      <c r="J98" s="119">
        <f t="shared" si="45"/>
        <v>6.837041204203613E-2</v>
      </c>
      <c r="K98" s="119">
        <f t="shared" si="46"/>
        <v>0.36612398337609142</v>
      </c>
      <c r="L98" s="119">
        <f t="shared" si="47"/>
        <v>0.13017470927648261</v>
      </c>
      <c r="M98" s="120">
        <f t="shared" si="48"/>
        <v>7.0590000000000002</v>
      </c>
      <c r="N98" s="121">
        <f t="shared" si="49"/>
        <v>0.52916548486375048</v>
      </c>
      <c r="O98" s="121">
        <f t="shared" si="50"/>
        <v>0.3174992909182503</v>
      </c>
      <c r="P98" s="235">
        <f t="shared" si="51"/>
        <v>13</v>
      </c>
      <c r="Q98" s="236">
        <f t="shared" si="52"/>
        <v>5</v>
      </c>
      <c r="R98" s="236">
        <f t="shared" si="53"/>
        <v>3</v>
      </c>
      <c r="T98">
        <v>534</v>
      </c>
      <c r="U98">
        <v>6455</v>
      </c>
      <c r="V98" t="s">
        <v>466</v>
      </c>
      <c r="W98">
        <v>944.88400000000001</v>
      </c>
      <c r="X98">
        <v>282.42899999999997</v>
      </c>
      <c r="Y98">
        <v>3.3460000000000001</v>
      </c>
      <c r="Z98">
        <v>7.0590000000000002</v>
      </c>
      <c r="AA98">
        <v>95.410775000000001</v>
      </c>
      <c r="AB98">
        <v>6.5232739999999998</v>
      </c>
      <c r="AC98">
        <v>34.932172999999999</v>
      </c>
      <c r="AD98" s="1">
        <v>123</v>
      </c>
      <c r="AE98">
        <v>5</v>
      </c>
      <c r="AF98">
        <v>3</v>
      </c>
      <c r="AG98">
        <v>79</v>
      </c>
      <c r="AH98">
        <v>9.9033250000000006</v>
      </c>
      <c r="AI98">
        <v>65.2</v>
      </c>
      <c r="AJ98">
        <v>0</v>
      </c>
      <c r="AK98">
        <v>13</v>
      </c>
      <c r="AL98">
        <v>2502</v>
      </c>
      <c r="AM98" t="s">
        <v>467</v>
      </c>
      <c r="AN98" t="s">
        <v>793</v>
      </c>
      <c r="AO98">
        <v>322.02300000000002</v>
      </c>
      <c r="AR98" t="s">
        <v>120</v>
      </c>
      <c r="AS98" t="s">
        <v>126</v>
      </c>
      <c r="AT98" t="s">
        <v>270</v>
      </c>
      <c r="AU98" t="s">
        <v>466</v>
      </c>
      <c r="AV98" t="s">
        <v>205</v>
      </c>
      <c r="AW98">
        <v>6</v>
      </c>
      <c r="BB98">
        <v>0.82438275575437747</v>
      </c>
      <c r="BC98" t="s">
        <v>67</v>
      </c>
      <c r="BF98" t="s">
        <v>120</v>
      </c>
      <c r="BG98" t="s">
        <v>126</v>
      </c>
      <c r="BH98" t="s">
        <v>466</v>
      </c>
      <c r="BI98">
        <v>6455</v>
      </c>
      <c r="BJ98">
        <v>6</v>
      </c>
      <c r="BK98" t="s">
        <v>270</v>
      </c>
      <c r="BL98" t="s">
        <v>276</v>
      </c>
      <c r="BM98">
        <v>0.82438275575437747</v>
      </c>
      <c r="BN98" t="s">
        <v>67</v>
      </c>
      <c r="BO98" t="s">
        <v>190</v>
      </c>
      <c r="BP98">
        <v>944.88400000000001</v>
      </c>
    </row>
    <row r="99" spans="1:68" ht="16.5">
      <c r="A99" s="127" t="str">
        <f t="shared" si="36"/>
        <v>해성운수</v>
      </c>
      <c r="B99" s="128" t="str">
        <f t="shared" si="37"/>
        <v>이병성</v>
      </c>
      <c r="C99" s="129" t="str">
        <f t="shared" si="38"/>
        <v>B</v>
      </c>
      <c r="D99" s="130">
        <f t="shared" si="39"/>
        <v>0.93130399788855833</v>
      </c>
      <c r="E99" s="131">
        <f t="shared" si="40"/>
        <v>9298</v>
      </c>
      <c r="F99" s="132" t="str">
        <f t="shared" si="41"/>
        <v>564</v>
      </c>
      <c r="G99" s="133" t="str">
        <f t="shared" si="42"/>
        <v>71바5775</v>
      </c>
      <c r="H99" s="134">
        <f t="shared" si="43"/>
        <v>2</v>
      </c>
      <c r="I99" s="135">
        <f t="shared" si="44"/>
        <v>1433.144</v>
      </c>
      <c r="J99" s="136">
        <f t="shared" si="45"/>
        <v>1.6606334722268488E-2</v>
      </c>
      <c r="K99" s="136">
        <f t="shared" si="46"/>
        <v>0.39382941644528646</v>
      </c>
      <c r="L99" s="136">
        <f t="shared" si="47"/>
        <v>0.29864409996483254</v>
      </c>
      <c r="M99" s="137">
        <f t="shared" si="48"/>
        <v>6.7619999999999996</v>
      </c>
      <c r="N99" s="138">
        <f t="shared" si="49"/>
        <v>6.9776658870287986E-2</v>
      </c>
      <c r="O99" s="138">
        <f t="shared" si="50"/>
        <v>0.34888329435143989</v>
      </c>
      <c r="P99" s="233">
        <f t="shared" si="51"/>
        <v>30</v>
      </c>
      <c r="Q99" s="234">
        <f t="shared" si="52"/>
        <v>1</v>
      </c>
      <c r="R99" s="234">
        <f t="shared" si="53"/>
        <v>5</v>
      </c>
      <c r="T99">
        <v>534</v>
      </c>
      <c r="U99">
        <v>9298</v>
      </c>
      <c r="V99" t="s">
        <v>468</v>
      </c>
      <c r="W99">
        <v>1433.144</v>
      </c>
      <c r="X99">
        <v>385.04399999999998</v>
      </c>
      <c r="Y99">
        <v>3.722</v>
      </c>
      <c r="Z99">
        <v>6.7619999999999996</v>
      </c>
      <c r="AA99">
        <v>138.74849800000001</v>
      </c>
      <c r="AB99">
        <v>2.3041040000000002</v>
      </c>
      <c r="AC99">
        <v>54.643239999999999</v>
      </c>
      <c r="AD99" s="1">
        <v>428</v>
      </c>
      <c r="AE99">
        <v>1</v>
      </c>
      <c r="AF99">
        <v>5</v>
      </c>
      <c r="AG99">
        <v>89</v>
      </c>
      <c r="AH99">
        <v>10.329077</v>
      </c>
      <c r="AI99">
        <v>58.1</v>
      </c>
      <c r="AJ99">
        <v>6.4</v>
      </c>
      <c r="AK99">
        <v>30</v>
      </c>
      <c r="AL99">
        <v>3393</v>
      </c>
      <c r="AM99" t="s">
        <v>469</v>
      </c>
      <c r="AN99" t="s">
        <v>794</v>
      </c>
      <c r="AO99">
        <v>1359.7670000000001</v>
      </c>
      <c r="AR99" t="s">
        <v>120</v>
      </c>
      <c r="AS99" t="s">
        <v>126</v>
      </c>
      <c r="AT99" t="s">
        <v>271</v>
      </c>
      <c r="AU99" t="s">
        <v>468</v>
      </c>
      <c r="AV99" t="s">
        <v>205</v>
      </c>
      <c r="AW99">
        <v>2</v>
      </c>
      <c r="BB99">
        <v>0.93130399788855833</v>
      </c>
      <c r="BC99" t="s">
        <v>68</v>
      </c>
      <c r="BF99" t="s">
        <v>120</v>
      </c>
      <c r="BG99" s="5" t="s">
        <v>126</v>
      </c>
      <c r="BH99" t="s">
        <v>468</v>
      </c>
      <c r="BI99">
        <v>9298</v>
      </c>
      <c r="BJ99">
        <v>2</v>
      </c>
      <c r="BK99" t="s">
        <v>271</v>
      </c>
      <c r="BL99" t="s">
        <v>269</v>
      </c>
      <c r="BM99">
        <v>0.93130399788855833</v>
      </c>
      <c r="BN99" t="s">
        <v>68</v>
      </c>
      <c r="BO99" t="s">
        <v>186</v>
      </c>
      <c r="BP99">
        <v>1433.144</v>
      </c>
    </row>
    <row r="100" spans="1:68" ht="16.5">
      <c r="A100" s="110" t="str">
        <f t="shared" si="36"/>
        <v>해성운수</v>
      </c>
      <c r="B100" s="111" t="str">
        <f t="shared" si="37"/>
        <v>이복순</v>
      </c>
      <c r="C100" s="112" t="str">
        <f t="shared" si="38"/>
        <v>D</v>
      </c>
      <c r="D100" s="113">
        <f t="shared" si="39"/>
        <v>0.82545454545454544</v>
      </c>
      <c r="E100" s="114">
        <f t="shared" si="40"/>
        <v>998</v>
      </c>
      <c r="F100" s="115" t="str">
        <f t="shared" si="41"/>
        <v>593</v>
      </c>
      <c r="G100" s="116" t="str">
        <f t="shared" si="42"/>
        <v>71바5778</v>
      </c>
      <c r="H100" s="117">
        <f t="shared" si="43"/>
        <v>1</v>
      </c>
      <c r="I100" s="118">
        <f t="shared" si="44"/>
        <v>1663.7650000000001</v>
      </c>
      <c r="J100" s="119">
        <f t="shared" si="45"/>
        <v>3.4731298595022414E-2</v>
      </c>
      <c r="K100" s="119">
        <f t="shared" si="46"/>
        <v>0.38553314056766802</v>
      </c>
      <c r="L100" s="119">
        <f t="shared" si="47"/>
        <v>0.14665532692417499</v>
      </c>
      <c r="M100" s="120">
        <f t="shared" si="48"/>
        <v>10.833</v>
      </c>
      <c r="N100" s="121">
        <f t="shared" si="49"/>
        <v>0</v>
      </c>
      <c r="O100" s="121">
        <f t="shared" si="50"/>
        <v>0.90156963273058388</v>
      </c>
      <c r="P100" s="235">
        <f t="shared" si="51"/>
        <v>12</v>
      </c>
      <c r="Q100" s="236">
        <f t="shared" si="52"/>
        <v>0</v>
      </c>
      <c r="R100" s="236">
        <f t="shared" si="53"/>
        <v>15</v>
      </c>
      <c r="T100">
        <v>534</v>
      </c>
      <c r="U100">
        <v>998</v>
      </c>
      <c r="V100" t="s">
        <v>470</v>
      </c>
      <c r="W100">
        <v>1663.7650000000001</v>
      </c>
      <c r="X100">
        <v>915.98099999999999</v>
      </c>
      <c r="Y100">
        <v>1.8160000000000001</v>
      </c>
      <c r="Z100">
        <v>10.833</v>
      </c>
      <c r="AA100">
        <v>154.15712099999999</v>
      </c>
      <c r="AB100">
        <v>5.3540770000000002</v>
      </c>
      <c r="AC100">
        <v>59.432679</v>
      </c>
      <c r="AD100" s="1">
        <v>244</v>
      </c>
      <c r="AE100">
        <v>0</v>
      </c>
      <c r="AF100">
        <v>15</v>
      </c>
      <c r="AG100">
        <v>56</v>
      </c>
      <c r="AH100">
        <v>10.792657</v>
      </c>
      <c r="AI100">
        <v>0</v>
      </c>
      <c r="AJ100">
        <v>0</v>
      </c>
      <c r="AK100">
        <v>12</v>
      </c>
      <c r="AL100">
        <v>818</v>
      </c>
      <c r="AM100" t="s">
        <v>471</v>
      </c>
      <c r="AN100" t="s">
        <v>795</v>
      </c>
      <c r="AO100">
        <v>1663.7650000000001</v>
      </c>
      <c r="AR100" t="s">
        <v>120</v>
      </c>
      <c r="AS100" t="s">
        <v>130</v>
      </c>
      <c r="AT100" t="s">
        <v>285</v>
      </c>
      <c r="AU100" t="s">
        <v>470</v>
      </c>
      <c r="AV100" t="s">
        <v>48</v>
      </c>
      <c r="AW100">
        <v>1</v>
      </c>
      <c r="BB100">
        <v>0.82545454545454544</v>
      </c>
      <c r="BC100" t="s">
        <v>67</v>
      </c>
      <c r="BF100" t="s">
        <v>120</v>
      </c>
      <c r="BG100" s="5" t="s">
        <v>130</v>
      </c>
      <c r="BH100" t="s">
        <v>470</v>
      </c>
      <c r="BI100">
        <v>998</v>
      </c>
      <c r="BJ100">
        <v>1</v>
      </c>
      <c r="BK100" t="s">
        <v>285</v>
      </c>
      <c r="BL100" t="s">
        <v>185</v>
      </c>
      <c r="BM100">
        <v>0.82545454545454544</v>
      </c>
      <c r="BN100" t="s">
        <v>67</v>
      </c>
      <c r="BO100" t="s">
        <v>190</v>
      </c>
      <c r="BP100">
        <v>1663.7650000000001</v>
      </c>
    </row>
    <row r="101" spans="1:68" ht="16.5">
      <c r="A101" s="127" t="str">
        <f t="shared" si="36"/>
        <v>해성운수</v>
      </c>
      <c r="B101" s="128" t="str">
        <f t="shared" si="37"/>
        <v>이서동</v>
      </c>
      <c r="C101" s="129" t="str">
        <f t="shared" si="38"/>
        <v>F</v>
      </c>
      <c r="D101" s="130">
        <f t="shared" si="39"/>
        <v>0.75351568349358344</v>
      </c>
      <c r="E101" s="131">
        <f t="shared" si="40"/>
        <v>9676</v>
      </c>
      <c r="F101" s="132" t="str">
        <f t="shared" si="41"/>
        <v>560</v>
      </c>
      <c r="G101" s="133" t="str">
        <f t="shared" si="42"/>
        <v>71바6854</v>
      </c>
      <c r="H101" s="134">
        <f t="shared" si="43"/>
        <v>4</v>
      </c>
      <c r="I101" s="135">
        <f t="shared" si="44"/>
        <v>1661.8810000000001</v>
      </c>
      <c r="J101" s="136">
        <f t="shared" si="45"/>
        <v>1.1974488629108776E-2</v>
      </c>
      <c r="K101" s="136">
        <f t="shared" si="46"/>
        <v>0.50204988774334991</v>
      </c>
      <c r="L101" s="136">
        <f t="shared" si="47"/>
        <v>0.10169199840421786</v>
      </c>
      <c r="M101" s="137">
        <f t="shared" si="48"/>
        <v>10.148999999999999</v>
      </c>
      <c r="N101" s="138">
        <f t="shared" si="49"/>
        <v>6.0172780120838973E-2</v>
      </c>
      <c r="O101" s="138">
        <f t="shared" si="50"/>
        <v>1.8653561837460082</v>
      </c>
      <c r="P101" s="233">
        <f t="shared" si="51"/>
        <v>290</v>
      </c>
      <c r="Q101" s="234">
        <f t="shared" si="52"/>
        <v>1</v>
      </c>
      <c r="R101" s="234">
        <f t="shared" si="53"/>
        <v>31</v>
      </c>
      <c r="T101">
        <v>534</v>
      </c>
      <c r="U101">
        <v>9676</v>
      </c>
      <c r="V101" t="s">
        <v>472</v>
      </c>
      <c r="W101">
        <v>1661.8810000000001</v>
      </c>
      <c r="X101">
        <v>882.98699999999997</v>
      </c>
      <c r="Y101">
        <v>1.8819999999999999</v>
      </c>
      <c r="Z101">
        <v>10.148999999999999</v>
      </c>
      <c r="AA101">
        <v>185.36941899999999</v>
      </c>
      <c r="AB101">
        <v>2.2197040000000001</v>
      </c>
      <c r="AC101">
        <v>93.064695999999998</v>
      </c>
      <c r="AD101" s="1">
        <v>169</v>
      </c>
      <c r="AE101">
        <v>1</v>
      </c>
      <c r="AF101">
        <v>31</v>
      </c>
      <c r="AG101">
        <v>79</v>
      </c>
      <c r="AH101">
        <v>8.9652379999999994</v>
      </c>
      <c r="AI101">
        <v>167.7</v>
      </c>
      <c r="AJ101">
        <v>0</v>
      </c>
      <c r="AK101">
        <v>290</v>
      </c>
      <c r="AL101">
        <v>68622</v>
      </c>
      <c r="AM101" t="s">
        <v>473</v>
      </c>
      <c r="AN101" t="s">
        <v>796</v>
      </c>
      <c r="AO101">
        <v>873.56700000000001</v>
      </c>
      <c r="AR101" t="s">
        <v>120</v>
      </c>
      <c r="AS101" t="s">
        <v>125</v>
      </c>
      <c r="AT101" t="s">
        <v>267</v>
      </c>
      <c r="AU101" t="s">
        <v>472</v>
      </c>
      <c r="AV101" t="s">
        <v>48</v>
      </c>
      <c r="AW101">
        <v>4</v>
      </c>
      <c r="BB101">
        <v>0.75351568349358344</v>
      </c>
      <c r="BC101" t="s">
        <v>70</v>
      </c>
      <c r="BF101" t="s">
        <v>120</v>
      </c>
      <c r="BG101" s="5" t="s">
        <v>125</v>
      </c>
      <c r="BH101" t="s">
        <v>472</v>
      </c>
      <c r="BI101">
        <v>9676</v>
      </c>
      <c r="BJ101">
        <v>4</v>
      </c>
      <c r="BK101" t="s">
        <v>267</v>
      </c>
      <c r="BL101" t="s">
        <v>265</v>
      </c>
      <c r="BM101">
        <v>0.75351568349358344</v>
      </c>
      <c r="BN101" t="s">
        <v>70</v>
      </c>
      <c r="BO101" t="s">
        <v>203</v>
      </c>
      <c r="BP101">
        <v>1661.8810000000001</v>
      </c>
    </row>
    <row r="102" spans="1:68" ht="16.5">
      <c r="A102" s="110" t="str">
        <f t="shared" si="36"/>
        <v>해성운수</v>
      </c>
      <c r="B102" s="111" t="str">
        <f t="shared" si="37"/>
        <v>이선우</v>
      </c>
      <c r="C102" s="112" t="str">
        <f t="shared" si="38"/>
        <v>C</v>
      </c>
      <c r="D102" s="113">
        <f t="shared" si="39"/>
        <v>0.85181818181818181</v>
      </c>
      <c r="E102" s="114">
        <f t="shared" si="40"/>
        <v>5463</v>
      </c>
      <c r="F102" s="115" t="str">
        <f t="shared" si="41"/>
        <v>593</v>
      </c>
      <c r="G102" s="116" t="str">
        <f t="shared" si="42"/>
        <v>71바5794</v>
      </c>
      <c r="H102" s="117">
        <f t="shared" si="43"/>
        <v>1</v>
      </c>
      <c r="I102" s="118">
        <f t="shared" si="44"/>
        <v>509.46</v>
      </c>
      <c r="J102" s="119">
        <f t="shared" si="45"/>
        <v>2.7614378378011777E-2</v>
      </c>
      <c r="K102" s="119">
        <f t="shared" si="46"/>
        <v>0.38259997032208259</v>
      </c>
      <c r="L102" s="119">
        <f t="shared" si="47"/>
        <v>0.13151179680445962</v>
      </c>
      <c r="M102" s="120">
        <f t="shared" si="48"/>
        <v>10.791</v>
      </c>
      <c r="N102" s="121">
        <f t="shared" si="49"/>
        <v>0</v>
      </c>
      <c r="O102" s="121">
        <f t="shared" si="50"/>
        <v>2.5517214305342915</v>
      </c>
      <c r="P102" s="235">
        <f t="shared" si="51"/>
        <v>15</v>
      </c>
      <c r="Q102" s="236">
        <f t="shared" si="52"/>
        <v>0</v>
      </c>
      <c r="R102" s="236">
        <f t="shared" si="53"/>
        <v>13</v>
      </c>
      <c r="T102">
        <v>534</v>
      </c>
      <c r="U102">
        <v>5463</v>
      </c>
      <c r="V102" t="s">
        <v>474</v>
      </c>
      <c r="W102">
        <v>509.46</v>
      </c>
      <c r="X102">
        <v>271.88900000000001</v>
      </c>
      <c r="Y102">
        <v>1.8740000000000001</v>
      </c>
      <c r="Z102">
        <v>10.791</v>
      </c>
      <c r="AA102">
        <v>42.759065</v>
      </c>
      <c r="AB102">
        <v>1.1807650000000001</v>
      </c>
      <c r="AC102">
        <v>16.359617</v>
      </c>
      <c r="AD102" s="1">
        <v>67</v>
      </c>
      <c r="AE102">
        <v>0</v>
      </c>
      <c r="AF102">
        <v>13</v>
      </c>
      <c r="AG102">
        <v>56</v>
      </c>
      <c r="AH102">
        <v>11.914666</v>
      </c>
      <c r="AI102">
        <v>0</v>
      </c>
      <c r="AJ102">
        <v>0</v>
      </c>
      <c r="AK102">
        <v>15</v>
      </c>
      <c r="AL102">
        <v>2177</v>
      </c>
      <c r="AM102" t="s">
        <v>475</v>
      </c>
      <c r="AN102" t="s">
        <v>797</v>
      </c>
      <c r="AO102">
        <v>509.46</v>
      </c>
      <c r="AR102" t="s">
        <v>120</v>
      </c>
      <c r="AS102" t="s">
        <v>130</v>
      </c>
      <c r="AT102" t="s">
        <v>289</v>
      </c>
      <c r="AU102" t="s">
        <v>474</v>
      </c>
      <c r="AV102" t="s">
        <v>48</v>
      </c>
      <c r="AW102">
        <v>1</v>
      </c>
      <c r="BB102">
        <v>0.85181818181818181</v>
      </c>
      <c r="BC102" t="s">
        <v>69</v>
      </c>
      <c r="BF102" t="s">
        <v>120</v>
      </c>
      <c r="BG102" s="5" t="s">
        <v>130</v>
      </c>
      <c r="BH102" t="s">
        <v>474</v>
      </c>
      <c r="BI102">
        <v>5463</v>
      </c>
      <c r="BJ102">
        <v>1</v>
      </c>
      <c r="BK102" t="s">
        <v>289</v>
      </c>
      <c r="BL102" t="s">
        <v>185</v>
      </c>
      <c r="BM102">
        <v>0.85181818181818181</v>
      </c>
      <c r="BN102" t="s">
        <v>69</v>
      </c>
      <c r="BO102" t="s">
        <v>188</v>
      </c>
      <c r="BP102">
        <v>509.46</v>
      </c>
    </row>
    <row r="103" spans="1:68" ht="16.5">
      <c r="A103" s="127" t="str">
        <f t="shared" si="36"/>
        <v>해성운수</v>
      </c>
      <c r="B103" s="128" t="str">
        <f t="shared" si="37"/>
        <v>이성준</v>
      </c>
      <c r="C103" s="129" t="str">
        <f t="shared" si="38"/>
        <v>C</v>
      </c>
      <c r="D103" s="130">
        <f t="shared" si="39"/>
        <v>0.86058754724043307</v>
      </c>
      <c r="E103" s="131">
        <f t="shared" si="40"/>
        <v>7758</v>
      </c>
      <c r="F103" s="132" t="str">
        <f t="shared" si="41"/>
        <v>24</v>
      </c>
      <c r="G103" s="133" t="str">
        <f t="shared" si="42"/>
        <v>70바3878</v>
      </c>
      <c r="H103" s="134">
        <f t="shared" si="43"/>
        <v>3</v>
      </c>
      <c r="I103" s="135">
        <f t="shared" si="44"/>
        <v>2694.6910000000003</v>
      </c>
      <c r="J103" s="136">
        <f t="shared" si="45"/>
        <v>1.9475884866017555E-2</v>
      </c>
      <c r="K103" s="136">
        <f t="shared" si="46"/>
        <v>0.41590314615341062</v>
      </c>
      <c r="L103" s="136">
        <f t="shared" si="47"/>
        <v>0.18443673133580063</v>
      </c>
      <c r="M103" s="137">
        <f t="shared" si="48"/>
        <v>15.031000000000001</v>
      </c>
      <c r="N103" s="138">
        <f t="shared" si="49"/>
        <v>0.37110006304990073</v>
      </c>
      <c r="O103" s="138">
        <f t="shared" si="50"/>
        <v>3.3770105737540965</v>
      </c>
      <c r="P103" s="233">
        <f t="shared" si="51"/>
        <v>68</v>
      </c>
      <c r="Q103" s="234">
        <f t="shared" si="52"/>
        <v>10</v>
      </c>
      <c r="R103" s="234">
        <f t="shared" si="53"/>
        <v>91</v>
      </c>
      <c r="T103">
        <v>534</v>
      </c>
      <c r="U103">
        <v>7758</v>
      </c>
      <c r="V103" t="s">
        <v>476</v>
      </c>
      <c r="W103">
        <v>2694.6909999999998</v>
      </c>
      <c r="X103">
        <v>1362.556</v>
      </c>
      <c r="Y103">
        <v>1.978</v>
      </c>
      <c r="Z103">
        <v>15.031000000000001</v>
      </c>
      <c r="AA103">
        <v>191.944963</v>
      </c>
      <c r="AB103">
        <v>3.7382979999999999</v>
      </c>
      <c r="AC103">
        <v>79.830513999999994</v>
      </c>
      <c r="AD103" s="1">
        <v>497</v>
      </c>
      <c r="AE103">
        <v>10</v>
      </c>
      <c r="AF103">
        <v>91</v>
      </c>
      <c r="AG103">
        <v>69</v>
      </c>
      <c r="AH103">
        <v>14.038873000000001</v>
      </c>
      <c r="AI103">
        <v>35.200000000000003</v>
      </c>
      <c r="AJ103">
        <v>0</v>
      </c>
      <c r="AK103">
        <v>68</v>
      </c>
      <c r="AL103">
        <v>26742</v>
      </c>
      <c r="AM103" t="s">
        <v>477</v>
      </c>
      <c r="AN103" t="s">
        <v>798</v>
      </c>
      <c r="AO103">
        <v>2438.0300000000002</v>
      </c>
      <c r="AR103" t="s">
        <v>120</v>
      </c>
      <c r="AS103" t="s">
        <v>121</v>
      </c>
      <c r="AT103" t="s">
        <v>237</v>
      </c>
      <c r="AU103" t="s">
        <v>476</v>
      </c>
      <c r="AV103" t="s">
        <v>48</v>
      </c>
      <c r="AW103">
        <v>3</v>
      </c>
      <c r="BB103">
        <v>0.86058754724043307</v>
      </c>
      <c r="BC103" t="s">
        <v>69</v>
      </c>
      <c r="BF103" t="s">
        <v>120</v>
      </c>
      <c r="BG103" s="5" t="s">
        <v>121</v>
      </c>
      <c r="BH103" t="s">
        <v>476</v>
      </c>
      <c r="BI103">
        <v>7758</v>
      </c>
      <c r="BJ103">
        <v>3</v>
      </c>
      <c r="BK103" t="s">
        <v>237</v>
      </c>
      <c r="BL103" t="s">
        <v>223</v>
      </c>
      <c r="BM103">
        <v>0.86058754724043307</v>
      </c>
      <c r="BN103" t="s">
        <v>69</v>
      </c>
      <c r="BO103" t="s">
        <v>188</v>
      </c>
      <c r="BP103">
        <v>2694.6910000000003</v>
      </c>
    </row>
    <row r="104" spans="1:68" ht="16.5">
      <c r="A104" s="110" t="str">
        <f t="shared" si="36"/>
        <v>해성운수</v>
      </c>
      <c r="B104" s="111" t="str">
        <f t="shared" si="37"/>
        <v>이승룡</v>
      </c>
      <c r="C104" s="112" t="str">
        <f t="shared" si="38"/>
        <v>F</v>
      </c>
      <c r="D104" s="113">
        <f t="shared" si="39"/>
        <v>0.77428571428571424</v>
      </c>
      <c r="E104" s="114">
        <f t="shared" si="40"/>
        <v>8108</v>
      </c>
      <c r="F104" s="115" t="str">
        <f t="shared" si="41"/>
        <v>564</v>
      </c>
      <c r="G104" s="116" t="str">
        <f t="shared" si="42"/>
        <v>71바7080</v>
      </c>
      <c r="H104" s="117">
        <f t="shared" si="43"/>
        <v>1</v>
      </c>
      <c r="I104" s="118">
        <f t="shared" si="44"/>
        <v>1578.9349999999999</v>
      </c>
      <c r="J104" s="119">
        <f t="shared" si="45"/>
        <v>3.1560022953242881E-2</v>
      </c>
      <c r="K104" s="119">
        <f t="shared" si="46"/>
        <v>0.39659711357451782</v>
      </c>
      <c r="L104" s="119">
        <f t="shared" si="47"/>
        <v>0.36860288738928454</v>
      </c>
      <c r="M104" s="120">
        <f t="shared" si="48"/>
        <v>3.3889999999999998</v>
      </c>
      <c r="N104" s="121">
        <f t="shared" si="49"/>
        <v>0</v>
      </c>
      <c r="O104" s="121">
        <f t="shared" si="50"/>
        <v>6.3333829448330686E-2</v>
      </c>
      <c r="P104" s="235">
        <f t="shared" si="51"/>
        <v>20</v>
      </c>
      <c r="Q104" s="236">
        <f t="shared" si="52"/>
        <v>0</v>
      </c>
      <c r="R104" s="236">
        <f t="shared" si="53"/>
        <v>1</v>
      </c>
      <c r="T104">
        <v>534</v>
      </c>
      <c r="U104">
        <v>8108</v>
      </c>
      <c r="V104" t="s">
        <v>478</v>
      </c>
      <c r="W104">
        <v>1578.9349999999999</v>
      </c>
      <c r="X104">
        <v>485.56200000000001</v>
      </c>
      <c r="Y104">
        <v>3.2519999999999998</v>
      </c>
      <c r="Z104">
        <v>3.3889999999999998</v>
      </c>
      <c r="AA104">
        <v>161.80545900000001</v>
      </c>
      <c r="AB104">
        <v>5.1065839999999998</v>
      </c>
      <c r="AC104">
        <v>64.171577999999997</v>
      </c>
      <c r="AD104" s="1">
        <v>582</v>
      </c>
      <c r="AE104">
        <v>0</v>
      </c>
      <c r="AF104">
        <v>1</v>
      </c>
      <c r="AG104">
        <v>64</v>
      </c>
      <c r="AH104">
        <v>9.7582299999999993</v>
      </c>
      <c r="AI104">
        <v>7.5</v>
      </c>
      <c r="AJ104">
        <v>0</v>
      </c>
      <c r="AK104">
        <v>20</v>
      </c>
      <c r="AL104">
        <v>5998</v>
      </c>
      <c r="AM104" t="s">
        <v>479</v>
      </c>
      <c r="AN104" t="s">
        <v>799</v>
      </c>
      <c r="AO104">
        <v>1578.9349999999999</v>
      </c>
      <c r="AR104" t="s">
        <v>120</v>
      </c>
      <c r="AS104" t="s">
        <v>126</v>
      </c>
      <c r="AT104" t="s">
        <v>273</v>
      </c>
      <c r="AU104" t="s">
        <v>478</v>
      </c>
      <c r="AV104" t="s">
        <v>205</v>
      </c>
      <c r="AW104">
        <v>1</v>
      </c>
      <c r="BB104">
        <v>0.77428571428571424</v>
      </c>
      <c r="BC104" t="s">
        <v>70</v>
      </c>
      <c r="BF104" t="s">
        <v>120</v>
      </c>
      <c r="BG104" t="s">
        <v>126</v>
      </c>
      <c r="BH104" t="s">
        <v>478</v>
      </c>
      <c r="BI104">
        <v>8108</v>
      </c>
      <c r="BJ104">
        <v>1</v>
      </c>
      <c r="BK104" t="s">
        <v>273</v>
      </c>
      <c r="BL104" t="s">
        <v>185</v>
      </c>
      <c r="BM104">
        <v>0.77428571428571424</v>
      </c>
      <c r="BN104" t="s">
        <v>70</v>
      </c>
      <c r="BO104" t="s">
        <v>203</v>
      </c>
      <c r="BP104">
        <v>1578.9349999999999</v>
      </c>
    </row>
    <row r="105" spans="1:68" ht="16.5">
      <c r="A105" s="127" t="str">
        <f t="shared" si="36"/>
        <v>해성운수</v>
      </c>
      <c r="B105" s="128" t="str">
        <f t="shared" si="37"/>
        <v>이용언</v>
      </c>
      <c r="C105" s="129" t="str">
        <f t="shared" si="38"/>
        <v>F</v>
      </c>
      <c r="D105" s="130">
        <f t="shared" si="39"/>
        <v>0.70017537944640762</v>
      </c>
      <c r="E105" s="131">
        <f t="shared" si="40"/>
        <v>8782</v>
      </c>
      <c r="F105" s="132" t="str">
        <f t="shared" si="41"/>
        <v>579</v>
      </c>
      <c r="G105" s="133" t="str">
        <f t="shared" si="42"/>
        <v>71바5813</v>
      </c>
      <c r="H105" s="134">
        <f t="shared" si="43"/>
        <v>2</v>
      </c>
      <c r="I105" s="135">
        <f t="shared" si="44"/>
        <v>1731.8090000000002</v>
      </c>
      <c r="J105" s="136">
        <f t="shared" si="45"/>
        <v>1.2248064944355408E-2</v>
      </c>
      <c r="K105" s="136">
        <f t="shared" si="46"/>
        <v>0.44904564770064492</v>
      </c>
      <c r="L105" s="136">
        <f t="shared" si="47"/>
        <v>0.35800714743946932</v>
      </c>
      <c r="M105" s="137">
        <f t="shared" si="48"/>
        <v>7.0730000000000004</v>
      </c>
      <c r="N105" s="138">
        <f t="shared" si="49"/>
        <v>0.17322926489006582</v>
      </c>
      <c r="O105" s="138">
        <f t="shared" si="50"/>
        <v>2.7139251499443646</v>
      </c>
      <c r="P105" s="233">
        <f t="shared" si="51"/>
        <v>39</v>
      </c>
      <c r="Q105" s="234">
        <f t="shared" si="52"/>
        <v>3</v>
      </c>
      <c r="R105" s="234">
        <f t="shared" si="53"/>
        <v>47</v>
      </c>
      <c r="T105">
        <v>534</v>
      </c>
      <c r="U105">
        <v>8782</v>
      </c>
      <c r="V105" t="s">
        <v>480</v>
      </c>
      <c r="W105">
        <v>1731.809</v>
      </c>
      <c r="X105">
        <v>460.04300000000001</v>
      </c>
      <c r="Y105">
        <v>3.7639999999999998</v>
      </c>
      <c r="Z105">
        <v>7.0730000000000004</v>
      </c>
      <c r="AA105">
        <v>162.722194</v>
      </c>
      <c r="AB105">
        <v>1.9930319999999999</v>
      </c>
      <c r="AC105">
        <v>73.069693000000001</v>
      </c>
      <c r="AD105" s="1">
        <v>620</v>
      </c>
      <c r="AE105">
        <v>3</v>
      </c>
      <c r="AF105">
        <v>47</v>
      </c>
      <c r="AG105">
        <v>79</v>
      </c>
      <c r="AH105">
        <v>10.642733</v>
      </c>
      <c r="AI105">
        <v>115.6</v>
      </c>
      <c r="AJ105">
        <v>0</v>
      </c>
      <c r="AK105">
        <v>39</v>
      </c>
      <c r="AL105">
        <v>35197</v>
      </c>
      <c r="AM105" t="s">
        <v>481</v>
      </c>
      <c r="AN105" t="s">
        <v>800</v>
      </c>
      <c r="AO105">
        <v>1393.4580000000001</v>
      </c>
      <c r="AR105" t="s">
        <v>120</v>
      </c>
      <c r="AS105" t="s">
        <v>129</v>
      </c>
      <c r="AT105" t="s">
        <v>281</v>
      </c>
      <c r="AU105" t="s">
        <v>480</v>
      </c>
      <c r="AV105" t="s">
        <v>205</v>
      </c>
      <c r="AW105">
        <v>2</v>
      </c>
      <c r="BB105">
        <v>0.70017537944640762</v>
      </c>
      <c r="BC105" t="s">
        <v>70</v>
      </c>
      <c r="BF105" t="s">
        <v>120</v>
      </c>
      <c r="BG105" t="s">
        <v>129</v>
      </c>
      <c r="BH105" t="s">
        <v>480</v>
      </c>
      <c r="BI105">
        <v>8782</v>
      </c>
      <c r="BJ105">
        <v>2</v>
      </c>
      <c r="BK105" t="s">
        <v>281</v>
      </c>
      <c r="BL105" t="s">
        <v>279</v>
      </c>
      <c r="BM105">
        <v>0.70017537944640762</v>
      </c>
      <c r="BN105" t="s">
        <v>70</v>
      </c>
      <c r="BO105" t="s">
        <v>203</v>
      </c>
      <c r="BP105">
        <v>1731.8090000000002</v>
      </c>
    </row>
    <row r="106" spans="1:68" ht="16.5">
      <c r="A106" s="110" t="str">
        <f t="shared" si="36"/>
        <v>해성운수</v>
      </c>
      <c r="B106" s="111" t="str">
        <f t="shared" si="37"/>
        <v>이우형</v>
      </c>
      <c r="C106" s="112" t="str">
        <f t="shared" si="38"/>
        <v>F</v>
      </c>
      <c r="D106" s="113">
        <f t="shared" si="39"/>
        <v>0.7333751758683893</v>
      </c>
      <c r="E106" s="114">
        <f t="shared" si="40"/>
        <v>735</v>
      </c>
      <c r="F106" s="115" t="str">
        <f t="shared" si="41"/>
        <v>557</v>
      </c>
      <c r="G106" s="116" t="str">
        <f t="shared" si="42"/>
        <v>70바3892</v>
      </c>
      <c r="H106" s="117">
        <f t="shared" si="43"/>
        <v>2</v>
      </c>
      <c r="I106" s="118">
        <f t="shared" si="44"/>
        <v>1479.0889999999999</v>
      </c>
      <c r="J106" s="119">
        <f t="shared" si="45"/>
        <v>8.8115301400501864E-3</v>
      </c>
      <c r="K106" s="119">
        <f t="shared" si="46"/>
        <v>0.56570044926958651</v>
      </c>
      <c r="L106" s="119">
        <f t="shared" si="47"/>
        <v>0.24812570440318332</v>
      </c>
      <c r="M106" s="120">
        <f t="shared" si="48"/>
        <v>14.071</v>
      </c>
      <c r="N106" s="121">
        <f t="shared" si="49"/>
        <v>0.81130965661318788</v>
      </c>
      <c r="O106" s="121">
        <f t="shared" si="50"/>
        <v>1.014137070766485</v>
      </c>
      <c r="P106" s="235">
        <f t="shared" si="51"/>
        <v>311</v>
      </c>
      <c r="Q106" s="236">
        <f t="shared" si="52"/>
        <v>12</v>
      </c>
      <c r="R106" s="236">
        <f t="shared" si="53"/>
        <v>15</v>
      </c>
      <c r="T106">
        <v>534</v>
      </c>
      <c r="U106">
        <v>735</v>
      </c>
      <c r="V106" t="s">
        <v>482</v>
      </c>
      <c r="W106">
        <v>1479.09</v>
      </c>
      <c r="X106">
        <v>504.22300000000001</v>
      </c>
      <c r="Y106">
        <v>2.9329999999999998</v>
      </c>
      <c r="Z106">
        <v>14.071</v>
      </c>
      <c r="AA106">
        <v>185.73970399999999</v>
      </c>
      <c r="AB106">
        <v>1.6366510000000001</v>
      </c>
      <c r="AC106">
        <v>105.07303400000001</v>
      </c>
      <c r="AD106" s="1">
        <v>367</v>
      </c>
      <c r="AE106">
        <v>12</v>
      </c>
      <c r="AF106">
        <v>15</v>
      </c>
      <c r="AG106">
        <v>72</v>
      </c>
      <c r="AH106">
        <v>7.9632399999999999</v>
      </c>
      <c r="AI106">
        <v>70.400000000000006</v>
      </c>
      <c r="AJ106">
        <v>0</v>
      </c>
      <c r="AK106">
        <v>311</v>
      </c>
      <c r="AL106">
        <v>80192</v>
      </c>
      <c r="AM106" t="s">
        <v>483</v>
      </c>
      <c r="AN106" t="s">
        <v>801</v>
      </c>
      <c r="AO106">
        <v>1397.0329999999999</v>
      </c>
      <c r="AR106" t="s">
        <v>120</v>
      </c>
      <c r="AS106" t="s">
        <v>124</v>
      </c>
      <c r="AT106" t="s">
        <v>262</v>
      </c>
      <c r="AU106" t="s">
        <v>482</v>
      </c>
      <c r="AV106" t="s">
        <v>205</v>
      </c>
      <c r="AW106">
        <v>2</v>
      </c>
      <c r="BB106">
        <v>0.7333751758683893</v>
      </c>
      <c r="BC106" t="s">
        <v>70</v>
      </c>
      <c r="BF106" t="s">
        <v>120</v>
      </c>
      <c r="BG106" t="s">
        <v>124</v>
      </c>
      <c r="BH106" t="s">
        <v>482</v>
      </c>
      <c r="BI106">
        <v>735</v>
      </c>
      <c r="BJ106">
        <v>2</v>
      </c>
      <c r="BK106" t="s">
        <v>262</v>
      </c>
      <c r="BL106" t="s">
        <v>259</v>
      </c>
      <c r="BM106">
        <v>0.7333751758683893</v>
      </c>
      <c r="BN106" t="s">
        <v>70</v>
      </c>
      <c r="BO106" t="s">
        <v>203</v>
      </c>
      <c r="BP106">
        <v>1479.0889999999999</v>
      </c>
    </row>
    <row r="107" spans="1:68" ht="16.5">
      <c r="A107" s="127" t="str">
        <f t="shared" si="36"/>
        <v>해성운수</v>
      </c>
      <c r="B107" s="128" t="str">
        <f t="shared" si="37"/>
        <v>이원희</v>
      </c>
      <c r="C107" s="129" t="str">
        <f t="shared" si="38"/>
        <v>B</v>
      </c>
      <c r="D107" s="130">
        <f t="shared" si="39"/>
        <v>0.93086675494799587</v>
      </c>
      <c r="E107" s="131">
        <f t="shared" si="40"/>
        <v>7030</v>
      </c>
      <c r="F107" s="132" t="str">
        <f t="shared" si="41"/>
        <v>568</v>
      </c>
      <c r="G107" s="133" t="str">
        <f t="shared" si="42"/>
        <v>71바7075</v>
      </c>
      <c r="H107" s="134">
        <f t="shared" si="43"/>
        <v>7</v>
      </c>
      <c r="I107" s="135">
        <f t="shared" si="44"/>
        <v>975.06600000000003</v>
      </c>
      <c r="J107" s="136">
        <f t="shared" si="45"/>
        <v>3.0773943956630814E-2</v>
      </c>
      <c r="K107" s="136">
        <f t="shared" si="46"/>
        <v>0.35746047544652387</v>
      </c>
      <c r="L107" s="136">
        <f t="shared" si="47"/>
        <v>0.22870246732016089</v>
      </c>
      <c r="M107" s="137">
        <f t="shared" si="48"/>
        <v>4.0780000000000003</v>
      </c>
      <c r="N107" s="138">
        <f t="shared" si="49"/>
        <v>0</v>
      </c>
      <c r="O107" s="138">
        <f t="shared" si="50"/>
        <v>0.30767148069976802</v>
      </c>
      <c r="P107" s="233">
        <f t="shared" si="51"/>
        <v>11</v>
      </c>
      <c r="Q107" s="234">
        <f t="shared" si="52"/>
        <v>0</v>
      </c>
      <c r="R107" s="234">
        <f t="shared" si="53"/>
        <v>3</v>
      </c>
      <c r="T107">
        <v>534</v>
      </c>
      <c r="U107">
        <v>7030</v>
      </c>
      <c r="V107" t="s">
        <v>484</v>
      </c>
      <c r="W107">
        <v>975.06600000000003</v>
      </c>
      <c r="X107">
        <v>236.155</v>
      </c>
      <c r="Y107">
        <v>4.1289999999999996</v>
      </c>
      <c r="Z107">
        <v>4.0780000000000003</v>
      </c>
      <c r="AA107">
        <v>92.023303999999996</v>
      </c>
      <c r="AB107">
        <v>2.8319200000000002</v>
      </c>
      <c r="AC107">
        <v>32.894694000000001</v>
      </c>
      <c r="AD107" s="1">
        <v>223</v>
      </c>
      <c r="AE107">
        <v>0</v>
      </c>
      <c r="AF107">
        <v>3</v>
      </c>
      <c r="AG107">
        <v>74</v>
      </c>
      <c r="AH107">
        <v>10.595859000000001</v>
      </c>
      <c r="AI107">
        <v>15.6</v>
      </c>
      <c r="AJ107">
        <v>0</v>
      </c>
      <c r="AK107">
        <v>11</v>
      </c>
      <c r="AL107">
        <v>872</v>
      </c>
      <c r="AM107" t="s">
        <v>485</v>
      </c>
      <c r="AN107" t="s">
        <v>802</v>
      </c>
      <c r="AO107">
        <v>314.76799999999997</v>
      </c>
      <c r="AR107" t="s">
        <v>120</v>
      </c>
      <c r="AS107" t="s">
        <v>128</v>
      </c>
      <c r="AT107" t="s">
        <v>276</v>
      </c>
      <c r="AU107" t="s">
        <v>484</v>
      </c>
      <c r="AV107" t="s">
        <v>205</v>
      </c>
      <c r="AW107">
        <v>7</v>
      </c>
      <c r="BB107">
        <v>0.93086675494799587</v>
      </c>
      <c r="BC107" t="s">
        <v>68</v>
      </c>
      <c r="BF107" t="s">
        <v>120</v>
      </c>
      <c r="BG107" s="5" t="s">
        <v>128</v>
      </c>
      <c r="BH107" t="s">
        <v>484</v>
      </c>
      <c r="BI107">
        <v>7030</v>
      </c>
      <c r="BJ107">
        <v>7</v>
      </c>
      <c r="BK107" t="s">
        <v>276</v>
      </c>
      <c r="BL107" t="s">
        <v>271</v>
      </c>
      <c r="BM107">
        <v>0.93086675494799587</v>
      </c>
      <c r="BN107" t="s">
        <v>68</v>
      </c>
      <c r="BO107" t="s">
        <v>186</v>
      </c>
      <c r="BP107">
        <v>975.06600000000003</v>
      </c>
    </row>
    <row r="108" spans="1:68" ht="16.5">
      <c r="A108" s="110" t="str">
        <f t="shared" si="36"/>
        <v>해성운수</v>
      </c>
      <c r="B108" s="111" t="str">
        <f t="shared" si="37"/>
        <v>이종열</v>
      </c>
      <c r="C108" s="112" t="str">
        <f t="shared" si="38"/>
        <v>D</v>
      </c>
      <c r="D108" s="113">
        <f t="shared" si="39"/>
        <v>0.82269230769230761</v>
      </c>
      <c r="E108" s="114">
        <f t="shared" si="40"/>
        <v>1844</v>
      </c>
      <c r="F108" s="115" t="str">
        <f t="shared" si="41"/>
        <v>514-1</v>
      </c>
      <c r="G108" s="116" t="str">
        <f t="shared" si="42"/>
        <v>71바5760</v>
      </c>
      <c r="H108" s="117">
        <f t="shared" si="43"/>
        <v>1</v>
      </c>
      <c r="I108" s="118">
        <f t="shared" si="44"/>
        <v>1749.3789999999999</v>
      </c>
      <c r="J108" s="119">
        <f t="shared" si="45"/>
        <v>1.6021422383152618E-2</v>
      </c>
      <c r="K108" s="119">
        <f t="shared" si="46"/>
        <v>0.38011688705526026</v>
      </c>
      <c r="L108" s="119">
        <f t="shared" si="47"/>
        <v>0.11203975810844878</v>
      </c>
      <c r="M108" s="120">
        <f t="shared" si="48"/>
        <v>11.061</v>
      </c>
      <c r="N108" s="121">
        <f t="shared" si="49"/>
        <v>0</v>
      </c>
      <c r="O108" s="121">
        <f t="shared" si="50"/>
        <v>1.7720573986540367</v>
      </c>
      <c r="P108" s="235">
        <f t="shared" si="51"/>
        <v>30</v>
      </c>
      <c r="Q108" s="236">
        <f t="shared" si="52"/>
        <v>0</v>
      </c>
      <c r="R108" s="236">
        <f t="shared" si="53"/>
        <v>31</v>
      </c>
      <c r="T108">
        <v>534</v>
      </c>
      <c r="U108">
        <v>1844</v>
      </c>
      <c r="V108" t="s">
        <v>486</v>
      </c>
      <c r="W108">
        <v>1749.3789999999999</v>
      </c>
      <c r="X108">
        <v>817.77599999999995</v>
      </c>
      <c r="Y108">
        <v>2.1389999999999998</v>
      </c>
      <c r="Z108">
        <v>11.061</v>
      </c>
      <c r="AA108">
        <v>143.98771500000001</v>
      </c>
      <c r="AB108">
        <v>2.3068879999999998</v>
      </c>
      <c r="AC108">
        <v>54.732162000000002</v>
      </c>
      <c r="AD108" s="1">
        <v>196</v>
      </c>
      <c r="AE108">
        <v>0</v>
      </c>
      <c r="AF108">
        <v>31</v>
      </c>
      <c r="AG108">
        <v>65</v>
      </c>
      <c r="AH108">
        <v>12.149501000000001</v>
      </c>
      <c r="AI108">
        <v>4.8</v>
      </c>
      <c r="AJ108">
        <v>0</v>
      </c>
      <c r="AK108">
        <v>30</v>
      </c>
      <c r="AL108">
        <v>2783</v>
      </c>
      <c r="AM108" t="s">
        <v>487</v>
      </c>
      <c r="AN108" t="s">
        <v>803</v>
      </c>
      <c r="AO108">
        <v>1749.3789999999999</v>
      </c>
      <c r="AR108" t="s">
        <v>120</v>
      </c>
      <c r="AS108" t="s">
        <v>122</v>
      </c>
      <c r="AT108" t="s">
        <v>250</v>
      </c>
      <c r="AU108" t="s">
        <v>486</v>
      </c>
      <c r="AV108" t="s">
        <v>48</v>
      </c>
      <c r="AW108">
        <v>1</v>
      </c>
      <c r="BB108">
        <v>0.82269230769230761</v>
      </c>
      <c r="BC108" t="s">
        <v>67</v>
      </c>
      <c r="BF108" t="s">
        <v>120</v>
      </c>
      <c r="BG108" t="s">
        <v>122</v>
      </c>
      <c r="BH108" t="s">
        <v>486</v>
      </c>
      <c r="BI108">
        <v>1844</v>
      </c>
      <c r="BJ108">
        <v>1</v>
      </c>
      <c r="BK108" t="s">
        <v>250</v>
      </c>
      <c r="BL108" t="s">
        <v>185</v>
      </c>
      <c r="BM108">
        <v>0.82269230769230761</v>
      </c>
      <c r="BN108" t="s">
        <v>67</v>
      </c>
      <c r="BO108" t="s">
        <v>190</v>
      </c>
      <c r="BP108">
        <v>1749.3789999999999</v>
      </c>
    </row>
    <row r="109" spans="1:68" ht="16.5">
      <c r="A109" s="127" t="str">
        <f t="shared" si="36"/>
        <v>해성운수</v>
      </c>
      <c r="B109" s="128" t="str">
        <f t="shared" si="37"/>
        <v>이종현</v>
      </c>
      <c r="C109" s="129" t="str">
        <f t="shared" si="38"/>
        <v>A</v>
      </c>
      <c r="D109" s="130">
        <f t="shared" si="39"/>
        <v>0.9995454545454544</v>
      </c>
      <c r="E109" s="131">
        <f t="shared" si="40"/>
        <v>5844</v>
      </c>
      <c r="F109" s="132" t="str">
        <f t="shared" si="41"/>
        <v>24</v>
      </c>
      <c r="G109" s="133" t="str">
        <f t="shared" si="42"/>
        <v>70바3893</v>
      </c>
      <c r="H109" s="134">
        <f t="shared" si="43"/>
        <v>1</v>
      </c>
      <c r="I109" s="135">
        <f t="shared" si="44"/>
        <v>837.43499999999995</v>
      </c>
      <c r="J109" s="136">
        <f t="shared" si="45"/>
        <v>1.1503744603315057E-2</v>
      </c>
      <c r="K109" s="136">
        <f t="shared" si="46"/>
        <v>0.39071841295914844</v>
      </c>
      <c r="L109" s="136">
        <f t="shared" si="47"/>
        <v>0.21374793267537184</v>
      </c>
      <c r="M109" s="137">
        <f t="shared" si="48"/>
        <v>14.467000000000001</v>
      </c>
      <c r="N109" s="138">
        <f t="shared" si="49"/>
        <v>0.11470678651231721</v>
      </c>
      <c r="O109" s="138">
        <f t="shared" si="50"/>
        <v>22.711943729438808</v>
      </c>
      <c r="P109" s="233">
        <f t="shared" si="51"/>
        <v>14</v>
      </c>
      <c r="Q109" s="234">
        <f t="shared" si="52"/>
        <v>1</v>
      </c>
      <c r="R109" s="234">
        <f t="shared" si="53"/>
        <v>198</v>
      </c>
      <c r="T109">
        <v>534</v>
      </c>
      <c r="U109">
        <v>5844</v>
      </c>
      <c r="V109" t="s">
        <v>488</v>
      </c>
      <c r="W109">
        <v>871.78800000000001</v>
      </c>
      <c r="X109">
        <v>398.07100000000003</v>
      </c>
      <c r="Y109">
        <v>2.19</v>
      </c>
      <c r="Z109">
        <v>14.467000000000001</v>
      </c>
      <c r="AA109">
        <v>50.417757000000002</v>
      </c>
      <c r="AB109">
        <v>0.57999299999999998</v>
      </c>
      <c r="AC109">
        <v>19.699145999999999</v>
      </c>
      <c r="AD109" s="1">
        <v>179</v>
      </c>
      <c r="AE109">
        <v>1</v>
      </c>
      <c r="AF109">
        <v>198</v>
      </c>
      <c r="AG109">
        <v>72</v>
      </c>
      <c r="AH109">
        <v>17.291288000000002</v>
      </c>
      <c r="AI109">
        <v>121.9</v>
      </c>
      <c r="AJ109">
        <v>0</v>
      </c>
      <c r="AK109">
        <v>14</v>
      </c>
      <c r="AL109">
        <v>5471</v>
      </c>
      <c r="AM109" t="s">
        <v>489</v>
      </c>
      <c r="AN109" t="s">
        <v>804</v>
      </c>
      <c r="AO109">
        <v>837.43499999999995</v>
      </c>
      <c r="AR109" t="s">
        <v>120</v>
      </c>
      <c r="AS109" t="s">
        <v>121</v>
      </c>
      <c r="AT109" t="s">
        <v>244</v>
      </c>
      <c r="AU109" t="s">
        <v>488</v>
      </c>
      <c r="AV109" t="s">
        <v>48</v>
      </c>
      <c r="AW109">
        <v>1</v>
      </c>
      <c r="BB109">
        <v>0.9995454545454544</v>
      </c>
      <c r="BC109" t="s">
        <v>66</v>
      </c>
      <c r="BF109" t="s">
        <v>120</v>
      </c>
      <c r="BG109" t="s">
        <v>121</v>
      </c>
      <c r="BH109" t="s">
        <v>488</v>
      </c>
      <c r="BI109">
        <v>5844</v>
      </c>
      <c r="BJ109">
        <v>1</v>
      </c>
      <c r="BK109" t="s">
        <v>244</v>
      </c>
      <c r="BL109" t="s">
        <v>185</v>
      </c>
      <c r="BM109">
        <v>0.9995454545454544</v>
      </c>
      <c r="BN109" t="s">
        <v>66</v>
      </c>
      <c r="BO109" t="s">
        <v>189</v>
      </c>
      <c r="BP109">
        <v>837.43499999999995</v>
      </c>
    </row>
    <row r="110" spans="1:68" ht="16.5">
      <c r="A110" s="110" t="str">
        <f t="shared" ref="A110:A115" si="54">BF110</f>
        <v>해성운수</v>
      </c>
      <c r="B110" s="111" t="str">
        <f t="shared" ref="B110:B115" si="55">BH110</f>
        <v>이주흥</v>
      </c>
      <c r="C110" s="112" t="str">
        <f t="shared" ref="C110:C115" si="56">BN110</f>
        <v>C</v>
      </c>
      <c r="D110" s="113">
        <f t="shared" ref="D110:D115" si="57">BM110</f>
        <v>0.89574468085106373</v>
      </c>
      <c r="E110" s="114">
        <f t="shared" ref="E110:E115" si="58">U110</f>
        <v>3658</v>
      </c>
      <c r="F110" s="115" t="str">
        <f t="shared" ref="F110:F115" si="59">BG110</f>
        <v>568</v>
      </c>
      <c r="G110" s="116" t="str">
        <f t="shared" ref="G110:G115" si="60">BK110</f>
        <v>71바5774</v>
      </c>
      <c r="H110" s="117">
        <f t="shared" ref="H110:H115" si="61">BJ110</f>
        <v>1</v>
      </c>
      <c r="I110" s="118">
        <f t="shared" ref="I110:I115" si="62">BP110</f>
        <v>1481.8920000000001</v>
      </c>
      <c r="J110" s="119">
        <f t="shared" ref="J110:J115" si="63">AB110/AA110</f>
        <v>7.3256788697517325E-2</v>
      </c>
      <c r="K110" s="119">
        <f t="shared" ref="K110:K115" si="64">AC110/AA110</f>
        <v>0.29272764538073337</v>
      </c>
      <c r="L110" s="119">
        <f t="shared" ref="L110:L115" si="65">AD110/I110</f>
        <v>0.34617907377865592</v>
      </c>
      <c r="M110" s="120">
        <f t="shared" ref="M110:M115" si="66">Z110</f>
        <v>5.0659999999999998</v>
      </c>
      <c r="N110" s="121">
        <f t="shared" ref="N110:N115" si="67">AE110*100/W110</f>
        <v>0</v>
      </c>
      <c r="O110" s="121">
        <f t="shared" ref="O110:O115" si="68">AF110*100/W110</f>
        <v>0.2699252037260475</v>
      </c>
      <c r="P110" s="235">
        <f t="shared" ref="P110:P115" si="69">AK110</f>
        <v>14</v>
      </c>
      <c r="Q110" s="236">
        <f t="shared" ref="Q110:Q115" si="70">AE110</f>
        <v>0</v>
      </c>
      <c r="R110" s="236">
        <f t="shared" ref="R110:R115" si="71">AF110</f>
        <v>4</v>
      </c>
      <c r="T110">
        <v>534</v>
      </c>
      <c r="U110">
        <v>3658</v>
      </c>
      <c r="V110" t="s">
        <v>490</v>
      </c>
      <c r="W110">
        <v>1481.8920000000001</v>
      </c>
      <c r="X110">
        <v>351.97300000000001</v>
      </c>
      <c r="Y110">
        <v>4.21</v>
      </c>
      <c r="Z110">
        <v>5.0659999999999998</v>
      </c>
      <c r="AA110">
        <v>126.99100199999999</v>
      </c>
      <c r="AB110">
        <v>9.3029530000000005</v>
      </c>
      <c r="AC110">
        <v>37.173777000000001</v>
      </c>
      <c r="AD110" s="1">
        <v>513</v>
      </c>
      <c r="AE110">
        <v>0</v>
      </c>
      <c r="AF110">
        <v>4</v>
      </c>
      <c r="AG110">
        <v>71</v>
      </c>
      <c r="AH110">
        <v>11.669267</v>
      </c>
      <c r="AI110">
        <v>5.6</v>
      </c>
      <c r="AJ110">
        <v>0</v>
      </c>
      <c r="AK110">
        <v>14</v>
      </c>
      <c r="AL110">
        <v>6351</v>
      </c>
      <c r="AM110" t="s">
        <v>491</v>
      </c>
      <c r="AN110" t="s">
        <v>805</v>
      </c>
      <c r="AO110">
        <v>1481.8920000000001</v>
      </c>
      <c r="AR110" t="s">
        <v>120</v>
      </c>
      <c r="AS110" t="s">
        <v>128</v>
      </c>
      <c r="AT110" t="s">
        <v>275</v>
      </c>
      <c r="AU110" t="s">
        <v>490</v>
      </c>
      <c r="AV110" t="s">
        <v>205</v>
      </c>
      <c r="AW110">
        <v>1</v>
      </c>
      <c r="BB110">
        <v>0.89574468085106373</v>
      </c>
      <c r="BC110" t="s">
        <v>69</v>
      </c>
      <c r="BF110" t="s">
        <v>120</v>
      </c>
      <c r="BG110" s="5" t="s">
        <v>128</v>
      </c>
      <c r="BH110" t="s">
        <v>490</v>
      </c>
      <c r="BI110">
        <v>3658</v>
      </c>
      <c r="BJ110">
        <v>1</v>
      </c>
      <c r="BK110" t="s">
        <v>275</v>
      </c>
      <c r="BL110" t="s">
        <v>185</v>
      </c>
      <c r="BM110">
        <v>0.89574468085106373</v>
      </c>
      <c r="BN110" t="s">
        <v>69</v>
      </c>
      <c r="BO110" t="s">
        <v>188</v>
      </c>
      <c r="BP110">
        <v>1481.8920000000001</v>
      </c>
    </row>
    <row r="111" spans="1:68" ht="16.5">
      <c r="A111" s="127" t="str">
        <f t="shared" si="54"/>
        <v>해성운수</v>
      </c>
      <c r="B111" s="128" t="str">
        <f t="shared" si="55"/>
        <v>이준호</v>
      </c>
      <c r="C111" s="129" t="str">
        <f t="shared" si="56"/>
        <v>D</v>
      </c>
      <c r="D111" s="130">
        <f t="shared" si="57"/>
        <v>0.84565217391304359</v>
      </c>
      <c r="E111" s="131">
        <f t="shared" si="58"/>
        <v>6417</v>
      </c>
      <c r="F111" s="132" t="str">
        <f t="shared" si="59"/>
        <v>593</v>
      </c>
      <c r="G111" s="133" t="str">
        <f t="shared" si="60"/>
        <v>70바3804</v>
      </c>
      <c r="H111" s="134">
        <f t="shared" si="61"/>
        <v>1</v>
      </c>
      <c r="I111" s="135">
        <f t="shared" si="62"/>
        <v>1343.0360000000001</v>
      </c>
      <c r="J111" s="136">
        <f t="shared" si="63"/>
        <v>7.3583822027410359E-3</v>
      </c>
      <c r="K111" s="136">
        <f t="shared" si="64"/>
        <v>0.40301604919883338</v>
      </c>
      <c r="L111" s="136">
        <f t="shared" si="65"/>
        <v>0.22188534037806878</v>
      </c>
      <c r="M111" s="137">
        <f t="shared" si="66"/>
        <v>8.8529999999999998</v>
      </c>
      <c r="N111" s="138">
        <f t="shared" si="67"/>
        <v>0</v>
      </c>
      <c r="O111" s="138">
        <f t="shared" si="68"/>
        <v>4.8397809142867354</v>
      </c>
      <c r="P111" s="233">
        <f t="shared" si="69"/>
        <v>8</v>
      </c>
      <c r="Q111" s="234">
        <f t="shared" si="70"/>
        <v>0</v>
      </c>
      <c r="R111" s="234">
        <f t="shared" si="71"/>
        <v>65</v>
      </c>
      <c r="T111">
        <v>534</v>
      </c>
      <c r="U111">
        <v>6417</v>
      </c>
      <c r="V111" t="s">
        <v>492</v>
      </c>
      <c r="W111">
        <v>1343.0360000000001</v>
      </c>
      <c r="X111">
        <v>690.60900000000004</v>
      </c>
      <c r="Y111">
        <v>1.9450000000000001</v>
      </c>
      <c r="Z111">
        <v>8.8529999999999998</v>
      </c>
      <c r="AA111">
        <v>119.695196</v>
      </c>
      <c r="AB111">
        <v>0.88076299999999996</v>
      </c>
      <c r="AC111">
        <v>48.239085000000003</v>
      </c>
      <c r="AD111" s="1">
        <v>298</v>
      </c>
      <c r="AE111">
        <v>0</v>
      </c>
      <c r="AF111">
        <v>65</v>
      </c>
      <c r="AG111">
        <v>59</v>
      </c>
      <c r="AH111">
        <v>11.220466999999999</v>
      </c>
      <c r="AI111">
        <v>0</v>
      </c>
      <c r="AJ111">
        <v>0</v>
      </c>
      <c r="AK111">
        <v>8</v>
      </c>
      <c r="AL111">
        <v>1287</v>
      </c>
      <c r="AM111" t="s">
        <v>493</v>
      </c>
      <c r="AN111" t="s">
        <v>806</v>
      </c>
      <c r="AO111">
        <v>1343.0360000000001</v>
      </c>
      <c r="AR111" t="s">
        <v>120</v>
      </c>
      <c r="AS111" t="s">
        <v>130</v>
      </c>
      <c r="AT111" t="s">
        <v>283</v>
      </c>
      <c r="AU111" t="s">
        <v>492</v>
      </c>
      <c r="AV111" t="s">
        <v>48</v>
      </c>
      <c r="AW111">
        <v>1</v>
      </c>
      <c r="BB111">
        <v>0.84565217391304359</v>
      </c>
      <c r="BC111" t="s">
        <v>67</v>
      </c>
      <c r="BF111" t="s">
        <v>120</v>
      </c>
      <c r="BG111" t="s">
        <v>130</v>
      </c>
      <c r="BH111" t="s">
        <v>492</v>
      </c>
      <c r="BI111">
        <v>6417</v>
      </c>
      <c r="BJ111">
        <v>1</v>
      </c>
      <c r="BK111" t="s">
        <v>283</v>
      </c>
      <c r="BL111" t="s">
        <v>185</v>
      </c>
      <c r="BM111">
        <v>0.84565217391304359</v>
      </c>
      <c r="BN111" t="s">
        <v>67</v>
      </c>
      <c r="BO111" t="s">
        <v>190</v>
      </c>
      <c r="BP111">
        <v>1343.0360000000001</v>
      </c>
    </row>
    <row r="112" spans="1:68" ht="16.5">
      <c r="A112" s="110" t="str">
        <f t="shared" si="54"/>
        <v>해성운수</v>
      </c>
      <c r="B112" s="111" t="str">
        <f t="shared" si="55"/>
        <v>이진수</v>
      </c>
      <c r="C112" s="112" t="str">
        <f t="shared" si="56"/>
        <v>A</v>
      </c>
      <c r="D112" s="113">
        <f t="shared" si="57"/>
        <v>0.95333125220950099</v>
      </c>
      <c r="E112" s="114">
        <f t="shared" si="58"/>
        <v>937</v>
      </c>
      <c r="F112" s="115" t="str">
        <f t="shared" si="59"/>
        <v>24</v>
      </c>
      <c r="G112" s="116" t="str">
        <f t="shared" si="60"/>
        <v>70바3864</v>
      </c>
      <c r="H112" s="117">
        <f t="shared" si="61"/>
        <v>12</v>
      </c>
      <c r="I112" s="118">
        <f t="shared" si="62"/>
        <v>2604.2870000000003</v>
      </c>
      <c r="J112" s="119">
        <f t="shared" si="63"/>
        <v>2.0341577870102785E-2</v>
      </c>
      <c r="K112" s="119">
        <f t="shared" si="64"/>
        <v>0.36709215535866263</v>
      </c>
      <c r="L112" s="119">
        <f t="shared" si="65"/>
        <v>0.17355998014043766</v>
      </c>
      <c r="M112" s="120">
        <f t="shared" si="66"/>
        <v>13.289</v>
      </c>
      <c r="N112" s="121">
        <f t="shared" si="67"/>
        <v>0.23038935416872258</v>
      </c>
      <c r="O112" s="121">
        <f t="shared" si="68"/>
        <v>20.696643649490245</v>
      </c>
      <c r="P112" s="235">
        <f t="shared" si="69"/>
        <v>6</v>
      </c>
      <c r="Q112" s="236">
        <f t="shared" si="70"/>
        <v>6</v>
      </c>
      <c r="R112" s="236">
        <f t="shared" si="71"/>
        <v>539</v>
      </c>
      <c r="T112">
        <v>534</v>
      </c>
      <c r="U112">
        <v>937</v>
      </c>
      <c r="V112" t="s">
        <v>494</v>
      </c>
      <c r="W112">
        <v>2604.2869999999998</v>
      </c>
      <c r="X112">
        <v>1197.7539999999999</v>
      </c>
      <c r="Y112">
        <v>2.1739999999999999</v>
      </c>
      <c r="Z112">
        <v>13.289</v>
      </c>
      <c r="AA112">
        <v>167.66132999999999</v>
      </c>
      <c r="AB112">
        <v>3.4104960000000002</v>
      </c>
      <c r="AC112">
        <v>61.547159000000001</v>
      </c>
      <c r="AD112" s="1">
        <v>452</v>
      </c>
      <c r="AE112">
        <v>6</v>
      </c>
      <c r="AF112">
        <v>539</v>
      </c>
      <c r="AG112">
        <v>76</v>
      </c>
      <c r="AH112">
        <v>15.533021</v>
      </c>
      <c r="AI112">
        <v>255.7</v>
      </c>
      <c r="AJ112">
        <v>0</v>
      </c>
      <c r="AK112">
        <v>6</v>
      </c>
      <c r="AL112">
        <v>3134</v>
      </c>
      <c r="AM112" t="s">
        <v>495</v>
      </c>
      <c r="AN112" t="s">
        <v>807</v>
      </c>
      <c r="AO112">
        <v>387.80799999999999</v>
      </c>
      <c r="AR112" t="s">
        <v>120</v>
      </c>
      <c r="AS112" t="s">
        <v>121</v>
      </c>
      <c r="AT112" t="s">
        <v>227</v>
      </c>
      <c r="AU112" t="s">
        <v>494</v>
      </c>
      <c r="AV112" t="s">
        <v>48</v>
      </c>
      <c r="AW112">
        <v>12</v>
      </c>
      <c r="BB112">
        <v>0.95333125220950099</v>
      </c>
      <c r="BC112" t="s">
        <v>66</v>
      </c>
      <c r="BF112" t="s">
        <v>120</v>
      </c>
      <c r="BG112" t="s">
        <v>121</v>
      </c>
      <c r="BH112" t="s">
        <v>494</v>
      </c>
      <c r="BI112">
        <v>937</v>
      </c>
      <c r="BJ112">
        <v>12</v>
      </c>
      <c r="BK112" t="s">
        <v>227</v>
      </c>
      <c r="BL112" t="s">
        <v>245</v>
      </c>
      <c r="BM112">
        <v>0.95333125220950099</v>
      </c>
      <c r="BN112" t="s">
        <v>66</v>
      </c>
      <c r="BO112" t="s">
        <v>189</v>
      </c>
      <c r="BP112">
        <v>2604.2870000000003</v>
      </c>
    </row>
    <row r="113" spans="1:68" ht="16.5">
      <c r="A113" s="127" t="str">
        <f t="shared" si="54"/>
        <v>해성운수</v>
      </c>
      <c r="B113" s="128" t="str">
        <f t="shared" si="55"/>
        <v>이충재</v>
      </c>
      <c r="C113" s="129" t="str">
        <f t="shared" si="56"/>
        <v>A</v>
      </c>
      <c r="D113" s="130">
        <f t="shared" si="57"/>
        <v>0.96882547149477716</v>
      </c>
      <c r="E113" s="131">
        <f t="shared" si="58"/>
        <v>4477</v>
      </c>
      <c r="F113" s="132" t="str">
        <f t="shared" si="59"/>
        <v>514-1</v>
      </c>
      <c r="G113" s="133" t="str">
        <f t="shared" si="60"/>
        <v>71바5768</v>
      </c>
      <c r="H113" s="134">
        <f t="shared" si="61"/>
        <v>3</v>
      </c>
      <c r="I113" s="135">
        <f t="shared" si="62"/>
        <v>1756.172</v>
      </c>
      <c r="J113" s="136">
        <f t="shared" si="63"/>
        <v>9.2958700697621851E-3</v>
      </c>
      <c r="K113" s="136">
        <f t="shared" si="64"/>
        <v>0.32775894344661427</v>
      </c>
      <c r="L113" s="136">
        <f t="shared" si="65"/>
        <v>0.1907558029623522</v>
      </c>
      <c r="M113" s="137">
        <f t="shared" si="66"/>
        <v>7.62</v>
      </c>
      <c r="N113" s="138">
        <f t="shared" si="67"/>
        <v>0</v>
      </c>
      <c r="O113" s="138">
        <f t="shared" si="68"/>
        <v>0.51247827661527456</v>
      </c>
      <c r="P113" s="233">
        <f t="shared" si="69"/>
        <v>2</v>
      </c>
      <c r="Q113" s="234">
        <f t="shared" si="70"/>
        <v>0</v>
      </c>
      <c r="R113" s="234">
        <f t="shared" si="71"/>
        <v>9</v>
      </c>
      <c r="T113">
        <v>534</v>
      </c>
      <c r="U113">
        <v>4477</v>
      </c>
      <c r="V113" t="s">
        <v>496</v>
      </c>
      <c r="W113">
        <v>1756.172</v>
      </c>
      <c r="X113">
        <v>672.077</v>
      </c>
      <c r="Y113">
        <v>2.613</v>
      </c>
      <c r="Z113">
        <v>7.62</v>
      </c>
      <c r="AA113">
        <v>133.922698</v>
      </c>
      <c r="AB113">
        <v>1.244928</v>
      </c>
      <c r="AC113">
        <v>43.894362000000001</v>
      </c>
      <c r="AD113" s="1">
        <v>335</v>
      </c>
      <c r="AE113">
        <v>0</v>
      </c>
      <c r="AF113">
        <v>9</v>
      </c>
      <c r="AG113">
        <v>63</v>
      </c>
      <c r="AH113">
        <v>13.113326000000001</v>
      </c>
      <c r="AI113">
        <v>5</v>
      </c>
      <c r="AJ113">
        <v>0</v>
      </c>
      <c r="AK113">
        <v>2</v>
      </c>
      <c r="AL113">
        <v>413</v>
      </c>
      <c r="AM113" t="s">
        <v>497</v>
      </c>
      <c r="AN113" t="s">
        <v>808</v>
      </c>
      <c r="AO113">
        <v>1414.5920000000001</v>
      </c>
      <c r="AR113" t="s">
        <v>120</v>
      </c>
      <c r="AS113" t="s">
        <v>122</v>
      </c>
      <c r="AT113" t="s">
        <v>253</v>
      </c>
      <c r="AU113" t="s">
        <v>496</v>
      </c>
      <c r="AV113" t="s">
        <v>48</v>
      </c>
      <c r="AW113">
        <v>3</v>
      </c>
      <c r="BB113">
        <v>0.96882547149477716</v>
      </c>
      <c r="BC113" t="s">
        <v>66</v>
      </c>
      <c r="BF113" t="s">
        <v>120</v>
      </c>
      <c r="BG113" t="s">
        <v>122</v>
      </c>
      <c r="BH113" t="s">
        <v>496</v>
      </c>
      <c r="BI113">
        <v>4477</v>
      </c>
      <c r="BJ113">
        <v>3</v>
      </c>
      <c r="BK113" t="s">
        <v>253</v>
      </c>
      <c r="BL113" t="s">
        <v>248</v>
      </c>
      <c r="BM113">
        <v>0.96882547149477716</v>
      </c>
      <c r="BN113" t="s">
        <v>66</v>
      </c>
      <c r="BO113" t="s">
        <v>189</v>
      </c>
      <c r="BP113">
        <v>1756.172</v>
      </c>
    </row>
    <row r="114" spans="1:68" ht="16.5">
      <c r="A114" s="110" t="str">
        <f t="shared" si="54"/>
        <v>해성운수</v>
      </c>
      <c r="B114" s="111" t="str">
        <f t="shared" si="55"/>
        <v>이태경</v>
      </c>
      <c r="C114" s="112" t="str">
        <f t="shared" si="56"/>
        <v>C</v>
      </c>
      <c r="D114" s="113">
        <f t="shared" si="57"/>
        <v>0.88669139622037962</v>
      </c>
      <c r="E114" s="114">
        <f t="shared" si="58"/>
        <v>6490</v>
      </c>
      <c r="F114" s="115" t="str">
        <f t="shared" si="59"/>
        <v>24</v>
      </c>
      <c r="G114" s="116" t="str">
        <f t="shared" si="60"/>
        <v>70바3862</v>
      </c>
      <c r="H114" s="117">
        <f t="shared" si="61"/>
        <v>12</v>
      </c>
      <c r="I114" s="118">
        <f t="shared" si="62"/>
        <v>2745.0769999999998</v>
      </c>
      <c r="J114" s="119">
        <f t="shared" si="63"/>
        <v>1.2906667348112268E-2</v>
      </c>
      <c r="K114" s="119">
        <f t="shared" si="64"/>
        <v>0.45051034801582845</v>
      </c>
      <c r="L114" s="119">
        <f t="shared" si="65"/>
        <v>0.13988678641801305</v>
      </c>
      <c r="M114" s="120">
        <f t="shared" si="66"/>
        <v>16.449000000000002</v>
      </c>
      <c r="N114" s="121">
        <f t="shared" si="67"/>
        <v>4.735529769179351</v>
      </c>
      <c r="O114" s="121">
        <f t="shared" si="68"/>
        <v>10.709582708759456</v>
      </c>
      <c r="P114" s="235">
        <f t="shared" si="69"/>
        <v>87</v>
      </c>
      <c r="Q114" s="236">
        <f t="shared" si="70"/>
        <v>130</v>
      </c>
      <c r="R114" s="236">
        <f t="shared" si="71"/>
        <v>294</v>
      </c>
      <c r="T114">
        <v>534</v>
      </c>
      <c r="U114">
        <v>6490</v>
      </c>
      <c r="V114" t="s">
        <v>498</v>
      </c>
      <c r="W114">
        <v>2745.2049999999999</v>
      </c>
      <c r="X114">
        <v>1334.0830000000001</v>
      </c>
      <c r="Y114">
        <v>2.0579999999999998</v>
      </c>
      <c r="Z114">
        <v>16.449000000000002</v>
      </c>
      <c r="AA114">
        <v>193.157996</v>
      </c>
      <c r="AB114">
        <v>2.493026</v>
      </c>
      <c r="AC114">
        <v>87.019676000000004</v>
      </c>
      <c r="AD114" s="1">
        <v>384</v>
      </c>
      <c r="AE114">
        <v>130</v>
      </c>
      <c r="AF114">
        <v>294</v>
      </c>
      <c r="AG114">
        <v>70</v>
      </c>
      <c r="AH114">
        <v>14.212225</v>
      </c>
      <c r="AI114">
        <v>187.9</v>
      </c>
      <c r="AJ114">
        <v>0</v>
      </c>
      <c r="AK114">
        <v>87</v>
      </c>
      <c r="AL114">
        <v>66849</v>
      </c>
      <c r="AM114" t="s">
        <v>499</v>
      </c>
      <c r="AN114" t="s">
        <v>809</v>
      </c>
      <c r="AO114">
        <v>410.08699999999999</v>
      </c>
      <c r="AR114" t="s">
        <v>120</v>
      </c>
      <c r="AS114" t="s">
        <v>121</v>
      </c>
      <c r="AT114" t="s">
        <v>224</v>
      </c>
      <c r="AU114" t="s">
        <v>498</v>
      </c>
      <c r="AV114" t="s">
        <v>48</v>
      </c>
      <c r="AW114">
        <v>12</v>
      </c>
      <c r="BB114">
        <v>0.88669139622037962</v>
      </c>
      <c r="BC114" t="s">
        <v>69</v>
      </c>
      <c r="BF114" t="s">
        <v>120</v>
      </c>
      <c r="BG114" s="5" t="s">
        <v>121</v>
      </c>
      <c r="BH114" t="s">
        <v>498</v>
      </c>
      <c r="BI114">
        <v>6490</v>
      </c>
      <c r="BJ114">
        <v>12</v>
      </c>
      <c r="BK114" t="s">
        <v>224</v>
      </c>
      <c r="BL114" t="s">
        <v>219</v>
      </c>
      <c r="BM114">
        <v>0.88669139622037962</v>
      </c>
      <c r="BN114" t="s">
        <v>69</v>
      </c>
      <c r="BO114" t="s">
        <v>188</v>
      </c>
      <c r="BP114">
        <v>2745.0769999999998</v>
      </c>
    </row>
    <row r="115" spans="1:68" ht="16.5">
      <c r="A115" s="127" t="str">
        <f t="shared" si="54"/>
        <v>해성운수</v>
      </c>
      <c r="B115" s="128" t="str">
        <f t="shared" si="55"/>
        <v>이태민</v>
      </c>
      <c r="C115" s="129" t="str">
        <f t="shared" si="56"/>
        <v>F</v>
      </c>
      <c r="D115" s="130">
        <f t="shared" si="57"/>
        <v>0.76055203286716389</v>
      </c>
      <c r="E115" s="131">
        <f t="shared" si="58"/>
        <v>802</v>
      </c>
      <c r="F115" s="132" t="str">
        <f t="shared" si="59"/>
        <v>514-1</v>
      </c>
      <c r="G115" s="133" t="str">
        <f t="shared" si="60"/>
        <v>71바5754</v>
      </c>
      <c r="H115" s="134">
        <f t="shared" si="61"/>
        <v>3</v>
      </c>
      <c r="I115" s="135">
        <f t="shared" si="62"/>
        <v>1521.9969999999998</v>
      </c>
      <c r="J115" s="136">
        <f t="shared" si="63"/>
        <v>3.0734331422490505E-2</v>
      </c>
      <c r="K115" s="136">
        <f t="shared" si="64"/>
        <v>0.36195138642834473</v>
      </c>
      <c r="L115" s="136">
        <f t="shared" si="65"/>
        <v>0.11103832661956628</v>
      </c>
      <c r="M115" s="137">
        <f t="shared" si="66"/>
        <v>7.367</v>
      </c>
      <c r="N115" s="138">
        <f t="shared" si="67"/>
        <v>0</v>
      </c>
      <c r="O115" s="138">
        <f t="shared" si="68"/>
        <v>0.78843782215076641</v>
      </c>
      <c r="P115" s="233">
        <f t="shared" si="69"/>
        <v>30</v>
      </c>
      <c r="Q115" s="234">
        <f t="shared" si="70"/>
        <v>0</v>
      </c>
      <c r="R115" s="234">
        <f t="shared" si="71"/>
        <v>12</v>
      </c>
      <c r="T115">
        <v>534</v>
      </c>
      <c r="U115">
        <v>802</v>
      </c>
      <c r="V115" t="s">
        <v>500</v>
      </c>
      <c r="W115">
        <v>1521.9970000000001</v>
      </c>
      <c r="X115">
        <v>742.28099999999995</v>
      </c>
      <c r="Y115">
        <v>2.0499999999999998</v>
      </c>
      <c r="Z115">
        <v>7.367</v>
      </c>
      <c r="AA115">
        <v>124.37967</v>
      </c>
      <c r="AB115">
        <v>3.8227259999999998</v>
      </c>
      <c r="AC115">
        <v>45.019393999999998</v>
      </c>
      <c r="AD115" s="1">
        <v>169</v>
      </c>
      <c r="AE115">
        <v>0</v>
      </c>
      <c r="AF115">
        <v>12</v>
      </c>
      <c r="AG115">
        <v>59</v>
      </c>
      <c r="AH115">
        <v>12.236701999999999</v>
      </c>
      <c r="AI115">
        <v>0</v>
      </c>
      <c r="AJ115">
        <v>0</v>
      </c>
      <c r="AK115">
        <v>30</v>
      </c>
      <c r="AL115">
        <v>5303</v>
      </c>
      <c r="AM115" t="s">
        <v>501</v>
      </c>
      <c r="AN115" t="s">
        <v>810</v>
      </c>
      <c r="AO115">
        <v>1282.0809999999999</v>
      </c>
      <c r="AR115" t="s">
        <v>120</v>
      </c>
      <c r="AS115" t="s">
        <v>122</v>
      </c>
      <c r="AT115" t="s">
        <v>249</v>
      </c>
      <c r="AU115" t="s">
        <v>500</v>
      </c>
      <c r="AV115" t="s">
        <v>231</v>
      </c>
      <c r="AW115">
        <v>3</v>
      </c>
      <c r="BB115">
        <v>0.76055203286716389</v>
      </c>
      <c r="BC115" t="s">
        <v>70</v>
      </c>
      <c r="BF115" t="s">
        <v>120</v>
      </c>
      <c r="BG115" s="5" t="s">
        <v>122</v>
      </c>
      <c r="BH115" t="s">
        <v>500</v>
      </c>
      <c r="BI115">
        <v>802</v>
      </c>
      <c r="BJ115">
        <v>3</v>
      </c>
      <c r="BK115" t="s">
        <v>249</v>
      </c>
      <c r="BL115" t="s">
        <v>247</v>
      </c>
      <c r="BM115">
        <v>0.76055203286716389</v>
      </c>
      <c r="BN115" t="s">
        <v>70</v>
      </c>
      <c r="BO115" t="s">
        <v>203</v>
      </c>
      <c r="BP115">
        <v>1521.9969999999998</v>
      </c>
    </row>
    <row r="116" spans="1:68" ht="16.5">
      <c r="A116" s="110" t="str">
        <f t="shared" ref="A116:A117" si="72">BF116</f>
        <v>해성운수</v>
      </c>
      <c r="B116" s="111" t="str">
        <f t="shared" ref="B116:B117" si="73">BH116</f>
        <v>이현</v>
      </c>
      <c r="C116" s="112" t="str">
        <f t="shared" ref="C116:C117" si="74">BN116</f>
        <v>F</v>
      </c>
      <c r="D116" s="113">
        <f t="shared" ref="D116:D117" si="75">BM116</f>
        <v>0.70018518518518513</v>
      </c>
      <c r="E116" s="114">
        <f t="shared" ref="E116:E117" si="76">U116</f>
        <v>3382</v>
      </c>
      <c r="F116" s="115" t="str">
        <f t="shared" ref="F116:F117" si="77">BG116</f>
        <v>579</v>
      </c>
      <c r="G116" s="116" t="str">
        <f t="shared" ref="G116:G117" si="78">BK116</f>
        <v>71바5770</v>
      </c>
      <c r="H116" s="117">
        <f t="shared" ref="H116:H117" si="79">BJ116</f>
        <v>1</v>
      </c>
      <c r="I116" s="118">
        <f t="shared" ref="I116:I117" si="80">BP116</f>
        <v>1823.5319999999999</v>
      </c>
      <c r="J116" s="119">
        <f t="shared" ref="J116:J117" si="81">AB116/AA116</f>
        <v>2.1708367778410197E-2</v>
      </c>
      <c r="K116" s="119">
        <f t="shared" ref="K116:K117" si="82">AC116/AA116</f>
        <v>0.50276323512305665</v>
      </c>
      <c r="L116" s="119">
        <f t="shared" ref="L116:L117" si="83">AD116/I116</f>
        <v>0.2763867044833872</v>
      </c>
      <c r="M116" s="120">
        <f t="shared" ref="M116:M117" si="84">Z116</f>
        <v>8.5419999999999998</v>
      </c>
      <c r="N116" s="121">
        <f t="shared" ref="N116:N117" si="85">AE116*100/W116</f>
        <v>0.27419315920970955</v>
      </c>
      <c r="O116" s="121">
        <f t="shared" ref="O116:O117" si="86">AF116*100/W116</f>
        <v>6.5257971891910866</v>
      </c>
      <c r="P116" s="235">
        <f t="shared" ref="P116:P117" si="87">AK116</f>
        <v>141</v>
      </c>
      <c r="Q116" s="236">
        <f t="shared" ref="Q116:Q117" si="88">AE116</f>
        <v>5</v>
      </c>
      <c r="R116" s="236">
        <f t="shared" ref="R116:R117" si="89">AF116</f>
        <v>119</v>
      </c>
      <c r="T116">
        <v>534</v>
      </c>
      <c r="U116">
        <v>3382</v>
      </c>
      <c r="V116" t="s">
        <v>502</v>
      </c>
      <c r="W116">
        <v>1823.5319999999999</v>
      </c>
      <c r="X116">
        <v>482.33300000000003</v>
      </c>
      <c r="Y116">
        <v>3.7810000000000001</v>
      </c>
      <c r="Z116">
        <v>8.5419999999999998</v>
      </c>
      <c r="AA116">
        <v>180.19023999999999</v>
      </c>
      <c r="AB116">
        <v>3.9116360000000001</v>
      </c>
      <c r="AC116">
        <v>90.593028000000004</v>
      </c>
      <c r="AD116" s="1">
        <v>504</v>
      </c>
      <c r="AE116">
        <v>5</v>
      </c>
      <c r="AF116">
        <v>119</v>
      </c>
      <c r="AG116">
        <v>94</v>
      </c>
      <c r="AH116">
        <v>10.120037</v>
      </c>
      <c r="AI116">
        <v>142</v>
      </c>
      <c r="AJ116">
        <v>6</v>
      </c>
      <c r="AK116">
        <v>141</v>
      </c>
      <c r="AL116">
        <v>51281</v>
      </c>
      <c r="AM116" t="s">
        <v>503</v>
      </c>
      <c r="AN116" t="s">
        <v>811</v>
      </c>
      <c r="AO116">
        <v>1823.5319999999999</v>
      </c>
      <c r="AR116" t="s">
        <v>120</v>
      </c>
      <c r="AS116" t="s">
        <v>129</v>
      </c>
      <c r="AT116" t="s">
        <v>277</v>
      </c>
      <c r="AU116" t="s">
        <v>502</v>
      </c>
      <c r="AV116" t="s">
        <v>205</v>
      </c>
      <c r="AW116">
        <v>1</v>
      </c>
      <c r="BB116">
        <v>0.70018518518518513</v>
      </c>
      <c r="BC116" t="s">
        <v>70</v>
      </c>
      <c r="BF116" t="s">
        <v>120</v>
      </c>
      <c r="BG116" s="5" t="s">
        <v>129</v>
      </c>
      <c r="BH116" t="s">
        <v>502</v>
      </c>
      <c r="BI116">
        <v>3382</v>
      </c>
      <c r="BJ116">
        <v>1</v>
      </c>
      <c r="BK116" t="s">
        <v>277</v>
      </c>
      <c r="BL116" t="s">
        <v>185</v>
      </c>
      <c r="BM116">
        <v>0.70018518518518513</v>
      </c>
      <c r="BN116" t="s">
        <v>70</v>
      </c>
      <c r="BO116" t="s">
        <v>203</v>
      </c>
      <c r="BP116">
        <v>1823.5319999999999</v>
      </c>
    </row>
    <row r="117" spans="1:68" ht="16.5">
      <c r="A117" s="127" t="str">
        <f t="shared" si="72"/>
        <v>해성운수</v>
      </c>
      <c r="B117" s="128" t="str">
        <f t="shared" si="73"/>
        <v>이호철</v>
      </c>
      <c r="C117" s="129" t="str">
        <f t="shared" si="74"/>
        <v>D</v>
      </c>
      <c r="D117" s="130">
        <f t="shared" si="75"/>
        <v>0.82873826469273626</v>
      </c>
      <c r="E117" s="131">
        <f t="shared" si="76"/>
        <v>7176</v>
      </c>
      <c r="F117" s="132" t="str">
        <f t="shared" si="77"/>
        <v>24</v>
      </c>
      <c r="G117" s="133" t="str">
        <f t="shared" si="78"/>
        <v>70바3862</v>
      </c>
      <c r="H117" s="134">
        <f t="shared" si="79"/>
        <v>2</v>
      </c>
      <c r="I117" s="135">
        <f t="shared" si="80"/>
        <v>2777.5299999999997</v>
      </c>
      <c r="J117" s="136">
        <f t="shared" si="81"/>
        <v>3.3636475459572282E-2</v>
      </c>
      <c r="K117" s="136">
        <f t="shared" si="82"/>
        <v>0.36799034785848511</v>
      </c>
      <c r="L117" s="136">
        <f t="shared" si="83"/>
        <v>0.1386123642228887</v>
      </c>
      <c r="M117" s="137">
        <f t="shared" si="84"/>
        <v>16.506</v>
      </c>
      <c r="N117" s="138">
        <f t="shared" si="85"/>
        <v>0.39603532635111049</v>
      </c>
      <c r="O117" s="138">
        <f t="shared" si="86"/>
        <v>26.822392557416119</v>
      </c>
      <c r="P117" s="233">
        <f t="shared" si="87"/>
        <v>39</v>
      </c>
      <c r="Q117" s="234">
        <f t="shared" si="88"/>
        <v>11</v>
      </c>
      <c r="R117" s="234">
        <f t="shared" si="89"/>
        <v>745</v>
      </c>
      <c r="T117">
        <v>534</v>
      </c>
      <c r="U117">
        <v>7176</v>
      </c>
      <c r="V117" t="s">
        <v>504</v>
      </c>
      <c r="W117">
        <v>2777.53</v>
      </c>
      <c r="X117">
        <v>1521.9590000000001</v>
      </c>
      <c r="Y117">
        <v>1.825</v>
      </c>
      <c r="Z117">
        <v>16.506</v>
      </c>
      <c r="AA117">
        <v>189.18661700000001</v>
      </c>
      <c r="AB117">
        <v>6.3635710000000003</v>
      </c>
      <c r="AC117">
        <v>69.618848999999997</v>
      </c>
      <c r="AD117" s="1">
        <v>385</v>
      </c>
      <c r="AE117">
        <v>11</v>
      </c>
      <c r="AF117">
        <v>745</v>
      </c>
      <c r="AG117">
        <v>75</v>
      </c>
      <c r="AH117">
        <v>14.681429</v>
      </c>
      <c r="AI117">
        <v>242.4</v>
      </c>
      <c r="AJ117">
        <v>0</v>
      </c>
      <c r="AK117">
        <v>39</v>
      </c>
      <c r="AL117">
        <v>19974</v>
      </c>
      <c r="AM117" t="s">
        <v>505</v>
      </c>
      <c r="AN117" t="s">
        <v>812</v>
      </c>
      <c r="AO117">
        <v>2663.0239999999999</v>
      </c>
      <c r="AR117" t="s">
        <v>120</v>
      </c>
      <c r="AS117" t="s">
        <v>121</v>
      </c>
      <c r="AT117" t="s">
        <v>224</v>
      </c>
      <c r="AU117" t="s">
        <v>504</v>
      </c>
      <c r="AV117" t="s">
        <v>48</v>
      </c>
      <c r="AW117">
        <v>2</v>
      </c>
      <c r="BB117">
        <v>0.82873826469273626</v>
      </c>
      <c r="BC117" t="s">
        <v>67</v>
      </c>
      <c r="BF117" t="s">
        <v>120</v>
      </c>
      <c r="BG117" t="s">
        <v>121</v>
      </c>
      <c r="BH117" t="s">
        <v>504</v>
      </c>
      <c r="BI117">
        <v>7176</v>
      </c>
      <c r="BJ117">
        <v>2</v>
      </c>
      <c r="BK117" t="s">
        <v>224</v>
      </c>
      <c r="BL117" t="s">
        <v>219</v>
      </c>
      <c r="BM117">
        <v>0.82873826469273626</v>
      </c>
      <c r="BN117" t="s">
        <v>67</v>
      </c>
      <c r="BO117" t="s">
        <v>190</v>
      </c>
      <c r="BP117">
        <v>2777.5299999999997</v>
      </c>
    </row>
    <row r="118" spans="1:68" ht="16.5">
      <c r="A118" s="110" t="str">
        <f t="shared" ref="A118:A162" si="90">BF118</f>
        <v>해성운수</v>
      </c>
      <c r="B118" s="111" t="str">
        <f t="shared" ref="B118:B162" si="91">BH118</f>
        <v>임상균</v>
      </c>
      <c r="C118" s="112" t="str">
        <f t="shared" ref="C118:C162" si="92">BN118</f>
        <v>F</v>
      </c>
      <c r="D118" s="113">
        <f t="shared" ref="D118:D162" si="93">BM118</f>
        <v>0.76119999999999999</v>
      </c>
      <c r="E118" s="114">
        <f t="shared" ref="E118:E162" si="94">U118</f>
        <v>8493</v>
      </c>
      <c r="F118" s="115" t="str">
        <f t="shared" ref="F118:F162" si="95">BG118</f>
        <v>560</v>
      </c>
      <c r="G118" s="116" t="str">
        <f t="shared" ref="G118:G162" si="96">BK118</f>
        <v>71바5817</v>
      </c>
      <c r="H118" s="117">
        <f t="shared" ref="H118:H162" si="97">BJ118</f>
        <v>1</v>
      </c>
      <c r="I118" s="118">
        <f t="shared" ref="I118:I162" si="98">BP118</f>
        <v>1635.434</v>
      </c>
      <c r="J118" s="119">
        <f t="shared" ref="J118:J162" si="99">AB118/AA118</f>
        <v>8.5618307467176247E-3</v>
      </c>
      <c r="K118" s="119">
        <f t="shared" ref="K118:K162" si="100">AC118/AA118</f>
        <v>0.41673265913934898</v>
      </c>
      <c r="L118" s="119">
        <f t="shared" ref="L118:L162" si="101">AD118/I118</f>
        <v>0.16692816707980879</v>
      </c>
      <c r="M118" s="120">
        <f t="shared" ref="M118:M162" si="102">Z118</f>
        <v>7.0949999999999998</v>
      </c>
      <c r="N118" s="121">
        <f t="shared" ref="N118:N162" si="103">AE118*100/W118</f>
        <v>0</v>
      </c>
      <c r="O118" s="121">
        <f t="shared" ref="O118:O162" si="104">AF118*100/W118</f>
        <v>0.61145848747182707</v>
      </c>
      <c r="P118" s="235">
        <f t="shared" ref="P118:P162" si="105">AK118</f>
        <v>266</v>
      </c>
      <c r="Q118" s="236">
        <f t="shared" ref="Q118:Q162" si="106">AE118</f>
        <v>0</v>
      </c>
      <c r="R118" s="236">
        <f t="shared" ref="R118:R162" si="107">AF118</f>
        <v>10</v>
      </c>
      <c r="T118">
        <v>534</v>
      </c>
      <c r="U118">
        <v>8493</v>
      </c>
      <c r="V118" t="s">
        <v>506</v>
      </c>
      <c r="W118">
        <v>1635.434</v>
      </c>
      <c r="X118">
        <v>859.447</v>
      </c>
      <c r="Y118">
        <v>1.903</v>
      </c>
      <c r="Z118">
        <v>7.0949999999999998</v>
      </c>
      <c r="AA118">
        <v>184.634694</v>
      </c>
      <c r="AB118">
        <v>1.580811</v>
      </c>
      <c r="AC118">
        <v>76.943307000000004</v>
      </c>
      <c r="AD118" s="1">
        <v>273</v>
      </c>
      <c r="AE118">
        <v>0</v>
      </c>
      <c r="AF118">
        <v>10</v>
      </c>
      <c r="AG118">
        <v>62</v>
      </c>
      <c r="AH118">
        <v>8.8576739999999994</v>
      </c>
      <c r="AI118">
        <v>0</v>
      </c>
      <c r="AJ118">
        <v>0</v>
      </c>
      <c r="AK118">
        <v>266</v>
      </c>
      <c r="AL118">
        <v>46835</v>
      </c>
      <c r="AM118" t="s">
        <v>507</v>
      </c>
      <c r="AN118" t="s">
        <v>813</v>
      </c>
      <c r="AO118">
        <v>1635.434</v>
      </c>
      <c r="AR118" t="s">
        <v>120</v>
      </c>
      <c r="AS118" t="s">
        <v>125</v>
      </c>
      <c r="AT118" t="s">
        <v>265</v>
      </c>
      <c r="AU118" t="s">
        <v>506</v>
      </c>
      <c r="AV118" t="s">
        <v>48</v>
      </c>
      <c r="AW118">
        <v>1</v>
      </c>
      <c r="BB118">
        <v>0.76119999999999999</v>
      </c>
      <c r="BC118" t="s">
        <v>70</v>
      </c>
      <c r="BF118" t="s">
        <v>120</v>
      </c>
      <c r="BG118" t="s">
        <v>125</v>
      </c>
      <c r="BH118" t="s">
        <v>506</v>
      </c>
      <c r="BI118">
        <v>8493</v>
      </c>
      <c r="BJ118">
        <v>1</v>
      </c>
      <c r="BK118" t="s">
        <v>265</v>
      </c>
      <c r="BL118" t="s">
        <v>185</v>
      </c>
      <c r="BM118">
        <v>0.76119999999999999</v>
      </c>
      <c r="BN118" t="s">
        <v>70</v>
      </c>
      <c r="BO118" t="s">
        <v>203</v>
      </c>
      <c r="BP118">
        <v>1635.434</v>
      </c>
    </row>
    <row r="119" spans="1:68" ht="16.5">
      <c r="A119" s="127" t="str">
        <f t="shared" si="90"/>
        <v>해성운수</v>
      </c>
      <c r="B119" s="128" t="str">
        <f t="shared" si="91"/>
        <v>임종산</v>
      </c>
      <c r="C119" s="129" t="str">
        <f t="shared" si="92"/>
        <v>A</v>
      </c>
      <c r="D119" s="130">
        <f t="shared" si="93"/>
        <v>0.96234821412224403</v>
      </c>
      <c r="E119" s="131">
        <f t="shared" si="94"/>
        <v>877</v>
      </c>
      <c r="F119" s="132" t="str">
        <f t="shared" si="95"/>
        <v>24</v>
      </c>
      <c r="G119" s="133" t="str">
        <f t="shared" si="96"/>
        <v>70바3862</v>
      </c>
      <c r="H119" s="134">
        <f t="shared" si="97"/>
        <v>5</v>
      </c>
      <c r="I119" s="135">
        <f t="shared" si="98"/>
        <v>2153.8829999999998</v>
      </c>
      <c r="J119" s="136">
        <f t="shared" si="99"/>
        <v>6.171510642519501E-3</v>
      </c>
      <c r="K119" s="136">
        <f t="shared" si="100"/>
        <v>0.33906182101898846</v>
      </c>
      <c r="L119" s="136">
        <f t="shared" si="101"/>
        <v>0.18803249758691629</v>
      </c>
      <c r="M119" s="137">
        <f t="shared" si="102"/>
        <v>12.52</v>
      </c>
      <c r="N119" s="138">
        <f t="shared" si="103"/>
        <v>0.46427777181954644</v>
      </c>
      <c r="O119" s="138">
        <f t="shared" si="104"/>
        <v>27.067394097079557</v>
      </c>
      <c r="P119" s="233">
        <f t="shared" si="105"/>
        <v>8</v>
      </c>
      <c r="Q119" s="234">
        <f t="shared" si="106"/>
        <v>10</v>
      </c>
      <c r="R119" s="234">
        <f t="shared" si="107"/>
        <v>583</v>
      </c>
      <c r="T119">
        <v>534</v>
      </c>
      <c r="U119">
        <v>877</v>
      </c>
      <c r="V119" t="s">
        <v>508</v>
      </c>
      <c r="W119">
        <v>2153.8829999999998</v>
      </c>
      <c r="X119">
        <v>1009.6180000000001</v>
      </c>
      <c r="Y119">
        <v>2.133</v>
      </c>
      <c r="Z119">
        <v>12.52</v>
      </c>
      <c r="AA119">
        <v>139.388563</v>
      </c>
      <c r="AB119">
        <v>0.86023799999999995</v>
      </c>
      <c r="AC119">
        <v>47.261339999999997</v>
      </c>
      <c r="AD119" s="1">
        <v>405</v>
      </c>
      <c r="AE119">
        <v>10</v>
      </c>
      <c r="AF119">
        <v>583</v>
      </c>
      <c r="AG119">
        <v>73</v>
      </c>
      <c r="AH119">
        <v>15.452365</v>
      </c>
      <c r="AI119">
        <v>101.4</v>
      </c>
      <c r="AJ119">
        <v>0</v>
      </c>
      <c r="AK119">
        <v>8</v>
      </c>
      <c r="AL119">
        <v>3838</v>
      </c>
      <c r="AM119" t="s">
        <v>509</v>
      </c>
      <c r="AN119" t="s">
        <v>814</v>
      </c>
      <c r="AO119">
        <v>1704.7850000000001</v>
      </c>
      <c r="AR119" t="s">
        <v>120</v>
      </c>
      <c r="AS119" t="s">
        <v>121</v>
      </c>
      <c r="AT119" t="s">
        <v>224</v>
      </c>
      <c r="AU119" t="s">
        <v>508</v>
      </c>
      <c r="AV119" t="s">
        <v>48</v>
      </c>
      <c r="AW119">
        <v>5</v>
      </c>
      <c r="BB119">
        <v>0.96234821412224403</v>
      </c>
      <c r="BC119" t="s">
        <v>66</v>
      </c>
      <c r="BF119" t="s">
        <v>120</v>
      </c>
      <c r="BG119" t="s">
        <v>121</v>
      </c>
      <c r="BH119" t="s">
        <v>508</v>
      </c>
      <c r="BI119">
        <v>877</v>
      </c>
      <c r="BJ119">
        <v>5</v>
      </c>
      <c r="BK119" t="s">
        <v>224</v>
      </c>
      <c r="BL119" t="s">
        <v>221</v>
      </c>
      <c r="BM119">
        <v>0.96234821412224403</v>
      </c>
      <c r="BN119" t="s">
        <v>66</v>
      </c>
      <c r="BO119" t="s">
        <v>189</v>
      </c>
      <c r="BP119">
        <v>2153.8829999999998</v>
      </c>
    </row>
    <row r="120" spans="1:68" ht="16.5">
      <c r="A120" s="110" t="str">
        <f t="shared" si="90"/>
        <v>해성운수</v>
      </c>
      <c r="B120" s="111" t="str">
        <f t="shared" si="91"/>
        <v>장동훈</v>
      </c>
      <c r="C120" s="112" t="str">
        <f t="shared" si="92"/>
        <v>A</v>
      </c>
      <c r="D120" s="113">
        <f t="shared" si="93"/>
        <v>0.95474456657922213</v>
      </c>
      <c r="E120" s="114">
        <f t="shared" si="94"/>
        <v>7607</v>
      </c>
      <c r="F120" s="115" t="str">
        <f t="shared" si="95"/>
        <v>24</v>
      </c>
      <c r="G120" s="116" t="str">
        <f t="shared" si="96"/>
        <v>70바3876</v>
      </c>
      <c r="H120" s="117">
        <f t="shared" si="97"/>
        <v>6</v>
      </c>
      <c r="I120" s="118">
        <f t="shared" si="98"/>
        <v>2529.4360000000001</v>
      </c>
      <c r="J120" s="119">
        <f t="shared" si="99"/>
        <v>5.8299963227736121E-3</v>
      </c>
      <c r="K120" s="119">
        <f t="shared" si="100"/>
        <v>0.3686498852595983</v>
      </c>
      <c r="L120" s="119">
        <f t="shared" si="101"/>
        <v>8.6580565786206876E-2</v>
      </c>
      <c r="M120" s="120">
        <f t="shared" si="102"/>
        <v>13.083</v>
      </c>
      <c r="N120" s="121">
        <f t="shared" si="103"/>
        <v>0.19767252462604309</v>
      </c>
      <c r="O120" s="121">
        <f t="shared" si="104"/>
        <v>13.441731674570931</v>
      </c>
      <c r="P120" s="235">
        <f t="shared" si="105"/>
        <v>9</v>
      </c>
      <c r="Q120" s="236">
        <f t="shared" si="106"/>
        <v>5</v>
      </c>
      <c r="R120" s="236">
        <f t="shared" si="107"/>
        <v>340</v>
      </c>
      <c r="T120">
        <v>534</v>
      </c>
      <c r="U120">
        <v>7607</v>
      </c>
      <c r="V120" t="s">
        <v>510</v>
      </c>
      <c r="W120">
        <v>2529.4360000000001</v>
      </c>
      <c r="X120">
        <v>1194.319</v>
      </c>
      <c r="Y120">
        <v>2.1179999999999999</v>
      </c>
      <c r="Z120">
        <v>13.083</v>
      </c>
      <c r="AA120">
        <v>155.41605000000001</v>
      </c>
      <c r="AB120">
        <v>0.90607499999999996</v>
      </c>
      <c r="AC120">
        <v>57.294108999999999</v>
      </c>
      <c r="AD120" s="1">
        <v>219</v>
      </c>
      <c r="AE120">
        <v>5</v>
      </c>
      <c r="AF120">
        <v>340</v>
      </c>
      <c r="AG120">
        <v>93</v>
      </c>
      <c r="AH120">
        <v>16.275255000000001</v>
      </c>
      <c r="AI120">
        <v>814.1</v>
      </c>
      <c r="AJ120">
        <v>47.6</v>
      </c>
      <c r="AK120">
        <v>9</v>
      </c>
      <c r="AL120">
        <v>2030</v>
      </c>
      <c r="AM120" t="s">
        <v>511</v>
      </c>
      <c r="AN120" t="s">
        <v>815</v>
      </c>
      <c r="AO120">
        <v>1858.826</v>
      </c>
      <c r="AR120" t="s">
        <v>120</v>
      </c>
      <c r="AS120" t="s">
        <v>121</v>
      </c>
      <c r="AT120" t="s">
        <v>235</v>
      </c>
      <c r="AU120" t="s">
        <v>510</v>
      </c>
      <c r="AV120" t="s">
        <v>231</v>
      </c>
      <c r="AW120">
        <v>6</v>
      </c>
      <c r="BB120">
        <v>0.95474456657922213</v>
      </c>
      <c r="BC120" t="s">
        <v>66</v>
      </c>
      <c r="BF120" t="s">
        <v>120</v>
      </c>
      <c r="BG120" t="s">
        <v>121</v>
      </c>
      <c r="BH120" t="s">
        <v>510</v>
      </c>
      <c r="BI120">
        <v>7607</v>
      </c>
      <c r="BJ120">
        <v>6</v>
      </c>
      <c r="BK120" t="s">
        <v>235</v>
      </c>
      <c r="BL120" t="s">
        <v>240</v>
      </c>
      <c r="BM120">
        <v>0.95474456657922213</v>
      </c>
      <c r="BN120" t="s">
        <v>66</v>
      </c>
      <c r="BO120" t="s">
        <v>189</v>
      </c>
      <c r="BP120">
        <v>2529.4360000000001</v>
      </c>
    </row>
    <row r="121" spans="1:68" ht="16.5">
      <c r="A121" s="127" t="str">
        <f t="shared" si="90"/>
        <v>해성운수</v>
      </c>
      <c r="B121" s="128" t="str">
        <f t="shared" si="91"/>
        <v>장준호</v>
      </c>
      <c r="C121" s="129" t="str">
        <f t="shared" si="92"/>
        <v>D</v>
      </c>
      <c r="D121" s="130">
        <f t="shared" si="93"/>
        <v>0.80787018042522685</v>
      </c>
      <c r="E121" s="131">
        <f t="shared" si="94"/>
        <v>3904</v>
      </c>
      <c r="F121" s="132" t="str">
        <f t="shared" si="95"/>
        <v>593</v>
      </c>
      <c r="G121" s="133" t="str">
        <f t="shared" si="96"/>
        <v>71바5794</v>
      </c>
      <c r="H121" s="134">
        <f t="shared" si="97"/>
        <v>2</v>
      </c>
      <c r="I121" s="135">
        <f t="shared" si="98"/>
        <v>1518.8799999999999</v>
      </c>
      <c r="J121" s="136">
        <f t="shared" si="99"/>
        <v>2.338184363302393E-3</v>
      </c>
      <c r="K121" s="136">
        <f t="shared" si="100"/>
        <v>0.40966532611832812</v>
      </c>
      <c r="L121" s="136">
        <f t="shared" si="101"/>
        <v>0.12443379332139472</v>
      </c>
      <c r="M121" s="137">
        <f t="shared" si="102"/>
        <v>11.269</v>
      </c>
      <c r="N121" s="138">
        <f t="shared" si="103"/>
        <v>0</v>
      </c>
      <c r="O121" s="138">
        <f t="shared" si="104"/>
        <v>2.7651954071421043</v>
      </c>
      <c r="P121" s="233">
        <f t="shared" si="105"/>
        <v>14</v>
      </c>
      <c r="Q121" s="234">
        <f t="shared" si="106"/>
        <v>0</v>
      </c>
      <c r="R121" s="234">
        <f t="shared" si="107"/>
        <v>42</v>
      </c>
      <c r="T121">
        <v>534</v>
      </c>
      <c r="U121">
        <v>3904</v>
      </c>
      <c r="V121" t="s">
        <v>512</v>
      </c>
      <c r="W121">
        <v>1518.88</v>
      </c>
      <c r="X121">
        <v>852.92399999999998</v>
      </c>
      <c r="Y121">
        <v>1.7809999999999999</v>
      </c>
      <c r="Z121">
        <v>11.269</v>
      </c>
      <c r="AA121">
        <v>130.88574399999999</v>
      </c>
      <c r="AB121">
        <v>0.306035</v>
      </c>
      <c r="AC121">
        <v>53.619351000000002</v>
      </c>
      <c r="AD121" s="1">
        <v>189</v>
      </c>
      <c r="AE121">
        <v>0</v>
      </c>
      <c r="AF121">
        <v>42</v>
      </c>
      <c r="AG121">
        <v>69</v>
      </c>
      <c r="AH121">
        <v>11.604625</v>
      </c>
      <c r="AI121">
        <v>5.4</v>
      </c>
      <c r="AJ121">
        <v>0</v>
      </c>
      <c r="AK121">
        <v>14</v>
      </c>
      <c r="AL121">
        <v>2225</v>
      </c>
      <c r="AM121" t="s">
        <v>513</v>
      </c>
      <c r="AN121" t="s">
        <v>816</v>
      </c>
      <c r="AO121">
        <v>1429.4259999999999</v>
      </c>
      <c r="AR121" t="s">
        <v>120</v>
      </c>
      <c r="AS121" t="s">
        <v>130</v>
      </c>
      <c r="AT121" t="s">
        <v>289</v>
      </c>
      <c r="AU121" t="s">
        <v>512</v>
      </c>
      <c r="AV121" t="s">
        <v>48</v>
      </c>
      <c r="AW121">
        <v>2</v>
      </c>
      <c r="BB121">
        <v>0.80787018042522685</v>
      </c>
      <c r="BC121" t="s">
        <v>67</v>
      </c>
      <c r="BF121" t="s">
        <v>120</v>
      </c>
      <c r="BG121" t="s">
        <v>130</v>
      </c>
      <c r="BH121" t="s">
        <v>512</v>
      </c>
      <c r="BI121">
        <v>3904</v>
      </c>
      <c r="BJ121">
        <v>2</v>
      </c>
      <c r="BK121" t="s">
        <v>289</v>
      </c>
      <c r="BL121" t="s">
        <v>283</v>
      </c>
      <c r="BM121">
        <v>0.80787018042522685</v>
      </c>
      <c r="BN121" t="s">
        <v>67</v>
      </c>
      <c r="BO121" t="s">
        <v>190</v>
      </c>
      <c r="BP121">
        <v>1518.8799999999999</v>
      </c>
    </row>
    <row r="122" spans="1:68" ht="16.5">
      <c r="A122" s="110" t="str">
        <f t="shared" si="90"/>
        <v>해성운수</v>
      </c>
      <c r="B122" s="111" t="str">
        <f t="shared" si="91"/>
        <v>장충식</v>
      </c>
      <c r="C122" s="112" t="str">
        <f t="shared" si="92"/>
        <v>D</v>
      </c>
      <c r="D122" s="113">
        <f t="shared" si="93"/>
        <v>0.81033576968505183</v>
      </c>
      <c r="E122" s="114">
        <f t="shared" si="94"/>
        <v>7435</v>
      </c>
      <c r="F122" s="115" t="str">
        <f t="shared" si="95"/>
        <v>514-1</v>
      </c>
      <c r="G122" s="116" t="str">
        <f t="shared" si="96"/>
        <v>71바5763</v>
      </c>
      <c r="H122" s="117">
        <f t="shared" si="97"/>
        <v>2</v>
      </c>
      <c r="I122" s="118">
        <f t="shared" si="98"/>
        <v>1852.335</v>
      </c>
      <c r="J122" s="119">
        <f t="shared" si="99"/>
        <v>1.4115881265802847E-2</v>
      </c>
      <c r="K122" s="119">
        <f t="shared" si="100"/>
        <v>0.3917300895351043</v>
      </c>
      <c r="L122" s="119">
        <f t="shared" si="101"/>
        <v>6.5322957240455962E-2</v>
      </c>
      <c r="M122" s="120">
        <f t="shared" si="102"/>
        <v>11.129</v>
      </c>
      <c r="N122" s="121">
        <f t="shared" si="103"/>
        <v>0</v>
      </c>
      <c r="O122" s="121">
        <f t="shared" si="104"/>
        <v>3.0771971592611487</v>
      </c>
      <c r="P122" s="235">
        <f t="shared" si="105"/>
        <v>17</v>
      </c>
      <c r="Q122" s="236">
        <f t="shared" si="106"/>
        <v>0</v>
      </c>
      <c r="R122" s="236">
        <f t="shared" si="107"/>
        <v>57</v>
      </c>
      <c r="T122">
        <v>534</v>
      </c>
      <c r="U122">
        <v>7435</v>
      </c>
      <c r="V122" t="s">
        <v>514</v>
      </c>
      <c r="W122">
        <v>1852.335</v>
      </c>
      <c r="X122">
        <v>873.41600000000005</v>
      </c>
      <c r="Y122">
        <v>2.121</v>
      </c>
      <c r="Z122">
        <v>11.129</v>
      </c>
      <c r="AA122">
        <v>141.542137</v>
      </c>
      <c r="AB122">
        <v>1.997992</v>
      </c>
      <c r="AC122">
        <v>55.446314000000001</v>
      </c>
      <c r="AD122" s="1">
        <v>121</v>
      </c>
      <c r="AE122">
        <v>0</v>
      </c>
      <c r="AF122">
        <v>57</v>
      </c>
      <c r="AG122">
        <v>72</v>
      </c>
      <c r="AH122">
        <v>13.086809000000001</v>
      </c>
      <c r="AI122">
        <v>32.700000000000003</v>
      </c>
      <c r="AJ122">
        <v>0</v>
      </c>
      <c r="AK122">
        <v>17</v>
      </c>
      <c r="AL122">
        <v>6968</v>
      </c>
      <c r="AM122" t="s">
        <v>515</v>
      </c>
      <c r="AN122" t="s">
        <v>817</v>
      </c>
      <c r="AO122">
        <v>1653.384</v>
      </c>
      <c r="AR122" t="s">
        <v>120</v>
      </c>
      <c r="AS122" t="s">
        <v>122</v>
      </c>
      <c r="AT122" t="s">
        <v>251</v>
      </c>
      <c r="AU122" t="s">
        <v>514</v>
      </c>
      <c r="AV122" t="s">
        <v>48</v>
      </c>
      <c r="AW122">
        <v>2</v>
      </c>
      <c r="BB122">
        <v>0.81033576968505183</v>
      </c>
      <c r="BC122" t="s">
        <v>67</v>
      </c>
      <c r="BF122" t="s">
        <v>120</v>
      </c>
      <c r="BG122" t="s">
        <v>122</v>
      </c>
      <c r="BH122" t="s">
        <v>514</v>
      </c>
      <c r="BI122">
        <v>7435</v>
      </c>
      <c r="BJ122">
        <v>2</v>
      </c>
      <c r="BK122" t="s">
        <v>251</v>
      </c>
      <c r="BL122" t="s">
        <v>247</v>
      </c>
      <c r="BM122">
        <v>0.81033576968505183</v>
      </c>
      <c r="BN122" t="s">
        <v>67</v>
      </c>
      <c r="BO122" t="s">
        <v>190</v>
      </c>
      <c r="BP122">
        <v>1852.335</v>
      </c>
    </row>
    <row r="123" spans="1:68" ht="16.5">
      <c r="A123" s="127" t="str">
        <f t="shared" si="90"/>
        <v>해성운수</v>
      </c>
      <c r="B123" s="128" t="str">
        <f t="shared" si="91"/>
        <v>전문철</v>
      </c>
      <c r="C123" s="129" t="str">
        <f t="shared" si="92"/>
        <v>A</v>
      </c>
      <c r="D123" s="130">
        <f t="shared" si="93"/>
        <v>0.97040000000000004</v>
      </c>
      <c r="E123" s="131">
        <f t="shared" si="94"/>
        <v>9887</v>
      </c>
      <c r="F123" s="132" t="str">
        <f t="shared" si="95"/>
        <v>순환51</v>
      </c>
      <c r="G123" s="133" t="str">
        <f t="shared" si="96"/>
        <v>71바5769</v>
      </c>
      <c r="H123" s="134">
        <f t="shared" si="97"/>
        <v>1</v>
      </c>
      <c r="I123" s="135">
        <f t="shared" si="98"/>
        <v>757.14700000000005</v>
      </c>
      <c r="J123" s="136">
        <f t="shared" si="99"/>
        <v>2.807104944598067E-2</v>
      </c>
      <c r="K123" s="136">
        <f t="shared" si="100"/>
        <v>0.31038319918194535</v>
      </c>
      <c r="L123" s="136">
        <f t="shared" si="101"/>
        <v>7.7924101924725306E-2</v>
      </c>
      <c r="M123" s="137">
        <f t="shared" si="102"/>
        <v>5.9089999999999998</v>
      </c>
      <c r="N123" s="138">
        <f t="shared" si="103"/>
        <v>0.13207474902495817</v>
      </c>
      <c r="O123" s="138">
        <f t="shared" si="104"/>
        <v>0.92452324317470713</v>
      </c>
      <c r="P123" s="233">
        <f t="shared" si="105"/>
        <v>1</v>
      </c>
      <c r="Q123" s="234">
        <f t="shared" si="106"/>
        <v>1</v>
      </c>
      <c r="R123" s="234">
        <f t="shared" si="107"/>
        <v>7</v>
      </c>
      <c r="T123">
        <v>534</v>
      </c>
      <c r="U123">
        <v>9887</v>
      </c>
      <c r="V123" t="s">
        <v>818</v>
      </c>
      <c r="W123">
        <v>757.14700000000005</v>
      </c>
      <c r="X123">
        <v>312.14499999999998</v>
      </c>
      <c r="Y123">
        <v>2.4260000000000002</v>
      </c>
      <c r="Z123">
        <v>5.9089999999999998</v>
      </c>
      <c r="AA123">
        <v>64.694945000000004</v>
      </c>
      <c r="AB123">
        <v>1.816055</v>
      </c>
      <c r="AC123">
        <v>20.080224000000001</v>
      </c>
      <c r="AD123" s="1">
        <v>59</v>
      </c>
      <c r="AE123">
        <v>1</v>
      </c>
      <c r="AF123">
        <v>7</v>
      </c>
      <c r="AG123">
        <v>72</v>
      </c>
      <c r="AH123">
        <v>11.703340000000001</v>
      </c>
      <c r="AI123">
        <v>3.1</v>
      </c>
      <c r="AJ123">
        <v>0</v>
      </c>
      <c r="AK123">
        <v>1</v>
      </c>
      <c r="AL123">
        <v>63</v>
      </c>
      <c r="AM123" t="s">
        <v>819</v>
      </c>
      <c r="AN123" t="s">
        <v>820</v>
      </c>
      <c r="AO123">
        <v>757.14700000000005</v>
      </c>
      <c r="AR123" t="s">
        <v>120</v>
      </c>
      <c r="AS123" t="s">
        <v>131</v>
      </c>
      <c r="AT123" t="s">
        <v>687</v>
      </c>
      <c r="AU123" t="s">
        <v>818</v>
      </c>
      <c r="AV123" t="s">
        <v>48</v>
      </c>
      <c r="AW123">
        <v>1</v>
      </c>
      <c r="BB123">
        <v>0.97040000000000004</v>
      </c>
      <c r="BC123" t="s">
        <v>66</v>
      </c>
      <c r="BF123" t="s">
        <v>120</v>
      </c>
      <c r="BG123" t="s">
        <v>131</v>
      </c>
      <c r="BH123" t="s">
        <v>818</v>
      </c>
      <c r="BI123">
        <v>9887</v>
      </c>
      <c r="BJ123">
        <v>1</v>
      </c>
      <c r="BK123" t="s">
        <v>687</v>
      </c>
      <c r="BL123" t="s">
        <v>185</v>
      </c>
      <c r="BM123">
        <v>0.97040000000000004</v>
      </c>
      <c r="BN123" t="s">
        <v>66</v>
      </c>
      <c r="BO123" t="s">
        <v>189</v>
      </c>
      <c r="BP123">
        <v>757.14700000000005</v>
      </c>
    </row>
    <row r="124" spans="1:68" ht="16.5">
      <c r="A124" s="110" t="str">
        <f t="shared" si="90"/>
        <v>해성운수</v>
      </c>
      <c r="B124" s="111" t="str">
        <f t="shared" si="91"/>
        <v>전병준</v>
      </c>
      <c r="C124" s="112" t="str">
        <f t="shared" si="92"/>
        <v>C</v>
      </c>
      <c r="D124" s="113">
        <f t="shared" si="93"/>
        <v>0.87040000000000006</v>
      </c>
      <c r="E124" s="114">
        <f t="shared" si="94"/>
        <v>4168</v>
      </c>
      <c r="F124" s="115" t="str">
        <f t="shared" si="95"/>
        <v>순환51</v>
      </c>
      <c r="G124" s="116" t="str">
        <f t="shared" si="96"/>
        <v>71바5769</v>
      </c>
      <c r="H124" s="117">
        <f t="shared" si="97"/>
        <v>1</v>
      </c>
      <c r="I124" s="118">
        <f t="shared" si="98"/>
        <v>823.71600000000001</v>
      </c>
      <c r="J124" s="119">
        <f t="shared" si="99"/>
        <v>3.2885186905806989E-2</v>
      </c>
      <c r="K124" s="119">
        <f t="shared" si="100"/>
        <v>0.36185094983993998</v>
      </c>
      <c r="L124" s="119">
        <f t="shared" si="101"/>
        <v>0.17845956616115263</v>
      </c>
      <c r="M124" s="120">
        <f t="shared" si="102"/>
        <v>9.0079999999999991</v>
      </c>
      <c r="N124" s="121">
        <f t="shared" si="103"/>
        <v>0</v>
      </c>
      <c r="O124" s="121">
        <f t="shared" si="104"/>
        <v>1.6996149158205012</v>
      </c>
      <c r="P124" s="235">
        <f t="shared" si="105"/>
        <v>3</v>
      </c>
      <c r="Q124" s="236">
        <f t="shared" si="106"/>
        <v>0</v>
      </c>
      <c r="R124" s="236">
        <f t="shared" si="107"/>
        <v>14</v>
      </c>
      <c r="T124">
        <v>534</v>
      </c>
      <c r="U124">
        <v>4168</v>
      </c>
      <c r="V124" t="s">
        <v>821</v>
      </c>
      <c r="W124">
        <v>823.71600000000001</v>
      </c>
      <c r="X124">
        <v>378.608</v>
      </c>
      <c r="Y124">
        <v>2.1760000000000002</v>
      </c>
      <c r="Z124">
        <v>9.0079999999999991</v>
      </c>
      <c r="AA124">
        <v>69.169653999999994</v>
      </c>
      <c r="AB124">
        <v>2.2746569999999999</v>
      </c>
      <c r="AC124">
        <v>25.029105000000001</v>
      </c>
      <c r="AD124" s="1">
        <v>147</v>
      </c>
      <c r="AE124">
        <v>0</v>
      </c>
      <c r="AF124">
        <v>14</v>
      </c>
      <c r="AG124">
        <v>55</v>
      </c>
      <c r="AH124">
        <v>11.908632000000001</v>
      </c>
      <c r="AI124">
        <v>0</v>
      </c>
      <c r="AJ124">
        <v>0</v>
      </c>
      <c r="AK124">
        <v>3</v>
      </c>
      <c r="AL124">
        <v>109</v>
      </c>
      <c r="AM124" t="s">
        <v>822</v>
      </c>
      <c r="AN124" t="s">
        <v>823</v>
      </c>
      <c r="AO124">
        <v>823.71600000000001</v>
      </c>
      <c r="AR124" t="s">
        <v>120</v>
      </c>
      <c r="AS124" t="s">
        <v>131</v>
      </c>
      <c r="AT124" t="s">
        <v>687</v>
      </c>
      <c r="AU124" t="s">
        <v>821</v>
      </c>
      <c r="AV124" t="s">
        <v>48</v>
      </c>
      <c r="AW124">
        <v>1</v>
      </c>
      <c r="BB124">
        <v>0.87040000000000006</v>
      </c>
      <c r="BC124" t="s">
        <v>69</v>
      </c>
      <c r="BF124" t="s">
        <v>120</v>
      </c>
      <c r="BG124" t="s">
        <v>131</v>
      </c>
      <c r="BH124" t="s">
        <v>821</v>
      </c>
      <c r="BI124">
        <v>4168</v>
      </c>
      <c r="BJ124">
        <v>1</v>
      </c>
      <c r="BK124" t="s">
        <v>687</v>
      </c>
      <c r="BL124" t="s">
        <v>185</v>
      </c>
      <c r="BM124">
        <v>0.87040000000000006</v>
      </c>
      <c r="BN124" t="s">
        <v>69</v>
      </c>
      <c r="BO124" t="s">
        <v>188</v>
      </c>
      <c r="BP124">
        <v>823.71600000000001</v>
      </c>
    </row>
    <row r="125" spans="1:68" ht="16.5">
      <c r="A125" s="127" t="str">
        <f t="shared" si="90"/>
        <v>해성운수</v>
      </c>
      <c r="B125" s="128" t="str">
        <f t="shared" si="91"/>
        <v>정재경</v>
      </c>
      <c r="C125" s="129" t="str">
        <f t="shared" si="92"/>
        <v>B</v>
      </c>
      <c r="D125" s="130">
        <f t="shared" si="93"/>
        <v>0.90356261808796967</v>
      </c>
      <c r="E125" s="131">
        <f t="shared" si="94"/>
        <v>4942</v>
      </c>
      <c r="F125" s="132" t="str">
        <f t="shared" si="95"/>
        <v>564</v>
      </c>
      <c r="G125" s="133" t="str">
        <f t="shared" si="96"/>
        <v>71바5775</v>
      </c>
      <c r="H125" s="134">
        <f t="shared" si="97"/>
        <v>2</v>
      </c>
      <c r="I125" s="135">
        <f t="shared" si="98"/>
        <v>1334.856</v>
      </c>
      <c r="J125" s="136">
        <f t="shared" si="99"/>
        <v>5.959463549487768E-2</v>
      </c>
      <c r="K125" s="136">
        <f t="shared" si="100"/>
        <v>0.42773960832473207</v>
      </c>
      <c r="L125" s="136">
        <f t="shared" si="101"/>
        <v>0.27718345649268533</v>
      </c>
      <c r="M125" s="137">
        <f t="shared" si="102"/>
        <v>7.7060000000000004</v>
      </c>
      <c r="N125" s="138">
        <f t="shared" si="103"/>
        <v>7.4914447700725778E-2</v>
      </c>
      <c r="O125" s="138">
        <f t="shared" si="104"/>
        <v>1.4982889540145155</v>
      </c>
      <c r="P125" s="233">
        <f t="shared" si="105"/>
        <v>64</v>
      </c>
      <c r="Q125" s="234">
        <f t="shared" si="106"/>
        <v>1</v>
      </c>
      <c r="R125" s="234">
        <f t="shared" si="107"/>
        <v>20</v>
      </c>
      <c r="T125">
        <v>534</v>
      </c>
      <c r="U125">
        <v>4942</v>
      </c>
      <c r="V125" t="s">
        <v>516</v>
      </c>
      <c r="W125">
        <v>1334.856</v>
      </c>
      <c r="X125">
        <v>367.97300000000001</v>
      </c>
      <c r="Y125">
        <v>3.6280000000000001</v>
      </c>
      <c r="Z125">
        <v>7.7060000000000004</v>
      </c>
      <c r="AA125">
        <v>143.067139</v>
      </c>
      <c r="AB125">
        <v>8.5260339999999992</v>
      </c>
      <c r="AC125">
        <v>61.195481999999998</v>
      </c>
      <c r="AD125" s="1">
        <v>370</v>
      </c>
      <c r="AE125">
        <v>1</v>
      </c>
      <c r="AF125">
        <v>20</v>
      </c>
      <c r="AG125">
        <v>83</v>
      </c>
      <c r="AH125">
        <v>9.3302759999999996</v>
      </c>
      <c r="AI125">
        <v>168.1</v>
      </c>
      <c r="AJ125">
        <v>0</v>
      </c>
      <c r="AK125">
        <v>64</v>
      </c>
      <c r="AL125">
        <v>10628</v>
      </c>
      <c r="AM125" t="s">
        <v>517</v>
      </c>
      <c r="AN125" t="s">
        <v>824</v>
      </c>
      <c r="AO125">
        <v>1283.4690000000001</v>
      </c>
      <c r="AR125" t="s">
        <v>120</v>
      </c>
      <c r="AS125" t="s">
        <v>126</v>
      </c>
      <c r="AT125" t="s">
        <v>271</v>
      </c>
      <c r="AU125" t="s">
        <v>516</v>
      </c>
      <c r="AV125" t="s">
        <v>205</v>
      </c>
      <c r="AW125">
        <v>2</v>
      </c>
      <c r="BB125">
        <v>0.90356261808796967</v>
      </c>
      <c r="BC125" t="s">
        <v>68</v>
      </c>
      <c r="BF125" t="s">
        <v>120</v>
      </c>
      <c r="BG125" t="s">
        <v>126</v>
      </c>
      <c r="BH125" t="s">
        <v>516</v>
      </c>
      <c r="BI125">
        <v>4942</v>
      </c>
      <c r="BJ125">
        <v>2</v>
      </c>
      <c r="BK125" t="s">
        <v>271</v>
      </c>
      <c r="BL125" t="s">
        <v>291</v>
      </c>
      <c r="BM125">
        <v>0.90356261808796967</v>
      </c>
      <c r="BN125" t="s">
        <v>68</v>
      </c>
      <c r="BO125" t="s">
        <v>186</v>
      </c>
      <c r="BP125">
        <v>1334.856</v>
      </c>
    </row>
    <row r="126" spans="1:68" ht="16.5">
      <c r="A126" s="110" t="str">
        <f t="shared" si="90"/>
        <v>해성운수</v>
      </c>
      <c r="B126" s="111" t="str">
        <f t="shared" si="91"/>
        <v>정형찬</v>
      </c>
      <c r="C126" s="112" t="str">
        <f t="shared" si="92"/>
        <v>D</v>
      </c>
      <c r="D126" s="113">
        <f t="shared" si="93"/>
        <v>0.80753282980478469</v>
      </c>
      <c r="E126" s="114">
        <f t="shared" si="94"/>
        <v>2138</v>
      </c>
      <c r="F126" s="115" t="str">
        <f t="shared" si="95"/>
        <v>514-1</v>
      </c>
      <c r="G126" s="116" t="str">
        <f t="shared" si="96"/>
        <v>71바5753</v>
      </c>
      <c r="H126" s="117">
        <f t="shared" si="97"/>
        <v>4</v>
      </c>
      <c r="I126" s="118">
        <f t="shared" si="98"/>
        <v>1742.1690000000001</v>
      </c>
      <c r="J126" s="119">
        <f t="shared" si="99"/>
        <v>1.9610075141981542E-2</v>
      </c>
      <c r="K126" s="119">
        <f t="shared" si="100"/>
        <v>0.33794902308200442</v>
      </c>
      <c r="L126" s="119">
        <f t="shared" si="101"/>
        <v>6.6583666682164588E-2</v>
      </c>
      <c r="M126" s="120">
        <f t="shared" si="102"/>
        <v>7.6440000000000001</v>
      </c>
      <c r="N126" s="121">
        <f t="shared" si="103"/>
        <v>0</v>
      </c>
      <c r="O126" s="121">
        <f t="shared" si="104"/>
        <v>2.0663896556533836</v>
      </c>
      <c r="P126" s="235">
        <f t="shared" si="105"/>
        <v>6</v>
      </c>
      <c r="Q126" s="236">
        <f t="shared" si="106"/>
        <v>0</v>
      </c>
      <c r="R126" s="236">
        <f t="shared" si="107"/>
        <v>36</v>
      </c>
      <c r="T126">
        <v>534</v>
      </c>
      <c r="U126">
        <v>2138</v>
      </c>
      <c r="V126" t="s">
        <v>518</v>
      </c>
      <c r="W126">
        <v>1742.1690000000001</v>
      </c>
      <c r="X126">
        <v>798.09799999999996</v>
      </c>
      <c r="Y126">
        <v>2.1829999999999998</v>
      </c>
      <c r="Z126">
        <v>7.6440000000000001</v>
      </c>
      <c r="AA126">
        <v>130.683538</v>
      </c>
      <c r="AB126">
        <v>2.5627140000000002</v>
      </c>
      <c r="AC126">
        <v>44.164374000000002</v>
      </c>
      <c r="AD126" s="1">
        <v>116</v>
      </c>
      <c r="AE126">
        <v>0</v>
      </c>
      <c r="AF126">
        <v>36</v>
      </c>
      <c r="AG126">
        <v>77</v>
      </c>
      <c r="AH126">
        <v>13.331204</v>
      </c>
      <c r="AI126">
        <v>37.799999999999997</v>
      </c>
      <c r="AJ126">
        <v>0</v>
      </c>
      <c r="AK126">
        <v>6</v>
      </c>
      <c r="AL126">
        <v>387</v>
      </c>
      <c r="AM126" t="s">
        <v>519</v>
      </c>
      <c r="AN126" t="s">
        <v>825</v>
      </c>
      <c r="AO126">
        <v>1314.7429999999999</v>
      </c>
      <c r="AR126" t="s">
        <v>120</v>
      </c>
      <c r="AS126" t="s">
        <v>122</v>
      </c>
      <c r="AT126" t="s">
        <v>248</v>
      </c>
      <c r="AU126" t="s">
        <v>518</v>
      </c>
      <c r="AV126" t="s">
        <v>231</v>
      </c>
      <c r="AW126">
        <v>4</v>
      </c>
      <c r="BB126">
        <v>0.80753282980478469</v>
      </c>
      <c r="BC126" t="s">
        <v>67</v>
      </c>
      <c r="BF126" t="s">
        <v>120</v>
      </c>
      <c r="BG126" t="s">
        <v>122</v>
      </c>
      <c r="BH126" t="s">
        <v>518</v>
      </c>
      <c r="BI126">
        <v>2138</v>
      </c>
      <c r="BJ126">
        <v>4</v>
      </c>
      <c r="BK126" t="s">
        <v>248</v>
      </c>
      <c r="BL126" t="s">
        <v>247</v>
      </c>
      <c r="BM126">
        <v>0.80753282980478469</v>
      </c>
      <c r="BN126" t="s">
        <v>67</v>
      </c>
      <c r="BO126" t="s">
        <v>190</v>
      </c>
      <c r="BP126">
        <v>1742.1690000000001</v>
      </c>
    </row>
    <row r="127" spans="1:68" ht="16.5">
      <c r="A127" s="127" t="str">
        <f t="shared" si="90"/>
        <v>해성운수</v>
      </c>
      <c r="B127" s="128" t="str">
        <f t="shared" si="91"/>
        <v>정호근</v>
      </c>
      <c r="C127" s="129" t="str">
        <f t="shared" si="92"/>
        <v>F</v>
      </c>
      <c r="D127" s="130">
        <f t="shared" si="93"/>
        <v>0.74407961532350653</v>
      </c>
      <c r="E127" s="131">
        <f t="shared" si="94"/>
        <v>7578</v>
      </c>
      <c r="F127" s="132" t="str">
        <f t="shared" si="95"/>
        <v>557</v>
      </c>
      <c r="G127" s="133" t="str">
        <f t="shared" si="96"/>
        <v>70바3888</v>
      </c>
      <c r="H127" s="134">
        <f t="shared" si="97"/>
        <v>4</v>
      </c>
      <c r="I127" s="135">
        <f t="shared" si="98"/>
        <v>1667.895</v>
      </c>
      <c r="J127" s="136">
        <f t="shared" si="99"/>
        <v>1.6478005532541504E-2</v>
      </c>
      <c r="K127" s="136">
        <f t="shared" si="100"/>
        <v>0.56687964392667145</v>
      </c>
      <c r="L127" s="136">
        <f t="shared" si="101"/>
        <v>0.25421264528042831</v>
      </c>
      <c r="M127" s="137">
        <f t="shared" si="102"/>
        <v>14.188000000000001</v>
      </c>
      <c r="N127" s="138">
        <f t="shared" si="103"/>
        <v>5.9955812566138758E-2</v>
      </c>
      <c r="O127" s="138">
        <f t="shared" si="104"/>
        <v>1.3789836890211915</v>
      </c>
      <c r="P127" s="233">
        <f t="shared" si="105"/>
        <v>320</v>
      </c>
      <c r="Q127" s="234">
        <f t="shared" si="106"/>
        <v>1</v>
      </c>
      <c r="R127" s="234">
        <f t="shared" si="107"/>
        <v>23</v>
      </c>
      <c r="T127">
        <v>534</v>
      </c>
      <c r="U127">
        <v>7578</v>
      </c>
      <c r="V127" t="s">
        <v>520</v>
      </c>
      <c r="W127">
        <v>1667.895</v>
      </c>
      <c r="X127">
        <v>560.59900000000005</v>
      </c>
      <c r="Y127">
        <v>2.9750000000000001</v>
      </c>
      <c r="Z127">
        <v>14.188000000000001</v>
      </c>
      <c r="AA127">
        <v>210.919701</v>
      </c>
      <c r="AB127">
        <v>3.475536</v>
      </c>
      <c r="AC127">
        <v>119.566085</v>
      </c>
      <c r="AD127" s="1">
        <v>424</v>
      </c>
      <c r="AE127">
        <v>1</v>
      </c>
      <c r="AF127">
        <v>23</v>
      </c>
      <c r="AG127">
        <v>69</v>
      </c>
      <c r="AH127">
        <v>7.9077250000000001</v>
      </c>
      <c r="AI127">
        <v>42.3</v>
      </c>
      <c r="AJ127">
        <v>0</v>
      </c>
      <c r="AK127">
        <v>320</v>
      </c>
      <c r="AL127">
        <v>107659</v>
      </c>
      <c r="AM127" t="s">
        <v>521</v>
      </c>
      <c r="AN127" t="s">
        <v>826</v>
      </c>
      <c r="AO127">
        <v>1432.0429999999999</v>
      </c>
      <c r="AR127" t="s">
        <v>120</v>
      </c>
      <c r="AS127" t="s">
        <v>124</v>
      </c>
      <c r="AT127" t="s">
        <v>259</v>
      </c>
      <c r="AU127" t="s">
        <v>520</v>
      </c>
      <c r="AV127" t="s">
        <v>205</v>
      </c>
      <c r="AW127">
        <v>4</v>
      </c>
      <c r="BB127">
        <v>0.74407961532350653</v>
      </c>
      <c r="BC127" t="s">
        <v>70</v>
      </c>
      <c r="BF127" t="s">
        <v>120</v>
      </c>
      <c r="BG127" t="s">
        <v>124</v>
      </c>
      <c r="BH127" t="s">
        <v>520</v>
      </c>
      <c r="BI127">
        <v>7578</v>
      </c>
      <c r="BJ127">
        <v>4</v>
      </c>
      <c r="BK127" t="s">
        <v>259</v>
      </c>
      <c r="BL127" t="s">
        <v>258</v>
      </c>
      <c r="BM127">
        <v>0.74407961532350653</v>
      </c>
      <c r="BN127" t="s">
        <v>70</v>
      </c>
      <c r="BO127" t="s">
        <v>203</v>
      </c>
      <c r="BP127">
        <v>1667.895</v>
      </c>
    </row>
    <row r="128" spans="1:68" ht="16.5">
      <c r="A128" s="110" t="str">
        <f t="shared" si="90"/>
        <v>해성운수</v>
      </c>
      <c r="B128" s="111" t="str">
        <f t="shared" si="91"/>
        <v>조경현</v>
      </c>
      <c r="C128" s="112" t="str">
        <f t="shared" si="92"/>
        <v>F</v>
      </c>
      <c r="D128" s="113">
        <f t="shared" si="93"/>
        <v>0.75718702602832089</v>
      </c>
      <c r="E128" s="114">
        <f t="shared" si="94"/>
        <v>4669</v>
      </c>
      <c r="F128" s="115" t="str">
        <f t="shared" si="95"/>
        <v>514-1</v>
      </c>
      <c r="G128" s="116" t="str">
        <f t="shared" si="96"/>
        <v>71바5788</v>
      </c>
      <c r="H128" s="117">
        <f t="shared" si="97"/>
        <v>2</v>
      </c>
      <c r="I128" s="118">
        <f t="shared" si="98"/>
        <v>501.53399999999999</v>
      </c>
      <c r="J128" s="119">
        <f t="shared" si="99"/>
        <v>1.0429969110168724E-2</v>
      </c>
      <c r="K128" s="119">
        <f t="shared" si="100"/>
        <v>0.38617588079687187</v>
      </c>
      <c r="L128" s="119">
        <f t="shared" si="101"/>
        <v>0.20935769060522319</v>
      </c>
      <c r="M128" s="120">
        <f t="shared" si="102"/>
        <v>11.433</v>
      </c>
      <c r="N128" s="121">
        <f t="shared" si="103"/>
        <v>0</v>
      </c>
      <c r="O128" s="121">
        <f t="shared" si="104"/>
        <v>3.3896007050369468</v>
      </c>
      <c r="P128" s="235">
        <f t="shared" si="105"/>
        <v>0</v>
      </c>
      <c r="Q128" s="236">
        <f t="shared" si="106"/>
        <v>0</v>
      </c>
      <c r="R128" s="236">
        <f t="shared" si="107"/>
        <v>17</v>
      </c>
      <c r="T128">
        <v>534</v>
      </c>
      <c r="U128">
        <v>4669</v>
      </c>
      <c r="V128" t="s">
        <v>827</v>
      </c>
      <c r="W128">
        <v>501.53399999999999</v>
      </c>
      <c r="X128">
        <v>240.12700000000001</v>
      </c>
      <c r="Y128">
        <v>2.089</v>
      </c>
      <c r="Z128">
        <v>11.433</v>
      </c>
      <c r="AA128">
        <v>38.082759000000003</v>
      </c>
      <c r="AB128">
        <v>0.397202</v>
      </c>
      <c r="AC128">
        <v>14.706643</v>
      </c>
      <c r="AD128" s="1">
        <v>105</v>
      </c>
      <c r="AE128">
        <v>0</v>
      </c>
      <c r="AF128">
        <v>17</v>
      </c>
      <c r="AG128">
        <v>74</v>
      </c>
      <c r="AH128">
        <v>13.169581000000001</v>
      </c>
      <c r="AI128">
        <v>29.9</v>
      </c>
      <c r="AJ128">
        <v>0</v>
      </c>
      <c r="AK128">
        <v>0</v>
      </c>
      <c r="AL128">
        <v>0</v>
      </c>
      <c r="AM128" t="s">
        <v>828</v>
      </c>
      <c r="AN128" t="s">
        <v>829</v>
      </c>
      <c r="AO128">
        <v>407.36</v>
      </c>
      <c r="AR128" t="s">
        <v>120</v>
      </c>
      <c r="AS128" t="s">
        <v>122</v>
      </c>
      <c r="AT128" t="s">
        <v>650</v>
      </c>
      <c r="AU128" t="s">
        <v>827</v>
      </c>
      <c r="AV128" t="s">
        <v>48</v>
      </c>
      <c r="AW128">
        <v>2</v>
      </c>
      <c r="BB128">
        <v>0.75718702602832089</v>
      </c>
      <c r="BC128" t="s">
        <v>70</v>
      </c>
      <c r="BF128" t="s">
        <v>120</v>
      </c>
      <c r="BG128" t="s">
        <v>122</v>
      </c>
      <c r="BH128" t="s">
        <v>827</v>
      </c>
      <c r="BI128">
        <v>4669</v>
      </c>
      <c r="BJ128">
        <v>2</v>
      </c>
      <c r="BK128" t="s">
        <v>650</v>
      </c>
      <c r="BL128" t="s">
        <v>251</v>
      </c>
      <c r="BM128">
        <v>0.75718702602832089</v>
      </c>
      <c r="BN128" t="s">
        <v>70</v>
      </c>
      <c r="BO128" t="s">
        <v>203</v>
      </c>
      <c r="BP128">
        <v>501.53399999999999</v>
      </c>
    </row>
    <row r="129" spans="1:68" ht="16.5">
      <c r="A129" s="127" t="str">
        <f t="shared" si="90"/>
        <v>해성운수</v>
      </c>
      <c r="B129" s="128" t="str">
        <f t="shared" si="91"/>
        <v>조규선</v>
      </c>
      <c r="C129" s="129" t="str">
        <f t="shared" si="92"/>
        <v>B</v>
      </c>
      <c r="D129" s="130">
        <f t="shared" si="93"/>
        <v>0.92695652173913057</v>
      </c>
      <c r="E129" s="131">
        <f t="shared" si="94"/>
        <v>6546</v>
      </c>
      <c r="F129" s="132" t="str">
        <f t="shared" si="95"/>
        <v>24</v>
      </c>
      <c r="G129" s="133" t="str">
        <f t="shared" si="96"/>
        <v>70바3880</v>
      </c>
      <c r="H129" s="134">
        <f t="shared" si="97"/>
        <v>1</v>
      </c>
      <c r="I129" s="135">
        <f t="shared" si="98"/>
        <v>2285.6480000000001</v>
      </c>
      <c r="J129" s="136">
        <f t="shared" si="99"/>
        <v>6.6626412954114813E-3</v>
      </c>
      <c r="K129" s="136">
        <f t="shared" si="100"/>
        <v>0.36903466435934212</v>
      </c>
      <c r="L129" s="136">
        <f t="shared" si="101"/>
        <v>0.20519345061006769</v>
      </c>
      <c r="M129" s="137">
        <f t="shared" si="102"/>
        <v>15.541</v>
      </c>
      <c r="N129" s="138">
        <f t="shared" si="103"/>
        <v>0.38958323683933715</v>
      </c>
      <c r="O129" s="138">
        <f t="shared" si="104"/>
        <v>10.908330631501441</v>
      </c>
      <c r="P129" s="233">
        <f t="shared" si="105"/>
        <v>1</v>
      </c>
      <c r="Q129" s="234">
        <f t="shared" si="106"/>
        <v>9</v>
      </c>
      <c r="R129" s="234">
        <f t="shared" si="107"/>
        <v>252</v>
      </c>
      <c r="T129">
        <v>534</v>
      </c>
      <c r="U129">
        <v>6546</v>
      </c>
      <c r="V129" t="s">
        <v>522</v>
      </c>
      <c r="W129">
        <v>2310.1610000000001</v>
      </c>
      <c r="X129">
        <v>1083.423</v>
      </c>
      <c r="Y129">
        <v>2.1320000000000001</v>
      </c>
      <c r="Z129">
        <v>15.541</v>
      </c>
      <c r="AA129">
        <v>145.581603</v>
      </c>
      <c r="AB129">
        <v>0.96995799999999999</v>
      </c>
      <c r="AC129">
        <v>53.724657999999998</v>
      </c>
      <c r="AD129" s="1">
        <v>469</v>
      </c>
      <c r="AE129">
        <v>9</v>
      </c>
      <c r="AF129">
        <v>252</v>
      </c>
      <c r="AG129">
        <v>83</v>
      </c>
      <c r="AH129">
        <v>15.868494999999999</v>
      </c>
      <c r="AI129">
        <v>96.8</v>
      </c>
      <c r="AJ129">
        <v>0</v>
      </c>
      <c r="AK129">
        <v>1</v>
      </c>
      <c r="AL129">
        <v>20</v>
      </c>
      <c r="AM129" t="s">
        <v>523</v>
      </c>
      <c r="AN129" t="s">
        <v>830</v>
      </c>
      <c r="AO129">
        <v>2285.6480000000001</v>
      </c>
      <c r="AR129" t="s">
        <v>120</v>
      </c>
      <c r="AS129" t="s">
        <v>121</v>
      </c>
      <c r="AT129" t="s">
        <v>240</v>
      </c>
      <c r="AU129" t="s">
        <v>522</v>
      </c>
      <c r="AV129" t="s">
        <v>48</v>
      </c>
      <c r="AW129">
        <v>1</v>
      </c>
      <c r="BB129">
        <v>0.92695652173913057</v>
      </c>
      <c r="BC129" t="s">
        <v>68</v>
      </c>
      <c r="BF129" t="s">
        <v>120</v>
      </c>
      <c r="BG129" t="s">
        <v>121</v>
      </c>
      <c r="BH129" t="s">
        <v>522</v>
      </c>
      <c r="BI129">
        <v>6546</v>
      </c>
      <c r="BJ129">
        <v>1</v>
      </c>
      <c r="BK129" t="s">
        <v>240</v>
      </c>
      <c r="BL129" t="s">
        <v>185</v>
      </c>
      <c r="BM129">
        <v>0.92695652173913057</v>
      </c>
      <c r="BN129" t="s">
        <v>68</v>
      </c>
      <c r="BO129" t="s">
        <v>186</v>
      </c>
      <c r="BP129">
        <v>2285.6480000000001</v>
      </c>
    </row>
    <row r="130" spans="1:68" ht="16.5">
      <c r="A130" s="110" t="str">
        <f t="shared" si="90"/>
        <v>해성운수</v>
      </c>
      <c r="B130" s="111" t="str">
        <f t="shared" si="91"/>
        <v>조길수</v>
      </c>
      <c r="C130" s="112" t="str">
        <f t="shared" si="92"/>
        <v>C</v>
      </c>
      <c r="D130" s="113">
        <f t="shared" si="93"/>
        <v>0.87502237566179475</v>
      </c>
      <c r="E130" s="114">
        <f t="shared" si="94"/>
        <v>6571</v>
      </c>
      <c r="F130" s="115" t="str">
        <f t="shared" si="95"/>
        <v>593</v>
      </c>
      <c r="G130" s="116" t="str">
        <f t="shared" si="96"/>
        <v>71바5794</v>
      </c>
      <c r="H130" s="117">
        <f t="shared" si="97"/>
        <v>7</v>
      </c>
      <c r="I130" s="118">
        <f t="shared" si="98"/>
        <v>1473.5640000000001</v>
      </c>
      <c r="J130" s="119">
        <f t="shared" si="99"/>
        <v>1.2179756062712774E-2</v>
      </c>
      <c r="K130" s="119">
        <f t="shared" si="100"/>
        <v>0.36010858256662631</v>
      </c>
      <c r="L130" s="119">
        <f t="shared" si="101"/>
        <v>0.1805147248439837</v>
      </c>
      <c r="M130" s="120">
        <f t="shared" si="102"/>
        <v>8.77</v>
      </c>
      <c r="N130" s="121">
        <f t="shared" si="103"/>
        <v>0.27145071405110327</v>
      </c>
      <c r="O130" s="121">
        <f t="shared" si="104"/>
        <v>2.9859578545621361</v>
      </c>
      <c r="P130" s="235">
        <f t="shared" si="105"/>
        <v>9</v>
      </c>
      <c r="Q130" s="236">
        <f t="shared" si="106"/>
        <v>4</v>
      </c>
      <c r="R130" s="236">
        <f t="shared" si="107"/>
        <v>44</v>
      </c>
      <c r="T130">
        <v>534</v>
      </c>
      <c r="U130">
        <v>6571</v>
      </c>
      <c r="V130" t="s">
        <v>831</v>
      </c>
      <c r="W130">
        <v>1473.5640000000001</v>
      </c>
      <c r="X130">
        <v>762.88800000000003</v>
      </c>
      <c r="Y130">
        <v>1.9319999999999999</v>
      </c>
      <c r="Z130">
        <v>8.77</v>
      </c>
      <c r="AA130">
        <v>126.429872</v>
      </c>
      <c r="AB130">
        <v>1.5398849999999999</v>
      </c>
      <c r="AC130">
        <v>45.528481999999997</v>
      </c>
      <c r="AD130" s="1">
        <v>266</v>
      </c>
      <c r="AE130">
        <v>4</v>
      </c>
      <c r="AF130">
        <v>44</v>
      </c>
      <c r="AG130">
        <v>61</v>
      </c>
      <c r="AH130">
        <v>11.655188000000001</v>
      </c>
      <c r="AI130">
        <v>0</v>
      </c>
      <c r="AJ130">
        <v>0</v>
      </c>
      <c r="AK130">
        <v>9</v>
      </c>
      <c r="AL130">
        <v>2586</v>
      </c>
      <c r="AM130" t="s">
        <v>832</v>
      </c>
      <c r="AN130" t="s">
        <v>833</v>
      </c>
      <c r="AO130">
        <v>325.53500000000003</v>
      </c>
      <c r="AR130" t="s">
        <v>120</v>
      </c>
      <c r="AS130" t="s">
        <v>130</v>
      </c>
      <c r="AT130" t="s">
        <v>289</v>
      </c>
      <c r="AU130" t="s">
        <v>831</v>
      </c>
      <c r="AV130" t="s">
        <v>48</v>
      </c>
      <c r="AW130">
        <v>7</v>
      </c>
      <c r="BB130">
        <v>0.87502237566179475</v>
      </c>
      <c r="BC130" t="s">
        <v>69</v>
      </c>
      <c r="BF130" t="s">
        <v>120</v>
      </c>
      <c r="BG130" t="s">
        <v>130</v>
      </c>
      <c r="BH130" t="s">
        <v>831</v>
      </c>
      <c r="BI130">
        <v>6571</v>
      </c>
      <c r="BJ130">
        <v>7</v>
      </c>
      <c r="BK130" t="s">
        <v>289</v>
      </c>
      <c r="BL130" t="s">
        <v>283</v>
      </c>
      <c r="BM130">
        <v>0.87502237566179475</v>
      </c>
      <c r="BN130" t="s">
        <v>69</v>
      </c>
      <c r="BO130" t="s">
        <v>188</v>
      </c>
      <c r="BP130">
        <v>1473.5640000000001</v>
      </c>
    </row>
    <row r="131" spans="1:68" ht="16.5">
      <c r="A131" s="127" t="str">
        <f t="shared" si="90"/>
        <v>해성운수</v>
      </c>
      <c r="B131" s="128" t="str">
        <f t="shared" si="91"/>
        <v>조병구</v>
      </c>
      <c r="C131" s="129" t="str">
        <f t="shared" si="92"/>
        <v>F</v>
      </c>
      <c r="D131" s="130">
        <f t="shared" si="93"/>
        <v>0.70444282057921959</v>
      </c>
      <c r="E131" s="131">
        <f t="shared" si="94"/>
        <v>7172</v>
      </c>
      <c r="F131" s="132" t="str">
        <f t="shared" si="95"/>
        <v>564</v>
      </c>
      <c r="G131" s="133" t="str">
        <f t="shared" si="96"/>
        <v>71바5772</v>
      </c>
      <c r="H131" s="134">
        <f t="shared" si="97"/>
        <v>6</v>
      </c>
      <c r="I131" s="135">
        <f t="shared" si="98"/>
        <v>1275.9639999999999</v>
      </c>
      <c r="J131" s="136">
        <f t="shared" si="99"/>
        <v>7.8953927797191195E-2</v>
      </c>
      <c r="K131" s="136">
        <f t="shared" si="100"/>
        <v>0.39498714980090621</v>
      </c>
      <c r="L131" s="136">
        <f t="shared" si="101"/>
        <v>0.19984889855826654</v>
      </c>
      <c r="M131" s="137">
        <f t="shared" si="102"/>
        <v>9.2910000000000004</v>
      </c>
      <c r="N131" s="138">
        <f t="shared" si="103"/>
        <v>1.0188375220617509</v>
      </c>
      <c r="O131" s="138">
        <f t="shared" si="104"/>
        <v>0.9404654049800778</v>
      </c>
      <c r="P131" s="233">
        <f t="shared" si="105"/>
        <v>73</v>
      </c>
      <c r="Q131" s="234">
        <f t="shared" si="106"/>
        <v>13</v>
      </c>
      <c r="R131" s="234">
        <f t="shared" si="107"/>
        <v>12</v>
      </c>
      <c r="T131">
        <v>534</v>
      </c>
      <c r="U131">
        <v>7172</v>
      </c>
      <c r="V131" t="s">
        <v>524</v>
      </c>
      <c r="W131">
        <v>1275.9639999999999</v>
      </c>
      <c r="X131">
        <v>436.50099999999998</v>
      </c>
      <c r="Y131">
        <v>2.923</v>
      </c>
      <c r="Z131">
        <v>9.2910000000000004</v>
      </c>
      <c r="AA131">
        <v>131.70379600000001</v>
      </c>
      <c r="AB131">
        <v>10.398531999999999</v>
      </c>
      <c r="AC131">
        <v>52.021307</v>
      </c>
      <c r="AD131" s="1">
        <v>255</v>
      </c>
      <c r="AE131">
        <v>13</v>
      </c>
      <c r="AF131">
        <v>12</v>
      </c>
      <c r="AG131">
        <v>67</v>
      </c>
      <c r="AH131">
        <v>9.6881330000000005</v>
      </c>
      <c r="AI131">
        <v>21.1</v>
      </c>
      <c r="AJ131">
        <v>0</v>
      </c>
      <c r="AK131">
        <v>73</v>
      </c>
      <c r="AL131">
        <v>14954</v>
      </c>
      <c r="AM131" t="s">
        <v>525</v>
      </c>
      <c r="AN131" t="s">
        <v>834</v>
      </c>
      <c r="AO131">
        <v>384.04700000000003</v>
      </c>
      <c r="AR131" t="s">
        <v>120</v>
      </c>
      <c r="AS131" t="s">
        <v>126</v>
      </c>
      <c r="AT131" t="s">
        <v>269</v>
      </c>
      <c r="AU131" t="s">
        <v>524</v>
      </c>
      <c r="AV131" t="s">
        <v>205</v>
      </c>
      <c r="AW131">
        <v>6</v>
      </c>
      <c r="BB131">
        <v>0.70444282057921959</v>
      </c>
      <c r="BC131" t="s">
        <v>70</v>
      </c>
      <c r="BF131" t="s">
        <v>120</v>
      </c>
      <c r="BG131" t="s">
        <v>126</v>
      </c>
      <c r="BH131" t="s">
        <v>524</v>
      </c>
      <c r="BI131">
        <v>7172</v>
      </c>
      <c r="BJ131">
        <v>6</v>
      </c>
      <c r="BK131" t="s">
        <v>269</v>
      </c>
      <c r="BL131" t="s">
        <v>275</v>
      </c>
      <c r="BM131">
        <v>0.70444282057921959</v>
      </c>
      <c r="BN131" t="s">
        <v>70</v>
      </c>
      <c r="BO131" t="s">
        <v>203</v>
      </c>
      <c r="BP131">
        <v>1275.9639999999999</v>
      </c>
    </row>
    <row r="132" spans="1:68" ht="16.5">
      <c r="A132" s="110" t="str">
        <f t="shared" si="90"/>
        <v>해성운수</v>
      </c>
      <c r="B132" s="111" t="str">
        <f t="shared" si="91"/>
        <v>조부기</v>
      </c>
      <c r="C132" s="112" t="str">
        <f t="shared" si="92"/>
        <v>F</v>
      </c>
      <c r="D132" s="113">
        <f t="shared" si="93"/>
        <v>0.7130158560926807</v>
      </c>
      <c r="E132" s="114">
        <f t="shared" si="94"/>
        <v>6959</v>
      </c>
      <c r="F132" s="115" t="str">
        <f t="shared" si="95"/>
        <v>564-1</v>
      </c>
      <c r="G132" s="116" t="str">
        <f t="shared" si="96"/>
        <v>71바5800</v>
      </c>
      <c r="H132" s="117">
        <f t="shared" si="97"/>
        <v>6</v>
      </c>
      <c r="I132" s="118">
        <f t="shared" si="98"/>
        <v>1211.817</v>
      </c>
      <c r="J132" s="119">
        <f t="shared" si="99"/>
        <v>5.3742299581974913E-2</v>
      </c>
      <c r="K132" s="119">
        <f t="shared" si="100"/>
        <v>0.47076897635085863</v>
      </c>
      <c r="L132" s="119">
        <f t="shared" si="101"/>
        <v>0.21125301922650036</v>
      </c>
      <c r="M132" s="120">
        <f t="shared" si="102"/>
        <v>8.4450000000000003</v>
      </c>
      <c r="N132" s="121">
        <f t="shared" si="103"/>
        <v>0</v>
      </c>
      <c r="O132" s="121">
        <f t="shared" si="104"/>
        <v>0.99024771046477278</v>
      </c>
      <c r="P132" s="235">
        <f t="shared" si="105"/>
        <v>149</v>
      </c>
      <c r="Q132" s="236">
        <f t="shared" si="106"/>
        <v>0</v>
      </c>
      <c r="R132" s="236">
        <f t="shared" si="107"/>
        <v>12</v>
      </c>
      <c r="T132">
        <v>534</v>
      </c>
      <c r="U132">
        <v>6959</v>
      </c>
      <c r="V132" t="s">
        <v>526</v>
      </c>
      <c r="W132">
        <v>1211.818</v>
      </c>
      <c r="X132">
        <v>406.48599999999999</v>
      </c>
      <c r="Y132">
        <v>2.9809999999999999</v>
      </c>
      <c r="Z132">
        <v>8.4450000000000003</v>
      </c>
      <c r="AA132">
        <v>141.559685</v>
      </c>
      <c r="AB132">
        <v>7.6077430000000001</v>
      </c>
      <c r="AC132">
        <v>66.641908000000001</v>
      </c>
      <c r="AD132" s="1">
        <v>256</v>
      </c>
      <c r="AE132">
        <v>0</v>
      </c>
      <c r="AF132">
        <v>12</v>
      </c>
      <c r="AG132">
        <v>75</v>
      </c>
      <c r="AH132">
        <v>8.560473</v>
      </c>
      <c r="AI132">
        <v>97.5</v>
      </c>
      <c r="AJ132">
        <v>0</v>
      </c>
      <c r="AK132">
        <v>149</v>
      </c>
      <c r="AL132">
        <v>64298</v>
      </c>
      <c r="AM132" t="s">
        <v>527</v>
      </c>
      <c r="AN132" t="s">
        <v>835</v>
      </c>
      <c r="AO132">
        <v>450.596</v>
      </c>
      <c r="AR132" t="s">
        <v>120</v>
      </c>
      <c r="AS132" t="s">
        <v>127</v>
      </c>
      <c r="AT132" t="s">
        <v>274</v>
      </c>
      <c r="AU132" t="s">
        <v>526</v>
      </c>
      <c r="AV132" t="s">
        <v>205</v>
      </c>
      <c r="AW132">
        <v>6</v>
      </c>
      <c r="BB132">
        <v>0.7130158560926807</v>
      </c>
      <c r="BC132" t="s">
        <v>70</v>
      </c>
      <c r="BF132" t="s">
        <v>120</v>
      </c>
      <c r="BG132" t="s">
        <v>127</v>
      </c>
      <c r="BH132" t="s">
        <v>526</v>
      </c>
      <c r="BI132">
        <v>6959</v>
      </c>
      <c r="BJ132">
        <v>6</v>
      </c>
      <c r="BK132" t="s">
        <v>274</v>
      </c>
      <c r="BL132" t="s">
        <v>275</v>
      </c>
      <c r="BM132">
        <v>0.7130158560926807</v>
      </c>
      <c r="BN132" t="s">
        <v>70</v>
      </c>
      <c r="BO132" t="s">
        <v>203</v>
      </c>
      <c r="BP132">
        <v>1211.817</v>
      </c>
    </row>
    <row r="133" spans="1:68" ht="16.5">
      <c r="A133" s="127" t="str">
        <f t="shared" si="90"/>
        <v>해성운수</v>
      </c>
      <c r="B133" s="128" t="str">
        <f t="shared" si="91"/>
        <v>조상원</v>
      </c>
      <c r="C133" s="129" t="str">
        <f t="shared" si="92"/>
        <v>F</v>
      </c>
      <c r="D133" s="130">
        <f t="shared" si="93"/>
        <v>0.76629068801960787</v>
      </c>
      <c r="E133" s="131">
        <f t="shared" si="94"/>
        <v>5262</v>
      </c>
      <c r="F133" s="132" t="str">
        <f t="shared" si="95"/>
        <v>514-1</v>
      </c>
      <c r="G133" s="133" t="str">
        <f t="shared" si="96"/>
        <v>71바5754</v>
      </c>
      <c r="H133" s="134">
        <f t="shared" si="97"/>
        <v>3</v>
      </c>
      <c r="I133" s="135">
        <f t="shared" si="98"/>
        <v>1472.0260000000001</v>
      </c>
      <c r="J133" s="136">
        <f t="shared" si="99"/>
        <v>5.0379036146645404E-3</v>
      </c>
      <c r="K133" s="136">
        <f t="shared" si="100"/>
        <v>0.33571591672408957</v>
      </c>
      <c r="L133" s="136">
        <f t="shared" si="101"/>
        <v>4.7553507886409614E-2</v>
      </c>
      <c r="M133" s="137">
        <f t="shared" si="102"/>
        <v>7.8109999999999999</v>
      </c>
      <c r="N133" s="138">
        <f t="shared" si="103"/>
        <v>0.13586716538974175</v>
      </c>
      <c r="O133" s="138">
        <f t="shared" si="104"/>
        <v>4.0080813789973817</v>
      </c>
      <c r="P133" s="233">
        <f t="shared" si="105"/>
        <v>3</v>
      </c>
      <c r="Q133" s="234">
        <f t="shared" si="106"/>
        <v>2</v>
      </c>
      <c r="R133" s="234">
        <f t="shared" si="107"/>
        <v>59</v>
      </c>
      <c r="T133">
        <v>534</v>
      </c>
      <c r="U133">
        <v>5262</v>
      </c>
      <c r="V133" t="s">
        <v>528</v>
      </c>
      <c r="W133">
        <v>1472.0260000000001</v>
      </c>
      <c r="X133">
        <v>706.82</v>
      </c>
      <c r="Y133">
        <v>2.0830000000000002</v>
      </c>
      <c r="Z133">
        <v>7.8109999999999999</v>
      </c>
      <c r="AA133">
        <v>111.092439</v>
      </c>
      <c r="AB133">
        <v>0.55967299999999998</v>
      </c>
      <c r="AC133">
        <v>37.295499999999997</v>
      </c>
      <c r="AD133" s="1">
        <v>70</v>
      </c>
      <c r="AE133">
        <v>2</v>
      </c>
      <c r="AF133">
        <v>59</v>
      </c>
      <c r="AG133">
        <v>71</v>
      </c>
      <c r="AH133">
        <v>13.25046</v>
      </c>
      <c r="AI133">
        <v>53.5</v>
      </c>
      <c r="AJ133">
        <v>0</v>
      </c>
      <c r="AK133">
        <v>3</v>
      </c>
      <c r="AL133">
        <v>417</v>
      </c>
      <c r="AM133" t="s">
        <v>529</v>
      </c>
      <c r="AN133" t="s">
        <v>836</v>
      </c>
      <c r="AO133">
        <v>1041.691</v>
      </c>
      <c r="AR133" t="s">
        <v>120</v>
      </c>
      <c r="AS133" t="s">
        <v>122</v>
      </c>
      <c r="AT133" t="s">
        <v>249</v>
      </c>
      <c r="AU133" t="s">
        <v>528</v>
      </c>
      <c r="AV133" t="s">
        <v>231</v>
      </c>
      <c r="AW133">
        <v>3</v>
      </c>
      <c r="BB133">
        <v>0.76629068801960787</v>
      </c>
      <c r="BC133" t="s">
        <v>70</v>
      </c>
      <c r="BF133" t="s">
        <v>120</v>
      </c>
      <c r="BG133" t="s">
        <v>122</v>
      </c>
      <c r="BH133" t="s">
        <v>528</v>
      </c>
      <c r="BI133">
        <v>5262</v>
      </c>
      <c r="BJ133">
        <v>3</v>
      </c>
      <c r="BK133" t="s">
        <v>249</v>
      </c>
      <c r="BL133" t="s">
        <v>247</v>
      </c>
      <c r="BM133">
        <v>0.76629068801960787</v>
      </c>
      <c r="BN133" t="s">
        <v>70</v>
      </c>
      <c r="BO133" t="s">
        <v>203</v>
      </c>
      <c r="BP133">
        <v>1472.0260000000001</v>
      </c>
    </row>
    <row r="134" spans="1:68" ht="16.5">
      <c r="A134" s="110" t="str">
        <f t="shared" si="90"/>
        <v>해성운수</v>
      </c>
      <c r="B134" s="111" t="str">
        <f t="shared" si="91"/>
        <v>조성길</v>
      </c>
      <c r="C134" s="112" t="str">
        <f t="shared" si="92"/>
        <v>D</v>
      </c>
      <c r="D134" s="113">
        <f t="shared" si="93"/>
        <v>0.82418181818181824</v>
      </c>
      <c r="E134" s="114">
        <f t="shared" si="94"/>
        <v>881</v>
      </c>
      <c r="F134" s="115" t="str">
        <f t="shared" si="95"/>
        <v>579</v>
      </c>
      <c r="G134" s="116" t="str">
        <f t="shared" si="96"/>
        <v>71바5777</v>
      </c>
      <c r="H134" s="117">
        <f t="shared" si="97"/>
        <v>1</v>
      </c>
      <c r="I134" s="118">
        <f t="shared" si="98"/>
        <v>735.22799999999995</v>
      </c>
      <c r="J134" s="119">
        <f t="shared" si="99"/>
        <v>1.4301606887797131E-2</v>
      </c>
      <c r="K134" s="119">
        <f t="shared" si="100"/>
        <v>0.40521381159729003</v>
      </c>
      <c r="L134" s="119">
        <f t="shared" si="101"/>
        <v>0.40395632375263185</v>
      </c>
      <c r="M134" s="120">
        <f t="shared" si="102"/>
        <v>3.355</v>
      </c>
      <c r="N134" s="121">
        <f t="shared" si="103"/>
        <v>0</v>
      </c>
      <c r="O134" s="121">
        <f t="shared" si="104"/>
        <v>0.6800611510987068</v>
      </c>
      <c r="P134" s="235">
        <f t="shared" si="105"/>
        <v>18</v>
      </c>
      <c r="Q134" s="236">
        <f t="shared" si="106"/>
        <v>0</v>
      </c>
      <c r="R134" s="236">
        <f t="shared" si="107"/>
        <v>5</v>
      </c>
      <c r="T134">
        <v>534</v>
      </c>
      <c r="U134">
        <v>881</v>
      </c>
      <c r="V134" t="s">
        <v>530</v>
      </c>
      <c r="W134">
        <v>735.22799999999995</v>
      </c>
      <c r="X134">
        <v>162.18600000000001</v>
      </c>
      <c r="Y134">
        <v>4.5330000000000004</v>
      </c>
      <c r="Z134">
        <v>3.355</v>
      </c>
      <c r="AA134">
        <v>69.494148999999993</v>
      </c>
      <c r="AB134">
        <v>0.99387800000000004</v>
      </c>
      <c r="AC134">
        <v>28.159988999999999</v>
      </c>
      <c r="AD134" s="1">
        <v>297</v>
      </c>
      <c r="AE134">
        <v>0</v>
      </c>
      <c r="AF134">
        <v>5</v>
      </c>
      <c r="AG134">
        <v>66</v>
      </c>
      <c r="AH134">
        <v>10.57971</v>
      </c>
      <c r="AI134">
        <v>3.2</v>
      </c>
      <c r="AJ134">
        <v>0</v>
      </c>
      <c r="AK134">
        <v>18</v>
      </c>
      <c r="AL134">
        <v>18538</v>
      </c>
      <c r="AM134" t="s">
        <v>531</v>
      </c>
      <c r="AN134" t="s">
        <v>837</v>
      </c>
      <c r="AO134">
        <v>735.22799999999995</v>
      </c>
      <c r="AR134" t="s">
        <v>120</v>
      </c>
      <c r="AS134" t="s">
        <v>129</v>
      </c>
      <c r="AT134" t="s">
        <v>278</v>
      </c>
      <c r="AU134" t="s">
        <v>530</v>
      </c>
      <c r="AV134" t="s">
        <v>205</v>
      </c>
      <c r="AW134">
        <v>1</v>
      </c>
      <c r="BB134">
        <v>0.82418181818181824</v>
      </c>
      <c r="BC134" t="s">
        <v>67</v>
      </c>
      <c r="BF134" t="s">
        <v>120</v>
      </c>
      <c r="BG134" t="s">
        <v>129</v>
      </c>
      <c r="BH134" t="s">
        <v>530</v>
      </c>
      <c r="BI134">
        <v>881</v>
      </c>
      <c r="BJ134">
        <v>1</v>
      </c>
      <c r="BK134" t="s">
        <v>278</v>
      </c>
      <c r="BL134" t="s">
        <v>185</v>
      </c>
      <c r="BM134">
        <v>0.82418181818181824</v>
      </c>
      <c r="BN134" t="s">
        <v>67</v>
      </c>
      <c r="BO134" t="s">
        <v>190</v>
      </c>
      <c r="BP134">
        <v>735.22799999999995</v>
      </c>
    </row>
    <row r="135" spans="1:68" ht="16.5">
      <c r="A135" s="127" t="str">
        <f t="shared" si="90"/>
        <v>해성운수</v>
      </c>
      <c r="B135" s="128" t="str">
        <f t="shared" si="91"/>
        <v>조성필</v>
      </c>
      <c r="C135" s="129" t="str">
        <f t="shared" si="92"/>
        <v>C</v>
      </c>
      <c r="D135" s="130">
        <f t="shared" si="93"/>
        <v>0.89983005844988206</v>
      </c>
      <c r="E135" s="131">
        <f t="shared" si="94"/>
        <v>2320</v>
      </c>
      <c r="F135" s="132" t="str">
        <f t="shared" si="95"/>
        <v>564</v>
      </c>
      <c r="G135" s="133" t="str">
        <f t="shared" si="96"/>
        <v>71바5773</v>
      </c>
      <c r="H135" s="134">
        <f t="shared" si="97"/>
        <v>3</v>
      </c>
      <c r="I135" s="135">
        <f t="shared" si="98"/>
        <v>1323.2529999999999</v>
      </c>
      <c r="J135" s="136">
        <f t="shared" si="99"/>
        <v>3.1211271304751761E-2</v>
      </c>
      <c r="K135" s="136">
        <f t="shared" si="100"/>
        <v>0.44897048790862809</v>
      </c>
      <c r="L135" s="136">
        <f t="shared" si="101"/>
        <v>0.13980697568794478</v>
      </c>
      <c r="M135" s="137">
        <f t="shared" si="102"/>
        <v>9.5909999999999993</v>
      </c>
      <c r="N135" s="138">
        <f t="shared" si="103"/>
        <v>1.4358554259842979</v>
      </c>
      <c r="O135" s="138">
        <f t="shared" si="104"/>
        <v>4.9877083218401923</v>
      </c>
      <c r="P135" s="233">
        <f t="shared" si="105"/>
        <v>73</v>
      </c>
      <c r="Q135" s="234">
        <f t="shared" si="106"/>
        <v>19</v>
      </c>
      <c r="R135" s="234">
        <f t="shared" si="107"/>
        <v>66</v>
      </c>
      <c r="T135">
        <v>534</v>
      </c>
      <c r="U135">
        <v>2320</v>
      </c>
      <c r="V135" t="s">
        <v>532</v>
      </c>
      <c r="W135">
        <v>1323.2529999999999</v>
      </c>
      <c r="X135">
        <v>414.10399999999998</v>
      </c>
      <c r="Y135">
        <v>3.1949999999999998</v>
      </c>
      <c r="Z135">
        <v>9.5909999999999993</v>
      </c>
      <c r="AA135">
        <v>133.99463800000001</v>
      </c>
      <c r="AB135">
        <v>4.1821429999999999</v>
      </c>
      <c r="AC135">
        <v>60.159638000000001</v>
      </c>
      <c r="AD135" s="1">
        <v>185</v>
      </c>
      <c r="AE135">
        <v>19</v>
      </c>
      <c r="AF135">
        <v>66</v>
      </c>
      <c r="AG135">
        <v>88</v>
      </c>
      <c r="AH135">
        <v>9.8754170000000006</v>
      </c>
      <c r="AI135">
        <v>121.8</v>
      </c>
      <c r="AJ135">
        <v>7.4</v>
      </c>
      <c r="AK135">
        <v>73</v>
      </c>
      <c r="AL135">
        <v>9393</v>
      </c>
      <c r="AM135" t="s">
        <v>533</v>
      </c>
      <c r="AN135" t="s">
        <v>838</v>
      </c>
      <c r="AO135">
        <v>869.697</v>
      </c>
      <c r="AR135" t="s">
        <v>120</v>
      </c>
      <c r="AS135" t="s">
        <v>126</v>
      </c>
      <c r="AT135" t="s">
        <v>270</v>
      </c>
      <c r="AU135" t="s">
        <v>532</v>
      </c>
      <c r="AV135" t="s">
        <v>205</v>
      </c>
      <c r="AW135">
        <v>3</v>
      </c>
      <c r="BB135">
        <v>0.89983005844988206</v>
      </c>
      <c r="BC135" t="s">
        <v>69</v>
      </c>
      <c r="BF135" t="s">
        <v>120</v>
      </c>
      <c r="BG135" t="s">
        <v>126</v>
      </c>
      <c r="BH135" t="s">
        <v>532</v>
      </c>
      <c r="BI135">
        <v>2320</v>
      </c>
      <c r="BJ135">
        <v>3</v>
      </c>
      <c r="BK135" t="s">
        <v>270</v>
      </c>
      <c r="BL135" t="s">
        <v>291</v>
      </c>
      <c r="BM135">
        <v>0.89983005844988206</v>
      </c>
      <c r="BN135" t="s">
        <v>69</v>
      </c>
      <c r="BO135" t="s">
        <v>188</v>
      </c>
      <c r="BP135">
        <v>1323.2529999999999</v>
      </c>
    </row>
    <row r="136" spans="1:68" ht="16.5">
      <c r="A136" s="110" t="str">
        <f t="shared" si="90"/>
        <v>해성운수</v>
      </c>
      <c r="B136" s="111" t="str">
        <f t="shared" si="91"/>
        <v>조용식</v>
      </c>
      <c r="C136" s="112" t="str">
        <f t="shared" si="92"/>
        <v>D</v>
      </c>
      <c r="D136" s="113">
        <f t="shared" si="93"/>
        <v>0.82857142857142851</v>
      </c>
      <c r="E136" s="114">
        <f t="shared" si="94"/>
        <v>2800</v>
      </c>
      <c r="F136" s="115" t="str">
        <f t="shared" si="95"/>
        <v>593</v>
      </c>
      <c r="G136" s="116" t="str">
        <f t="shared" si="96"/>
        <v>71바5779</v>
      </c>
      <c r="H136" s="117">
        <f t="shared" si="97"/>
        <v>1</v>
      </c>
      <c r="I136" s="118">
        <f t="shared" si="98"/>
        <v>1158.8789999999999</v>
      </c>
      <c r="J136" s="119">
        <f t="shared" si="99"/>
        <v>1.3707250058466061E-2</v>
      </c>
      <c r="K136" s="119">
        <f t="shared" si="100"/>
        <v>0.36916858709021272</v>
      </c>
      <c r="L136" s="119">
        <f t="shared" si="101"/>
        <v>0.18207250282384962</v>
      </c>
      <c r="M136" s="120">
        <f t="shared" si="102"/>
        <v>10.417</v>
      </c>
      <c r="N136" s="121">
        <f t="shared" si="103"/>
        <v>0</v>
      </c>
      <c r="O136" s="121">
        <f t="shared" si="104"/>
        <v>1.0354834283820831</v>
      </c>
      <c r="P136" s="235">
        <f t="shared" si="105"/>
        <v>5</v>
      </c>
      <c r="Q136" s="236">
        <f t="shared" si="106"/>
        <v>0</v>
      </c>
      <c r="R136" s="236">
        <f t="shared" si="107"/>
        <v>12</v>
      </c>
      <c r="T136">
        <v>534</v>
      </c>
      <c r="U136">
        <v>2800</v>
      </c>
      <c r="V136" t="s">
        <v>534</v>
      </c>
      <c r="W136">
        <v>1158.8789999999999</v>
      </c>
      <c r="X136">
        <v>665.99599999999998</v>
      </c>
      <c r="Y136">
        <v>1.74</v>
      </c>
      <c r="Z136">
        <v>10.417</v>
      </c>
      <c r="AA136">
        <v>98.522970999999998</v>
      </c>
      <c r="AB136">
        <v>1.350479</v>
      </c>
      <c r="AC136">
        <v>36.371586000000001</v>
      </c>
      <c r="AD136" s="1">
        <v>211</v>
      </c>
      <c r="AE136">
        <v>0</v>
      </c>
      <c r="AF136">
        <v>12</v>
      </c>
      <c r="AG136">
        <v>54</v>
      </c>
      <c r="AH136">
        <v>11.762525</v>
      </c>
      <c r="AI136">
        <v>0</v>
      </c>
      <c r="AJ136">
        <v>0</v>
      </c>
      <c r="AK136">
        <v>5</v>
      </c>
      <c r="AL136">
        <v>446</v>
      </c>
      <c r="AM136" t="s">
        <v>535</v>
      </c>
      <c r="AN136" t="s">
        <v>839</v>
      </c>
      <c r="AO136">
        <v>1158.8789999999999</v>
      </c>
      <c r="AR136" t="s">
        <v>120</v>
      </c>
      <c r="AS136" t="s">
        <v>130</v>
      </c>
      <c r="AT136" t="s">
        <v>286</v>
      </c>
      <c r="AU136" t="s">
        <v>534</v>
      </c>
      <c r="AV136" t="s">
        <v>48</v>
      </c>
      <c r="AW136">
        <v>1</v>
      </c>
      <c r="BB136">
        <v>0.82857142857142851</v>
      </c>
      <c r="BC136" t="s">
        <v>67</v>
      </c>
      <c r="BF136" t="s">
        <v>120</v>
      </c>
      <c r="BG136" t="s">
        <v>130</v>
      </c>
      <c r="BH136" t="s">
        <v>534</v>
      </c>
      <c r="BI136">
        <v>2800</v>
      </c>
      <c r="BJ136">
        <v>1</v>
      </c>
      <c r="BK136" t="s">
        <v>286</v>
      </c>
      <c r="BL136" t="s">
        <v>185</v>
      </c>
      <c r="BM136">
        <v>0.82857142857142851</v>
      </c>
      <c r="BN136" t="s">
        <v>67</v>
      </c>
      <c r="BO136" t="s">
        <v>190</v>
      </c>
      <c r="BP136">
        <v>1158.8789999999999</v>
      </c>
    </row>
    <row r="137" spans="1:68" ht="16.5">
      <c r="A137" s="127" t="str">
        <f t="shared" si="90"/>
        <v>해성운수</v>
      </c>
      <c r="B137" s="128" t="str">
        <f t="shared" si="91"/>
        <v>조철상</v>
      </c>
      <c r="C137" s="129" t="str">
        <f t="shared" si="92"/>
        <v>B</v>
      </c>
      <c r="D137" s="130">
        <f t="shared" si="93"/>
        <v>0.94221785843374051</v>
      </c>
      <c r="E137" s="131">
        <f t="shared" si="94"/>
        <v>6791</v>
      </c>
      <c r="F137" s="132" t="str">
        <f t="shared" si="95"/>
        <v>24</v>
      </c>
      <c r="G137" s="133" t="str">
        <f t="shared" si="96"/>
        <v>70바3857</v>
      </c>
      <c r="H137" s="134">
        <f t="shared" si="97"/>
        <v>2</v>
      </c>
      <c r="I137" s="135">
        <f t="shared" si="98"/>
        <v>2251.2150000000001</v>
      </c>
      <c r="J137" s="136">
        <f t="shared" si="99"/>
        <v>1.6224922113838476E-2</v>
      </c>
      <c r="K137" s="136">
        <f t="shared" si="100"/>
        <v>0.3682709403791401</v>
      </c>
      <c r="L137" s="136">
        <f t="shared" si="101"/>
        <v>0.22965376474481555</v>
      </c>
      <c r="M137" s="137">
        <f t="shared" si="102"/>
        <v>15.215999999999999</v>
      </c>
      <c r="N137" s="138">
        <f t="shared" si="103"/>
        <v>0.35536365917959856</v>
      </c>
      <c r="O137" s="138">
        <f t="shared" si="104"/>
        <v>13.814762250606893</v>
      </c>
      <c r="P137" s="233">
        <f t="shared" si="105"/>
        <v>9</v>
      </c>
      <c r="Q137" s="234">
        <f t="shared" si="106"/>
        <v>8</v>
      </c>
      <c r="R137" s="234">
        <f t="shared" si="107"/>
        <v>311</v>
      </c>
      <c r="T137">
        <v>534</v>
      </c>
      <c r="U137">
        <v>6791</v>
      </c>
      <c r="V137" t="s">
        <v>536</v>
      </c>
      <c r="W137">
        <v>2251.2150000000001</v>
      </c>
      <c r="X137">
        <v>961.20100000000002</v>
      </c>
      <c r="Y137">
        <v>2.3420000000000001</v>
      </c>
      <c r="Z137">
        <v>15.215999999999999</v>
      </c>
      <c r="AA137">
        <v>144.32217199999999</v>
      </c>
      <c r="AB137">
        <v>2.3416160000000001</v>
      </c>
      <c r="AC137">
        <v>53.149661999999999</v>
      </c>
      <c r="AD137" s="1">
        <v>517</v>
      </c>
      <c r="AE137">
        <v>8</v>
      </c>
      <c r="AF137">
        <v>311</v>
      </c>
      <c r="AG137">
        <v>85</v>
      </c>
      <c r="AH137">
        <v>15.598538</v>
      </c>
      <c r="AI137">
        <v>578.20000000000005</v>
      </c>
      <c r="AJ137">
        <v>59.9</v>
      </c>
      <c r="AK137">
        <v>9</v>
      </c>
      <c r="AL137">
        <v>1703</v>
      </c>
      <c r="AM137" t="s">
        <v>537</v>
      </c>
      <c r="AN137" t="s">
        <v>840</v>
      </c>
      <c r="AO137">
        <v>2135.3530000000001</v>
      </c>
      <c r="AR137" t="s">
        <v>120</v>
      </c>
      <c r="AS137" t="s">
        <v>121</v>
      </c>
      <c r="AT137" t="s">
        <v>217</v>
      </c>
      <c r="AU137" t="s">
        <v>536</v>
      </c>
      <c r="AV137" t="s">
        <v>48</v>
      </c>
      <c r="AW137">
        <v>2</v>
      </c>
      <c r="BB137">
        <v>0.94221785843374051</v>
      </c>
      <c r="BC137" t="s">
        <v>68</v>
      </c>
      <c r="BF137" t="s">
        <v>120</v>
      </c>
      <c r="BG137" t="s">
        <v>121</v>
      </c>
      <c r="BH137" t="s">
        <v>536</v>
      </c>
      <c r="BI137">
        <v>6791</v>
      </c>
      <c r="BJ137">
        <v>2</v>
      </c>
      <c r="BK137" t="s">
        <v>217</v>
      </c>
      <c r="BL137" t="s">
        <v>221</v>
      </c>
      <c r="BM137">
        <v>0.94221785843374051</v>
      </c>
      <c r="BN137" t="s">
        <v>68</v>
      </c>
      <c r="BO137" t="s">
        <v>186</v>
      </c>
      <c r="BP137">
        <v>2251.2150000000001</v>
      </c>
    </row>
    <row r="138" spans="1:68" ht="16.5">
      <c r="A138" s="110" t="str">
        <f t="shared" si="90"/>
        <v>해성운수</v>
      </c>
      <c r="B138" s="111" t="str">
        <f t="shared" si="91"/>
        <v>진영일</v>
      </c>
      <c r="C138" s="112" t="str">
        <f t="shared" si="92"/>
        <v>B</v>
      </c>
      <c r="D138" s="113">
        <f t="shared" si="93"/>
        <v>0.93260869565217397</v>
      </c>
      <c r="E138" s="114">
        <f t="shared" si="94"/>
        <v>5031</v>
      </c>
      <c r="F138" s="115" t="str">
        <f t="shared" si="95"/>
        <v>24</v>
      </c>
      <c r="G138" s="116" t="str">
        <f t="shared" si="96"/>
        <v>70바3861</v>
      </c>
      <c r="H138" s="117">
        <f t="shared" si="97"/>
        <v>1</v>
      </c>
      <c r="I138" s="118">
        <f t="shared" si="98"/>
        <v>2512.3049999999998</v>
      </c>
      <c r="J138" s="119">
        <f t="shared" si="99"/>
        <v>2.0782362108629871E-2</v>
      </c>
      <c r="K138" s="119">
        <f t="shared" si="100"/>
        <v>0.38669034624025106</v>
      </c>
      <c r="L138" s="119">
        <f t="shared" si="101"/>
        <v>0.23922254662550926</v>
      </c>
      <c r="M138" s="120">
        <f t="shared" si="102"/>
        <v>14.696999999999999</v>
      </c>
      <c r="N138" s="121">
        <f t="shared" si="103"/>
        <v>0.35823675867380755</v>
      </c>
      <c r="O138" s="121">
        <f t="shared" si="104"/>
        <v>3.0251104065788192</v>
      </c>
      <c r="P138" s="235">
        <f t="shared" si="105"/>
        <v>8</v>
      </c>
      <c r="Q138" s="236">
        <f t="shared" si="106"/>
        <v>9</v>
      </c>
      <c r="R138" s="236">
        <f t="shared" si="107"/>
        <v>76</v>
      </c>
      <c r="T138">
        <v>534</v>
      </c>
      <c r="U138">
        <v>5031</v>
      </c>
      <c r="V138" t="s">
        <v>538</v>
      </c>
      <c r="W138">
        <v>2512.3049999999998</v>
      </c>
      <c r="X138">
        <v>1171.3389999999999</v>
      </c>
      <c r="Y138">
        <v>2.145</v>
      </c>
      <c r="Z138">
        <v>14.696999999999999</v>
      </c>
      <c r="AA138">
        <v>163.98549800000001</v>
      </c>
      <c r="AB138">
        <v>3.4080059999999999</v>
      </c>
      <c r="AC138">
        <v>63.411608999999999</v>
      </c>
      <c r="AD138" s="1">
        <v>601</v>
      </c>
      <c r="AE138">
        <v>9</v>
      </c>
      <c r="AF138">
        <v>76</v>
      </c>
      <c r="AG138">
        <v>71</v>
      </c>
      <c r="AH138">
        <v>15.320287</v>
      </c>
      <c r="AI138">
        <v>170.1</v>
      </c>
      <c r="AJ138">
        <v>0</v>
      </c>
      <c r="AK138">
        <v>8</v>
      </c>
      <c r="AL138">
        <v>2277</v>
      </c>
      <c r="AM138" t="s">
        <v>539</v>
      </c>
      <c r="AN138" t="s">
        <v>841</v>
      </c>
      <c r="AO138">
        <v>2512.3049999999998</v>
      </c>
      <c r="AR138" t="s">
        <v>120</v>
      </c>
      <c r="AS138" t="s">
        <v>121</v>
      </c>
      <c r="AT138" t="s">
        <v>223</v>
      </c>
      <c r="AU138" t="s">
        <v>538</v>
      </c>
      <c r="AV138" t="s">
        <v>48</v>
      </c>
      <c r="AW138">
        <v>1</v>
      </c>
      <c r="BB138">
        <v>0.93260869565217397</v>
      </c>
      <c r="BC138" t="s">
        <v>68</v>
      </c>
      <c r="BF138" t="s">
        <v>120</v>
      </c>
      <c r="BG138" t="s">
        <v>121</v>
      </c>
      <c r="BH138" t="s">
        <v>538</v>
      </c>
      <c r="BI138">
        <v>5031</v>
      </c>
      <c r="BJ138">
        <v>1</v>
      </c>
      <c r="BK138" t="s">
        <v>223</v>
      </c>
      <c r="BL138" t="s">
        <v>185</v>
      </c>
      <c r="BM138">
        <v>0.93260869565217397</v>
      </c>
      <c r="BN138" t="s">
        <v>68</v>
      </c>
      <c r="BO138" t="s">
        <v>186</v>
      </c>
      <c r="BP138">
        <v>2512.3049999999998</v>
      </c>
    </row>
    <row r="139" spans="1:68" ht="16.5">
      <c r="A139" s="127" t="str">
        <f t="shared" si="90"/>
        <v>해성운수</v>
      </c>
      <c r="B139" s="128" t="str">
        <f t="shared" si="91"/>
        <v>채수강</v>
      </c>
      <c r="C139" s="129" t="str">
        <f t="shared" si="92"/>
        <v>B</v>
      </c>
      <c r="D139" s="130">
        <f t="shared" si="93"/>
        <v>0.93660189201576671</v>
      </c>
      <c r="E139" s="131">
        <f t="shared" si="94"/>
        <v>5782</v>
      </c>
      <c r="F139" s="132" t="str">
        <f t="shared" si="95"/>
        <v>24</v>
      </c>
      <c r="G139" s="133" t="str">
        <f t="shared" si="96"/>
        <v>70바3857</v>
      </c>
      <c r="H139" s="134">
        <f t="shared" si="97"/>
        <v>4</v>
      </c>
      <c r="I139" s="135">
        <f t="shared" si="98"/>
        <v>2603.5540000000001</v>
      </c>
      <c r="J139" s="136">
        <f t="shared" si="99"/>
        <v>3.3541182618166111E-2</v>
      </c>
      <c r="K139" s="136">
        <f t="shared" si="100"/>
        <v>0.3855270348242395</v>
      </c>
      <c r="L139" s="136">
        <f t="shared" si="101"/>
        <v>0.17975428971321508</v>
      </c>
      <c r="M139" s="137">
        <f t="shared" si="102"/>
        <v>14.821999999999999</v>
      </c>
      <c r="N139" s="138">
        <f t="shared" si="103"/>
        <v>0.30727229010805995</v>
      </c>
      <c r="O139" s="138">
        <f t="shared" si="104"/>
        <v>7.7202162889650072</v>
      </c>
      <c r="P139" s="233">
        <f t="shared" si="105"/>
        <v>30</v>
      </c>
      <c r="Q139" s="234">
        <f t="shared" si="106"/>
        <v>8</v>
      </c>
      <c r="R139" s="234">
        <f t="shared" si="107"/>
        <v>201</v>
      </c>
      <c r="T139">
        <v>534</v>
      </c>
      <c r="U139">
        <v>5782</v>
      </c>
      <c r="V139" t="s">
        <v>540</v>
      </c>
      <c r="W139">
        <v>2603.5540000000001</v>
      </c>
      <c r="X139">
        <v>1124.7349999999999</v>
      </c>
      <c r="Y139">
        <v>2.3149999999999999</v>
      </c>
      <c r="Z139">
        <v>14.821999999999999</v>
      </c>
      <c r="AA139">
        <v>180.166605</v>
      </c>
      <c r="AB139">
        <v>6.0430010000000003</v>
      </c>
      <c r="AC139">
        <v>69.459097</v>
      </c>
      <c r="AD139" s="1">
        <v>468</v>
      </c>
      <c r="AE139">
        <v>8</v>
      </c>
      <c r="AF139">
        <v>201</v>
      </c>
      <c r="AG139">
        <v>77</v>
      </c>
      <c r="AH139">
        <v>14.450813</v>
      </c>
      <c r="AI139">
        <v>247.1</v>
      </c>
      <c r="AJ139">
        <v>0</v>
      </c>
      <c r="AK139">
        <v>30</v>
      </c>
      <c r="AL139">
        <v>11428</v>
      </c>
      <c r="AM139" t="s">
        <v>541</v>
      </c>
      <c r="AN139" t="s">
        <v>842</v>
      </c>
      <c r="AO139">
        <v>2273.2570000000001</v>
      </c>
      <c r="AR139" t="s">
        <v>120</v>
      </c>
      <c r="AS139" t="s">
        <v>121</v>
      </c>
      <c r="AT139" t="s">
        <v>217</v>
      </c>
      <c r="AU139" t="s">
        <v>540</v>
      </c>
      <c r="AV139" t="s">
        <v>48</v>
      </c>
      <c r="AW139">
        <v>4</v>
      </c>
      <c r="BB139">
        <v>0.93660189201576671</v>
      </c>
      <c r="BC139" t="s">
        <v>68</v>
      </c>
      <c r="BF139" t="s">
        <v>120</v>
      </c>
      <c r="BG139" t="s">
        <v>121</v>
      </c>
      <c r="BH139" t="s">
        <v>540</v>
      </c>
      <c r="BI139">
        <v>5782</v>
      </c>
      <c r="BJ139">
        <v>4</v>
      </c>
      <c r="BK139" t="s">
        <v>217</v>
      </c>
      <c r="BL139" t="s">
        <v>243</v>
      </c>
      <c r="BM139">
        <v>0.93660189201576671</v>
      </c>
      <c r="BN139" t="s">
        <v>68</v>
      </c>
      <c r="BO139" t="s">
        <v>186</v>
      </c>
      <c r="BP139">
        <v>2603.5540000000001</v>
      </c>
    </row>
    <row r="140" spans="1:68" ht="16.5">
      <c r="A140" s="110" t="str">
        <f t="shared" si="90"/>
        <v>해성운수</v>
      </c>
      <c r="B140" s="111" t="str">
        <f t="shared" si="91"/>
        <v>최규현</v>
      </c>
      <c r="C140" s="112" t="str">
        <f t="shared" si="92"/>
        <v>D</v>
      </c>
      <c r="D140" s="113">
        <f t="shared" si="93"/>
        <v>0.82407254777460281</v>
      </c>
      <c r="E140" s="114">
        <f t="shared" si="94"/>
        <v>8383</v>
      </c>
      <c r="F140" s="115" t="str">
        <f t="shared" si="95"/>
        <v>24</v>
      </c>
      <c r="G140" s="116" t="str">
        <f t="shared" si="96"/>
        <v>70바3876</v>
      </c>
      <c r="H140" s="117">
        <f t="shared" si="97"/>
        <v>4</v>
      </c>
      <c r="I140" s="118">
        <f t="shared" si="98"/>
        <v>2280.174</v>
      </c>
      <c r="J140" s="119">
        <f t="shared" si="99"/>
        <v>2.0947924897267326E-2</v>
      </c>
      <c r="K140" s="119">
        <f t="shared" si="100"/>
        <v>0.4091320709048667</v>
      </c>
      <c r="L140" s="119">
        <f t="shared" si="101"/>
        <v>0.14911142746123762</v>
      </c>
      <c r="M140" s="120">
        <f t="shared" si="102"/>
        <v>17.173999999999999</v>
      </c>
      <c r="N140" s="121">
        <f t="shared" si="103"/>
        <v>0.4385630219448165</v>
      </c>
      <c r="O140" s="121">
        <f t="shared" si="104"/>
        <v>32.497519926110904</v>
      </c>
      <c r="P140" s="235">
        <f t="shared" si="105"/>
        <v>61</v>
      </c>
      <c r="Q140" s="236">
        <f t="shared" si="106"/>
        <v>10</v>
      </c>
      <c r="R140" s="236">
        <f t="shared" si="107"/>
        <v>741</v>
      </c>
      <c r="T140">
        <v>534</v>
      </c>
      <c r="U140">
        <v>8383</v>
      </c>
      <c r="V140" t="s">
        <v>542</v>
      </c>
      <c r="W140">
        <v>2280.174</v>
      </c>
      <c r="X140">
        <v>1255.704</v>
      </c>
      <c r="Y140">
        <v>1.8160000000000001</v>
      </c>
      <c r="Z140">
        <v>17.173999999999999</v>
      </c>
      <c r="AA140">
        <v>146.817454</v>
      </c>
      <c r="AB140">
        <v>3.0755210000000002</v>
      </c>
      <c r="AC140">
        <v>60.067729</v>
      </c>
      <c r="AD140" s="1">
        <v>340</v>
      </c>
      <c r="AE140">
        <v>10</v>
      </c>
      <c r="AF140">
        <v>741</v>
      </c>
      <c r="AG140">
        <v>93</v>
      </c>
      <c r="AH140">
        <v>15.530673</v>
      </c>
      <c r="AI140">
        <v>1299.2</v>
      </c>
      <c r="AJ140">
        <v>34.200000000000003</v>
      </c>
      <c r="AK140">
        <v>61</v>
      </c>
      <c r="AL140">
        <v>31772</v>
      </c>
      <c r="AM140" t="s">
        <v>543</v>
      </c>
      <c r="AN140" t="s">
        <v>843</v>
      </c>
      <c r="AO140">
        <v>1975.3150000000001</v>
      </c>
      <c r="AR140" t="s">
        <v>120</v>
      </c>
      <c r="AS140" t="s">
        <v>121</v>
      </c>
      <c r="AT140" t="s">
        <v>235</v>
      </c>
      <c r="AU140" t="s">
        <v>542</v>
      </c>
      <c r="AV140" t="s">
        <v>231</v>
      </c>
      <c r="AW140">
        <v>4</v>
      </c>
      <c r="BB140">
        <v>0.82407254777460281</v>
      </c>
      <c r="BC140" t="s">
        <v>67</v>
      </c>
      <c r="BF140" t="s">
        <v>120</v>
      </c>
      <c r="BG140" t="s">
        <v>121</v>
      </c>
      <c r="BH140" t="s">
        <v>542</v>
      </c>
      <c r="BI140">
        <v>8383</v>
      </c>
      <c r="BJ140">
        <v>4</v>
      </c>
      <c r="BK140" t="s">
        <v>235</v>
      </c>
      <c r="BL140" t="s">
        <v>240</v>
      </c>
      <c r="BM140">
        <v>0.82407254777460281</v>
      </c>
      <c r="BN140" t="s">
        <v>67</v>
      </c>
      <c r="BO140" t="s">
        <v>190</v>
      </c>
      <c r="BP140">
        <v>2280.174</v>
      </c>
    </row>
    <row r="141" spans="1:68" ht="16.5">
      <c r="A141" s="127" t="str">
        <f t="shared" si="90"/>
        <v>해성운수</v>
      </c>
      <c r="B141" s="128" t="str">
        <f t="shared" si="91"/>
        <v>최길엽</v>
      </c>
      <c r="C141" s="129" t="str">
        <f t="shared" si="92"/>
        <v>F</v>
      </c>
      <c r="D141" s="130">
        <f t="shared" si="93"/>
        <v>0.75957455482147651</v>
      </c>
      <c r="E141" s="131">
        <f t="shared" si="94"/>
        <v>5721</v>
      </c>
      <c r="F141" s="132" t="str">
        <f t="shared" si="95"/>
        <v>557</v>
      </c>
      <c r="G141" s="133" t="str">
        <f t="shared" si="96"/>
        <v>70바3888</v>
      </c>
      <c r="H141" s="134">
        <f t="shared" si="97"/>
        <v>4</v>
      </c>
      <c r="I141" s="135">
        <f t="shared" si="98"/>
        <v>1659.222</v>
      </c>
      <c r="J141" s="136">
        <f t="shared" si="99"/>
        <v>1.2937259304684619E-2</v>
      </c>
      <c r="K141" s="136">
        <f t="shared" si="100"/>
        <v>0.54930832730820223</v>
      </c>
      <c r="L141" s="136">
        <f t="shared" si="101"/>
        <v>0.22480415520044936</v>
      </c>
      <c r="M141" s="137">
        <f t="shared" si="102"/>
        <v>13.371</v>
      </c>
      <c r="N141" s="138">
        <f t="shared" si="103"/>
        <v>6.0269210509503852E-2</v>
      </c>
      <c r="O141" s="138">
        <f t="shared" si="104"/>
        <v>0.48215368407603082</v>
      </c>
      <c r="P141" s="233">
        <f t="shared" si="105"/>
        <v>301</v>
      </c>
      <c r="Q141" s="234">
        <f t="shared" si="106"/>
        <v>1</v>
      </c>
      <c r="R141" s="234">
        <f t="shared" si="107"/>
        <v>8</v>
      </c>
      <c r="T141">
        <v>534</v>
      </c>
      <c r="U141">
        <v>5721</v>
      </c>
      <c r="V141" t="s">
        <v>544</v>
      </c>
      <c r="W141">
        <v>1659.222</v>
      </c>
      <c r="X141">
        <v>547.47799999999995</v>
      </c>
      <c r="Y141">
        <v>3.0310000000000001</v>
      </c>
      <c r="Z141">
        <v>13.371</v>
      </c>
      <c r="AA141">
        <v>208.247198</v>
      </c>
      <c r="AB141">
        <v>2.6941480000000002</v>
      </c>
      <c r="AC141">
        <v>114.39192</v>
      </c>
      <c r="AD141" s="1">
        <v>373</v>
      </c>
      <c r="AE141">
        <v>1</v>
      </c>
      <c r="AF141">
        <v>8</v>
      </c>
      <c r="AG141">
        <v>69</v>
      </c>
      <c r="AH141">
        <v>7.9675589999999996</v>
      </c>
      <c r="AI141">
        <v>104.1</v>
      </c>
      <c r="AJ141">
        <v>0</v>
      </c>
      <c r="AK141">
        <v>301</v>
      </c>
      <c r="AL141">
        <v>95091</v>
      </c>
      <c r="AM141" t="s">
        <v>545</v>
      </c>
      <c r="AN141" t="s">
        <v>844</v>
      </c>
      <c r="AO141">
        <v>568.01</v>
      </c>
      <c r="AR141" t="s">
        <v>120</v>
      </c>
      <c r="AS141" t="s">
        <v>124</v>
      </c>
      <c r="AT141" t="s">
        <v>259</v>
      </c>
      <c r="AU141" t="s">
        <v>544</v>
      </c>
      <c r="AV141" t="s">
        <v>205</v>
      </c>
      <c r="AW141">
        <v>4</v>
      </c>
      <c r="BB141">
        <v>0.75957455482147651</v>
      </c>
      <c r="BC141" t="s">
        <v>70</v>
      </c>
      <c r="BF141" t="s">
        <v>120</v>
      </c>
      <c r="BG141" t="s">
        <v>124</v>
      </c>
      <c r="BH141" t="s">
        <v>544</v>
      </c>
      <c r="BI141">
        <v>5721</v>
      </c>
      <c r="BJ141">
        <v>4</v>
      </c>
      <c r="BK141" t="s">
        <v>259</v>
      </c>
      <c r="BL141" t="s">
        <v>261</v>
      </c>
      <c r="BM141">
        <v>0.75957455482147651</v>
      </c>
      <c r="BN141" t="s">
        <v>70</v>
      </c>
      <c r="BO141" t="s">
        <v>203</v>
      </c>
      <c r="BP141">
        <v>1659.222</v>
      </c>
    </row>
    <row r="142" spans="1:68" ht="16.5">
      <c r="A142" s="110" t="str">
        <f t="shared" si="90"/>
        <v>해성운수</v>
      </c>
      <c r="B142" s="111" t="str">
        <f t="shared" si="91"/>
        <v>최석규</v>
      </c>
      <c r="C142" s="112" t="str">
        <f t="shared" si="92"/>
        <v>C</v>
      </c>
      <c r="D142" s="113">
        <f t="shared" si="93"/>
        <v>0.85569231945337709</v>
      </c>
      <c r="E142" s="114">
        <f t="shared" si="94"/>
        <v>4567</v>
      </c>
      <c r="F142" s="115" t="str">
        <f t="shared" si="95"/>
        <v>24</v>
      </c>
      <c r="G142" s="116" t="str">
        <f t="shared" si="96"/>
        <v>70바3878</v>
      </c>
      <c r="H142" s="117">
        <f t="shared" si="97"/>
        <v>4</v>
      </c>
      <c r="I142" s="118">
        <f t="shared" si="98"/>
        <v>2416.9179999999997</v>
      </c>
      <c r="J142" s="119">
        <f t="shared" si="99"/>
        <v>8.8566468488394442E-3</v>
      </c>
      <c r="K142" s="119">
        <f t="shared" si="100"/>
        <v>0.3940369512683094</v>
      </c>
      <c r="L142" s="119">
        <f t="shared" si="101"/>
        <v>8.2336264614686974E-2</v>
      </c>
      <c r="M142" s="120">
        <f t="shared" si="102"/>
        <v>15.722</v>
      </c>
      <c r="N142" s="121">
        <f t="shared" si="103"/>
        <v>0.20684936153876068</v>
      </c>
      <c r="O142" s="121">
        <f t="shared" si="104"/>
        <v>19.195620750796991</v>
      </c>
      <c r="P142" s="235">
        <f t="shared" si="105"/>
        <v>10</v>
      </c>
      <c r="Q142" s="236">
        <f t="shared" si="106"/>
        <v>5</v>
      </c>
      <c r="R142" s="236">
        <f t="shared" si="107"/>
        <v>464</v>
      </c>
      <c r="T142">
        <v>534</v>
      </c>
      <c r="U142">
        <v>4567</v>
      </c>
      <c r="V142" t="s">
        <v>546</v>
      </c>
      <c r="W142">
        <v>2417.2179999999998</v>
      </c>
      <c r="X142">
        <v>1228.654</v>
      </c>
      <c r="Y142">
        <v>1.9670000000000001</v>
      </c>
      <c r="Z142">
        <v>15.722</v>
      </c>
      <c r="AA142">
        <v>158.69550000000001</v>
      </c>
      <c r="AB142">
        <v>1.40551</v>
      </c>
      <c r="AC142">
        <v>62.531891000000002</v>
      </c>
      <c r="AD142" s="1">
        <v>199</v>
      </c>
      <c r="AE142">
        <v>5</v>
      </c>
      <c r="AF142">
        <v>464</v>
      </c>
      <c r="AG142">
        <v>85</v>
      </c>
      <c r="AH142">
        <v>15.231799000000001</v>
      </c>
      <c r="AI142">
        <v>122.8</v>
      </c>
      <c r="AJ142">
        <v>6.9</v>
      </c>
      <c r="AK142">
        <v>10</v>
      </c>
      <c r="AL142">
        <v>5552</v>
      </c>
      <c r="AM142" t="s">
        <v>547</v>
      </c>
      <c r="AN142" t="s">
        <v>845</v>
      </c>
      <c r="AO142">
        <v>2066.4319999999998</v>
      </c>
      <c r="AR142" t="s">
        <v>120</v>
      </c>
      <c r="AS142" t="s">
        <v>121</v>
      </c>
      <c r="AT142" t="s">
        <v>237</v>
      </c>
      <c r="AU142" t="s">
        <v>546</v>
      </c>
      <c r="AV142" t="s">
        <v>48</v>
      </c>
      <c r="AW142">
        <v>4</v>
      </c>
      <c r="BB142">
        <v>0.85569231945337709</v>
      </c>
      <c r="BC142" t="s">
        <v>69</v>
      </c>
      <c r="BF142" t="s">
        <v>120</v>
      </c>
      <c r="BG142" t="s">
        <v>121</v>
      </c>
      <c r="BH142" t="s">
        <v>546</v>
      </c>
      <c r="BI142">
        <v>4567</v>
      </c>
      <c r="BJ142">
        <v>4</v>
      </c>
      <c r="BK142" t="s">
        <v>237</v>
      </c>
      <c r="BL142" t="s">
        <v>244</v>
      </c>
      <c r="BM142">
        <v>0.85569231945337709</v>
      </c>
      <c r="BN142" t="s">
        <v>69</v>
      </c>
      <c r="BO142" t="s">
        <v>188</v>
      </c>
      <c r="BP142">
        <v>2416.9179999999997</v>
      </c>
    </row>
    <row r="143" spans="1:68" ht="16.5">
      <c r="A143" s="127" t="str">
        <f t="shared" si="90"/>
        <v>해성운수</v>
      </c>
      <c r="B143" s="128" t="str">
        <f t="shared" si="91"/>
        <v>최성태</v>
      </c>
      <c r="C143" s="129" t="str">
        <f t="shared" si="92"/>
        <v>D</v>
      </c>
      <c r="D143" s="130">
        <f t="shared" si="93"/>
        <v>0.82212543666644899</v>
      </c>
      <c r="E143" s="131">
        <f t="shared" si="94"/>
        <v>4435</v>
      </c>
      <c r="F143" s="132" t="str">
        <f t="shared" si="95"/>
        <v>579</v>
      </c>
      <c r="G143" s="133" t="str">
        <f t="shared" si="96"/>
        <v>71바5777</v>
      </c>
      <c r="H143" s="134">
        <f t="shared" si="97"/>
        <v>6</v>
      </c>
      <c r="I143" s="135">
        <f t="shared" si="98"/>
        <v>1781.048</v>
      </c>
      <c r="J143" s="136">
        <f t="shared" si="99"/>
        <v>6.7957752445097237E-3</v>
      </c>
      <c r="K143" s="136">
        <f t="shared" si="100"/>
        <v>0.41962817017264792</v>
      </c>
      <c r="L143" s="136">
        <f t="shared" si="101"/>
        <v>0.42503065610808916</v>
      </c>
      <c r="M143" s="137">
        <f t="shared" si="102"/>
        <v>4.58</v>
      </c>
      <c r="N143" s="138">
        <f t="shared" si="103"/>
        <v>0.6176138992323621</v>
      </c>
      <c r="O143" s="138">
        <f t="shared" si="104"/>
        <v>0.95449420790455952</v>
      </c>
      <c r="P143" s="233">
        <f t="shared" si="105"/>
        <v>26</v>
      </c>
      <c r="Q143" s="234">
        <f t="shared" si="106"/>
        <v>11</v>
      </c>
      <c r="R143" s="234">
        <f t="shared" si="107"/>
        <v>17</v>
      </c>
      <c r="T143">
        <v>534</v>
      </c>
      <c r="U143">
        <v>4435</v>
      </c>
      <c r="V143" t="s">
        <v>548</v>
      </c>
      <c r="W143">
        <v>1781.048</v>
      </c>
      <c r="X143">
        <v>398.79300000000001</v>
      </c>
      <c r="Y143">
        <v>4.4660000000000002</v>
      </c>
      <c r="Z143">
        <v>4.58</v>
      </c>
      <c r="AA143">
        <v>164.06914</v>
      </c>
      <c r="AB143">
        <v>1.1149770000000001</v>
      </c>
      <c r="AC143">
        <v>68.848033000000001</v>
      </c>
      <c r="AD143" s="1">
        <v>757</v>
      </c>
      <c r="AE143">
        <v>11</v>
      </c>
      <c r="AF143">
        <v>17</v>
      </c>
      <c r="AG143">
        <v>77</v>
      </c>
      <c r="AH143">
        <v>10.855472000000001</v>
      </c>
      <c r="AI143">
        <v>118.6</v>
      </c>
      <c r="AJ143">
        <v>0</v>
      </c>
      <c r="AK143">
        <v>26</v>
      </c>
      <c r="AL143">
        <v>21955</v>
      </c>
      <c r="AM143" t="s">
        <v>549</v>
      </c>
      <c r="AN143" t="s">
        <v>846</v>
      </c>
      <c r="AO143">
        <v>583.76900000000001</v>
      </c>
      <c r="AR143" t="s">
        <v>120</v>
      </c>
      <c r="AS143" t="s">
        <v>129</v>
      </c>
      <c r="AT143" t="s">
        <v>278</v>
      </c>
      <c r="AU143" t="s">
        <v>548</v>
      </c>
      <c r="AV143" t="s">
        <v>205</v>
      </c>
      <c r="AW143">
        <v>6</v>
      </c>
      <c r="BB143">
        <v>0.82212543666644899</v>
      </c>
      <c r="BC143" t="s">
        <v>67</v>
      </c>
      <c r="BF143" t="s">
        <v>120</v>
      </c>
      <c r="BG143" t="s">
        <v>129</v>
      </c>
      <c r="BH143" t="s">
        <v>548</v>
      </c>
      <c r="BI143">
        <v>4435</v>
      </c>
      <c r="BJ143">
        <v>6</v>
      </c>
      <c r="BK143" t="s">
        <v>278</v>
      </c>
      <c r="BL143" t="s">
        <v>282</v>
      </c>
      <c r="BM143">
        <v>0.82212543666644899</v>
      </c>
      <c r="BN143" t="s">
        <v>67</v>
      </c>
      <c r="BO143" t="s">
        <v>190</v>
      </c>
      <c r="BP143">
        <v>1781.048</v>
      </c>
    </row>
    <row r="144" spans="1:68" ht="16.5">
      <c r="A144" s="110" t="str">
        <f t="shared" si="90"/>
        <v>해성운수</v>
      </c>
      <c r="B144" s="111" t="str">
        <f t="shared" si="91"/>
        <v>최시정</v>
      </c>
      <c r="C144" s="112" t="str">
        <f t="shared" si="92"/>
        <v>F</v>
      </c>
      <c r="D144" s="113">
        <f t="shared" si="93"/>
        <v>0.73907407407407399</v>
      </c>
      <c r="E144" s="114">
        <f t="shared" si="94"/>
        <v>5784</v>
      </c>
      <c r="F144" s="115" t="str">
        <f t="shared" si="95"/>
        <v>579</v>
      </c>
      <c r="G144" s="116" t="str">
        <f t="shared" si="96"/>
        <v>71바5797</v>
      </c>
      <c r="H144" s="117">
        <f t="shared" si="97"/>
        <v>1</v>
      </c>
      <c r="I144" s="118">
        <f t="shared" si="98"/>
        <v>1544.922</v>
      </c>
      <c r="J144" s="119">
        <f t="shared" si="99"/>
        <v>6.1591419631872148E-3</v>
      </c>
      <c r="K144" s="119">
        <f t="shared" si="100"/>
        <v>0.4548843942049634</v>
      </c>
      <c r="L144" s="119">
        <f t="shared" si="101"/>
        <v>0.45892284529574956</v>
      </c>
      <c r="M144" s="120">
        <f t="shared" si="102"/>
        <v>7.7350000000000003</v>
      </c>
      <c r="N144" s="121">
        <f t="shared" si="103"/>
        <v>0.19418456077394197</v>
      </c>
      <c r="O144" s="121">
        <f t="shared" si="104"/>
        <v>3.171681159307719</v>
      </c>
      <c r="P144" s="235">
        <f t="shared" si="105"/>
        <v>36</v>
      </c>
      <c r="Q144" s="236">
        <f t="shared" si="106"/>
        <v>3</v>
      </c>
      <c r="R144" s="236">
        <f t="shared" si="107"/>
        <v>49</v>
      </c>
      <c r="T144">
        <v>534</v>
      </c>
      <c r="U144">
        <v>5784</v>
      </c>
      <c r="V144" t="s">
        <v>550</v>
      </c>
      <c r="W144">
        <v>1544.922</v>
      </c>
      <c r="X144">
        <v>387.06599999999997</v>
      </c>
      <c r="Y144">
        <v>3.9910000000000001</v>
      </c>
      <c r="Z144">
        <v>7.7350000000000003</v>
      </c>
      <c r="AA144">
        <v>140.25719900000001</v>
      </c>
      <c r="AB144">
        <v>0.86386399999999997</v>
      </c>
      <c r="AC144">
        <v>63.800811000000003</v>
      </c>
      <c r="AD144" s="1">
        <v>709</v>
      </c>
      <c r="AE144">
        <v>3</v>
      </c>
      <c r="AF144">
        <v>49</v>
      </c>
      <c r="AG144">
        <v>74</v>
      </c>
      <c r="AH144">
        <v>11.014920999999999</v>
      </c>
      <c r="AI144">
        <v>54.4</v>
      </c>
      <c r="AJ144">
        <v>0</v>
      </c>
      <c r="AK144">
        <v>36</v>
      </c>
      <c r="AL144">
        <v>19897</v>
      </c>
      <c r="AM144" t="s">
        <v>551</v>
      </c>
      <c r="AN144" t="s">
        <v>847</v>
      </c>
      <c r="AO144">
        <v>1544.922</v>
      </c>
      <c r="AR144" t="s">
        <v>120</v>
      </c>
      <c r="AS144" t="s">
        <v>129</v>
      </c>
      <c r="AT144" t="s">
        <v>279</v>
      </c>
      <c r="AU144" t="s">
        <v>550</v>
      </c>
      <c r="AV144" t="s">
        <v>205</v>
      </c>
      <c r="AW144">
        <v>1</v>
      </c>
      <c r="BB144">
        <v>0.73907407407407399</v>
      </c>
      <c r="BC144" t="s">
        <v>70</v>
      </c>
      <c r="BF144" t="s">
        <v>120</v>
      </c>
      <c r="BG144" t="s">
        <v>129</v>
      </c>
      <c r="BH144" t="s">
        <v>550</v>
      </c>
      <c r="BI144">
        <v>5784</v>
      </c>
      <c r="BJ144">
        <v>1</v>
      </c>
      <c r="BK144" t="s">
        <v>279</v>
      </c>
      <c r="BL144" t="s">
        <v>185</v>
      </c>
      <c r="BM144">
        <v>0.73907407407407399</v>
      </c>
      <c r="BN144" t="s">
        <v>70</v>
      </c>
      <c r="BO144" t="s">
        <v>203</v>
      </c>
      <c r="BP144">
        <v>1544.922</v>
      </c>
    </row>
    <row r="145" spans="1:68" ht="16.5">
      <c r="A145" s="127" t="str">
        <f t="shared" si="90"/>
        <v>해성운수</v>
      </c>
      <c r="B145" s="128" t="str">
        <f t="shared" si="91"/>
        <v>최영범</v>
      </c>
      <c r="C145" s="129" t="str">
        <f t="shared" si="92"/>
        <v>F</v>
      </c>
      <c r="D145" s="130">
        <f t="shared" si="93"/>
        <v>0.74009313790606435</v>
      </c>
      <c r="E145" s="131">
        <f t="shared" si="94"/>
        <v>5422</v>
      </c>
      <c r="F145" s="132" t="str">
        <f t="shared" si="95"/>
        <v>560</v>
      </c>
      <c r="G145" s="133" t="str">
        <f t="shared" si="96"/>
        <v>71바6854</v>
      </c>
      <c r="H145" s="134">
        <f t="shared" si="97"/>
        <v>3</v>
      </c>
      <c r="I145" s="135">
        <f t="shared" si="98"/>
        <v>1704.289</v>
      </c>
      <c r="J145" s="136">
        <f t="shared" si="99"/>
        <v>2.7810748670255171E-2</v>
      </c>
      <c r="K145" s="136">
        <f t="shared" si="100"/>
        <v>0.44545081825712091</v>
      </c>
      <c r="L145" s="136">
        <f t="shared" si="101"/>
        <v>0.14316820680060718</v>
      </c>
      <c r="M145" s="137">
        <f t="shared" si="102"/>
        <v>8.6259999999999994</v>
      </c>
      <c r="N145" s="138">
        <f t="shared" si="103"/>
        <v>0.2347019783616511</v>
      </c>
      <c r="O145" s="138">
        <f t="shared" si="104"/>
        <v>1.5255628593507322</v>
      </c>
      <c r="P145" s="233">
        <f t="shared" si="105"/>
        <v>277</v>
      </c>
      <c r="Q145" s="234">
        <f t="shared" si="106"/>
        <v>4</v>
      </c>
      <c r="R145" s="234">
        <f t="shared" si="107"/>
        <v>26</v>
      </c>
      <c r="T145">
        <v>534</v>
      </c>
      <c r="U145">
        <v>5422</v>
      </c>
      <c r="V145" t="s">
        <v>552</v>
      </c>
      <c r="W145">
        <v>1704.289</v>
      </c>
      <c r="X145">
        <v>927.95699999999999</v>
      </c>
      <c r="Y145">
        <v>1.837</v>
      </c>
      <c r="Z145">
        <v>8.6259999999999994</v>
      </c>
      <c r="AA145">
        <v>200.311364</v>
      </c>
      <c r="AB145">
        <v>5.5708089999999997</v>
      </c>
      <c r="AC145">
        <v>89.228860999999995</v>
      </c>
      <c r="AD145" s="1">
        <v>244</v>
      </c>
      <c r="AE145">
        <v>4</v>
      </c>
      <c r="AF145">
        <v>26</v>
      </c>
      <c r="AG145">
        <v>69</v>
      </c>
      <c r="AH145">
        <v>8.5081989999999994</v>
      </c>
      <c r="AI145">
        <v>164.7</v>
      </c>
      <c r="AJ145">
        <v>0</v>
      </c>
      <c r="AK145">
        <v>277</v>
      </c>
      <c r="AL145">
        <v>52972</v>
      </c>
      <c r="AM145" t="s">
        <v>553</v>
      </c>
      <c r="AN145" t="s">
        <v>848</v>
      </c>
      <c r="AO145">
        <v>1418.8679999999999</v>
      </c>
      <c r="AR145" t="s">
        <v>120</v>
      </c>
      <c r="AS145" t="s">
        <v>125</v>
      </c>
      <c r="AT145" t="s">
        <v>267</v>
      </c>
      <c r="AU145" t="s">
        <v>552</v>
      </c>
      <c r="AV145" t="s">
        <v>48</v>
      </c>
      <c r="AW145">
        <v>3</v>
      </c>
      <c r="BB145">
        <v>0.74009313790606435</v>
      </c>
      <c r="BC145" t="s">
        <v>70</v>
      </c>
      <c r="BF145" t="s">
        <v>120</v>
      </c>
      <c r="BG145" t="s">
        <v>125</v>
      </c>
      <c r="BH145" t="s">
        <v>552</v>
      </c>
      <c r="BI145">
        <v>5422</v>
      </c>
      <c r="BJ145">
        <v>3</v>
      </c>
      <c r="BK145" t="s">
        <v>267</v>
      </c>
      <c r="BL145" t="s">
        <v>263</v>
      </c>
      <c r="BM145">
        <v>0.74009313790606435</v>
      </c>
      <c r="BN145" t="s">
        <v>70</v>
      </c>
      <c r="BO145" t="s">
        <v>203</v>
      </c>
      <c r="BP145">
        <v>1704.289</v>
      </c>
    </row>
    <row r="146" spans="1:68" ht="16.5">
      <c r="A146" s="110" t="str">
        <f t="shared" si="90"/>
        <v>해성운수</v>
      </c>
      <c r="B146" s="111" t="str">
        <f t="shared" si="91"/>
        <v>최정규</v>
      </c>
      <c r="C146" s="112" t="str">
        <f t="shared" si="92"/>
        <v>B</v>
      </c>
      <c r="D146" s="113">
        <f t="shared" si="93"/>
        <v>0.92129647605293818</v>
      </c>
      <c r="E146" s="114">
        <f t="shared" si="94"/>
        <v>6677</v>
      </c>
      <c r="F146" s="115" t="str">
        <f t="shared" si="95"/>
        <v>24</v>
      </c>
      <c r="G146" s="116" t="str">
        <f t="shared" si="96"/>
        <v>70바3858</v>
      </c>
      <c r="H146" s="117">
        <f t="shared" si="97"/>
        <v>2</v>
      </c>
      <c r="I146" s="118">
        <f t="shared" si="98"/>
        <v>2730.1180000000004</v>
      </c>
      <c r="J146" s="119">
        <f t="shared" si="99"/>
        <v>2.7876799910627012E-2</v>
      </c>
      <c r="K146" s="119">
        <f t="shared" si="100"/>
        <v>0.40624279386209156</v>
      </c>
      <c r="L146" s="119">
        <f t="shared" si="101"/>
        <v>0.29742304178793733</v>
      </c>
      <c r="M146" s="120">
        <f t="shared" si="102"/>
        <v>16.236000000000001</v>
      </c>
      <c r="N146" s="121">
        <f t="shared" si="103"/>
        <v>0.4395414410659173</v>
      </c>
      <c r="O146" s="121">
        <f t="shared" si="104"/>
        <v>4.1023867832818945</v>
      </c>
      <c r="P146" s="235">
        <f t="shared" si="105"/>
        <v>65</v>
      </c>
      <c r="Q146" s="236">
        <f t="shared" si="106"/>
        <v>12</v>
      </c>
      <c r="R146" s="236">
        <f t="shared" si="107"/>
        <v>112</v>
      </c>
      <c r="T146">
        <v>534</v>
      </c>
      <c r="U146">
        <v>6677</v>
      </c>
      <c r="V146" t="s">
        <v>554</v>
      </c>
      <c r="W146">
        <v>2730.1179999999999</v>
      </c>
      <c r="X146">
        <v>1288.4680000000001</v>
      </c>
      <c r="Y146">
        <v>2.1190000000000002</v>
      </c>
      <c r="Z146">
        <v>16.236000000000001</v>
      </c>
      <c r="AA146">
        <v>193.32911300000001</v>
      </c>
      <c r="AB146">
        <v>5.3893969999999998</v>
      </c>
      <c r="AC146">
        <v>78.538559000000006</v>
      </c>
      <c r="AD146" s="1">
        <v>812</v>
      </c>
      <c r="AE146">
        <v>12</v>
      </c>
      <c r="AF146">
        <v>112</v>
      </c>
      <c r="AG146">
        <v>70</v>
      </c>
      <c r="AH146">
        <v>14.121608</v>
      </c>
      <c r="AI146">
        <v>123.5</v>
      </c>
      <c r="AJ146">
        <v>0</v>
      </c>
      <c r="AK146">
        <v>65</v>
      </c>
      <c r="AL146">
        <v>27475</v>
      </c>
      <c r="AM146" t="s">
        <v>555</v>
      </c>
      <c r="AN146" t="s">
        <v>849</v>
      </c>
      <c r="AO146">
        <v>2648.8850000000002</v>
      </c>
      <c r="AR146" t="s">
        <v>120</v>
      </c>
      <c r="AS146" t="s">
        <v>121</v>
      </c>
      <c r="AT146" t="s">
        <v>219</v>
      </c>
      <c r="AU146" t="s">
        <v>554</v>
      </c>
      <c r="AV146" t="s">
        <v>48</v>
      </c>
      <c r="AW146">
        <v>2</v>
      </c>
      <c r="BB146">
        <v>0.92129647605293818</v>
      </c>
      <c r="BC146" t="s">
        <v>68</v>
      </c>
      <c r="BF146" t="s">
        <v>120</v>
      </c>
      <c r="BG146" t="s">
        <v>121</v>
      </c>
      <c r="BH146" t="s">
        <v>554</v>
      </c>
      <c r="BI146">
        <v>6677</v>
      </c>
      <c r="BJ146">
        <v>2</v>
      </c>
      <c r="BK146" t="s">
        <v>219</v>
      </c>
      <c r="BL146" t="s">
        <v>237</v>
      </c>
      <c r="BM146">
        <v>0.92129647605293818</v>
      </c>
      <c r="BN146" t="s">
        <v>68</v>
      </c>
      <c r="BO146" t="s">
        <v>186</v>
      </c>
      <c r="BP146">
        <v>2730.1180000000004</v>
      </c>
    </row>
    <row r="147" spans="1:68" ht="16.5">
      <c r="A147" s="127" t="str">
        <f t="shared" si="90"/>
        <v>해성운수</v>
      </c>
      <c r="B147" s="128" t="str">
        <f t="shared" si="91"/>
        <v>최주선</v>
      </c>
      <c r="C147" s="129" t="str">
        <f t="shared" si="92"/>
        <v>F</v>
      </c>
      <c r="D147" s="130">
        <f t="shared" si="93"/>
        <v>0.76600000000000001</v>
      </c>
      <c r="E147" s="131">
        <f t="shared" si="94"/>
        <v>523</v>
      </c>
      <c r="F147" s="132" t="str">
        <f t="shared" si="95"/>
        <v>564</v>
      </c>
      <c r="G147" s="133" t="str">
        <f t="shared" si="96"/>
        <v>71바7078</v>
      </c>
      <c r="H147" s="134">
        <f t="shared" si="97"/>
        <v>2</v>
      </c>
      <c r="I147" s="135">
        <f t="shared" si="98"/>
        <v>517.62599999999998</v>
      </c>
      <c r="J147" s="136">
        <f t="shared" si="99"/>
        <v>4.2238375243737331E-2</v>
      </c>
      <c r="K147" s="136">
        <f t="shared" si="100"/>
        <v>0.4525577716020654</v>
      </c>
      <c r="L147" s="136">
        <f t="shared" si="101"/>
        <v>0.26080606461035577</v>
      </c>
      <c r="M147" s="137">
        <f t="shared" si="102"/>
        <v>8.2240000000000002</v>
      </c>
      <c r="N147" s="138">
        <f t="shared" si="103"/>
        <v>1.1591380649349146</v>
      </c>
      <c r="O147" s="138">
        <f t="shared" si="104"/>
        <v>1.3523277424240669</v>
      </c>
      <c r="P147" s="233">
        <f t="shared" si="105"/>
        <v>30</v>
      </c>
      <c r="Q147" s="234">
        <f t="shared" si="106"/>
        <v>6</v>
      </c>
      <c r="R147" s="234">
        <f t="shared" si="107"/>
        <v>7</v>
      </c>
      <c r="T147">
        <v>534</v>
      </c>
      <c r="U147">
        <v>523</v>
      </c>
      <c r="V147" t="s">
        <v>850</v>
      </c>
      <c r="W147">
        <v>517.62599999999998</v>
      </c>
      <c r="X147">
        <v>192.136</v>
      </c>
      <c r="Y147">
        <v>2.694</v>
      </c>
      <c r="Z147">
        <v>8.2240000000000002</v>
      </c>
      <c r="AA147">
        <v>56.668585999999998</v>
      </c>
      <c r="AB147">
        <v>2.393589</v>
      </c>
      <c r="AC147">
        <v>25.645809</v>
      </c>
      <c r="AD147" s="1">
        <v>135</v>
      </c>
      <c r="AE147">
        <v>6</v>
      </c>
      <c r="AF147">
        <v>7</v>
      </c>
      <c r="AG147">
        <v>72</v>
      </c>
      <c r="AH147">
        <v>9.1342669999999995</v>
      </c>
      <c r="AI147">
        <v>14.2</v>
      </c>
      <c r="AJ147">
        <v>0</v>
      </c>
      <c r="AK147">
        <v>30</v>
      </c>
      <c r="AL147">
        <v>8068</v>
      </c>
      <c r="AM147" t="s">
        <v>851</v>
      </c>
      <c r="AN147" t="s">
        <v>852</v>
      </c>
      <c r="AO147">
        <v>422.38099999999997</v>
      </c>
      <c r="AR147" t="s">
        <v>120</v>
      </c>
      <c r="AS147" t="s">
        <v>126</v>
      </c>
      <c r="AT147" t="s">
        <v>272</v>
      </c>
      <c r="AU147" t="s">
        <v>850</v>
      </c>
      <c r="AV147" t="s">
        <v>205</v>
      </c>
      <c r="AW147">
        <v>2</v>
      </c>
      <c r="BB147">
        <v>0.76600000000000001</v>
      </c>
      <c r="BC147" t="s">
        <v>70</v>
      </c>
      <c r="BF147" t="s">
        <v>120</v>
      </c>
      <c r="BG147" t="s">
        <v>126</v>
      </c>
      <c r="BH147" t="s">
        <v>850</v>
      </c>
      <c r="BI147">
        <v>523</v>
      </c>
      <c r="BJ147">
        <v>2</v>
      </c>
      <c r="BK147" t="s">
        <v>272</v>
      </c>
      <c r="BL147" t="s">
        <v>269</v>
      </c>
      <c r="BM147">
        <v>0.76600000000000001</v>
      </c>
      <c r="BN147" t="s">
        <v>70</v>
      </c>
      <c r="BO147" t="s">
        <v>203</v>
      </c>
      <c r="BP147">
        <v>517.62599999999998</v>
      </c>
    </row>
    <row r="148" spans="1:68" ht="16.5">
      <c r="A148" s="110" t="str">
        <f t="shared" si="90"/>
        <v>해성운수</v>
      </c>
      <c r="B148" s="111" t="str">
        <f t="shared" si="91"/>
        <v>최홍선</v>
      </c>
      <c r="C148" s="112" t="str">
        <f t="shared" si="92"/>
        <v>B</v>
      </c>
      <c r="D148" s="113">
        <f t="shared" si="93"/>
        <v>0.91930091497906929</v>
      </c>
      <c r="E148" s="114">
        <f t="shared" si="94"/>
        <v>6021</v>
      </c>
      <c r="F148" s="115" t="str">
        <f t="shared" si="95"/>
        <v>24</v>
      </c>
      <c r="G148" s="116" t="str">
        <f t="shared" si="96"/>
        <v>70바3874</v>
      </c>
      <c r="H148" s="117">
        <f t="shared" si="97"/>
        <v>5</v>
      </c>
      <c r="I148" s="118">
        <f t="shared" si="98"/>
        <v>2306.5379999999996</v>
      </c>
      <c r="J148" s="119">
        <f t="shared" si="99"/>
        <v>1.2090100693343413E-2</v>
      </c>
      <c r="K148" s="119">
        <f t="shared" si="100"/>
        <v>0.36503197276077215</v>
      </c>
      <c r="L148" s="119">
        <f t="shared" si="101"/>
        <v>0.11879275346861835</v>
      </c>
      <c r="M148" s="120">
        <f t="shared" si="102"/>
        <v>13.009</v>
      </c>
      <c r="N148" s="121">
        <f t="shared" si="103"/>
        <v>0.65032529271141426</v>
      </c>
      <c r="O148" s="121">
        <f t="shared" si="104"/>
        <v>7.1969332393396508</v>
      </c>
      <c r="P148" s="235">
        <f t="shared" si="105"/>
        <v>2</v>
      </c>
      <c r="Q148" s="236">
        <f t="shared" si="106"/>
        <v>15</v>
      </c>
      <c r="R148" s="236">
        <f t="shared" si="107"/>
        <v>166</v>
      </c>
      <c r="T148">
        <v>534</v>
      </c>
      <c r="U148">
        <v>6021</v>
      </c>
      <c r="V148" t="s">
        <v>556</v>
      </c>
      <c r="W148">
        <v>2306.538</v>
      </c>
      <c r="X148">
        <v>1097.306</v>
      </c>
      <c r="Y148">
        <v>2.1019999999999999</v>
      </c>
      <c r="Z148">
        <v>13.009</v>
      </c>
      <c r="AA148">
        <v>146.21383599999999</v>
      </c>
      <c r="AB148">
        <v>1.7677400000000001</v>
      </c>
      <c r="AC148">
        <v>53.372725000000003</v>
      </c>
      <c r="AD148" s="1">
        <v>274</v>
      </c>
      <c r="AE148">
        <v>15</v>
      </c>
      <c r="AF148">
        <v>166</v>
      </c>
      <c r="AG148">
        <v>77</v>
      </c>
      <c r="AH148">
        <v>15.7751</v>
      </c>
      <c r="AI148">
        <v>92.4</v>
      </c>
      <c r="AJ148">
        <v>0</v>
      </c>
      <c r="AK148">
        <v>2</v>
      </c>
      <c r="AL148">
        <v>331</v>
      </c>
      <c r="AM148" t="s">
        <v>557</v>
      </c>
      <c r="AN148" t="s">
        <v>853</v>
      </c>
      <c r="AO148">
        <v>1684.4179999999999</v>
      </c>
      <c r="AR148" t="s">
        <v>120</v>
      </c>
      <c r="AS148" t="s">
        <v>121</v>
      </c>
      <c r="AT148" t="s">
        <v>230</v>
      </c>
      <c r="AU148" t="s">
        <v>556</v>
      </c>
      <c r="AV148" t="s">
        <v>231</v>
      </c>
      <c r="AW148">
        <v>5</v>
      </c>
      <c r="BB148">
        <v>0.91930091497906929</v>
      </c>
      <c r="BC148" t="s">
        <v>68</v>
      </c>
      <c r="BF148" t="s">
        <v>120</v>
      </c>
      <c r="BG148" t="s">
        <v>121</v>
      </c>
      <c r="BH148" t="s">
        <v>556</v>
      </c>
      <c r="BI148">
        <v>6021</v>
      </c>
      <c r="BJ148">
        <v>5</v>
      </c>
      <c r="BK148" t="s">
        <v>230</v>
      </c>
      <c r="BL148" t="s">
        <v>239</v>
      </c>
      <c r="BM148">
        <v>0.91930091497906929</v>
      </c>
      <c r="BN148" t="s">
        <v>68</v>
      </c>
      <c r="BO148" t="s">
        <v>186</v>
      </c>
      <c r="BP148">
        <v>2306.5379999999996</v>
      </c>
    </row>
    <row r="149" spans="1:68" ht="16.5">
      <c r="A149" s="127" t="str">
        <f t="shared" si="90"/>
        <v>해성운수</v>
      </c>
      <c r="B149" s="128" t="str">
        <f t="shared" si="91"/>
        <v>추경옥</v>
      </c>
      <c r="C149" s="129" t="str">
        <f t="shared" si="92"/>
        <v>F</v>
      </c>
      <c r="D149" s="130">
        <f t="shared" si="93"/>
        <v>0.75478384885148708</v>
      </c>
      <c r="E149" s="131">
        <f t="shared" si="94"/>
        <v>3591</v>
      </c>
      <c r="F149" s="132" t="str">
        <f t="shared" si="95"/>
        <v>579</v>
      </c>
      <c r="G149" s="133" t="str">
        <f t="shared" si="96"/>
        <v>71바5814</v>
      </c>
      <c r="H149" s="134">
        <f t="shared" si="97"/>
        <v>3</v>
      </c>
      <c r="I149" s="135">
        <f t="shared" si="98"/>
        <v>1769.4590000000001</v>
      </c>
      <c r="J149" s="136">
        <f t="shared" si="99"/>
        <v>2.1435199871686884E-2</v>
      </c>
      <c r="K149" s="136">
        <f t="shared" si="100"/>
        <v>0.44456325923263951</v>
      </c>
      <c r="L149" s="136">
        <f t="shared" si="101"/>
        <v>0.30291744538867527</v>
      </c>
      <c r="M149" s="137">
        <f t="shared" si="102"/>
        <v>6.5739999999999998</v>
      </c>
      <c r="N149" s="138">
        <f t="shared" si="103"/>
        <v>0</v>
      </c>
      <c r="O149" s="138">
        <f t="shared" si="104"/>
        <v>0.67817338519852677</v>
      </c>
      <c r="P149" s="233">
        <f t="shared" si="105"/>
        <v>37</v>
      </c>
      <c r="Q149" s="234">
        <f t="shared" si="106"/>
        <v>0</v>
      </c>
      <c r="R149" s="234">
        <f t="shared" si="107"/>
        <v>12</v>
      </c>
      <c r="T149">
        <v>534</v>
      </c>
      <c r="U149">
        <v>3591</v>
      </c>
      <c r="V149" t="s">
        <v>558</v>
      </c>
      <c r="W149">
        <v>1769.4590000000001</v>
      </c>
      <c r="X149">
        <v>432.44299999999998</v>
      </c>
      <c r="Y149">
        <v>4.0919999999999996</v>
      </c>
      <c r="Z149">
        <v>6.5739999999999998</v>
      </c>
      <c r="AA149">
        <v>174.99692200000001</v>
      </c>
      <c r="AB149">
        <v>3.7510940000000002</v>
      </c>
      <c r="AC149">
        <v>77.797201999999999</v>
      </c>
      <c r="AD149" s="1">
        <v>536</v>
      </c>
      <c r="AE149">
        <v>0</v>
      </c>
      <c r="AF149">
        <v>12</v>
      </c>
      <c r="AG149">
        <v>75</v>
      </c>
      <c r="AH149">
        <v>10.111371999999999</v>
      </c>
      <c r="AI149">
        <v>134.6</v>
      </c>
      <c r="AJ149">
        <v>0</v>
      </c>
      <c r="AK149">
        <v>37</v>
      </c>
      <c r="AL149">
        <v>29310</v>
      </c>
      <c r="AM149" t="s">
        <v>559</v>
      </c>
      <c r="AN149" t="s">
        <v>854</v>
      </c>
      <c r="AO149">
        <v>1574.962</v>
      </c>
      <c r="AR149" t="s">
        <v>120</v>
      </c>
      <c r="AS149" t="s">
        <v>129</v>
      </c>
      <c r="AT149" t="s">
        <v>282</v>
      </c>
      <c r="AU149" t="s">
        <v>558</v>
      </c>
      <c r="AV149" t="s">
        <v>205</v>
      </c>
      <c r="AW149">
        <v>3</v>
      </c>
      <c r="BB149">
        <v>0.75478384885148708</v>
      </c>
      <c r="BC149" t="s">
        <v>70</v>
      </c>
      <c r="BF149" t="s">
        <v>120</v>
      </c>
      <c r="BG149" t="s">
        <v>129</v>
      </c>
      <c r="BH149" t="s">
        <v>558</v>
      </c>
      <c r="BI149">
        <v>3591</v>
      </c>
      <c r="BJ149">
        <v>3</v>
      </c>
      <c r="BK149" t="s">
        <v>282</v>
      </c>
      <c r="BL149" t="s">
        <v>281</v>
      </c>
      <c r="BM149">
        <v>0.75478384885148708</v>
      </c>
      <c r="BN149" t="s">
        <v>70</v>
      </c>
      <c r="BO149" t="s">
        <v>203</v>
      </c>
      <c r="BP149">
        <v>1769.4590000000001</v>
      </c>
    </row>
    <row r="150" spans="1:68" ht="16.5">
      <c r="A150" s="110" t="str">
        <f t="shared" si="90"/>
        <v>해성운수</v>
      </c>
      <c r="B150" s="111" t="str">
        <f t="shared" si="91"/>
        <v>태일국</v>
      </c>
      <c r="C150" s="112" t="str">
        <f t="shared" si="92"/>
        <v>A</v>
      </c>
      <c r="D150" s="113">
        <f t="shared" si="93"/>
        <v>0.98473482689333447</v>
      </c>
      <c r="E150" s="114">
        <f t="shared" si="94"/>
        <v>719</v>
      </c>
      <c r="F150" s="115" t="str">
        <f t="shared" si="95"/>
        <v>24</v>
      </c>
      <c r="G150" s="116" t="str">
        <f t="shared" si="96"/>
        <v>70바3876</v>
      </c>
      <c r="H150" s="117">
        <f t="shared" si="97"/>
        <v>14</v>
      </c>
      <c r="I150" s="118">
        <f t="shared" si="98"/>
        <v>1847.097</v>
      </c>
      <c r="J150" s="119">
        <f t="shared" si="99"/>
        <v>1.4710832219256534E-5</v>
      </c>
      <c r="K150" s="119">
        <f t="shared" si="100"/>
        <v>0.38151921353081319</v>
      </c>
      <c r="L150" s="119">
        <f t="shared" si="101"/>
        <v>0.16458258553827981</v>
      </c>
      <c r="M150" s="120">
        <f t="shared" si="102"/>
        <v>13.76</v>
      </c>
      <c r="N150" s="121">
        <f t="shared" si="103"/>
        <v>5.4139008400749936E-2</v>
      </c>
      <c r="O150" s="121">
        <f t="shared" si="104"/>
        <v>23.117356587120224</v>
      </c>
      <c r="P150" s="235">
        <f t="shared" si="105"/>
        <v>2</v>
      </c>
      <c r="Q150" s="236">
        <f t="shared" si="106"/>
        <v>1</v>
      </c>
      <c r="R150" s="236">
        <f t="shared" si="107"/>
        <v>427</v>
      </c>
      <c r="T150">
        <v>534</v>
      </c>
      <c r="U150">
        <v>719</v>
      </c>
      <c r="V150" t="s">
        <v>560</v>
      </c>
      <c r="W150">
        <v>1847.097</v>
      </c>
      <c r="X150">
        <v>831.89800000000002</v>
      </c>
      <c r="Y150">
        <v>2.2200000000000002</v>
      </c>
      <c r="Z150">
        <v>13.76</v>
      </c>
      <c r="AA150">
        <v>113.181904</v>
      </c>
      <c r="AB150">
        <v>1.665E-3</v>
      </c>
      <c r="AC150">
        <v>43.181071000000003</v>
      </c>
      <c r="AD150" s="1">
        <v>304</v>
      </c>
      <c r="AE150">
        <v>1</v>
      </c>
      <c r="AF150">
        <v>427</v>
      </c>
      <c r="AG150">
        <v>76</v>
      </c>
      <c r="AH150">
        <v>16.31972</v>
      </c>
      <c r="AI150">
        <v>232.5</v>
      </c>
      <c r="AJ150">
        <v>0</v>
      </c>
      <c r="AK150">
        <v>2</v>
      </c>
      <c r="AL150">
        <v>292</v>
      </c>
      <c r="AM150" t="s">
        <v>561</v>
      </c>
      <c r="AN150" t="s">
        <v>855</v>
      </c>
      <c r="AO150">
        <v>237.08500000000001</v>
      </c>
      <c r="AR150" t="s">
        <v>120</v>
      </c>
      <c r="AS150" t="s">
        <v>121</v>
      </c>
      <c r="AT150" t="s">
        <v>235</v>
      </c>
      <c r="AU150" t="s">
        <v>560</v>
      </c>
      <c r="AV150" t="s">
        <v>231</v>
      </c>
      <c r="AW150">
        <v>14</v>
      </c>
      <c r="BB150">
        <v>0.98473482689333447</v>
      </c>
      <c r="BC150" t="s">
        <v>66</v>
      </c>
      <c r="BF150" t="s">
        <v>120</v>
      </c>
      <c r="BG150" t="s">
        <v>121</v>
      </c>
      <c r="BH150" t="s">
        <v>560</v>
      </c>
      <c r="BI150">
        <v>719</v>
      </c>
      <c r="BJ150">
        <v>14</v>
      </c>
      <c r="BK150" t="s">
        <v>235</v>
      </c>
      <c r="BL150" t="s">
        <v>240</v>
      </c>
      <c r="BM150">
        <v>0.98473482689333447</v>
      </c>
      <c r="BN150" t="s">
        <v>66</v>
      </c>
      <c r="BO150" t="s">
        <v>189</v>
      </c>
      <c r="BP150">
        <v>1847.097</v>
      </c>
    </row>
    <row r="151" spans="1:68" ht="16.5">
      <c r="A151" s="127" t="str">
        <f t="shared" si="90"/>
        <v>해성운수</v>
      </c>
      <c r="B151" s="128" t="str">
        <f t="shared" si="91"/>
        <v>한규민</v>
      </c>
      <c r="C151" s="129" t="str">
        <f t="shared" si="92"/>
        <v>F</v>
      </c>
      <c r="D151" s="130">
        <f t="shared" si="93"/>
        <v>0.76812343968035601</v>
      </c>
      <c r="E151" s="131">
        <f t="shared" si="94"/>
        <v>7042</v>
      </c>
      <c r="F151" s="132" t="str">
        <f t="shared" si="95"/>
        <v>593</v>
      </c>
      <c r="G151" s="133" t="str">
        <f t="shared" si="96"/>
        <v>71바5789</v>
      </c>
      <c r="H151" s="134">
        <f t="shared" si="97"/>
        <v>2</v>
      </c>
      <c r="I151" s="135">
        <f t="shared" si="98"/>
        <v>907.66499999999996</v>
      </c>
      <c r="J151" s="136">
        <f t="shared" si="99"/>
        <v>7.9143438784398668E-3</v>
      </c>
      <c r="K151" s="136">
        <f t="shared" si="100"/>
        <v>0.53066470957531331</v>
      </c>
      <c r="L151" s="136">
        <f t="shared" si="101"/>
        <v>9.3646885139341066E-2</v>
      </c>
      <c r="M151" s="137">
        <f t="shared" si="102"/>
        <v>10.509</v>
      </c>
      <c r="N151" s="138">
        <f t="shared" si="103"/>
        <v>1.5424192846479705</v>
      </c>
      <c r="O151" s="138">
        <f t="shared" si="104"/>
        <v>21.593869985071585</v>
      </c>
      <c r="P151" s="233">
        <f t="shared" si="105"/>
        <v>100</v>
      </c>
      <c r="Q151" s="234">
        <f t="shared" si="106"/>
        <v>14</v>
      </c>
      <c r="R151" s="234">
        <f t="shared" si="107"/>
        <v>196</v>
      </c>
      <c r="T151">
        <v>534</v>
      </c>
      <c r="U151">
        <v>7042</v>
      </c>
      <c r="V151" t="s">
        <v>562</v>
      </c>
      <c r="W151">
        <v>907.66499999999996</v>
      </c>
      <c r="X151">
        <v>534.87300000000005</v>
      </c>
      <c r="Y151">
        <v>1.6970000000000001</v>
      </c>
      <c r="Z151">
        <v>10.509</v>
      </c>
      <c r="AA151">
        <v>96.799432999999993</v>
      </c>
      <c r="AB151">
        <v>0.76610400000000001</v>
      </c>
      <c r="AC151">
        <v>51.368043</v>
      </c>
      <c r="AD151" s="1">
        <v>85</v>
      </c>
      <c r="AE151">
        <v>14</v>
      </c>
      <c r="AF151">
        <v>196</v>
      </c>
      <c r="AG151">
        <v>73</v>
      </c>
      <c r="AH151">
        <v>9.3767589999999998</v>
      </c>
      <c r="AI151">
        <v>166.3</v>
      </c>
      <c r="AJ151">
        <v>0</v>
      </c>
      <c r="AK151">
        <v>100</v>
      </c>
      <c r="AL151">
        <v>34120</v>
      </c>
      <c r="AM151" t="s">
        <v>563</v>
      </c>
      <c r="AN151" t="s">
        <v>856</v>
      </c>
      <c r="AO151">
        <v>800.89099999999996</v>
      </c>
      <c r="AR151" t="s">
        <v>120</v>
      </c>
      <c r="AS151" t="s">
        <v>130</v>
      </c>
      <c r="AT151" t="s">
        <v>288</v>
      </c>
      <c r="AU151" t="s">
        <v>562</v>
      </c>
      <c r="AV151" t="s">
        <v>231</v>
      </c>
      <c r="AW151">
        <v>2</v>
      </c>
      <c r="BB151">
        <v>0.76812343968035601</v>
      </c>
      <c r="BC151" t="s">
        <v>70</v>
      </c>
      <c r="BF151" t="s">
        <v>120</v>
      </c>
      <c r="BG151" t="s">
        <v>130</v>
      </c>
      <c r="BH151" t="s">
        <v>562</v>
      </c>
      <c r="BI151">
        <v>7042</v>
      </c>
      <c r="BJ151">
        <v>2</v>
      </c>
      <c r="BK151" t="s">
        <v>288</v>
      </c>
      <c r="BL151" t="s">
        <v>283</v>
      </c>
      <c r="BM151">
        <v>0.76812343968035601</v>
      </c>
      <c r="BN151" t="s">
        <v>70</v>
      </c>
      <c r="BO151" t="s">
        <v>203</v>
      </c>
      <c r="BP151">
        <v>907.66499999999996</v>
      </c>
    </row>
    <row r="152" spans="1:68" ht="16.5">
      <c r="A152" s="110" t="str">
        <f t="shared" si="90"/>
        <v>해성운수</v>
      </c>
      <c r="B152" s="111" t="str">
        <f t="shared" si="91"/>
        <v>한영준</v>
      </c>
      <c r="C152" s="112" t="str">
        <f t="shared" si="92"/>
        <v>A</v>
      </c>
      <c r="D152" s="113">
        <f t="shared" si="93"/>
        <v>0.96741887864274445</v>
      </c>
      <c r="E152" s="114">
        <f t="shared" si="94"/>
        <v>5557</v>
      </c>
      <c r="F152" s="115" t="str">
        <f t="shared" si="95"/>
        <v>514-1</v>
      </c>
      <c r="G152" s="116" t="str">
        <f t="shared" si="96"/>
        <v>71바5765</v>
      </c>
      <c r="H152" s="117">
        <f t="shared" si="97"/>
        <v>2</v>
      </c>
      <c r="I152" s="118">
        <f t="shared" si="98"/>
        <v>479.78300000000002</v>
      </c>
      <c r="J152" s="119">
        <f t="shared" si="99"/>
        <v>2.9494560691953855E-2</v>
      </c>
      <c r="K152" s="119">
        <f t="shared" si="100"/>
        <v>0.33880019931715927</v>
      </c>
      <c r="L152" s="119">
        <f t="shared" si="101"/>
        <v>0.18758480396345847</v>
      </c>
      <c r="M152" s="120">
        <f t="shared" si="102"/>
        <v>12.661</v>
      </c>
      <c r="N152" s="121">
        <f t="shared" si="103"/>
        <v>0</v>
      </c>
      <c r="O152" s="121">
        <f t="shared" si="104"/>
        <v>0.39350945504843116</v>
      </c>
      <c r="P152" s="235">
        <f t="shared" si="105"/>
        <v>1</v>
      </c>
      <c r="Q152" s="236">
        <f t="shared" si="106"/>
        <v>0</v>
      </c>
      <c r="R152" s="236">
        <f t="shared" si="107"/>
        <v>2</v>
      </c>
      <c r="T152">
        <v>534</v>
      </c>
      <c r="U152">
        <v>5557</v>
      </c>
      <c r="V152" t="s">
        <v>564</v>
      </c>
      <c r="W152">
        <v>508.24700000000001</v>
      </c>
      <c r="X152">
        <v>193.54400000000001</v>
      </c>
      <c r="Y152">
        <v>2.6259999999999999</v>
      </c>
      <c r="Z152">
        <v>12.661</v>
      </c>
      <c r="AA152">
        <v>34.666358000000002</v>
      </c>
      <c r="AB152">
        <v>1.0224690000000001</v>
      </c>
      <c r="AC152">
        <v>11.744968999999999</v>
      </c>
      <c r="AD152" s="1">
        <v>90</v>
      </c>
      <c r="AE152">
        <v>0</v>
      </c>
      <c r="AF152">
        <v>2</v>
      </c>
      <c r="AG152">
        <v>70</v>
      </c>
      <c r="AH152">
        <v>14.661101</v>
      </c>
      <c r="AI152">
        <v>16.2</v>
      </c>
      <c r="AJ152">
        <v>0</v>
      </c>
      <c r="AK152">
        <v>1</v>
      </c>
      <c r="AL152">
        <v>548</v>
      </c>
      <c r="AM152" t="s">
        <v>565</v>
      </c>
      <c r="AN152" t="s">
        <v>857</v>
      </c>
      <c r="AO152">
        <v>374.64600000000002</v>
      </c>
      <c r="AR152" t="s">
        <v>120</v>
      </c>
      <c r="AS152" t="s">
        <v>122</v>
      </c>
      <c r="AT152" t="s">
        <v>252</v>
      </c>
      <c r="AU152" t="s">
        <v>564</v>
      </c>
      <c r="AV152" t="s">
        <v>48</v>
      </c>
      <c r="AW152">
        <v>2</v>
      </c>
      <c r="BB152">
        <v>0.96741887864274445</v>
      </c>
      <c r="BC152" t="s">
        <v>66</v>
      </c>
      <c r="BF152" t="s">
        <v>120</v>
      </c>
      <c r="BG152" t="s">
        <v>122</v>
      </c>
      <c r="BH152" t="s">
        <v>564</v>
      </c>
      <c r="BI152">
        <v>5557</v>
      </c>
      <c r="BJ152">
        <v>2</v>
      </c>
      <c r="BK152" t="s">
        <v>252</v>
      </c>
      <c r="BL152" t="s">
        <v>256</v>
      </c>
      <c r="BM152">
        <v>0.96741887864274445</v>
      </c>
      <c r="BN152" t="s">
        <v>66</v>
      </c>
      <c r="BO152" t="s">
        <v>189</v>
      </c>
      <c r="BP152">
        <v>479.78300000000002</v>
      </c>
    </row>
    <row r="153" spans="1:68" ht="16.5">
      <c r="A153" s="127" t="str">
        <f t="shared" si="90"/>
        <v>해성운수</v>
      </c>
      <c r="B153" s="128" t="str">
        <f t="shared" si="91"/>
        <v>한효수</v>
      </c>
      <c r="C153" s="129" t="str">
        <f t="shared" si="92"/>
        <v>A</v>
      </c>
      <c r="D153" s="130">
        <f t="shared" si="93"/>
        <v>0.95426900733219777</v>
      </c>
      <c r="E153" s="131">
        <f t="shared" si="94"/>
        <v>6945</v>
      </c>
      <c r="F153" s="132" t="str">
        <f t="shared" si="95"/>
        <v>24</v>
      </c>
      <c r="G153" s="133" t="str">
        <f t="shared" si="96"/>
        <v>70바3875</v>
      </c>
      <c r="H153" s="134">
        <f t="shared" si="97"/>
        <v>12</v>
      </c>
      <c r="I153" s="135">
        <f t="shared" si="98"/>
        <v>2558.1289999999999</v>
      </c>
      <c r="J153" s="136">
        <f t="shared" si="99"/>
        <v>1.4709357160296558E-2</v>
      </c>
      <c r="K153" s="136">
        <f t="shared" si="100"/>
        <v>0.3836412333214923</v>
      </c>
      <c r="L153" s="136">
        <f t="shared" si="101"/>
        <v>0.125091424240138</v>
      </c>
      <c r="M153" s="137">
        <f t="shared" si="102"/>
        <v>13.942</v>
      </c>
      <c r="N153" s="138">
        <f t="shared" si="103"/>
        <v>0.19545527396965751</v>
      </c>
      <c r="O153" s="138">
        <f t="shared" si="104"/>
        <v>17.708247821650971</v>
      </c>
      <c r="P153" s="233">
        <f t="shared" si="105"/>
        <v>15</v>
      </c>
      <c r="Q153" s="234">
        <f t="shared" si="106"/>
        <v>5</v>
      </c>
      <c r="R153" s="234">
        <f t="shared" si="107"/>
        <v>453</v>
      </c>
      <c r="T153">
        <v>534</v>
      </c>
      <c r="U153">
        <v>6945</v>
      </c>
      <c r="V153" t="s">
        <v>566</v>
      </c>
      <c r="W153">
        <v>2558.13</v>
      </c>
      <c r="X153">
        <v>1162.413</v>
      </c>
      <c r="Y153">
        <v>2.2010000000000001</v>
      </c>
      <c r="Z153">
        <v>13.942</v>
      </c>
      <c r="AA153">
        <v>164.78272799999999</v>
      </c>
      <c r="AB153">
        <v>2.423848</v>
      </c>
      <c r="AC153">
        <v>63.217449000000002</v>
      </c>
      <c r="AD153" s="1">
        <v>320</v>
      </c>
      <c r="AE153">
        <v>5</v>
      </c>
      <c r="AF153">
        <v>453</v>
      </c>
      <c r="AG153">
        <v>88</v>
      </c>
      <c r="AH153">
        <v>15.52426</v>
      </c>
      <c r="AI153">
        <v>281.89999999999998</v>
      </c>
      <c r="AJ153">
        <v>1</v>
      </c>
      <c r="AK153">
        <v>15</v>
      </c>
      <c r="AL153">
        <v>3873</v>
      </c>
      <c r="AM153" t="s">
        <v>567</v>
      </c>
      <c r="AN153" t="s">
        <v>858</v>
      </c>
      <c r="AO153">
        <v>360.84100000000001</v>
      </c>
      <c r="AR153" t="s">
        <v>120</v>
      </c>
      <c r="AS153" t="s">
        <v>121</v>
      </c>
      <c r="AT153" t="s">
        <v>233</v>
      </c>
      <c r="AU153" t="s">
        <v>566</v>
      </c>
      <c r="AV153" t="s">
        <v>231</v>
      </c>
      <c r="AW153">
        <v>12</v>
      </c>
      <c r="BB153">
        <v>0.95426900733219777</v>
      </c>
      <c r="BC153" t="s">
        <v>66</v>
      </c>
      <c r="BF153" t="s">
        <v>120</v>
      </c>
      <c r="BG153" t="s">
        <v>121</v>
      </c>
      <c r="BH153" t="s">
        <v>566</v>
      </c>
      <c r="BI153">
        <v>6945</v>
      </c>
      <c r="BJ153">
        <v>12</v>
      </c>
      <c r="BK153" t="s">
        <v>233</v>
      </c>
      <c r="BL153" t="s">
        <v>243</v>
      </c>
      <c r="BM153">
        <v>0.95426900733219777</v>
      </c>
      <c r="BN153" t="s">
        <v>66</v>
      </c>
      <c r="BO153" t="s">
        <v>189</v>
      </c>
      <c r="BP153">
        <v>2558.1289999999999</v>
      </c>
    </row>
    <row r="154" spans="1:68" ht="16.5">
      <c r="A154" s="110" t="str">
        <f t="shared" si="90"/>
        <v>해성운수</v>
      </c>
      <c r="B154" s="111" t="str">
        <f t="shared" si="91"/>
        <v>함종선</v>
      </c>
      <c r="C154" s="112" t="str">
        <f t="shared" si="92"/>
        <v>F</v>
      </c>
      <c r="D154" s="113">
        <f t="shared" si="93"/>
        <v>0.75197909504228455</v>
      </c>
      <c r="E154" s="114">
        <f t="shared" si="94"/>
        <v>6140</v>
      </c>
      <c r="F154" s="115" t="str">
        <f t="shared" si="95"/>
        <v>593</v>
      </c>
      <c r="G154" s="116" t="str">
        <f t="shared" si="96"/>
        <v>70바3804</v>
      </c>
      <c r="H154" s="117">
        <f t="shared" si="97"/>
        <v>4</v>
      </c>
      <c r="I154" s="118">
        <f t="shared" si="98"/>
        <v>663.13600000000008</v>
      </c>
      <c r="J154" s="119">
        <f t="shared" si="99"/>
        <v>1.1363645847982697E-2</v>
      </c>
      <c r="K154" s="119">
        <f t="shared" si="100"/>
        <v>0.46896779734364702</v>
      </c>
      <c r="L154" s="119">
        <f t="shared" si="101"/>
        <v>0.23373787579018479</v>
      </c>
      <c r="M154" s="120">
        <f t="shared" si="102"/>
        <v>10.725</v>
      </c>
      <c r="N154" s="121">
        <f t="shared" si="103"/>
        <v>0</v>
      </c>
      <c r="O154" s="121">
        <f t="shared" si="104"/>
        <v>8.6416789547683557</v>
      </c>
      <c r="P154" s="235">
        <f t="shared" si="105"/>
        <v>59</v>
      </c>
      <c r="Q154" s="236">
        <f t="shared" si="106"/>
        <v>0</v>
      </c>
      <c r="R154" s="236">
        <f t="shared" si="107"/>
        <v>63</v>
      </c>
      <c r="T154">
        <v>534</v>
      </c>
      <c r="U154">
        <v>6140</v>
      </c>
      <c r="V154" t="s">
        <v>568</v>
      </c>
      <c r="W154">
        <v>729.02499999999998</v>
      </c>
      <c r="X154">
        <v>436.66199999999998</v>
      </c>
      <c r="Y154">
        <v>1.67</v>
      </c>
      <c r="Z154">
        <v>10.725</v>
      </c>
      <c r="AA154">
        <v>76.681376</v>
      </c>
      <c r="AB154">
        <v>0.87138000000000004</v>
      </c>
      <c r="AC154">
        <v>35.961095999999998</v>
      </c>
      <c r="AD154" s="1">
        <v>155</v>
      </c>
      <c r="AE154">
        <v>0</v>
      </c>
      <c r="AF154">
        <v>63</v>
      </c>
      <c r="AG154">
        <v>66</v>
      </c>
      <c r="AH154">
        <v>9.5071969999999997</v>
      </c>
      <c r="AI154">
        <v>25.2</v>
      </c>
      <c r="AJ154">
        <v>0</v>
      </c>
      <c r="AK154">
        <v>59</v>
      </c>
      <c r="AL154">
        <v>22910</v>
      </c>
      <c r="AM154" t="s">
        <v>569</v>
      </c>
      <c r="AN154" t="s">
        <v>859</v>
      </c>
      <c r="AO154">
        <v>225.37100000000001</v>
      </c>
      <c r="AR154" t="s">
        <v>120</v>
      </c>
      <c r="AS154" t="s">
        <v>130</v>
      </c>
      <c r="AT154" t="s">
        <v>283</v>
      </c>
      <c r="AU154" t="s">
        <v>568</v>
      </c>
      <c r="AV154" t="s">
        <v>48</v>
      </c>
      <c r="AW154">
        <v>4</v>
      </c>
      <c r="BB154">
        <v>0.75197909504228455</v>
      </c>
      <c r="BC154" t="s">
        <v>70</v>
      </c>
      <c r="BF154" t="s">
        <v>120</v>
      </c>
      <c r="BG154" t="s">
        <v>130</v>
      </c>
      <c r="BH154" t="s">
        <v>568</v>
      </c>
      <c r="BI154">
        <v>6140</v>
      </c>
      <c r="BJ154">
        <v>4</v>
      </c>
      <c r="BK154" t="s">
        <v>283</v>
      </c>
      <c r="BL154" t="s">
        <v>285</v>
      </c>
      <c r="BM154">
        <v>0.75197909504228455</v>
      </c>
      <c r="BN154" t="s">
        <v>70</v>
      </c>
      <c r="BO154" t="s">
        <v>203</v>
      </c>
      <c r="BP154">
        <v>663.13600000000008</v>
      </c>
    </row>
    <row r="155" spans="1:68" ht="16.5">
      <c r="A155" s="127" t="str">
        <f t="shared" si="90"/>
        <v>해성운수</v>
      </c>
      <c r="B155" s="128" t="str">
        <f t="shared" si="91"/>
        <v>허일</v>
      </c>
      <c r="C155" s="129" t="str">
        <f t="shared" si="92"/>
        <v>F</v>
      </c>
      <c r="D155" s="130">
        <f t="shared" si="93"/>
        <v>0.74066288318679518</v>
      </c>
      <c r="E155" s="131">
        <f t="shared" si="94"/>
        <v>8866</v>
      </c>
      <c r="F155" s="132" t="str">
        <f t="shared" si="95"/>
        <v>514-1</v>
      </c>
      <c r="G155" s="133" t="str">
        <f t="shared" si="96"/>
        <v>71바5754</v>
      </c>
      <c r="H155" s="134">
        <f t="shared" si="97"/>
        <v>2</v>
      </c>
      <c r="I155" s="135">
        <f t="shared" si="98"/>
        <v>613.29</v>
      </c>
      <c r="J155" s="136">
        <f t="shared" si="99"/>
        <v>1.5867945129105561E-2</v>
      </c>
      <c r="K155" s="136">
        <f t="shared" si="100"/>
        <v>0.40659028927663277</v>
      </c>
      <c r="L155" s="136">
        <f t="shared" si="101"/>
        <v>0.13696619869882112</v>
      </c>
      <c r="M155" s="137">
        <f t="shared" si="102"/>
        <v>10.141999999999999</v>
      </c>
      <c r="N155" s="138">
        <f t="shared" si="103"/>
        <v>0.16305499845097751</v>
      </c>
      <c r="O155" s="138">
        <f t="shared" si="104"/>
        <v>5.2177599504312804</v>
      </c>
      <c r="P155" s="233">
        <f t="shared" si="105"/>
        <v>5</v>
      </c>
      <c r="Q155" s="234">
        <f t="shared" si="106"/>
        <v>1</v>
      </c>
      <c r="R155" s="234">
        <f t="shared" si="107"/>
        <v>32</v>
      </c>
      <c r="T155">
        <v>534</v>
      </c>
      <c r="U155">
        <v>8866</v>
      </c>
      <c r="V155" t="s">
        <v>570</v>
      </c>
      <c r="W155">
        <v>613.29</v>
      </c>
      <c r="X155">
        <v>303.10000000000002</v>
      </c>
      <c r="Y155">
        <v>2.0230000000000001</v>
      </c>
      <c r="Z155">
        <v>10.141999999999999</v>
      </c>
      <c r="AA155">
        <v>47.036084000000002</v>
      </c>
      <c r="AB155">
        <v>0.74636599999999997</v>
      </c>
      <c r="AC155">
        <v>19.124414999999999</v>
      </c>
      <c r="AD155" s="1">
        <v>84</v>
      </c>
      <c r="AE155">
        <v>1</v>
      </c>
      <c r="AF155">
        <v>32</v>
      </c>
      <c r="AG155">
        <v>63</v>
      </c>
      <c r="AH155">
        <v>13.038713</v>
      </c>
      <c r="AI155">
        <v>3</v>
      </c>
      <c r="AJ155">
        <v>0</v>
      </c>
      <c r="AK155">
        <v>5</v>
      </c>
      <c r="AL155">
        <v>850</v>
      </c>
      <c r="AM155" t="s">
        <v>571</v>
      </c>
      <c r="AN155" t="s">
        <v>860</v>
      </c>
      <c r="AO155">
        <v>413.19799999999998</v>
      </c>
      <c r="AR155" t="s">
        <v>120</v>
      </c>
      <c r="AS155" t="s">
        <v>122</v>
      </c>
      <c r="AT155" t="s">
        <v>249</v>
      </c>
      <c r="AU155" t="s">
        <v>570</v>
      </c>
      <c r="AV155" t="s">
        <v>231</v>
      </c>
      <c r="AW155">
        <v>2</v>
      </c>
      <c r="BB155">
        <v>0.74066288318679518</v>
      </c>
      <c r="BC155" t="s">
        <v>70</v>
      </c>
      <c r="BF155" t="s">
        <v>120</v>
      </c>
      <c r="BG155" t="s">
        <v>122</v>
      </c>
      <c r="BH155" t="s">
        <v>570</v>
      </c>
      <c r="BI155">
        <v>8866</v>
      </c>
      <c r="BJ155">
        <v>2</v>
      </c>
      <c r="BK155" t="s">
        <v>249</v>
      </c>
      <c r="BL155" t="s">
        <v>247</v>
      </c>
      <c r="BM155">
        <v>0.74066288318679518</v>
      </c>
      <c r="BN155" t="s">
        <v>70</v>
      </c>
      <c r="BO155" t="s">
        <v>203</v>
      </c>
      <c r="BP155">
        <v>613.29</v>
      </c>
    </row>
    <row r="156" spans="1:68" ht="16.5">
      <c r="A156" s="110" t="str">
        <f t="shared" si="90"/>
        <v>해성운수</v>
      </c>
      <c r="B156" s="111" t="str">
        <f t="shared" si="91"/>
        <v>홍기표</v>
      </c>
      <c r="C156" s="112" t="str">
        <f t="shared" si="92"/>
        <v>B</v>
      </c>
      <c r="D156" s="113">
        <f t="shared" si="93"/>
        <v>0.90471139306640036</v>
      </c>
      <c r="E156" s="114">
        <f t="shared" si="94"/>
        <v>8844</v>
      </c>
      <c r="F156" s="115" t="str">
        <f t="shared" si="95"/>
        <v>24</v>
      </c>
      <c r="G156" s="116" t="str">
        <f t="shared" si="96"/>
        <v>70바3864</v>
      </c>
      <c r="H156" s="117">
        <f t="shared" si="97"/>
        <v>2</v>
      </c>
      <c r="I156" s="118">
        <f t="shared" si="98"/>
        <v>705.75700000000006</v>
      </c>
      <c r="J156" s="119">
        <f t="shared" si="99"/>
        <v>6.5015599554927184E-3</v>
      </c>
      <c r="K156" s="119">
        <f t="shared" si="100"/>
        <v>0.41272291765921348</v>
      </c>
      <c r="L156" s="119">
        <f t="shared" si="101"/>
        <v>7.5096669250181006E-2</v>
      </c>
      <c r="M156" s="120">
        <f t="shared" si="102"/>
        <v>20.145</v>
      </c>
      <c r="N156" s="121">
        <f t="shared" si="103"/>
        <v>0</v>
      </c>
      <c r="O156" s="121">
        <f t="shared" si="104"/>
        <v>58.943800769953398</v>
      </c>
      <c r="P156" s="235">
        <f t="shared" si="105"/>
        <v>8</v>
      </c>
      <c r="Q156" s="236">
        <f t="shared" si="106"/>
        <v>0</v>
      </c>
      <c r="R156" s="236">
        <f t="shared" si="107"/>
        <v>416</v>
      </c>
      <c r="T156">
        <v>534</v>
      </c>
      <c r="U156">
        <v>8844</v>
      </c>
      <c r="V156" t="s">
        <v>572</v>
      </c>
      <c r="W156">
        <v>705.75699999999995</v>
      </c>
      <c r="X156">
        <v>356.36799999999999</v>
      </c>
      <c r="Y156">
        <v>1.98</v>
      </c>
      <c r="Z156">
        <v>20.145</v>
      </c>
      <c r="AA156">
        <v>41.442208000000001</v>
      </c>
      <c r="AB156">
        <v>0.26943899999999998</v>
      </c>
      <c r="AC156">
        <v>17.104149</v>
      </c>
      <c r="AD156" s="1">
        <v>53</v>
      </c>
      <c r="AE156">
        <v>0</v>
      </c>
      <c r="AF156">
        <v>416</v>
      </c>
      <c r="AG156">
        <v>74</v>
      </c>
      <c r="AH156">
        <v>17.029907999999999</v>
      </c>
      <c r="AI156">
        <v>140.5</v>
      </c>
      <c r="AJ156">
        <v>0</v>
      </c>
      <c r="AK156">
        <v>8</v>
      </c>
      <c r="AL156">
        <v>6005</v>
      </c>
      <c r="AM156" t="s">
        <v>573</v>
      </c>
      <c r="AN156" t="s">
        <v>861</v>
      </c>
      <c r="AO156">
        <v>577.80600000000004</v>
      </c>
      <c r="AR156" t="s">
        <v>120</v>
      </c>
      <c r="AS156" t="s">
        <v>121</v>
      </c>
      <c r="AT156" t="s">
        <v>227</v>
      </c>
      <c r="AU156" t="s">
        <v>572</v>
      </c>
      <c r="AV156" t="s">
        <v>48</v>
      </c>
      <c r="AW156">
        <v>2</v>
      </c>
      <c r="BB156">
        <v>0.90471139306640036</v>
      </c>
      <c r="BC156" t="s">
        <v>68</v>
      </c>
      <c r="BF156" t="s">
        <v>120</v>
      </c>
      <c r="BG156" t="s">
        <v>121</v>
      </c>
      <c r="BH156" t="s">
        <v>572</v>
      </c>
      <c r="BI156">
        <v>8844</v>
      </c>
      <c r="BJ156">
        <v>2</v>
      </c>
      <c r="BK156" t="s">
        <v>227</v>
      </c>
      <c r="BL156" t="s">
        <v>224</v>
      </c>
      <c r="BM156">
        <v>0.90471139306640036</v>
      </c>
      <c r="BN156" t="s">
        <v>68</v>
      </c>
      <c r="BO156" t="s">
        <v>186</v>
      </c>
      <c r="BP156">
        <v>705.75700000000006</v>
      </c>
    </row>
    <row r="157" spans="1:68" ht="16.5">
      <c r="A157" s="127" t="str">
        <f t="shared" si="90"/>
        <v>해성운수</v>
      </c>
      <c r="B157" s="128" t="str">
        <f t="shared" si="91"/>
        <v>홍순관</v>
      </c>
      <c r="C157" s="129" t="str">
        <f t="shared" si="92"/>
        <v>F</v>
      </c>
      <c r="D157" s="130">
        <f t="shared" si="93"/>
        <v>0.74984166660564933</v>
      </c>
      <c r="E157" s="131">
        <f t="shared" si="94"/>
        <v>4530</v>
      </c>
      <c r="F157" s="132" t="str">
        <f t="shared" si="95"/>
        <v>564</v>
      </c>
      <c r="G157" s="133" t="str">
        <f t="shared" si="96"/>
        <v>71바5771</v>
      </c>
      <c r="H157" s="134">
        <f t="shared" si="97"/>
        <v>8</v>
      </c>
      <c r="I157" s="135">
        <f t="shared" si="98"/>
        <v>1601.0989999999999</v>
      </c>
      <c r="J157" s="136">
        <f t="shared" si="99"/>
        <v>1.2561128903819198E-2</v>
      </c>
      <c r="K157" s="136">
        <f t="shared" si="100"/>
        <v>0.48009488364411579</v>
      </c>
      <c r="L157" s="136">
        <f t="shared" si="101"/>
        <v>0.2210981332197447</v>
      </c>
      <c r="M157" s="137">
        <f t="shared" si="102"/>
        <v>8.4939999999999998</v>
      </c>
      <c r="N157" s="138">
        <f t="shared" si="103"/>
        <v>3.3102242208481671</v>
      </c>
      <c r="O157" s="138">
        <f t="shared" si="104"/>
        <v>0.81194179001936173</v>
      </c>
      <c r="P157" s="233">
        <f t="shared" si="105"/>
        <v>143</v>
      </c>
      <c r="Q157" s="234">
        <f t="shared" si="106"/>
        <v>53</v>
      </c>
      <c r="R157" s="234">
        <f t="shared" si="107"/>
        <v>13</v>
      </c>
      <c r="T157">
        <v>534</v>
      </c>
      <c r="U157">
        <v>4530</v>
      </c>
      <c r="V157" t="s">
        <v>574</v>
      </c>
      <c r="W157">
        <v>1601.1</v>
      </c>
      <c r="X157">
        <v>551.14599999999996</v>
      </c>
      <c r="Y157">
        <v>2.9049999999999998</v>
      </c>
      <c r="Z157">
        <v>8.4939999999999998</v>
      </c>
      <c r="AA157">
        <v>180.53775400000001</v>
      </c>
      <c r="AB157">
        <v>2.2677580000000002</v>
      </c>
      <c r="AC157">
        <v>86.675252</v>
      </c>
      <c r="AD157" s="1">
        <v>354</v>
      </c>
      <c r="AE157">
        <v>53</v>
      </c>
      <c r="AF157">
        <v>13</v>
      </c>
      <c r="AG157">
        <v>78</v>
      </c>
      <c r="AH157">
        <v>8.8685050000000007</v>
      </c>
      <c r="AI157">
        <v>141.30000000000001</v>
      </c>
      <c r="AJ157">
        <v>0</v>
      </c>
      <c r="AK157">
        <v>143</v>
      </c>
      <c r="AL157">
        <v>56514</v>
      </c>
      <c r="AM157" t="s">
        <v>575</v>
      </c>
      <c r="AN157" t="s">
        <v>862</v>
      </c>
      <c r="AO157">
        <v>684.89200000000005</v>
      </c>
      <c r="AR157" t="s">
        <v>120</v>
      </c>
      <c r="AS157" t="s">
        <v>126</v>
      </c>
      <c r="AT157" t="s">
        <v>268</v>
      </c>
      <c r="AU157" t="s">
        <v>574</v>
      </c>
      <c r="AV157" t="s">
        <v>205</v>
      </c>
      <c r="AW157">
        <v>8</v>
      </c>
      <c r="BB157">
        <v>0.74984166660564933</v>
      </c>
      <c r="BC157" t="s">
        <v>70</v>
      </c>
      <c r="BF157" t="s">
        <v>120</v>
      </c>
      <c r="BG157" t="s">
        <v>126</v>
      </c>
      <c r="BH157" t="s">
        <v>574</v>
      </c>
      <c r="BI157">
        <v>4530</v>
      </c>
      <c r="BJ157">
        <v>8</v>
      </c>
      <c r="BK157" t="s">
        <v>268</v>
      </c>
      <c r="BL157" t="s">
        <v>271</v>
      </c>
      <c r="BM157">
        <v>0.74984166660564933</v>
      </c>
      <c r="BN157" t="s">
        <v>70</v>
      </c>
      <c r="BO157" t="s">
        <v>203</v>
      </c>
      <c r="BP157">
        <v>1601.0989999999999</v>
      </c>
    </row>
    <row r="158" spans="1:68" ht="16.5">
      <c r="A158" s="110" t="str">
        <f t="shared" si="90"/>
        <v>해성운수</v>
      </c>
      <c r="B158" s="111" t="str">
        <f t="shared" si="91"/>
        <v>홍순욱</v>
      </c>
      <c r="C158" s="112" t="str">
        <f t="shared" si="92"/>
        <v>D</v>
      </c>
      <c r="D158" s="113">
        <f t="shared" si="93"/>
        <v>0.82225000000000004</v>
      </c>
      <c r="E158" s="114">
        <f t="shared" si="94"/>
        <v>1289</v>
      </c>
      <c r="F158" s="115" t="str">
        <f t="shared" si="95"/>
        <v>564</v>
      </c>
      <c r="G158" s="116" t="str">
        <f t="shared" si="96"/>
        <v>71바5772</v>
      </c>
      <c r="H158" s="117">
        <f t="shared" si="97"/>
        <v>1</v>
      </c>
      <c r="I158" s="118">
        <f t="shared" si="98"/>
        <v>1354.298</v>
      </c>
      <c r="J158" s="119">
        <f t="shared" si="99"/>
        <v>4.1211456946985719E-2</v>
      </c>
      <c r="K158" s="119">
        <f t="shared" si="100"/>
        <v>0.44297338434476957</v>
      </c>
      <c r="L158" s="119">
        <f t="shared" si="101"/>
        <v>0.28501851143544477</v>
      </c>
      <c r="M158" s="120">
        <f t="shared" si="102"/>
        <v>7.8259999999999996</v>
      </c>
      <c r="N158" s="121">
        <f t="shared" si="103"/>
        <v>0.22151697779956847</v>
      </c>
      <c r="O158" s="121">
        <f t="shared" si="104"/>
        <v>4.0611445929920889</v>
      </c>
      <c r="P158" s="235">
        <f t="shared" si="105"/>
        <v>59</v>
      </c>
      <c r="Q158" s="236">
        <f t="shared" si="106"/>
        <v>3</v>
      </c>
      <c r="R158" s="236">
        <f t="shared" si="107"/>
        <v>55</v>
      </c>
      <c r="T158">
        <v>534</v>
      </c>
      <c r="U158">
        <v>1289</v>
      </c>
      <c r="V158" t="s">
        <v>576</v>
      </c>
      <c r="W158">
        <v>1354.298</v>
      </c>
      <c r="X158">
        <v>411.78899999999999</v>
      </c>
      <c r="Y158">
        <v>3.2890000000000001</v>
      </c>
      <c r="Z158">
        <v>7.8259999999999996</v>
      </c>
      <c r="AA158">
        <v>143.76880700000001</v>
      </c>
      <c r="AB158">
        <v>5.9249219999999996</v>
      </c>
      <c r="AC158">
        <v>63.685755</v>
      </c>
      <c r="AD158" s="1">
        <v>386</v>
      </c>
      <c r="AE158">
        <v>3</v>
      </c>
      <c r="AF158">
        <v>55</v>
      </c>
      <c r="AG158">
        <v>79</v>
      </c>
      <c r="AH158">
        <v>9.4199710000000003</v>
      </c>
      <c r="AI158">
        <v>58.8</v>
      </c>
      <c r="AJ158">
        <v>0</v>
      </c>
      <c r="AK158">
        <v>59</v>
      </c>
      <c r="AL158">
        <v>10948</v>
      </c>
      <c r="AM158" t="s">
        <v>577</v>
      </c>
      <c r="AN158" t="s">
        <v>863</v>
      </c>
      <c r="AO158">
        <v>1354.298</v>
      </c>
      <c r="AR158" t="s">
        <v>120</v>
      </c>
      <c r="AS158" t="s">
        <v>126</v>
      </c>
      <c r="AT158" t="s">
        <v>269</v>
      </c>
      <c r="AU158" t="s">
        <v>576</v>
      </c>
      <c r="AV158" t="s">
        <v>205</v>
      </c>
      <c r="AW158">
        <v>1</v>
      </c>
      <c r="BB158">
        <v>0.82225000000000004</v>
      </c>
      <c r="BC158" t="s">
        <v>67</v>
      </c>
      <c r="BF158" t="s">
        <v>120</v>
      </c>
      <c r="BG158" t="s">
        <v>126</v>
      </c>
      <c r="BH158" t="s">
        <v>576</v>
      </c>
      <c r="BI158">
        <v>1289</v>
      </c>
      <c r="BJ158">
        <v>1</v>
      </c>
      <c r="BK158" t="s">
        <v>269</v>
      </c>
      <c r="BL158" t="s">
        <v>185</v>
      </c>
      <c r="BM158">
        <v>0.82225000000000004</v>
      </c>
      <c r="BN158" t="s">
        <v>67</v>
      </c>
      <c r="BO158" t="s">
        <v>190</v>
      </c>
      <c r="BP158">
        <v>1354.298</v>
      </c>
    </row>
    <row r="159" spans="1:68" ht="16.5">
      <c r="A159" s="127" t="str">
        <f t="shared" si="90"/>
        <v>해성운수</v>
      </c>
      <c r="B159" s="128" t="str">
        <f t="shared" si="91"/>
        <v>홍향기</v>
      </c>
      <c r="C159" s="129" t="str">
        <f t="shared" si="92"/>
        <v>D</v>
      </c>
      <c r="D159" s="130">
        <f t="shared" si="93"/>
        <v>0.82818181818181813</v>
      </c>
      <c r="E159" s="131">
        <f t="shared" si="94"/>
        <v>5824</v>
      </c>
      <c r="F159" s="132" t="str">
        <f t="shared" si="95"/>
        <v>593</v>
      </c>
      <c r="G159" s="133" t="str">
        <f t="shared" si="96"/>
        <v>70바3808</v>
      </c>
      <c r="H159" s="134">
        <f t="shared" si="97"/>
        <v>1</v>
      </c>
      <c r="I159" s="135">
        <f t="shared" si="98"/>
        <v>1778.5519999999999</v>
      </c>
      <c r="J159" s="136">
        <f t="shared" si="99"/>
        <v>2.1348019920998541E-2</v>
      </c>
      <c r="K159" s="136">
        <f t="shared" si="100"/>
        <v>0.3891715828527757</v>
      </c>
      <c r="L159" s="136">
        <f t="shared" si="101"/>
        <v>0.23783392332639136</v>
      </c>
      <c r="M159" s="137">
        <f t="shared" si="102"/>
        <v>6.6589999999999998</v>
      </c>
      <c r="N159" s="138">
        <f t="shared" si="103"/>
        <v>0</v>
      </c>
      <c r="O159" s="138">
        <f t="shared" si="104"/>
        <v>0.39357859652121502</v>
      </c>
      <c r="P159" s="233">
        <f t="shared" si="105"/>
        <v>19</v>
      </c>
      <c r="Q159" s="234">
        <f t="shared" si="106"/>
        <v>0</v>
      </c>
      <c r="R159" s="234">
        <f t="shared" si="107"/>
        <v>7</v>
      </c>
      <c r="T159">
        <v>534</v>
      </c>
      <c r="U159">
        <v>5824</v>
      </c>
      <c r="V159" t="s">
        <v>578</v>
      </c>
      <c r="W159">
        <v>1778.5519999999999</v>
      </c>
      <c r="X159">
        <v>976.375</v>
      </c>
      <c r="Y159">
        <v>1.8220000000000001</v>
      </c>
      <c r="Z159">
        <v>6.6589999999999998</v>
      </c>
      <c r="AA159">
        <v>160.067679</v>
      </c>
      <c r="AB159">
        <v>3.4171279999999999</v>
      </c>
      <c r="AC159">
        <v>62.293792000000003</v>
      </c>
      <c r="AD159" s="1">
        <v>423</v>
      </c>
      <c r="AE159">
        <v>0</v>
      </c>
      <c r="AF159">
        <v>7</v>
      </c>
      <c r="AG159">
        <v>55</v>
      </c>
      <c r="AH159">
        <v>11.11125</v>
      </c>
      <c r="AI159">
        <v>0</v>
      </c>
      <c r="AJ159">
        <v>0</v>
      </c>
      <c r="AK159">
        <v>19</v>
      </c>
      <c r="AL159">
        <v>1158</v>
      </c>
      <c r="AM159" t="s">
        <v>579</v>
      </c>
      <c r="AN159" t="s">
        <v>864</v>
      </c>
      <c r="AO159">
        <v>1778.5519999999999</v>
      </c>
      <c r="AR159" t="s">
        <v>120</v>
      </c>
      <c r="AS159" t="s">
        <v>130</v>
      </c>
      <c r="AT159" t="s">
        <v>284</v>
      </c>
      <c r="AU159" t="s">
        <v>578</v>
      </c>
      <c r="AV159" t="s">
        <v>231</v>
      </c>
      <c r="AW159">
        <v>1</v>
      </c>
      <c r="BB159">
        <v>0.82818181818181813</v>
      </c>
      <c r="BC159" t="s">
        <v>67</v>
      </c>
      <c r="BF159" t="s">
        <v>120</v>
      </c>
      <c r="BG159" t="s">
        <v>130</v>
      </c>
      <c r="BH159" t="s">
        <v>578</v>
      </c>
      <c r="BI159">
        <v>5824</v>
      </c>
      <c r="BJ159">
        <v>1</v>
      </c>
      <c r="BK159" t="s">
        <v>284</v>
      </c>
      <c r="BL159" t="s">
        <v>185</v>
      </c>
      <c r="BM159">
        <v>0.82818181818181813</v>
      </c>
      <c r="BN159" t="s">
        <v>67</v>
      </c>
      <c r="BO159" t="s">
        <v>190</v>
      </c>
      <c r="BP159">
        <v>1778.5519999999999</v>
      </c>
    </row>
    <row r="160" spans="1:68" ht="16.5">
      <c r="A160" s="110" t="str">
        <f t="shared" si="90"/>
        <v>해성운수</v>
      </c>
      <c r="B160" s="111" t="str">
        <f t="shared" si="91"/>
        <v>황광수</v>
      </c>
      <c r="C160" s="112" t="str">
        <f t="shared" si="92"/>
        <v>D</v>
      </c>
      <c r="D160" s="113">
        <f t="shared" si="93"/>
        <v>0.82387892635622806</v>
      </c>
      <c r="E160" s="114">
        <f t="shared" si="94"/>
        <v>1649</v>
      </c>
      <c r="F160" s="115" t="str">
        <f t="shared" si="95"/>
        <v>24</v>
      </c>
      <c r="G160" s="116" t="str">
        <f t="shared" si="96"/>
        <v>70바3879</v>
      </c>
      <c r="H160" s="117">
        <f t="shared" si="97"/>
        <v>3</v>
      </c>
      <c r="I160" s="118">
        <f t="shared" si="98"/>
        <v>2334.8980000000001</v>
      </c>
      <c r="J160" s="119">
        <f t="shared" si="99"/>
        <v>7.2192525249629913E-3</v>
      </c>
      <c r="K160" s="119">
        <f t="shared" si="100"/>
        <v>0.38197187422377388</v>
      </c>
      <c r="L160" s="119">
        <f t="shared" si="101"/>
        <v>0.20000873699836139</v>
      </c>
      <c r="M160" s="120">
        <f t="shared" si="102"/>
        <v>16.687000000000001</v>
      </c>
      <c r="N160" s="121">
        <f t="shared" si="103"/>
        <v>0.21414211670060104</v>
      </c>
      <c r="O160" s="121">
        <f t="shared" si="104"/>
        <v>20.68612847327806</v>
      </c>
      <c r="P160" s="235">
        <f t="shared" si="105"/>
        <v>11</v>
      </c>
      <c r="Q160" s="236">
        <f t="shared" si="106"/>
        <v>5</v>
      </c>
      <c r="R160" s="236">
        <f t="shared" si="107"/>
        <v>483</v>
      </c>
      <c r="T160">
        <v>534</v>
      </c>
      <c r="U160">
        <v>1649</v>
      </c>
      <c r="V160" t="s">
        <v>580</v>
      </c>
      <c r="W160">
        <v>2334.8980000000001</v>
      </c>
      <c r="X160">
        <v>1232.5609999999999</v>
      </c>
      <c r="Y160">
        <v>1.8939999999999999</v>
      </c>
      <c r="Z160">
        <v>16.687000000000001</v>
      </c>
      <c r="AA160">
        <v>153.71245099999999</v>
      </c>
      <c r="AB160">
        <v>1.1096889999999999</v>
      </c>
      <c r="AC160">
        <v>58.713833000000001</v>
      </c>
      <c r="AD160" s="1">
        <v>467</v>
      </c>
      <c r="AE160">
        <v>5</v>
      </c>
      <c r="AF160">
        <v>483</v>
      </c>
      <c r="AG160">
        <v>69</v>
      </c>
      <c r="AH160">
        <v>15.190037999999999</v>
      </c>
      <c r="AI160">
        <v>158.19999999999999</v>
      </c>
      <c r="AJ160">
        <v>0</v>
      </c>
      <c r="AK160">
        <v>11</v>
      </c>
      <c r="AL160">
        <v>5120</v>
      </c>
      <c r="AM160" t="s">
        <v>581</v>
      </c>
      <c r="AN160" t="s">
        <v>865</v>
      </c>
      <c r="AO160">
        <v>2140.5909999999999</v>
      </c>
      <c r="AR160" t="s">
        <v>120</v>
      </c>
      <c r="AS160" t="s">
        <v>121</v>
      </c>
      <c r="AT160" t="s">
        <v>239</v>
      </c>
      <c r="AU160" t="s">
        <v>580</v>
      </c>
      <c r="AV160" t="s">
        <v>48</v>
      </c>
      <c r="AW160">
        <v>3</v>
      </c>
      <c r="BB160">
        <v>0.82387892635622806</v>
      </c>
      <c r="BC160" t="s">
        <v>67</v>
      </c>
      <c r="BF160" t="s">
        <v>120</v>
      </c>
      <c r="BG160" t="s">
        <v>121</v>
      </c>
      <c r="BH160" t="s">
        <v>580</v>
      </c>
      <c r="BI160">
        <v>1649</v>
      </c>
      <c r="BJ160">
        <v>3</v>
      </c>
      <c r="BK160" t="s">
        <v>239</v>
      </c>
      <c r="BL160" t="s">
        <v>219</v>
      </c>
      <c r="BM160">
        <v>0.82387892635622806</v>
      </c>
      <c r="BN160" t="s">
        <v>67</v>
      </c>
      <c r="BO160" t="s">
        <v>190</v>
      </c>
      <c r="BP160">
        <v>2334.8980000000001</v>
      </c>
    </row>
    <row r="161" spans="1:68" ht="16.5">
      <c r="A161" s="127" t="str">
        <f t="shared" si="90"/>
        <v>해성운수</v>
      </c>
      <c r="B161" s="128" t="str">
        <f t="shared" si="91"/>
        <v>황영생</v>
      </c>
      <c r="C161" s="129" t="str">
        <f t="shared" si="92"/>
        <v>C</v>
      </c>
      <c r="D161" s="130">
        <f t="shared" si="93"/>
        <v>0.89921744250462932</v>
      </c>
      <c r="E161" s="131">
        <f t="shared" si="94"/>
        <v>524</v>
      </c>
      <c r="F161" s="132" t="str">
        <f t="shared" si="95"/>
        <v>24</v>
      </c>
      <c r="G161" s="133" t="str">
        <f t="shared" si="96"/>
        <v>70바3873</v>
      </c>
      <c r="H161" s="134">
        <f t="shared" si="97"/>
        <v>4</v>
      </c>
      <c r="I161" s="135">
        <f t="shared" si="98"/>
        <v>2681.788</v>
      </c>
      <c r="J161" s="136">
        <f t="shared" si="99"/>
        <v>3.8726253402553436E-3</v>
      </c>
      <c r="K161" s="136">
        <f t="shared" si="100"/>
        <v>0.38597547550221739</v>
      </c>
      <c r="L161" s="136">
        <f t="shared" si="101"/>
        <v>0.18644277623734612</v>
      </c>
      <c r="M161" s="137">
        <f t="shared" si="102"/>
        <v>12.638999999999999</v>
      </c>
      <c r="N161" s="138">
        <f t="shared" si="103"/>
        <v>0.21993240011128581</v>
      </c>
      <c r="O161" s="138">
        <f t="shared" si="104"/>
        <v>3.2623306016507394</v>
      </c>
      <c r="P161" s="233">
        <f t="shared" si="105"/>
        <v>38</v>
      </c>
      <c r="Q161" s="234">
        <f t="shared" si="106"/>
        <v>6</v>
      </c>
      <c r="R161" s="234">
        <f t="shared" si="107"/>
        <v>89</v>
      </c>
      <c r="T161">
        <v>534</v>
      </c>
      <c r="U161">
        <v>524</v>
      </c>
      <c r="V161" t="s">
        <v>582</v>
      </c>
      <c r="W161">
        <v>2728.1109999999999</v>
      </c>
      <c r="X161">
        <v>1320.1849999999999</v>
      </c>
      <c r="Y161">
        <v>2.0659999999999998</v>
      </c>
      <c r="Z161">
        <v>12.638999999999999</v>
      </c>
      <c r="AA161">
        <v>180.17828700000001</v>
      </c>
      <c r="AB161">
        <v>0.69776300000000002</v>
      </c>
      <c r="AC161">
        <v>69.544399999999996</v>
      </c>
      <c r="AD161" s="1">
        <v>500</v>
      </c>
      <c r="AE161">
        <v>6</v>
      </c>
      <c r="AF161">
        <v>89</v>
      </c>
      <c r="AG161">
        <v>69</v>
      </c>
      <c r="AH161">
        <v>15.141175</v>
      </c>
      <c r="AI161">
        <v>187.6</v>
      </c>
      <c r="AJ161">
        <v>0</v>
      </c>
      <c r="AK161">
        <v>38</v>
      </c>
      <c r="AL161">
        <v>19561</v>
      </c>
      <c r="AM161" t="s">
        <v>583</v>
      </c>
      <c r="AN161" t="s">
        <v>866</v>
      </c>
      <c r="AO161">
        <v>2301.451</v>
      </c>
      <c r="AR161" t="s">
        <v>120</v>
      </c>
      <c r="AS161" t="s">
        <v>121</v>
      </c>
      <c r="AT161" t="s">
        <v>229</v>
      </c>
      <c r="AU161" t="s">
        <v>582</v>
      </c>
      <c r="AV161" t="s">
        <v>48</v>
      </c>
      <c r="AW161">
        <v>4</v>
      </c>
      <c r="BB161">
        <v>0.89921744250462932</v>
      </c>
      <c r="BC161" t="s">
        <v>69</v>
      </c>
      <c r="BF161" t="s">
        <v>120</v>
      </c>
      <c r="BG161" t="s">
        <v>121</v>
      </c>
      <c r="BH161" t="s">
        <v>582</v>
      </c>
      <c r="BI161">
        <v>524</v>
      </c>
      <c r="BJ161">
        <v>4</v>
      </c>
      <c r="BK161" t="s">
        <v>229</v>
      </c>
      <c r="BL161" t="s">
        <v>225</v>
      </c>
      <c r="BM161">
        <v>0.89921744250462932</v>
      </c>
      <c r="BN161" t="s">
        <v>69</v>
      </c>
      <c r="BO161" t="s">
        <v>188</v>
      </c>
      <c r="BP161">
        <v>2681.788</v>
      </c>
    </row>
    <row r="162" spans="1:68" ht="16.5">
      <c r="A162" s="110" t="str">
        <f t="shared" si="90"/>
        <v>해성운수</v>
      </c>
      <c r="B162" s="111" t="str">
        <f t="shared" si="91"/>
        <v>황재영</v>
      </c>
      <c r="C162" s="112" t="str">
        <f t="shared" si="92"/>
        <v>B</v>
      </c>
      <c r="D162" s="113">
        <f t="shared" si="93"/>
        <v>0.90328487473615804</v>
      </c>
      <c r="E162" s="114">
        <f t="shared" si="94"/>
        <v>946</v>
      </c>
      <c r="F162" s="115" t="str">
        <f t="shared" si="95"/>
        <v>24</v>
      </c>
      <c r="G162" s="116" t="str">
        <f t="shared" si="96"/>
        <v>70바3859</v>
      </c>
      <c r="H162" s="117">
        <f t="shared" si="97"/>
        <v>2</v>
      </c>
      <c r="I162" s="118">
        <f t="shared" si="98"/>
        <v>2231.5769999999998</v>
      </c>
      <c r="J162" s="119">
        <f t="shared" si="99"/>
        <v>6.4037153290873328E-3</v>
      </c>
      <c r="K162" s="119">
        <f t="shared" si="100"/>
        <v>0.35799469830588571</v>
      </c>
      <c r="L162" s="119">
        <f t="shared" si="101"/>
        <v>8.0212334147555756E-2</v>
      </c>
      <c r="M162" s="120">
        <f t="shared" si="102"/>
        <v>14.62</v>
      </c>
      <c r="N162" s="121">
        <f t="shared" si="103"/>
        <v>0.35849087887175746</v>
      </c>
      <c r="O162" s="121">
        <f t="shared" si="104"/>
        <v>2.0165111936536357</v>
      </c>
      <c r="P162" s="235">
        <f t="shared" si="105"/>
        <v>6</v>
      </c>
      <c r="Q162" s="236">
        <f t="shared" si="106"/>
        <v>8</v>
      </c>
      <c r="R162" s="236">
        <f t="shared" si="107"/>
        <v>45</v>
      </c>
      <c r="T162">
        <v>534</v>
      </c>
      <c r="U162">
        <v>946</v>
      </c>
      <c r="V162" t="s">
        <v>584</v>
      </c>
      <c r="W162">
        <v>2231.5770000000002</v>
      </c>
      <c r="X162">
        <v>994.98199999999997</v>
      </c>
      <c r="Y162">
        <v>2.2429999999999999</v>
      </c>
      <c r="Z162">
        <v>14.62</v>
      </c>
      <c r="AA162">
        <v>139.02273199999999</v>
      </c>
      <c r="AB162">
        <v>0.890262</v>
      </c>
      <c r="AC162">
        <v>49.769401000000002</v>
      </c>
      <c r="AD162" s="1">
        <v>179</v>
      </c>
      <c r="AE162">
        <v>8</v>
      </c>
      <c r="AF162">
        <v>45</v>
      </c>
      <c r="AG162">
        <v>67</v>
      </c>
      <c r="AH162">
        <v>16.051884999999999</v>
      </c>
      <c r="AI162">
        <v>35.799999999999997</v>
      </c>
      <c r="AJ162">
        <v>0</v>
      </c>
      <c r="AK162">
        <v>6</v>
      </c>
      <c r="AL162">
        <v>659</v>
      </c>
      <c r="AM162" t="s">
        <v>585</v>
      </c>
      <c r="AN162" t="s">
        <v>867</v>
      </c>
      <c r="AO162">
        <v>2117.4749999999999</v>
      </c>
      <c r="AR162" t="s">
        <v>120</v>
      </c>
      <c r="AS162" t="s">
        <v>121</v>
      </c>
      <c r="AT162" t="s">
        <v>220</v>
      </c>
      <c r="AU162" t="s">
        <v>584</v>
      </c>
      <c r="AV162" t="s">
        <v>48</v>
      </c>
      <c r="AW162">
        <v>2</v>
      </c>
      <c r="BB162">
        <v>0.90328487473615804</v>
      </c>
      <c r="BC162" t="s">
        <v>68</v>
      </c>
      <c r="BF162" t="s">
        <v>120</v>
      </c>
      <c r="BG162" t="s">
        <v>121</v>
      </c>
      <c r="BH162" t="s">
        <v>584</v>
      </c>
      <c r="BI162">
        <v>946</v>
      </c>
      <c r="BJ162">
        <v>2</v>
      </c>
      <c r="BK162" t="s">
        <v>220</v>
      </c>
      <c r="BL162" t="s">
        <v>225</v>
      </c>
      <c r="BM162">
        <v>0.90328487473615804</v>
      </c>
      <c r="BN162" t="s">
        <v>68</v>
      </c>
      <c r="BO162" t="s">
        <v>186</v>
      </c>
      <c r="BP162">
        <v>2231.5769999999998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62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868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869</v>
      </c>
      <c r="B4" s="35"/>
      <c r="C4" s="103"/>
      <c r="D4" s="107"/>
      <c r="E4" s="11"/>
      <c r="F4" s="8"/>
      <c r="H4" s="11"/>
    </row>
    <row r="5" spans="1:18" ht="26.25">
      <c r="A5" s="173" t="s">
        <v>870</v>
      </c>
    </row>
    <row r="6" spans="1:18" ht="17.25">
      <c r="A6" s="174" t="s">
        <v>871</v>
      </c>
    </row>
    <row r="7" spans="1:18" ht="17.25">
      <c r="A7" s="174"/>
    </row>
    <row r="8" spans="1:18" ht="17.25">
      <c r="A8" s="176" t="s">
        <v>210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872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1" t="s">
        <v>0</v>
      </c>
      <c r="B13" s="262" t="s">
        <v>74</v>
      </c>
      <c r="C13" s="263" t="s">
        <v>65</v>
      </c>
      <c r="D13" s="263" t="s">
        <v>169</v>
      </c>
      <c r="E13" s="264" t="s">
        <v>155</v>
      </c>
      <c r="F13" s="262" t="s">
        <v>160</v>
      </c>
      <c r="G13" s="264" t="s">
        <v>158</v>
      </c>
      <c r="H13" s="264" t="s">
        <v>162</v>
      </c>
      <c r="I13" s="265" t="s">
        <v>164</v>
      </c>
      <c r="J13" s="264" t="s">
        <v>11</v>
      </c>
      <c r="K13" s="264" t="s">
        <v>12</v>
      </c>
      <c r="L13" s="264" t="s">
        <v>13</v>
      </c>
      <c r="M13" s="264" t="s">
        <v>107</v>
      </c>
      <c r="N13" s="264" t="s">
        <v>6</v>
      </c>
      <c r="O13" s="264" t="s">
        <v>7</v>
      </c>
      <c r="P13" s="264" t="s">
        <v>191</v>
      </c>
      <c r="Q13" s="266" t="s">
        <v>193</v>
      </c>
      <c r="R13" s="266" t="s">
        <v>194</v>
      </c>
    </row>
    <row r="14" spans="1:18" ht="16.5">
      <c r="A14" s="267" t="s">
        <v>120</v>
      </c>
      <c r="B14" s="268" t="s">
        <v>292</v>
      </c>
      <c r="C14" s="269" t="s">
        <v>70</v>
      </c>
      <c r="D14" s="270">
        <v>0.76985742873832219</v>
      </c>
      <c r="E14" s="271">
        <v>8190</v>
      </c>
      <c r="F14" s="272" t="s">
        <v>122</v>
      </c>
      <c r="G14" s="280" t="s">
        <v>254</v>
      </c>
      <c r="H14" s="273">
        <v>3</v>
      </c>
      <c r="I14" s="274">
        <v>1372.2909999999999</v>
      </c>
      <c r="J14" s="275">
        <v>1.6384931792234895E-3</v>
      </c>
      <c r="K14" s="275">
        <v>0.36573685309522957</v>
      </c>
      <c r="L14" s="275">
        <v>0.13626847366921449</v>
      </c>
      <c r="M14" s="276">
        <v>10.369</v>
      </c>
      <c r="N14" s="277">
        <v>0</v>
      </c>
      <c r="O14" s="277">
        <v>1.0201917814807502</v>
      </c>
      <c r="P14" s="278">
        <v>1</v>
      </c>
      <c r="Q14" s="279">
        <v>0</v>
      </c>
      <c r="R14" s="279">
        <v>14</v>
      </c>
    </row>
    <row r="15" spans="1:18" ht="16.5">
      <c r="A15" s="267" t="s">
        <v>120</v>
      </c>
      <c r="B15" s="268" t="s">
        <v>296</v>
      </c>
      <c r="C15" s="269" t="s">
        <v>70</v>
      </c>
      <c r="D15" s="270">
        <v>0.68285210693701348</v>
      </c>
      <c r="E15" s="271">
        <v>2908</v>
      </c>
      <c r="F15" s="272" t="s">
        <v>130</v>
      </c>
      <c r="G15" s="280" t="s">
        <v>290</v>
      </c>
      <c r="H15" s="273">
        <v>3</v>
      </c>
      <c r="I15" s="274">
        <v>1288.5540000000001</v>
      </c>
      <c r="J15" s="275">
        <v>1.7494049819281706E-2</v>
      </c>
      <c r="K15" s="275">
        <v>0.52049661545897852</v>
      </c>
      <c r="L15" s="275">
        <v>0.16842976629803461</v>
      </c>
      <c r="M15" s="276">
        <v>19.055</v>
      </c>
      <c r="N15" s="277">
        <v>0</v>
      </c>
      <c r="O15" s="277">
        <v>2.8714357333879681</v>
      </c>
      <c r="P15" s="278">
        <v>146</v>
      </c>
      <c r="Q15" s="279">
        <v>0</v>
      </c>
      <c r="R15" s="279">
        <v>37</v>
      </c>
    </row>
    <row r="16" spans="1:18" ht="16.5">
      <c r="A16" s="267" t="s">
        <v>120</v>
      </c>
      <c r="B16" s="268" t="s">
        <v>300</v>
      </c>
      <c r="C16" s="269" t="s">
        <v>70</v>
      </c>
      <c r="D16" s="270">
        <v>0.74666666666666659</v>
      </c>
      <c r="E16" s="271">
        <v>5980</v>
      </c>
      <c r="F16" s="272" t="s">
        <v>122</v>
      </c>
      <c r="G16" s="280" t="s">
        <v>254</v>
      </c>
      <c r="H16" s="273">
        <v>1</v>
      </c>
      <c r="I16" s="274">
        <v>1382.8430000000001</v>
      </c>
      <c r="J16" s="275">
        <v>2.620755093081698E-3</v>
      </c>
      <c r="K16" s="275">
        <v>0.35586133484257515</v>
      </c>
      <c r="L16" s="275">
        <v>3.9049986151717869E-2</v>
      </c>
      <c r="M16" s="276">
        <v>10.111000000000001</v>
      </c>
      <c r="N16" s="277">
        <v>0</v>
      </c>
      <c r="O16" s="277">
        <v>0.57851831335878323</v>
      </c>
      <c r="P16" s="278">
        <v>0</v>
      </c>
      <c r="Q16" s="279">
        <v>0</v>
      </c>
      <c r="R16" s="279">
        <v>8</v>
      </c>
    </row>
    <row r="17" spans="1:18" ht="16.5">
      <c r="A17" s="267" t="s">
        <v>120</v>
      </c>
      <c r="B17" s="268" t="s">
        <v>304</v>
      </c>
      <c r="C17" s="269" t="s">
        <v>67</v>
      </c>
      <c r="D17" s="270">
        <v>0.84146640356188229</v>
      </c>
      <c r="E17" s="271">
        <v>5470</v>
      </c>
      <c r="F17" s="272" t="s">
        <v>129</v>
      </c>
      <c r="G17" s="280" t="s">
        <v>277</v>
      </c>
      <c r="H17" s="273">
        <v>2</v>
      </c>
      <c r="I17" s="274">
        <v>1476.2640000000001</v>
      </c>
      <c r="J17" s="275">
        <v>2.8576626077023045E-2</v>
      </c>
      <c r="K17" s="275">
        <v>0.37473217143194015</v>
      </c>
      <c r="L17" s="275">
        <v>0.29601751448250452</v>
      </c>
      <c r="M17" s="276">
        <v>4.5279999999999996</v>
      </c>
      <c r="N17" s="277">
        <v>6.7738561666476987E-2</v>
      </c>
      <c r="O17" s="277">
        <v>0.13547712333295397</v>
      </c>
      <c r="P17" s="278">
        <v>10</v>
      </c>
      <c r="Q17" s="279">
        <v>1</v>
      </c>
      <c r="R17" s="279">
        <v>2</v>
      </c>
    </row>
    <row r="18" spans="1:18" ht="16.5">
      <c r="A18" s="267" t="s">
        <v>120</v>
      </c>
      <c r="B18" s="268" t="s">
        <v>306</v>
      </c>
      <c r="C18" s="269" t="s">
        <v>70</v>
      </c>
      <c r="D18" s="270">
        <v>0.78603844634371434</v>
      </c>
      <c r="E18" s="271">
        <v>4773</v>
      </c>
      <c r="F18" s="272" t="s">
        <v>129</v>
      </c>
      <c r="G18" s="280" t="s">
        <v>279</v>
      </c>
      <c r="H18" s="273">
        <v>5</v>
      </c>
      <c r="I18" s="274">
        <v>1661.2939999999999</v>
      </c>
      <c r="J18" s="275">
        <v>1.042035105004162E-2</v>
      </c>
      <c r="K18" s="275">
        <v>0.43147825112204174</v>
      </c>
      <c r="L18" s="275">
        <v>0.30036826714597176</v>
      </c>
      <c r="M18" s="276">
        <v>5.843</v>
      </c>
      <c r="N18" s="277">
        <v>0.18058212453665637</v>
      </c>
      <c r="O18" s="277">
        <v>0.48155233209775034</v>
      </c>
      <c r="P18" s="278">
        <v>22</v>
      </c>
      <c r="Q18" s="279">
        <v>3</v>
      </c>
      <c r="R18" s="279">
        <v>8</v>
      </c>
    </row>
    <row r="19" spans="1:18" ht="16.5">
      <c r="A19" s="267" t="s">
        <v>120</v>
      </c>
      <c r="B19" s="268" t="s">
        <v>308</v>
      </c>
      <c r="C19" s="269" t="s">
        <v>70</v>
      </c>
      <c r="D19" s="270">
        <v>0.66220958248936346</v>
      </c>
      <c r="E19" s="271">
        <v>8789</v>
      </c>
      <c r="F19" s="272" t="s">
        <v>127</v>
      </c>
      <c r="G19" s="280" t="s">
        <v>274</v>
      </c>
      <c r="H19" s="273">
        <v>2</v>
      </c>
      <c r="I19" s="274">
        <v>1552.7080000000001</v>
      </c>
      <c r="J19" s="275">
        <v>3.3617650905309236E-2</v>
      </c>
      <c r="K19" s="275">
        <v>0.45726135504030224</v>
      </c>
      <c r="L19" s="275">
        <v>0.18934661249893733</v>
      </c>
      <c r="M19" s="276">
        <v>8.17</v>
      </c>
      <c r="N19" s="277">
        <v>0</v>
      </c>
      <c r="O19" s="277">
        <v>6.4403609693516092E-2</v>
      </c>
      <c r="P19" s="278">
        <v>130</v>
      </c>
      <c r="Q19" s="279">
        <v>0</v>
      </c>
      <c r="R19" s="279">
        <v>1</v>
      </c>
    </row>
    <row r="20" spans="1:18" ht="16.5">
      <c r="A20" s="267" t="s">
        <v>120</v>
      </c>
      <c r="B20" s="268" t="s">
        <v>312</v>
      </c>
      <c r="C20" s="269" t="s">
        <v>67</v>
      </c>
      <c r="D20" s="270">
        <v>0.80959898041439649</v>
      </c>
      <c r="E20" s="271">
        <v>6808</v>
      </c>
      <c r="F20" s="272" t="s">
        <v>121</v>
      </c>
      <c r="G20" s="280" t="s">
        <v>217</v>
      </c>
      <c r="H20" s="273">
        <v>14</v>
      </c>
      <c r="I20" s="274">
        <v>2184.5889999999999</v>
      </c>
      <c r="J20" s="275">
        <v>2.1034256549021836E-2</v>
      </c>
      <c r="K20" s="275">
        <v>0.47024294854829513</v>
      </c>
      <c r="L20" s="275">
        <v>0.20781941134007359</v>
      </c>
      <c r="M20" s="276">
        <v>19.669</v>
      </c>
      <c r="N20" s="277">
        <v>0.45775200735699029</v>
      </c>
      <c r="O20" s="277">
        <v>14.922715439837884</v>
      </c>
      <c r="P20" s="278">
        <v>66</v>
      </c>
      <c r="Q20" s="279">
        <v>10</v>
      </c>
      <c r="R20" s="279">
        <v>326</v>
      </c>
    </row>
    <row r="21" spans="1:18" ht="16.5">
      <c r="A21" s="267" t="s">
        <v>120</v>
      </c>
      <c r="B21" s="268" t="s">
        <v>316</v>
      </c>
      <c r="C21" s="269" t="s">
        <v>70</v>
      </c>
      <c r="D21" s="270">
        <v>0.74853341589722466</v>
      </c>
      <c r="E21" s="271">
        <v>8717</v>
      </c>
      <c r="F21" s="272" t="s">
        <v>124</v>
      </c>
      <c r="G21" s="280" t="s">
        <v>261</v>
      </c>
      <c r="H21" s="273">
        <v>2</v>
      </c>
      <c r="I21" s="274">
        <v>1645.998</v>
      </c>
      <c r="J21" s="275">
        <v>2.1040729133108445E-2</v>
      </c>
      <c r="K21" s="275">
        <v>0.56730768146431876</v>
      </c>
      <c r="L21" s="275">
        <v>0.24422872931801862</v>
      </c>
      <c r="M21" s="276">
        <v>14.538</v>
      </c>
      <c r="N21" s="277">
        <v>6.0753415253238456E-2</v>
      </c>
      <c r="O21" s="277">
        <v>0.85054781354533837</v>
      </c>
      <c r="P21" s="278">
        <v>321</v>
      </c>
      <c r="Q21" s="279">
        <v>1</v>
      </c>
      <c r="R21" s="279">
        <v>14</v>
      </c>
    </row>
    <row r="22" spans="1:18" ht="16.5">
      <c r="A22" s="267" t="s">
        <v>120</v>
      </c>
      <c r="B22" s="268" t="s">
        <v>318</v>
      </c>
      <c r="C22" s="269" t="s">
        <v>67</v>
      </c>
      <c r="D22" s="270">
        <v>0.82304560130689075</v>
      </c>
      <c r="E22" s="271">
        <v>6741</v>
      </c>
      <c r="F22" s="272" t="s">
        <v>124</v>
      </c>
      <c r="G22" s="280" t="s">
        <v>261</v>
      </c>
      <c r="H22" s="273">
        <v>2</v>
      </c>
      <c r="I22" s="274">
        <v>1728.3770000000002</v>
      </c>
      <c r="J22" s="275">
        <v>2.0020371972312767E-2</v>
      </c>
      <c r="K22" s="275">
        <v>0.55123939465014371</v>
      </c>
      <c r="L22" s="275">
        <v>0.22680237008476739</v>
      </c>
      <c r="M22" s="276">
        <v>12.154999999999999</v>
      </c>
      <c r="N22" s="277">
        <v>0.17357324241181177</v>
      </c>
      <c r="O22" s="277">
        <v>0.11571549494120784</v>
      </c>
      <c r="P22" s="278">
        <v>328</v>
      </c>
      <c r="Q22" s="279">
        <v>3</v>
      </c>
      <c r="R22" s="279">
        <v>2</v>
      </c>
    </row>
    <row r="23" spans="1:18" ht="16.5">
      <c r="A23" s="267" t="s">
        <v>120</v>
      </c>
      <c r="B23" s="268" t="s">
        <v>320</v>
      </c>
      <c r="C23" s="269" t="s">
        <v>70</v>
      </c>
      <c r="D23" s="270">
        <v>0.71518518518518515</v>
      </c>
      <c r="E23" s="271">
        <v>9130</v>
      </c>
      <c r="F23" s="272" t="s">
        <v>123</v>
      </c>
      <c r="G23" s="280" t="s">
        <v>257</v>
      </c>
      <c r="H23" s="273">
        <v>1</v>
      </c>
      <c r="I23" s="274">
        <v>2892.7130000000002</v>
      </c>
      <c r="J23" s="275">
        <v>7.2295769160879653E-2</v>
      </c>
      <c r="K23" s="275">
        <v>0.47471602166926052</v>
      </c>
      <c r="L23" s="275">
        <v>0.21398597095529351</v>
      </c>
      <c r="M23" s="276">
        <v>13.201000000000001</v>
      </c>
      <c r="N23" s="277">
        <v>0.27655698992606592</v>
      </c>
      <c r="O23" s="277">
        <v>3.6643801165203733</v>
      </c>
      <c r="P23" s="278">
        <v>198</v>
      </c>
      <c r="Q23" s="279">
        <v>8</v>
      </c>
      <c r="R23" s="279">
        <v>106</v>
      </c>
    </row>
    <row r="24" spans="1:18" ht="16.5">
      <c r="A24" s="267" t="s">
        <v>120</v>
      </c>
      <c r="B24" s="268" t="s">
        <v>326</v>
      </c>
      <c r="C24" s="269" t="s">
        <v>70</v>
      </c>
      <c r="D24" s="270">
        <v>0.76295521413923972</v>
      </c>
      <c r="E24" s="271">
        <v>9155</v>
      </c>
      <c r="F24" s="272" t="s">
        <v>124</v>
      </c>
      <c r="G24" s="280" t="s">
        <v>262</v>
      </c>
      <c r="H24" s="273">
        <v>2</v>
      </c>
      <c r="I24" s="274">
        <v>1646.3119999999999</v>
      </c>
      <c r="J24" s="275">
        <v>1.4163856293000364E-2</v>
      </c>
      <c r="K24" s="275">
        <v>0.54619317274369727</v>
      </c>
      <c r="L24" s="275">
        <v>0.22838927250727689</v>
      </c>
      <c r="M24" s="276">
        <v>12.856999999999999</v>
      </c>
      <c r="N24" s="277">
        <v>0.48593462235590829</v>
      </c>
      <c r="O24" s="277">
        <v>1.0326110725063051</v>
      </c>
      <c r="P24" s="278">
        <v>321</v>
      </c>
      <c r="Q24" s="279">
        <v>8</v>
      </c>
      <c r="R24" s="279">
        <v>17</v>
      </c>
    </row>
    <row r="25" spans="1:18" ht="16.5">
      <c r="A25" s="267" t="s">
        <v>120</v>
      </c>
      <c r="B25" s="268" t="s">
        <v>709</v>
      </c>
      <c r="C25" s="269" t="s">
        <v>70</v>
      </c>
      <c r="D25" s="270">
        <v>0.75596443081505171</v>
      </c>
      <c r="E25" s="271">
        <v>1042</v>
      </c>
      <c r="F25" s="272" t="s">
        <v>128</v>
      </c>
      <c r="G25" s="280" t="s">
        <v>276</v>
      </c>
      <c r="H25" s="273">
        <v>6</v>
      </c>
      <c r="I25" s="274">
        <v>1250.069</v>
      </c>
      <c r="J25" s="275">
        <v>6.8921778014022786E-2</v>
      </c>
      <c r="K25" s="275">
        <v>0.38350903954641202</v>
      </c>
      <c r="L25" s="275">
        <v>0.26558533968924919</v>
      </c>
      <c r="M25" s="276">
        <v>9.6170000000000009</v>
      </c>
      <c r="N25" s="277">
        <v>0</v>
      </c>
      <c r="O25" s="277">
        <v>0</v>
      </c>
      <c r="P25" s="278">
        <v>45</v>
      </c>
      <c r="Q25" s="279">
        <v>3</v>
      </c>
      <c r="R25" s="279">
        <v>7</v>
      </c>
    </row>
    <row r="26" spans="1:18" ht="16.5">
      <c r="A26" s="267" t="s">
        <v>120</v>
      </c>
      <c r="B26" s="268" t="s">
        <v>334</v>
      </c>
      <c r="C26" s="269" t="s">
        <v>70</v>
      </c>
      <c r="D26" s="270">
        <v>0.76381529861421116</v>
      </c>
      <c r="E26" s="271">
        <v>3983</v>
      </c>
      <c r="F26" s="272" t="s">
        <v>125</v>
      </c>
      <c r="G26" s="280" t="s">
        <v>266</v>
      </c>
      <c r="H26" s="273">
        <v>2</v>
      </c>
      <c r="I26" s="274">
        <v>1534.5049999999999</v>
      </c>
      <c r="J26" s="275">
        <v>1.7885754508860877E-2</v>
      </c>
      <c r="K26" s="275">
        <v>0.43979503205625509</v>
      </c>
      <c r="L26" s="275">
        <v>9.0582956718941926E-2</v>
      </c>
      <c r="M26" s="276">
        <v>7.96</v>
      </c>
      <c r="N26" s="277">
        <v>0</v>
      </c>
      <c r="O26" s="277">
        <v>0.9775139214274311</v>
      </c>
      <c r="P26" s="278">
        <v>231</v>
      </c>
      <c r="Q26" s="279">
        <v>0</v>
      </c>
      <c r="R26" s="279">
        <v>15</v>
      </c>
    </row>
    <row r="27" spans="1:18" ht="16.5">
      <c r="A27" s="267" t="s">
        <v>120</v>
      </c>
      <c r="B27" s="268" t="s">
        <v>336</v>
      </c>
      <c r="C27" s="269" t="s">
        <v>67</v>
      </c>
      <c r="D27" s="270">
        <v>0.83685662240137337</v>
      </c>
      <c r="E27" s="271">
        <v>4074</v>
      </c>
      <c r="F27" s="272" t="s">
        <v>121</v>
      </c>
      <c r="G27" s="280" t="s">
        <v>229</v>
      </c>
      <c r="H27" s="273">
        <v>10</v>
      </c>
      <c r="I27" s="274">
        <v>2065.1379999999999</v>
      </c>
      <c r="J27" s="275">
        <v>4.2592828636853319E-2</v>
      </c>
      <c r="K27" s="275">
        <v>0.43302802694238796</v>
      </c>
      <c r="L27" s="275">
        <v>0.15920381187463192</v>
      </c>
      <c r="M27" s="276">
        <v>16.533999999999999</v>
      </c>
      <c r="N27" s="277">
        <v>0.24211457055170163</v>
      </c>
      <c r="O27" s="277">
        <v>27.843175613445688</v>
      </c>
      <c r="P27" s="278">
        <v>58</v>
      </c>
      <c r="Q27" s="279">
        <v>5</v>
      </c>
      <c r="R27" s="279">
        <v>595</v>
      </c>
    </row>
    <row r="28" spans="1:18" ht="16.5">
      <c r="A28" s="267" t="s">
        <v>120</v>
      </c>
      <c r="B28" s="268" t="s">
        <v>342</v>
      </c>
      <c r="C28" s="269" t="s">
        <v>70</v>
      </c>
      <c r="D28" s="270">
        <v>0.74139734399340218</v>
      </c>
      <c r="E28" s="271">
        <v>4906</v>
      </c>
      <c r="F28" s="272" t="s">
        <v>130</v>
      </c>
      <c r="G28" s="280" t="s">
        <v>288</v>
      </c>
      <c r="H28" s="273">
        <v>6</v>
      </c>
      <c r="I28" s="274">
        <v>1430.134</v>
      </c>
      <c r="J28" s="275">
        <v>1.0812420519264626E-2</v>
      </c>
      <c r="K28" s="275">
        <v>0.49750460501864296</v>
      </c>
      <c r="L28" s="275">
        <v>6.0833460361057072E-2</v>
      </c>
      <c r="M28" s="276">
        <v>11.297000000000001</v>
      </c>
      <c r="N28" s="277">
        <v>6.9923517656387449E-2</v>
      </c>
      <c r="O28" s="277">
        <v>2.3773996003171729</v>
      </c>
      <c r="P28" s="278">
        <v>148</v>
      </c>
      <c r="Q28" s="279">
        <v>1</v>
      </c>
      <c r="R28" s="279">
        <v>34</v>
      </c>
    </row>
    <row r="29" spans="1:18" ht="16.5">
      <c r="A29" s="267" t="s">
        <v>120</v>
      </c>
      <c r="B29" s="268" t="s">
        <v>344</v>
      </c>
      <c r="C29" s="269" t="s">
        <v>70</v>
      </c>
      <c r="D29" s="270">
        <v>0.72483501432631736</v>
      </c>
      <c r="E29" s="271">
        <v>8920</v>
      </c>
      <c r="F29" s="272" t="s">
        <v>125</v>
      </c>
      <c r="G29" s="280" t="s">
        <v>264</v>
      </c>
      <c r="H29" s="273">
        <v>2</v>
      </c>
      <c r="I29" s="274">
        <v>1214.8969999999999</v>
      </c>
      <c r="J29" s="275">
        <v>3.1599353690551495E-2</v>
      </c>
      <c r="K29" s="275">
        <v>0.44958116360345873</v>
      </c>
      <c r="L29" s="275">
        <v>8.6940483145327915E-2</v>
      </c>
      <c r="M29" s="276">
        <v>9.5030000000000001</v>
      </c>
      <c r="N29" s="277">
        <v>0</v>
      </c>
      <c r="O29" s="277">
        <v>0.90542655056354582</v>
      </c>
      <c r="P29" s="278">
        <v>198</v>
      </c>
      <c r="Q29" s="279">
        <v>0</v>
      </c>
      <c r="R29" s="279">
        <v>11</v>
      </c>
    </row>
    <row r="30" spans="1:18" ht="16.5">
      <c r="A30" s="267" t="s">
        <v>120</v>
      </c>
      <c r="B30" s="268" t="s">
        <v>346</v>
      </c>
      <c r="C30" s="269" t="s">
        <v>67</v>
      </c>
      <c r="D30" s="270">
        <v>0.8161756761187704</v>
      </c>
      <c r="E30" s="271">
        <v>9573</v>
      </c>
      <c r="F30" s="272" t="s">
        <v>121</v>
      </c>
      <c r="G30" s="280" t="s">
        <v>223</v>
      </c>
      <c r="H30" s="273">
        <v>2</v>
      </c>
      <c r="I30" s="274">
        <v>2494.2089999999998</v>
      </c>
      <c r="J30" s="275">
        <v>1.9357320778327032E-2</v>
      </c>
      <c r="K30" s="275">
        <v>0.41873041836071317</v>
      </c>
      <c r="L30" s="275">
        <v>0.24002103644009654</v>
      </c>
      <c r="M30" s="276">
        <v>17.492000000000001</v>
      </c>
      <c r="N30" s="277">
        <v>0.28065009788674489</v>
      </c>
      <c r="O30" s="277">
        <v>19.765785465452176</v>
      </c>
      <c r="P30" s="278">
        <v>58</v>
      </c>
      <c r="Q30" s="279">
        <v>7</v>
      </c>
      <c r="R30" s="279">
        <v>495</v>
      </c>
    </row>
    <row r="31" spans="1:18" ht="16.5">
      <c r="A31" s="267" t="s">
        <v>120</v>
      </c>
      <c r="B31" s="268" t="s">
        <v>348</v>
      </c>
      <c r="C31" s="269" t="s">
        <v>70</v>
      </c>
      <c r="D31" s="270">
        <v>0.79227272727272724</v>
      </c>
      <c r="E31" s="271">
        <v>4546</v>
      </c>
      <c r="F31" s="272" t="s">
        <v>130</v>
      </c>
      <c r="G31" s="280" t="s">
        <v>287</v>
      </c>
      <c r="H31" s="273">
        <v>1</v>
      </c>
      <c r="I31" s="274">
        <v>1771.0160000000001</v>
      </c>
      <c r="J31" s="275">
        <v>8.8938495422184703E-3</v>
      </c>
      <c r="K31" s="275">
        <v>0.4606251419323667</v>
      </c>
      <c r="L31" s="275">
        <v>8.9778974328859812E-2</v>
      </c>
      <c r="M31" s="276">
        <v>12.215</v>
      </c>
      <c r="N31" s="277">
        <v>0</v>
      </c>
      <c r="O31" s="277">
        <v>3.896068697290143</v>
      </c>
      <c r="P31" s="278">
        <v>142</v>
      </c>
      <c r="Q31" s="279">
        <v>0</v>
      </c>
      <c r="R31" s="279">
        <v>69</v>
      </c>
    </row>
    <row r="32" spans="1:18" ht="16.5">
      <c r="A32" s="267" t="s">
        <v>120</v>
      </c>
      <c r="B32" s="268" t="s">
        <v>350</v>
      </c>
      <c r="C32" s="269" t="s">
        <v>70</v>
      </c>
      <c r="D32" s="270">
        <v>0.77102874907208796</v>
      </c>
      <c r="E32" s="271">
        <v>690</v>
      </c>
      <c r="F32" s="272" t="s">
        <v>125</v>
      </c>
      <c r="G32" s="280" t="s">
        <v>266</v>
      </c>
      <c r="H32" s="273">
        <v>2</v>
      </c>
      <c r="I32" s="274">
        <v>1706.789</v>
      </c>
      <c r="J32" s="275">
        <v>2.5580383016883347E-2</v>
      </c>
      <c r="K32" s="275">
        <v>0.43982782700500145</v>
      </c>
      <c r="L32" s="275">
        <v>7.9613919323000701E-2</v>
      </c>
      <c r="M32" s="276">
        <v>8.0649999999999995</v>
      </c>
      <c r="N32" s="277">
        <v>0</v>
      </c>
      <c r="O32" s="277">
        <v>0.29294775159671171</v>
      </c>
      <c r="P32" s="278">
        <v>282</v>
      </c>
      <c r="Q32" s="279">
        <v>0</v>
      </c>
      <c r="R32" s="279">
        <v>5</v>
      </c>
    </row>
    <row r="33" spans="1:18" ht="16.5">
      <c r="A33" s="267" t="s">
        <v>120</v>
      </c>
      <c r="B33" s="268" t="s">
        <v>352</v>
      </c>
      <c r="C33" s="269" t="s">
        <v>70</v>
      </c>
      <c r="D33" s="270">
        <v>0.73310139134839336</v>
      </c>
      <c r="E33" s="271">
        <v>6232</v>
      </c>
      <c r="F33" s="272" t="s">
        <v>129</v>
      </c>
      <c r="G33" s="280" t="s">
        <v>278</v>
      </c>
      <c r="H33" s="273">
        <v>2</v>
      </c>
      <c r="I33" s="274">
        <v>1870.6889999999999</v>
      </c>
      <c r="J33" s="275">
        <v>1.5537626028398699E-2</v>
      </c>
      <c r="K33" s="275">
        <v>0.4365438096059176</v>
      </c>
      <c r="L33" s="275">
        <v>0.31972166659573564</v>
      </c>
      <c r="M33" s="276">
        <v>5.625</v>
      </c>
      <c r="N33" s="277">
        <v>0</v>
      </c>
      <c r="O33" s="277">
        <v>1.3898622379241019</v>
      </c>
      <c r="P33" s="278">
        <v>38</v>
      </c>
      <c r="Q33" s="279">
        <v>0</v>
      </c>
      <c r="R33" s="279">
        <v>26</v>
      </c>
    </row>
    <row r="34" spans="1:18" ht="16.5">
      <c r="A34" s="267" t="s">
        <v>120</v>
      </c>
      <c r="B34" s="268" t="s">
        <v>354</v>
      </c>
      <c r="C34" s="269" t="s">
        <v>70</v>
      </c>
      <c r="D34" s="270">
        <v>0.79380952380952374</v>
      </c>
      <c r="E34" s="271">
        <v>3142</v>
      </c>
      <c r="F34" s="272" t="s">
        <v>130</v>
      </c>
      <c r="G34" s="280" t="s">
        <v>286</v>
      </c>
      <c r="H34" s="273">
        <v>1</v>
      </c>
      <c r="I34" s="274">
        <v>929.26099999999997</v>
      </c>
      <c r="J34" s="275">
        <v>6.2893323079865127E-4</v>
      </c>
      <c r="K34" s="275">
        <v>0.45509468294815747</v>
      </c>
      <c r="L34" s="275">
        <v>3.1207593991354421E-2</v>
      </c>
      <c r="M34" s="276">
        <v>10.903</v>
      </c>
      <c r="N34" s="277">
        <v>0</v>
      </c>
      <c r="O34" s="277">
        <v>2.7979222199145344</v>
      </c>
      <c r="P34" s="278">
        <v>56</v>
      </c>
      <c r="Q34" s="279">
        <v>0</v>
      </c>
      <c r="R34" s="279">
        <v>26</v>
      </c>
    </row>
    <row r="35" spans="1:18" ht="16.5">
      <c r="A35" s="267" t="s">
        <v>120</v>
      </c>
      <c r="B35" s="268" t="s">
        <v>360</v>
      </c>
      <c r="C35" s="269" t="s">
        <v>70</v>
      </c>
      <c r="D35" s="270">
        <v>0.65272727272727271</v>
      </c>
      <c r="E35" s="271">
        <v>6521</v>
      </c>
      <c r="F35" s="272" t="s">
        <v>129</v>
      </c>
      <c r="G35" s="280" t="s">
        <v>280</v>
      </c>
      <c r="H35" s="273">
        <v>1</v>
      </c>
      <c r="I35" s="274">
        <v>1735.537</v>
      </c>
      <c r="J35" s="275">
        <v>1.4001618092261007E-2</v>
      </c>
      <c r="K35" s="275">
        <v>0.45015617365876587</v>
      </c>
      <c r="L35" s="275">
        <v>0.34744289519612659</v>
      </c>
      <c r="M35" s="276">
        <v>8.4239999999999995</v>
      </c>
      <c r="N35" s="277">
        <v>3.5147622897120603</v>
      </c>
      <c r="O35" s="277">
        <v>4.3790480986576492</v>
      </c>
      <c r="P35" s="278">
        <v>49</v>
      </c>
      <c r="Q35" s="279">
        <v>61</v>
      </c>
      <c r="R35" s="279">
        <v>76</v>
      </c>
    </row>
    <row r="36" spans="1:18" ht="16.5">
      <c r="A36" s="267" t="s">
        <v>120</v>
      </c>
      <c r="B36" s="268" t="s">
        <v>362</v>
      </c>
      <c r="C36" s="269" t="s">
        <v>70</v>
      </c>
      <c r="D36" s="270">
        <v>0.77454545454545443</v>
      </c>
      <c r="E36" s="271">
        <v>5288</v>
      </c>
      <c r="F36" s="272" t="s">
        <v>130</v>
      </c>
      <c r="G36" s="280" t="s">
        <v>287</v>
      </c>
      <c r="H36" s="273">
        <v>1</v>
      </c>
      <c r="I36" s="274">
        <v>1302.9860000000001</v>
      </c>
      <c r="J36" s="275">
        <v>5.8467308833374905E-3</v>
      </c>
      <c r="K36" s="275">
        <v>0.42004502686523859</v>
      </c>
      <c r="L36" s="275">
        <v>0.32463894470086396</v>
      </c>
      <c r="M36" s="276">
        <v>15.26</v>
      </c>
      <c r="N36" s="277">
        <v>0.153493590875113</v>
      </c>
      <c r="O36" s="277">
        <v>0.38373397718778252</v>
      </c>
      <c r="P36" s="278">
        <v>18</v>
      </c>
      <c r="Q36" s="279">
        <v>2</v>
      </c>
      <c r="R36" s="279">
        <v>5</v>
      </c>
    </row>
    <row r="37" spans="1:18" ht="16.5">
      <c r="A37" s="267" t="s">
        <v>120</v>
      </c>
      <c r="B37" s="268" t="s">
        <v>364</v>
      </c>
      <c r="C37" s="269" t="s">
        <v>67</v>
      </c>
      <c r="D37" s="270">
        <v>0.82223779590000412</v>
      </c>
      <c r="E37" s="271">
        <v>6158</v>
      </c>
      <c r="F37" s="272" t="s">
        <v>121</v>
      </c>
      <c r="G37" s="280" t="s">
        <v>220</v>
      </c>
      <c r="H37" s="273">
        <v>2</v>
      </c>
      <c r="I37" s="274">
        <v>2754.8470000000002</v>
      </c>
      <c r="J37" s="275">
        <v>5.7036750557409338E-2</v>
      </c>
      <c r="K37" s="275">
        <v>0.39299226840720869</v>
      </c>
      <c r="L37" s="275">
        <v>0.21997591880783215</v>
      </c>
      <c r="M37" s="276">
        <v>17.085000000000001</v>
      </c>
      <c r="N37" s="277">
        <v>0.21779793941369519</v>
      </c>
      <c r="O37" s="277">
        <v>12.886378081976966</v>
      </c>
      <c r="P37" s="278">
        <v>38</v>
      </c>
      <c r="Q37" s="279">
        <v>6</v>
      </c>
      <c r="R37" s="279">
        <v>355</v>
      </c>
    </row>
    <row r="38" spans="1:18" ht="16.5">
      <c r="A38" s="267" t="s">
        <v>120</v>
      </c>
      <c r="B38" s="268" t="s">
        <v>366</v>
      </c>
      <c r="C38" s="269" t="s">
        <v>70</v>
      </c>
      <c r="D38" s="270">
        <v>0.66909090909090907</v>
      </c>
      <c r="E38" s="271">
        <v>8610</v>
      </c>
      <c r="F38" s="272" t="s">
        <v>128</v>
      </c>
      <c r="G38" s="280" t="s">
        <v>276</v>
      </c>
      <c r="H38" s="273">
        <v>1</v>
      </c>
      <c r="I38" s="274">
        <v>1889.809</v>
      </c>
      <c r="J38" s="275">
        <v>4.7425012315648704E-2</v>
      </c>
      <c r="K38" s="275">
        <v>0.38711403681323592</v>
      </c>
      <c r="L38" s="275">
        <v>0.33495448481830703</v>
      </c>
      <c r="M38" s="276">
        <v>7.758</v>
      </c>
      <c r="N38" s="277">
        <v>5.291540044523018E-2</v>
      </c>
      <c r="O38" s="277">
        <v>0.31749240267138107</v>
      </c>
      <c r="P38" s="278">
        <v>78</v>
      </c>
      <c r="Q38" s="279">
        <v>1</v>
      </c>
      <c r="R38" s="279">
        <v>6</v>
      </c>
    </row>
    <row r="39" spans="1:18" ht="16.5">
      <c r="A39" s="267" t="s">
        <v>120</v>
      </c>
      <c r="B39" s="268" t="s">
        <v>368</v>
      </c>
      <c r="C39" s="269" t="s">
        <v>67</v>
      </c>
      <c r="D39" s="270">
        <v>0.84958392590208465</v>
      </c>
      <c r="E39" s="271">
        <v>2400</v>
      </c>
      <c r="F39" s="272" t="s">
        <v>122</v>
      </c>
      <c r="G39" s="280" t="s">
        <v>250</v>
      </c>
      <c r="H39" s="273">
        <v>3</v>
      </c>
      <c r="I39" s="274">
        <v>1868.1889999999999</v>
      </c>
      <c r="J39" s="275">
        <v>2.2692615378128226E-2</v>
      </c>
      <c r="K39" s="275">
        <v>0.38582504100693638</v>
      </c>
      <c r="L39" s="275">
        <v>5.6739441244970393E-2</v>
      </c>
      <c r="M39" s="276">
        <v>11.34</v>
      </c>
      <c r="N39" s="277">
        <v>0</v>
      </c>
      <c r="O39" s="277">
        <v>4.7639719535871379</v>
      </c>
      <c r="P39" s="278">
        <v>21</v>
      </c>
      <c r="Q39" s="279">
        <v>0</v>
      </c>
      <c r="R39" s="279">
        <v>89</v>
      </c>
    </row>
    <row r="40" spans="1:18" ht="16.5">
      <c r="A40" s="267" t="s">
        <v>120</v>
      </c>
      <c r="B40" s="268" t="s">
        <v>370</v>
      </c>
      <c r="C40" s="269" t="s">
        <v>67</v>
      </c>
      <c r="D40" s="270">
        <v>0.80954545454545446</v>
      </c>
      <c r="E40" s="271">
        <v>711</v>
      </c>
      <c r="F40" s="272" t="s">
        <v>121</v>
      </c>
      <c r="G40" s="280" t="s">
        <v>228</v>
      </c>
      <c r="H40" s="273">
        <v>1</v>
      </c>
      <c r="I40" s="274">
        <v>1818.1790000000001</v>
      </c>
      <c r="J40" s="275">
        <v>2.646268662829679E-3</v>
      </c>
      <c r="K40" s="275">
        <v>0.39573845233106852</v>
      </c>
      <c r="L40" s="275">
        <v>0.16115024978288717</v>
      </c>
      <c r="M40" s="276">
        <v>15.657999999999999</v>
      </c>
      <c r="N40" s="277">
        <v>0.27500042625066068</v>
      </c>
      <c r="O40" s="277">
        <v>50.105077662870372</v>
      </c>
      <c r="P40" s="278">
        <v>8</v>
      </c>
      <c r="Q40" s="279">
        <v>5</v>
      </c>
      <c r="R40" s="279">
        <v>911</v>
      </c>
    </row>
    <row r="41" spans="1:18" ht="16.5">
      <c r="A41" s="267" t="s">
        <v>120</v>
      </c>
      <c r="B41" s="268" t="s">
        <v>372</v>
      </c>
      <c r="C41" s="269" t="s">
        <v>67</v>
      </c>
      <c r="D41" s="270">
        <v>0.82079999999999997</v>
      </c>
      <c r="E41" s="271">
        <v>3674</v>
      </c>
      <c r="F41" s="272" t="s">
        <v>125</v>
      </c>
      <c r="G41" s="280" t="s">
        <v>265</v>
      </c>
      <c r="H41" s="273">
        <v>1</v>
      </c>
      <c r="I41" s="274">
        <v>1622.0809999999999</v>
      </c>
      <c r="J41" s="275">
        <v>2.0075110072692068E-2</v>
      </c>
      <c r="K41" s="275">
        <v>0.41058560502587427</v>
      </c>
      <c r="L41" s="275">
        <v>0.17570022705401273</v>
      </c>
      <c r="M41" s="276">
        <v>6.6669999999999998</v>
      </c>
      <c r="N41" s="277">
        <v>0</v>
      </c>
      <c r="O41" s="277">
        <v>0.24659680990036875</v>
      </c>
      <c r="P41" s="278">
        <v>203</v>
      </c>
      <c r="Q41" s="279">
        <v>0</v>
      </c>
      <c r="R41" s="279">
        <v>4</v>
      </c>
    </row>
    <row r="42" spans="1:18" ht="16.5">
      <c r="A42" s="267" t="s">
        <v>120</v>
      </c>
      <c r="B42" s="268" t="s">
        <v>735</v>
      </c>
      <c r="C42" s="269" t="s">
        <v>67</v>
      </c>
      <c r="D42" s="270">
        <v>0.84142857142857141</v>
      </c>
      <c r="E42" s="271">
        <v>9118</v>
      </c>
      <c r="F42" s="272" t="s">
        <v>122</v>
      </c>
      <c r="G42" s="280" t="s">
        <v>650</v>
      </c>
      <c r="H42" s="273">
        <v>1</v>
      </c>
      <c r="I42" s="274">
        <v>511.858</v>
      </c>
      <c r="J42" s="275">
        <v>2.0847359158170764E-2</v>
      </c>
      <c r="K42" s="275">
        <v>0.37244547870590816</v>
      </c>
      <c r="L42" s="275">
        <v>0.24225468782357606</v>
      </c>
      <c r="M42" s="276">
        <v>8.7050000000000001</v>
      </c>
      <c r="N42" s="277">
        <v>0</v>
      </c>
      <c r="O42" s="277">
        <v>15.824701382023921</v>
      </c>
      <c r="P42" s="278">
        <v>3</v>
      </c>
      <c r="Q42" s="279">
        <v>0</v>
      </c>
      <c r="R42" s="279">
        <v>81</v>
      </c>
    </row>
    <row r="43" spans="1:18" ht="16.5">
      <c r="A43" s="267" t="s">
        <v>120</v>
      </c>
      <c r="B43" s="268" t="s">
        <v>374</v>
      </c>
      <c r="C43" s="269" t="s">
        <v>67</v>
      </c>
      <c r="D43" s="270">
        <v>0.81247638588640003</v>
      </c>
      <c r="E43" s="271">
        <v>2835</v>
      </c>
      <c r="F43" s="272" t="s">
        <v>124</v>
      </c>
      <c r="G43" s="280" t="s">
        <v>260</v>
      </c>
      <c r="H43" s="273">
        <v>2</v>
      </c>
      <c r="I43" s="274">
        <v>1609.3129999999999</v>
      </c>
      <c r="J43" s="275">
        <v>1.0323907571040966E-2</v>
      </c>
      <c r="K43" s="275">
        <v>0.54896823484106483</v>
      </c>
      <c r="L43" s="275">
        <v>0.24668911516901931</v>
      </c>
      <c r="M43" s="276">
        <v>12.798</v>
      </c>
      <c r="N43" s="277">
        <v>1.1184896909426569</v>
      </c>
      <c r="O43" s="277">
        <v>0.99421305861569509</v>
      </c>
      <c r="P43" s="278">
        <v>302</v>
      </c>
      <c r="Q43" s="279">
        <v>18</v>
      </c>
      <c r="R43" s="279">
        <v>16</v>
      </c>
    </row>
    <row r="44" spans="1:18" ht="16.5">
      <c r="A44" s="267" t="s">
        <v>120</v>
      </c>
      <c r="B44" s="268" t="s">
        <v>382</v>
      </c>
      <c r="C44" s="269" t="s">
        <v>67</v>
      </c>
      <c r="D44" s="270">
        <v>0.81696704381082386</v>
      </c>
      <c r="E44" s="271">
        <v>7788</v>
      </c>
      <c r="F44" s="272" t="s">
        <v>121</v>
      </c>
      <c r="G44" s="280" t="s">
        <v>233</v>
      </c>
      <c r="H44" s="273">
        <v>3</v>
      </c>
      <c r="I44" s="274">
        <v>2631.7350000000001</v>
      </c>
      <c r="J44" s="275">
        <v>1.2597246115012279E-2</v>
      </c>
      <c r="K44" s="275">
        <v>0.46319128007053051</v>
      </c>
      <c r="L44" s="275">
        <v>0.13109222623098449</v>
      </c>
      <c r="M44" s="276">
        <v>16.940999999999999</v>
      </c>
      <c r="N44" s="277">
        <v>0.68395944120513652</v>
      </c>
      <c r="O44" s="277">
        <v>33.324023885383596</v>
      </c>
      <c r="P44" s="278">
        <v>111</v>
      </c>
      <c r="Q44" s="279">
        <v>18</v>
      </c>
      <c r="R44" s="279">
        <v>877</v>
      </c>
    </row>
    <row r="45" spans="1:18" ht="16.5">
      <c r="A45" s="267" t="s">
        <v>120</v>
      </c>
      <c r="B45" s="268" t="s">
        <v>384</v>
      </c>
      <c r="C45" s="269" t="s">
        <v>70</v>
      </c>
      <c r="D45" s="270">
        <v>0.74220958824094752</v>
      </c>
      <c r="E45" s="271">
        <v>5447</v>
      </c>
      <c r="F45" s="272" t="s">
        <v>122</v>
      </c>
      <c r="G45" s="280" t="s">
        <v>251</v>
      </c>
      <c r="H45" s="273">
        <v>2</v>
      </c>
      <c r="I45" s="274">
        <v>1875.6120000000001</v>
      </c>
      <c r="J45" s="275">
        <v>1.7420319722924949E-2</v>
      </c>
      <c r="K45" s="275">
        <v>0.3754146468217161</v>
      </c>
      <c r="L45" s="275">
        <v>7.2509666178292742E-2</v>
      </c>
      <c r="M45" s="276">
        <v>10.975</v>
      </c>
      <c r="N45" s="277">
        <v>0.26657965506725273</v>
      </c>
      <c r="O45" s="277">
        <v>1.4395301373631646</v>
      </c>
      <c r="P45" s="278">
        <v>12</v>
      </c>
      <c r="Q45" s="279">
        <v>5</v>
      </c>
      <c r="R45" s="279">
        <v>27</v>
      </c>
    </row>
    <row r="46" spans="1:18" ht="16.5">
      <c r="A46" s="267" t="s">
        <v>120</v>
      </c>
      <c r="B46" s="268" t="s">
        <v>386</v>
      </c>
      <c r="C46" s="269" t="s">
        <v>67</v>
      </c>
      <c r="D46" s="270">
        <v>0.83636363636363631</v>
      </c>
      <c r="E46" s="271">
        <v>4475</v>
      </c>
      <c r="F46" s="272" t="s">
        <v>130</v>
      </c>
      <c r="G46" s="280" t="s">
        <v>284</v>
      </c>
      <c r="H46" s="273">
        <v>1</v>
      </c>
      <c r="I46" s="274">
        <v>1912.6130000000001</v>
      </c>
      <c r="J46" s="275">
        <v>5.1643110203565762E-3</v>
      </c>
      <c r="K46" s="275">
        <v>0.39707780297883771</v>
      </c>
      <c r="L46" s="275">
        <v>5.3330182321253694E-2</v>
      </c>
      <c r="M46" s="276">
        <v>7.1660000000000004</v>
      </c>
      <c r="N46" s="277">
        <v>0.26142246235908673</v>
      </c>
      <c r="O46" s="277">
        <v>1.2025433268517991</v>
      </c>
      <c r="P46" s="278">
        <v>13</v>
      </c>
      <c r="Q46" s="279">
        <v>5</v>
      </c>
      <c r="R46" s="279">
        <v>23</v>
      </c>
    </row>
    <row r="47" spans="1:18" ht="16.5">
      <c r="A47" s="267" t="s">
        <v>120</v>
      </c>
      <c r="B47" s="268" t="s">
        <v>388</v>
      </c>
      <c r="C47" s="269" t="s">
        <v>67</v>
      </c>
      <c r="D47" s="270">
        <v>0.8431998890384429</v>
      </c>
      <c r="E47" s="271">
        <v>2770</v>
      </c>
      <c r="F47" s="272" t="s">
        <v>121</v>
      </c>
      <c r="G47" s="280" t="s">
        <v>229</v>
      </c>
      <c r="H47" s="273">
        <v>4</v>
      </c>
      <c r="I47" s="274">
        <v>2056.4470000000001</v>
      </c>
      <c r="J47" s="275">
        <v>3.1097028596946928E-2</v>
      </c>
      <c r="K47" s="275">
        <v>0.43803552376902016</v>
      </c>
      <c r="L47" s="275">
        <v>0.22563187867229254</v>
      </c>
      <c r="M47" s="276">
        <v>15.586</v>
      </c>
      <c r="N47" s="277">
        <v>0.34039292041078617</v>
      </c>
      <c r="O47" s="277">
        <v>17.992197221712981</v>
      </c>
      <c r="P47" s="278">
        <v>67</v>
      </c>
      <c r="Q47" s="279">
        <v>7</v>
      </c>
      <c r="R47" s="279">
        <v>370</v>
      </c>
    </row>
    <row r="48" spans="1:18" ht="16.5">
      <c r="A48" s="267" t="s">
        <v>120</v>
      </c>
      <c r="B48" s="268" t="s">
        <v>392</v>
      </c>
      <c r="C48" s="269" t="s">
        <v>70</v>
      </c>
      <c r="D48" s="270">
        <v>0.73745454545454547</v>
      </c>
      <c r="E48" s="271">
        <v>7987</v>
      </c>
      <c r="F48" s="272" t="s">
        <v>129</v>
      </c>
      <c r="G48" s="280" t="s">
        <v>282</v>
      </c>
      <c r="H48" s="273">
        <v>1</v>
      </c>
      <c r="I48" s="274">
        <v>1650.326</v>
      </c>
      <c r="J48" s="275">
        <v>1.7888706047467087E-2</v>
      </c>
      <c r="K48" s="275">
        <v>0.44576238977070642</v>
      </c>
      <c r="L48" s="275">
        <v>0.31387737937837734</v>
      </c>
      <c r="M48" s="276">
        <v>5.9649999999999999</v>
      </c>
      <c r="N48" s="277">
        <v>0</v>
      </c>
      <c r="O48" s="277">
        <v>1.9996049265417863</v>
      </c>
      <c r="P48" s="278">
        <v>101</v>
      </c>
      <c r="Q48" s="279">
        <v>0</v>
      </c>
      <c r="R48" s="279">
        <v>33</v>
      </c>
    </row>
    <row r="49" spans="1:18" ht="16.5">
      <c r="A49" s="267" t="s">
        <v>120</v>
      </c>
      <c r="B49" s="268" t="s">
        <v>398</v>
      </c>
      <c r="C49" s="269" t="s">
        <v>67</v>
      </c>
      <c r="D49" s="270">
        <v>0.80326444025294597</v>
      </c>
      <c r="E49" s="271">
        <v>1891</v>
      </c>
      <c r="F49" s="272" t="s">
        <v>121</v>
      </c>
      <c r="G49" s="280" t="s">
        <v>228</v>
      </c>
      <c r="H49" s="273">
        <v>2</v>
      </c>
      <c r="I49" s="274">
        <v>2180.529</v>
      </c>
      <c r="J49" s="275">
        <v>3.1179152326231484E-2</v>
      </c>
      <c r="K49" s="275">
        <v>0.37006144146185632</v>
      </c>
      <c r="L49" s="275">
        <v>0.20043212264824434</v>
      </c>
      <c r="M49" s="276">
        <v>14.759</v>
      </c>
      <c r="N49" s="277">
        <v>0.50446474227125615</v>
      </c>
      <c r="O49" s="277">
        <v>17.472824255031693</v>
      </c>
      <c r="P49" s="278">
        <v>22</v>
      </c>
      <c r="Q49" s="279">
        <v>11</v>
      </c>
      <c r="R49" s="279">
        <v>389</v>
      </c>
    </row>
    <row r="50" spans="1:18" ht="16.5">
      <c r="A50" s="267" t="s">
        <v>120</v>
      </c>
      <c r="B50" s="268" t="s">
        <v>402</v>
      </c>
      <c r="C50" s="269" t="s">
        <v>67</v>
      </c>
      <c r="D50" s="270">
        <v>0.82903225806451608</v>
      </c>
      <c r="E50" s="271">
        <v>3804</v>
      </c>
      <c r="F50" s="272" t="s">
        <v>130</v>
      </c>
      <c r="G50" s="280" t="s">
        <v>290</v>
      </c>
      <c r="H50" s="273">
        <v>1</v>
      </c>
      <c r="I50" s="274">
        <v>1052.9010000000001</v>
      </c>
      <c r="J50" s="275">
        <v>2.4804026502167301E-2</v>
      </c>
      <c r="K50" s="275">
        <v>0.46745724181856535</v>
      </c>
      <c r="L50" s="275">
        <v>0.37420422242926921</v>
      </c>
      <c r="M50" s="276">
        <v>13.875</v>
      </c>
      <c r="N50" s="277">
        <v>0</v>
      </c>
      <c r="O50" s="277">
        <v>2.7542950381849765</v>
      </c>
      <c r="P50" s="278">
        <v>83</v>
      </c>
      <c r="Q50" s="279">
        <v>0</v>
      </c>
      <c r="R50" s="279">
        <v>29</v>
      </c>
    </row>
    <row r="51" spans="1:18" ht="16.5">
      <c r="A51" s="267" t="s">
        <v>120</v>
      </c>
      <c r="B51" s="268" t="s">
        <v>406</v>
      </c>
      <c r="C51" s="269" t="s">
        <v>70</v>
      </c>
      <c r="D51" s="270">
        <v>0.75938517327786181</v>
      </c>
      <c r="E51" s="271">
        <v>5441</v>
      </c>
      <c r="F51" s="272" t="s">
        <v>124</v>
      </c>
      <c r="G51" s="280" t="s">
        <v>260</v>
      </c>
      <c r="H51" s="273">
        <v>3</v>
      </c>
      <c r="I51" s="274">
        <v>1731.5830000000001</v>
      </c>
      <c r="J51" s="275">
        <v>1.6138978362157913E-2</v>
      </c>
      <c r="K51" s="275">
        <v>0.55662224625624779</v>
      </c>
      <c r="L51" s="275">
        <v>0.19346459280323264</v>
      </c>
      <c r="M51" s="276">
        <v>14.202999999999999</v>
      </c>
      <c r="N51" s="277">
        <v>0.17325187415214863</v>
      </c>
      <c r="O51" s="277">
        <v>1.5592668673693377</v>
      </c>
      <c r="P51" s="278">
        <v>350</v>
      </c>
      <c r="Q51" s="279">
        <v>3</v>
      </c>
      <c r="R51" s="279">
        <v>27</v>
      </c>
    </row>
    <row r="52" spans="1:18" ht="16.5">
      <c r="A52" s="267" t="s">
        <v>120</v>
      </c>
      <c r="B52" s="268" t="s">
        <v>408</v>
      </c>
      <c r="C52" s="269" t="s">
        <v>70</v>
      </c>
      <c r="D52" s="270">
        <v>0.77342443968411245</v>
      </c>
      <c r="E52" s="271">
        <v>1245</v>
      </c>
      <c r="F52" s="272" t="s">
        <v>122</v>
      </c>
      <c r="G52" s="280" t="s">
        <v>248</v>
      </c>
      <c r="H52" s="273">
        <v>2</v>
      </c>
      <c r="I52" s="274">
        <v>1971.6290000000001</v>
      </c>
      <c r="J52" s="275">
        <v>2.4807934583153213E-2</v>
      </c>
      <c r="K52" s="275">
        <v>0.35837669913073239</v>
      </c>
      <c r="L52" s="275">
        <v>0.12442608468439324</v>
      </c>
      <c r="M52" s="276">
        <v>7.9160000000000004</v>
      </c>
      <c r="N52" s="277">
        <v>0</v>
      </c>
      <c r="O52" s="277">
        <v>7.2021663304810382</v>
      </c>
      <c r="P52" s="278">
        <v>12</v>
      </c>
      <c r="Q52" s="279">
        <v>0</v>
      </c>
      <c r="R52" s="279">
        <v>147</v>
      </c>
    </row>
    <row r="53" spans="1:18" ht="16.5">
      <c r="A53" s="267" t="s">
        <v>120</v>
      </c>
      <c r="B53" s="268" t="s">
        <v>414</v>
      </c>
      <c r="C53" s="269" t="s">
        <v>70</v>
      </c>
      <c r="D53" s="270">
        <v>0.73131578947368425</v>
      </c>
      <c r="E53" s="271">
        <v>1414</v>
      </c>
      <c r="F53" s="272" t="s">
        <v>127</v>
      </c>
      <c r="G53" s="280" t="s">
        <v>274</v>
      </c>
      <c r="H53" s="273">
        <v>1</v>
      </c>
      <c r="I53" s="274">
        <v>1667.184</v>
      </c>
      <c r="J53" s="275">
        <v>2.1291482023270401E-3</v>
      </c>
      <c r="K53" s="275">
        <v>0.36531796270899503</v>
      </c>
      <c r="L53" s="275">
        <v>0.32210002015374428</v>
      </c>
      <c r="M53" s="276">
        <v>5.82</v>
      </c>
      <c r="N53" s="277">
        <v>0</v>
      </c>
      <c r="O53" s="277">
        <v>0.23992552711638307</v>
      </c>
      <c r="P53" s="278">
        <v>25</v>
      </c>
      <c r="Q53" s="279">
        <v>0</v>
      </c>
      <c r="R53" s="279">
        <v>4</v>
      </c>
    </row>
    <row r="54" spans="1:18" ht="16.5">
      <c r="A54" s="267" t="s">
        <v>120</v>
      </c>
      <c r="B54" s="268" t="s">
        <v>418</v>
      </c>
      <c r="C54" s="269" t="s">
        <v>70</v>
      </c>
      <c r="D54" s="270">
        <v>0.75621289890547305</v>
      </c>
      <c r="E54" s="271">
        <v>9915</v>
      </c>
      <c r="F54" s="272" t="s">
        <v>125</v>
      </c>
      <c r="G54" s="280" t="s">
        <v>267</v>
      </c>
      <c r="H54" s="273">
        <v>3</v>
      </c>
      <c r="I54" s="274">
        <v>1672.1379999999999</v>
      </c>
      <c r="J54" s="275">
        <v>2.3116308093248952E-2</v>
      </c>
      <c r="K54" s="275">
        <v>0.44423314883290688</v>
      </c>
      <c r="L54" s="275">
        <v>0.17103851476373363</v>
      </c>
      <c r="M54" s="276">
        <v>8.0570000000000004</v>
      </c>
      <c r="N54" s="277">
        <v>0.2392147059632638</v>
      </c>
      <c r="O54" s="277">
        <v>2.8705764715591657</v>
      </c>
      <c r="P54" s="278">
        <v>279</v>
      </c>
      <c r="Q54" s="279">
        <v>4</v>
      </c>
      <c r="R54" s="279">
        <v>48</v>
      </c>
    </row>
    <row r="55" spans="1:18" ht="16.5">
      <c r="A55" s="267" t="s">
        <v>120</v>
      </c>
      <c r="B55" s="268" t="s">
        <v>422</v>
      </c>
      <c r="C55" s="269" t="s">
        <v>70</v>
      </c>
      <c r="D55" s="270">
        <v>0.72643434893615322</v>
      </c>
      <c r="E55" s="271">
        <v>6686</v>
      </c>
      <c r="F55" s="272" t="s">
        <v>129</v>
      </c>
      <c r="G55" s="280" t="s">
        <v>281</v>
      </c>
      <c r="H55" s="273">
        <v>3</v>
      </c>
      <c r="I55" s="274">
        <v>1711.7110000000002</v>
      </c>
      <c r="J55" s="275">
        <v>0.11628765033954953</v>
      </c>
      <c r="K55" s="275">
        <v>0.32027878947683758</v>
      </c>
      <c r="L55" s="275">
        <v>0.35695277999615588</v>
      </c>
      <c r="M55" s="276">
        <v>6.3680000000000003</v>
      </c>
      <c r="N55" s="277">
        <v>0</v>
      </c>
      <c r="O55" s="277">
        <v>0.93473723075916426</v>
      </c>
      <c r="P55" s="278">
        <v>19</v>
      </c>
      <c r="Q55" s="279">
        <v>0</v>
      </c>
      <c r="R55" s="279">
        <v>16</v>
      </c>
    </row>
    <row r="56" spans="1:18" ht="16.5">
      <c r="A56" s="267" t="s">
        <v>120</v>
      </c>
      <c r="B56" s="268" t="s">
        <v>424</v>
      </c>
      <c r="C56" s="269" t="s">
        <v>70</v>
      </c>
      <c r="D56" s="270">
        <v>0.79549440887830225</v>
      </c>
      <c r="E56" s="271">
        <v>8894</v>
      </c>
      <c r="F56" s="272" t="s">
        <v>122</v>
      </c>
      <c r="G56" s="280" t="s">
        <v>253</v>
      </c>
      <c r="H56" s="273">
        <v>2</v>
      </c>
      <c r="I56" s="274">
        <v>1575.1559999999999</v>
      </c>
      <c r="J56" s="275">
        <v>1.8927455383987161E-2</v>
      </c>
      <c r="K56" s="275">
        <v>0.370972080203195</v>
      </c>
      <c r="L56" s="275">
        <v>0.26219625230770793</v>
      </c>
      <c r="M56" s="276">
        <v>11.821</v>
      </c>
      <c r="N56" s="277">
        <v>0</v>
      </c>
      <c r="O56" s="277">
        <v>2.2854879135780837</v>
      </c>
      <c r="P56" s="278">
        <v>11</v>
      </c>
      <c r="Q56" s="279">
        <v>0</v>
      </c>
      <c r="R56" s="279">
        <v>36</v>
      </c>
    </row>
    <row r="57" spans="1:18" ht="16.5">
      <c r="A57" s="267" t="s">
        <v>120</v>
      </c>
      <c r="B57" s="268" t="s">
        <v>772</v>
      </c>
      <c r="C57" s="269" t="s">
        <v>70</v>
      </c>
      <c r="D57" s="270">
        <v>0.65336041570081904</v>
      </c>
      <c r="E57" s="271">
        <v>288</v>
      </c>
      <c r="F57" s="272" t="s">
        <v>129</v>
      </c>
      <c r="G57" s="280" t="s">
        <v>278</v>
      </c>
      <c r="H57" s="273">
        <v>5</v>
      </c>
      <c r="I57" s="274">
        <v>1881.5650000000001</v>
      </c>
      <c r="J57" s="275">
        <v>2.9366021341490876E-2</v>
      </c>
      <c r="K57" s="275">
        <v>0.44083781933610416</v>
      </c>
      <c r="L57" s="275">
        <v>0.30984845062487876</v>
      </c>
      <c r="M57" s="276">
        <v>8.67</v>
      </c>
      <c r="N57" s="277">
        <v>0</v>
      </c>
      <c r="O57" s="277">
        <v>0.21258898842187221</v>
      </c>
      <c r="P57" s="278">
        <v>45</v>
      </c>
      <c r="Q57" s="279">
        <v>0</v>
      </c>
      <c r="R57" s="279">
        <v>31</v>
      </c>
    </row>
    <row r="58" spans="1:18" ht="16.5">
      <c r="A58" s="267" t="s">
        <v>120</v>
      </c>
      <c r="B58" s="268" t="s">
        <v>432</v>
      </c>
      <c r="C58" s="269" t="s">
        <v>70</v>
      </c>
      <c r="D58" s="270">
        <v>0.79160226373004705</v>
      </c>
      <c r="E58" s="271">
        <v>555</v>
      </c>
      <c r="F58" s="272" t="s">
        <v>126</v>
      </c>
      <c r="G58" s="280" t="s">
        <v>270</v>
      </c>
      <c r="H58" s="273">
        <v>3</v>
      </c>
      <c r="I58" s="274">
        <v>876.80199999999991</v>
      </c>
      <c r="J58" s="275">
        <v>3.0107150306360648E-2</v>
      </c>
      <c r="K58" s="275">
        <v>0.48034200204055316</v>
      </c>
      <c r="L58" s="275">
        <v>0.21022404515791404</v>
      </c>
      <c r="M58" s="276">
        <v>10.205</v>
      </c>
      <c r="N58" s="277">
        <v>0.79835584316641617</v>
      </c>
      <c r="O58" s="277">
        <v>1.5967116863328323</v>
      </c>
      <c r="P58" s="278">
        <v>72</v>
      </c>
      <c r="Q58" s="279">
        <v>7</v>
      </c>
      <c r="R58" s="279">
        <v>24</v>
      </c>
    </row>
    <row r="59" spans="1:18" ht="16.5">
      <c r="A59" s="267" t="s">
        <v>120</v>
      </c>
      <c r="B59" s="268" t="s">
        <v>434</v>
      </c>
      <c r="C59" s="269" t="s">
        <v>70</v>
      </c>
      <c r="D59" s="270">
        <v>0.78772727272727272</v>
      </c>
      <c r="E59" s="271">
        <v>6627</v>
      </c>
      <c r="F59" s="272" t="s">
        <v>130</v>
      </c>
      <c r="G59" s="280" t="s">
        <v>285</v>
      </c>
      <c r="H59" s="273">
        <v>1</v>
      </c>
      <c r="I59" s="274">
        <v>1462.0029999999999</v>
      </c>
      <c r="J59" s="275">
        <v>1.4579207407507297E-2</v>
      </c>
      <c r="K59" s="275">
        <v>0.42762922990408991</v>
      </c>
      <c r="L59" s="275">
        <v>8.7744046566440456E-2</v>
      </c>
      <c r="M59" s="276">
        <v>12.032999999999999</v>
      </c>
      <c r="N59" s="277">
        <v>0</v>
      </c>
      <c r="O59" s="277">
        <v>7.0451291823614595</v>
      </c>
      <c r="P59" s="278">
        <v>51</v>
      </c>
      <c r="Q59" s="279">
        <v>0</v>
      </c>
      <c r="R59" s="279">
        <v>103</v>
      </c>
    </row>
    <row r="60" spans="1:18" ht="16.5">
      <c r="A60" s="267" t="s">
        <v>120</v>
      </c>
      <c r="B60" s="268" t="s">
        <v>438</v>
      </c>
      <c r="C60" s="269" t="s">
        <v>67</v>
      </c>
      <c r="D60" s="270">
        <v>0.83092864667999766</v>
      </c>
      <c r="E60" s="271">
        <v>3863</v>
      </c>
      <c r="F60" s="272" t="s">
        <v>122</v>
      </c>
      <c r="G60" s="280" t="s">
        <v>253</v>
      </c>
      <c r="H60" s="273">
        <v>4</v>
      </c>
      <c r="I60" s="274">
        <v>1669.722</v>
      </c>
      <c r="J60" s="275">
        <v>1.7068777448403405E-2</v>
      </c>
      <c r="K60" s="275">
        <v>0.39154900463610381</v>
      </c>
      <c r="L60" s="275">
        <v>0.22818169731248675</v>
      </c>
      <c r="M60" s="276">
        <v>11.7</v>
      </c>
      <c r="N60" s="277">
        <v>0</v>
      </c>
      <c r="O60" s="277">
        <v>3.0544006726868305</v>
      </c>
      <c r="P60" s="278">
        <v>8</v>
      </c>
      <c r="Q60" s="279">
        <v>0</v>
      </c>
      <c r="R60" s="279">
        <v>51</v>
      </c>
    </row>
    <row r="61" spans="1:18" ht="16.5">
      <c r="A61" s="267" t="s">
        <v>120</v>
      </c>
      <c r="B61" s="268" t="s">
        <v>444</v>
      </c>
      <c r="C61" s="269" t="s">
        <v>70</v>
      </c>
      <c r="D61" s="270">
        <v>0.72711816164983945</v>
      </c>
      <c r="E61" s="271">
        <v>9615</v>
      </c>
      <c r="F61" s="272" t="s">
        <v>126</v>
      </c>
      <c r="G61" s="280" t="s">
        <v>268</v>
      </c>
      <c r="H61" s="273">
        <v>7</v>
      </c>
      <c r="I61" s="274">
        <v>2911.75</v>
      </c>
      <c r="J61" s="275">
        <v>2.5514538569264934E-2</v>
      </c>
      <c r="K61" s="275">
        <v>0.47033306201118436</v>
      </c>
      <c r="L61" s="275">
        <v>0.23800120202627287</v>
      </c>
      <c r="M61" s="276">
        <v>8.31</v>
      </c>
      <c r="N61" s="277">
        <v>1.3394007040439597</v>
      </c>
      <c r="O61" s="277">
        <v>0.9616210182879712</v>
      </c>
      <c r="P61" s="278">
        <v>270</v>
      </c>
      <c r="Q61" s="279">
        <v>41</v>
      </c>
      <c r="R61" s="279">
        <v>28</v>
      </c>
    </row>
    <row r="62" spans="1:18" ht="16.5">
      <c r="A62" s="267" t="s">
        <v>120</v>
      </c>
      <c r="B62" s="268" t="s">
        <v>454</v>
      </c>
      <c r="C62" s="269" t="s">
        <v>70</v>
      </c>
      <c r="D62" s="270">
        <v>0.73</v>
      </c>
      <c r="E62" s="271">
        <v>1728</v>
      </c>
      <c r="F62" s="272" t="s">
        <v>122</v>
      </c>
      <c r="G62" s="280" t="s">
        <v>254</v>
      </c>
      <c r="H62" s="273">
        <v>1</v>
      </c>
      <c r="I62" s="274">
        <v>1400.675</v>
      </c>
      <c r="J62" s="275">
        <v>2.7179331272171219E-3</v>
      </c>
      <c r="K62" s="275">
        <v>0.3660801526570116</v>
      </c>
      <c r="L62" s="275">
        <v>0.15706712834883182</v>
      </c>
      <c r="M62" s="276">
        <v>10.401</v>
      </c>
      <c r="N62" s="277">
        <v>0</v>
      </c>
      <c r="O62" s="277">
        <v>0.92812394024309708</v>
      </c>
      <c r="P62" s="278">
        <v>0</v>
      </c>
      <c r="Q62" s="279">
        <v>0</v>
      </c>
      <c r="R62" s="279">
        <v>13</v>
      </c>
    </row>
    <row r="63" spans="1:18" ht="16.5">
      <c r="A63" s="267" t="s">
        <v>120</v>
      </c>
      <c r="B63" s="268" t="s">
        <v>456</v>
      </c>
      <c r="C63" s="269" t="s">
        <v>67</v>
      </c>
      <c r="D63" s="270">
        <v>0.80909090909090908</v>
      </c>
      <c r="E63" s="271">
        <v>6690</v>
      </c>
      <c r="F63" s="272" t="s">
        <v>128</v>
      </c>
      <c r="G63" s="280" t="s">
        <v>276</v>
      </c>
      <c r="H63" s="273">
        <v>1</v>
      </c>
      <c r="I63" s="274">
        <v>1848.7670000000001</v>
      </c>
      <c r="J63" s="275">
        <v>3.2711681971747279E-2</v>
      </c>
      <c r="K63" s="275">
        <v>0.28676079090568785</v>
      </c>
      <c r="L63" s="275">
        <v>0.31264080330295813</v>
      </c>
      <c r="M63" s="276">
        <v>4.681</v>
      </c>
      <c r="N63" s="277">
        <v>0</v>
      </c>
      <c r="O63" s="277">
        <v>5.4090104377674419E-2</v>
      </c>
      <c r="P63" s="278">
        <v>6</v>
      </c>
      <c r="Q63" s="279">
        <v>0</v>
      </c>
      <c r="R63" s="279">
        <v>1</v>
      </c>
    </row>
    <row r="64" spans="1:18" ht="16.5">
      <c r="A64" s="267" t="s">
        <v>120</v>
      </c>
      <c r="B64" s="268" t="s">
        <v>458</v>
      </c>
      <c r="C64" s="269" t="s">
        <v>70</v>
      </c>
      <c r="D64" s="270">
        <v>0.71825037011473258</v>
      </c>
      <c r="E64" s="271">
        <v>3999</v>
      </c>
      <c r="F64" s="272" t="s">
        <v>129</v>
      </c>
      <c r="G64" s="280" t="s">
        <v>277</v>
      </c>
      <c r="H64" s="273">
        <v>6</v>
      </c>
      <c r="I64" s="274">
        <v>1075.5159999999998</v>
      </c>
      <c r="J64" s="275">
        <v>2.0062754750931885E-2</v>
      </c>
      <c r="K64" s="275">
        <v>0.4359960979773333</v>
      </c>
      <c r="L64" s="275">
        <v>0.39051022950844055</v>
      </c>
      <c r="M64" s="276">
        <v>5.9740000000000002</v>
      </c>
      <c r="N64" s="277">
        <v>1.8595725214687651</v>
      </c>
      <c r="O64" s="277">
        <v>1.3017007650281356</v>
      </c>
      <c r="P64" s="278">
        <v>55</v>
      </c>
      <c r="Q64" s="279">
        <v>23</v>
      </c>
      <c r="R64" s="279">
        <v>16</v>
      </c>
    </row>
    <row r="65" spans="1:18" ht="16.5">
      <c r="A65" s="267" t="s">
        <v>120</v>
      </c>
      <c r="B65" s="268" t="s">
        <v>460</v>
      </c>
      <c r="C65" s="269" t="s">
        <v>67</v>
      </c>
      <c r="D65" s="270">
        <v>0.81716318808723121</v>
      </c>
      <c r="E65" s="271">
        <v>2656</v>
      </c>
      <c r="F65" s="272" t="s">
        <v>121</v>
      </c>
      <c r="G65" s="280" t="s">
        <v>227</v>
      </c>
      <c r="H65" s="273">
        <v>3</v>
      </c>
      <c r="I65" s="274">
        <v>2556.1710000000003</v>
      </c>
      <c r="J65" s="275">
        <v>2.1882554579212631E-2</v>
      </c>
      <c r="K65" s="275">
        <v>0.46149372620183926</v>
      </c>
      <c r="L65" s="275">
        <v>0.20108200898922649</v>
      </c>
      <c r="M65" s="276">
        <v>20.338000000000001</v>
      </c>
      <c r="N65" s="277">
        <v>0.19560506711014244</v>
      </c>
      <c r="O65" s="277">
        <v>25.976352912226918</v>
      </c>
      <c r="P65" s="278">
        <v>85</v>
      </c>
      <c r="Q65" s="279">
        <v>5</v>
      </c>
      <c r="R65" s="279">
        <v>664</v>
      </c>
    </row>
    <row r="66" spans="1:18" ht="16.5">
      <c r="A66" s="267" t="s">
        <v>120</v>
      </c>
      <c r="B66" s="268" t="s">
        <v>462</v>
      </c>
      <c r="C66" s="269" t="s">
        <v>70</v>
      </c>
      <c r="D66" s="270">
        <v>0.73821893161503849</v>
      </c>
      <c r="E66" s="271">
        <v>7114</v>
      </c>
      <c r="F66" s="272" t="s">
        <v>125</v>
      </c>
      <c r="G66" s="280" t="s">
        <v>265</v>
      </c>
      <c r="H66" s="273">
        <v>4</v>
      </c>
      <c r="I66" s="274">
        <v>1600.1909999999998</v>
      </c>
      <c r="J66" s="275">
        <v>1.9381004611458225E-2</v>
      </c>
      <c r="K66" s="275">
        <v>0.46173960621328369</v>
      </c>
      <c r="L66" s="275">
        <v>9.4988660728625524E-2</v>
      </c>
      <c r="M66" s="276">
        <v>9.2590000000000003</v>
      </c>
      <c r="N66" s="277">
        <v>0</v>
      </c>
      <c r="O66" s="277">
        <v>0.62492539953043114</v>
      </c>
      <c r="P66" s="278">
        <v>258</v>
      </c>
      <c r="Q66" s="279">
        <v>0</v>
      </c>
      <c r="R66" s="279">
        <v>10</v>
      </c>
    </row>
    <row r="67" spans="1:18" ht="16.5">
      <c r="A67" s="267" t="s">
        <v>120</v>
      </c>
      <c r="B67" s="268" t="s">
        <v>466</v>
      </c>
      <c r="C67" s="269" t="s">
        <v>67</v>
      </c>
      <c r="D67" s="270">
        <v>0.82438275575437747</v>
      </c>
      <c r="E67" s="271">
        <v>6455</v>
      </c>
      <c r="F67" s="272" t="s">
        <v>126</v>
      </c>
      <c r="G67" s="280" t="s">
        <v>270</v>
      </c>
      <c r="H67" s="273">
        <v>6</v>
      </c>
      <c r="I67" s="274">
        <v>944.88400000000001</v>
      </c>
      <c r="J67" s="275">
        <v>6.837041204203613E-2</v>
      </c>
      <c r="K67" s="275">
        <v>0.36612398337609142</v>
      </c>
      <c r="L67" s="275">
        <v>0.13017470927648261</v>
      </c>
      <c r="M67" s="276">
        <v>7.0590000000000002</v>
      </c>
      <c r="N67" s="277">
        <v>0.52916548486375048</v>
      </c>
      <c r="O67" s="277">
        <v>0.21166619394550018</v>
      </c>
      <c r="P67" s="278">
        <v>13</v>
      </c>
      <c r="Q67" s="279">
        <v>5</v>
      </c>
      <c r="R67" s="279">
        <v>3</v>
      </c>
    </row>
    <row r="68" spans="1:18" ht="16.5">
      <c r="A68" s="267" t="s">
        <v>120</v>
      </c>
      <c r="B68" s="268" t="s">
        <v>470</v>
      </c>
      <c r="C68" s="269" t="s">
        <v>67</v>
      </c>
      <c r="D68" s="270">
        <v>0.82545454545454544</v>
      </c>
      <c r="E68" s="271">
        <v>998</v>
      </c>
      <c r="F68" s="272" t="s">
        <v>130</v>
      </c>
      <c r="G68" s="280" t="s">
        <v>285</v>
      </c>
      <c r="H68" s="273">
        <v>1</v>
      </c>
      <c r="I68" s="274">
        <v>1663.7650000000001</v>
      </c>
      <c r="J68" s="275">
        <v>3.4731298595022414E-2</v>
      </c>
      <c r="K68" s="275">
        <v>0.38553314056766802</v>
      </c>
      <c r="L68" s="275">
        <v>0.14665532692417499</v>
      </c>
      <c r="M68" s="276">
        <v>10.833</v>
      </c>
      <c r="N68" s="277">
        <v>0</v>
      </c>
      <c r="O68" s="277">
        <v>0.90156963273058388</v>
      </c>
      <c r="P68" s="278">
        <v>12</v>
      </c>
      <c r="Q68" s="279">
        <v>0</v>
      </c>
      <c r="R68" s="279">
        <v>15</v>
      </c>
    </row>
    <row r="69" spans="1:18" ht="16.5">
      <c r="A69" s="267" t="s">
        <v>120</v>
      </c>
      <c r="B69" s="268" t="s">
        <v>472</v>
      </c>
      <c r="C69" s="269" t="s">
        <v>70</v>
      </c>
      <c r="D69" s="270">
        <v>0.75351568349358344</v>
      </c>
      <c r="E69" s="271">
        <v>9676</v>
      </c>
      <c r="F69" s="272" t="s">
        <v>125</v>
      </c>
      <c r="G69" s="280" t="s">
        <v>267</v>
      </c>
      <c r="H69" s="273">
        <v>4</v>
      </c>
      <c r="I69" s="274">
        <v>1661.8810000000001</v>
      </c>
      <c r="J69" s="275">
        <v>1.1974488629108776E-2</v>
      </c>
      <c r="K69" s="275">
        <v>0.50204988774334991</v>
      </c>
      <c r="L69" s="275">
        <v>0.10169199840421786</v>
      </c>
      <c r="M69" s="276">
        <v>10.148999999999999</v>
      </c>
      <c r="N69" s="277">
        <v>6.0172780120838973E-2</v>
      </c>
      <c r="O69" s="277">
        <v>1.8653561837460082</v>
      </c>
      <c r="P69" s="278">
        <v>290</v>
      </c>
      <c r="Q69" s="279">
        <v>1</v>
      </c>
      <c r="R69" s="279">
        <v>31</v>
      </c>
    </row>
    <row r="70" spans="1:18" ht="16.5">
      <c r="A70" s="267" t="s">
        <v>120</v>
      </c>
      <c r="B70" s="268" t="s">
        <v>478</v>
      </c>
      <c r="C70" s="269" t="s">
        <v>70</v>
      </c>
      <c r="D70" s="270">
        <v>0.77428571428571424</v>
      </c>
      <c r="E70" s="271">
        <v>8108</v>
      </c>
      <c r="F70" s="272" t="s">
        <v>126</v>
      </c>
      <c r="G70" s="280" t="s">
        <v>273</v>
      </c>
      <c r="H70" s="273">
        <v>1</v>
      </c>
      <c r="I70" s="274">
        <v>1578.9349999999999</v>
      </c>
      <c r="J70" s="275">
        <v>3.1560022953242881E-2</v>
      </c>
      <c r="K70" s="275">
        <v>0.39659711357451782</v>
      </c>
      <c r="L70" s="275">
        <v>0.36860288738928454</v>
      </c>
      <c r="M70" s="276">
        <v>3.3889999999999998</v>
      </c>
      <c r="N70" s="277">
        <v>0</v>
      </c>
      <c r="O70" s="277">
        <v>6.3333829448330686E-2</v>
      </c>
      <c r="P70" s="278">
        <v>20</v>
      </c>
      <c r="Q70" s="279">
        <v>0</v>
      </c>
      <c r="R70" s="279">
        <v>1</v>
      </c>
    </row>
    <row r="71" spans="1:18" ht="16.5">
      <c r="A71" s="267" t="s">
        <v>120</v>
      </c>
      <c r="B71" s="268" t="s">
        <v>480</v>
      </c>
      <c r="C71" s="269" t="s">
        <v>70</v>
      </c>
      <c r="D71" s="270">
        <v>0.70017537944640762</v>
      </c>
      <c r="E71" s="271">
        <v>8782</v>
      </c>
      <c r="F71" s="272" t="s">
        <v>129</v>
      </c>
      <c r="G71" s="280" t="s">
        <v>281</v>
      </c>
      <c r="H71" s="273">
        <v>2</v>
      </c>
      <c r="I71" s="274">
        <v>1731.8090000000002</v>
      </c>
      <c r="J71" s="275">
        <v>1.2248064944355408E-2</v>
      </c>
      <c r="K71" s="275">
        <v>0.44904564770064492</v>
      </c>
      <c r="L71" s="275">
        <v>0.35800714743946938</v>
      </c>
      <c r="M71" s="276">
        <v>7.0730000000000004</v>
      </c>
      <c r="N71" s="277">
        <v>0.17322926489006579</v>
      </c>
      <c r="O71" s="277">
        <v>2.7139251499443642</v>
      </c>
      <c r="P71" s="278">
        <v>39</v>
      </c>
      <c r="Q71" s="279">
        <v>3</v>
      </c>
      <c r="R71" s="279">
        <v>47</v>
      </c>
    </row>
    <row r="72" spans="1:18" ht="16.5">
      <c r="A72" s="267" t="s">
        <v>120</v>
      </c>
      <c r="B72" s="268" t="s">
        <v>482</v>
      </c>
      <c r="C72" s="269" t="s">
        <v>70</v>
      </c>
      <c r="D72" s="270">
        <v>0.7333751758683893</v>
      </c>
      <c r="E72" s="271">
        <v>735</v>
      </c>
      <c r="F72" s="272" t="s">
        <v>124</v>
      </c>
      <c r="G72" s="280" t="s">
        <v>262</v>
      </c>
      <c r="H72" s="273">
        <v>2</v>
      </c>
      <c r="I72" s="274">
        <v>1479.0889999999999</v>
      </c>
      <c r="J72" s="275">
        <v>8.8115301400501864E-3</v>
      </c>
      <c r="K72" s="275">
        <v>0.56570044926958651</v>
      </c>
      <c r="L72" s="275">
        <v>0.24812553664753328</v>
      </c>
      <c r="M72" s="276">
        <v>14.071</v>
      </c>
      <c r="N72" s="277">
        <v>0.81131020513302443</v>
      </c>
      <c r="O72" s="277">
        <v>1.0141377564162806</v>
      </c>
      <c r="P72" s="278">
        <v>311</v>
      </c>
      <c r="Q72" s="279">
        <v>12</v>
      </c>
      <c r="R72" s="279">
        <v>15</v>
      </c>
    </row>
    <row r="73" spans="1:18" ht="16.5">
      <c r="A73" s="267" t="s">
        <v>120</v>
      </c>
      <c r="B73" s="268" t="s">
        <v>486</v>
      </c>
      <c r="C73" s="269" t="s">
        <v>67</v>
      </c>
      <c r="D73" s="270">
        <v>0.82269230769230761</v>
      </c>
      <c r="E73" s="271">
        <v>1844</v>
      </c>
      <c r="F73" s="272" t="s">
        <v>122</v>
      </c>
      <c r="G73" s="280" t="s">
        <v>250</v>
      </c>
      <c r="H73" s="273">
        <v>1</v>
      </c>
      <c r="I73" s="274">
        <v>1749.3789999999999</v>
      </c>
      <c r="J73" s="275">
        <v>1.6021422383152618E-2</v>
      </c>
      <c r="K73" s="275">
        <v>0.38011688705526026</v>
      </c>
      <c r="L73" s="275">
        <v>0.11203975810844878</v>
      </c>
      <c r="M73" s="276">
        <v>11.061</v>
      </c>
      <c r="N73" s="277">
        <v>0</v>
      </c>
      <c r="O73" s="277">
        <v>1.7720573986540367</v>
      </c>
      <c r="P73" s="278">
        <v>30</v>
      </c>
      <c r="Q73" s="279">
        <v>0</v>
      </c>
      <c r="R73" s="279">
        <v>31</v>
      </c>
    </row>
    <row r="74" spans="1:18" ht="16.5">
      <c r="A74" s="267" t="s">
        <v>120</v>
      </c>
      <c r="B74" s="268" t="s">
        <v>492</v>
      </c>
      <c r="C74" s="269" t="s">
        <v>67</v>
      </c>
      <c r="D74" s="270">
        <v>0.84565217391304359</v>
      </c>
      <c r="E74" s="271">
        <v>6417</v>
      </c>
      <c r="F74" s="272" t="s">
        <v>130</v>
      </c>
      <c r="G74" s="280" t="s">
        <v>283</v>
      </c>
      <c r="H74" s="273">
        <v>1</v>
      </c>
      <c r="I74" s="274">
        <v>1343.0360000000001</v>
      </c>
      <c r="J74" s="275">
        <v>7.3583822027410359E-3</v>
      </c>
      <c r="K74" s="275">
        <v>0.40301604919883338</v>
      </c>
      <c r="L74" s="275">
        <v>0.22188534037806878</v>
      </c>
      <c r="M74" s="276">
        <v>8.8529999999999998</v>
      </c>
      <c r="N74" s="277">
        <v>0</v>
      </c>
      <c r="O74" s="277">
        <v>4.8397809142867354</v>
      </c>
      <c r="P74" s="278">
        <v>8</v>
      </c>
      <c r="Q74" s="279">
        <v>0</v>
      </c>
      <c r="R74" s="279">
        <v>65</v>
      </c>
    </row>
    <row r="75" spans="1:18" ht="16.5">
      <c r="A75" s="267" t="s">
        <v>120</v>
      </c>
      <c r="B75" s="268" t="s">
        <v>500</v>
      </c>
      <c r="C75" s="269" t="s">
        <v>70</v>
      </c>
      <c r="D75" s="270">
        <v>0.76055203286716389</v>
      </c>
      <c r="E75" s="271">
        <v>802</v>
      </c>
      <c r="F75" s="272" t="s">
        <v>122</v>
      </c>
      <c r="G75" s="280" t="s">
        <v>249</v>
      </c>
      <c r="H75" s="273">
        <v>3</v>
      </c>
      <c r="I75" s="274">
        <v>1521.9969999999998</v>
      </c>
      <c r="J75" s="275">
        <v>3.0734331422490505E-2</v>
      </c>
      <c r="K75" s="275">
        <v>0.36195138642834473</v>
      </c>
      <c r="L75" s="275">
        <v>0.11103832661956627</v>
      </c>
      <c r="M75" s="276">
        <v>7.367</v>
      </c>
      <c r="N75" s="277">
        <v>0</v>
      </c>
      <c r="O75" s="277">
        <v>0.78843782215076652</v>
      </c>
      <c r="P75" s="278">
        <v>30</v>
      </c>
      <c r="Q75" s="279">
        <v>0</v>
      </c>
      <c r="R75" s="279">
        <v>12</v>
      </c>
    </row>
    <row r="76" spans="1:18" ht="16.5">
      <c r="A76" s="267" t="s">
        <v>120</v>
      </c>
      <c r="B76" s="268" t="s">
        <v>502</v>
      </c>
      <c r="C76" s="269" t="s">
        <v>70</v>
      </c>
      <c r="D76" s="270">
        <v>0.70018518518518513</v>
      </c>
      <c r="E76" s="271">
        <v>3382</v>
      </c>
      <c r="F76" s="272" t="s">
        <v>129</v>
      </c>
      <c r="G76" s="280" t="s">
        <v>277</v>
      </c>
      <c r="H76" s="273">
        <v>1</v>
      </c>
      <c r="I76" s="274">
        <v>1823.5319999999999</v>
      </c>
      <c r="J76" s="275">
        <v>2.1708367778410197E-2</v>
      </c>
      <c r="K76" s="275">
        <v>0.50276323512305665</v>
      </c>
      <c r="L76" s="275">
        <v>0.2763867044833872</v>
      </c>
      <c r="M76" s="276">
        <v>8.5419999999999998</v>
      </c>
      <c r="N76" s="277">
        <v>0.27419315920970955</v>
      </c>
      <c r="O76" s="277">
        <v>6.5257971891910866</v>
      </c>
      <c r="P76" s="278">
        <v>141</v>
      </c>
      <c r="Q76" s="279">
        <v>5</v>
      </c>
      <c r="R76" s="279">
        <v>119</v>
      </c>
    </row>
    <row r="77" spans="1:18" ht="16.5">
      <c r="A77" s="267" t="s">
        <v>120</v>
      </c>
      <c r="B77" s="268" t="s">
        <v>504</v>
      </c>
      <c r="C77" s="269" t="s">
        <v>67</v>
      </c>
      <c r="D77" s="270">
        <v>0.82873826469273626</v>
      </c>
      <c r="E77" s="271">
        <v>7176</v>
      </c>
      <c r="F77" s="272" t="s">
        <v>121</v>
      </c>
      <c r="G77" s="280" t="s">
        <v>224</v>
      </c>
      <c r="H77" s="273">
        <v>2</v>
      </c>
      <c r="I77" s="274">
        <v>2777.5299999999997</v>
      </c>
      <c r="J77" s="275">
        <v>3.3636475459572282E-2</v>
      </c>
      <c r="K77" s="275">
        <v>0.36799034785848511</v>
      </c>
      <c r="L77" s="275">
        <v>0.13861236422288867</v>
      </c>
      <c r="M77" s="276">
        <v>16.506</v>
      </c>
      <c r="N77" s="277">
        <v>0.39603532635111055</v>
      </c>
      <c r="O77" s="277">
        <v>26.822392557416123</v>
      </c>
      <c r="P77" s="278">
        <v>39</v>
      </c>
      <c r="Q77" s="279">
        <v>11</v>
      </c>
      <c r="R77" s="279">
        <v>745</v>
      </c>
    </row>
    <row r="78" spans="1:18" ht="16.5">
      <c r="A78" s="267" t="s">
        <v>120</v>
      </c>
      <c r="B78" s="268" t="s">
        <v>506</v>
      </c>
      <c r="C78" s="269" t="s">
        <v>70</v>
      </c>
      <c r="D78" s="270">
        <v>0.76119999999999999</v>
      </c>
      <c r="E78" s="271">
        <v>8493</v>
      </c>
      <c r="F78" s="272" t="s">
        <v>125</v>
      </c>
      <c r="G78" s="280" t="s">
        <v>265</v>
      </c>
      <c r="H78" s="273">
        <v>1</v>
      </c>
      <c r="I78" s="274">
        <v>1635.434</v>
      </c>
      <c r="J78" s="275">
        <v>8.5618307467176247E-3</v>
      </c>
      <c r="K78" s="275">
        <v>0.41673265913934898</v>
      </c>
      <c r="L78" s="275">
        <v>0.16692816707980879</v>
      </c>
      <c r="M78" s="276">
        <v>7.0949999999999998</v>
      </c>
      <c r="N78" s="277">
        <v>0</v>
      </c>
      <c r="O78" s="277">
        <v>0.61145848747182707</v>
      </c>
      <c r="P78" s="278">
        <v>266</v>
      </c>
      <c r="Q78" s="279">
        <v>0</v>
      </c>
      <c r="R78" s="279">
        <v>10</v>
      </c>
    </row>
    <row r="79" spans="1:18" ht="16.5">
      <c r="A79" s="267" t="s">
        <v>120</v>
      </c>
      <c r="B79" s="268" t="s">
        <v>512</v>
      </c>
      <c r="C79" s="269" t="s">
        <v>67</v>
      </c>
      <c r="D79" s="270">
        <v>0.80787018042522685</v>
      </c>
      <c r="E79" s="271">
        <v>3904</v>
      </c>
      <c r="F79" s="272" t="s">
        <v>130</v>
      </c>
      <c r="G79" s="280" t="s">
        <v>289</v>
      </c>
      <c r="H79" s="273">
        <v>2</v>
      </c>
      <c r="I79" s="274">
        <v>1518.8799999999999</v>
      </c>
      <c r="J79" s="275">
        <v>2.338184363302393E-3</v>
      </c>
      <c r="K79" s="275">
        <v>0.40966532611832812</v>
      </c>
      <c r="L79" s="275">
        <v>0.1244337933213947</v>
      </c>
      <c r="M79" s="276">
        <v>11.269</v>
      </c>
      <c r="N79" s="277">
        <v>0</v>
      </c>
      <c r="O79" s="277">
        <v>2.7651954071421048</v>
      </c>
      <c r="P79" s="278">
        <v>14</v>
      </c>
      <c r="Q79" s="279">
        <v>0</v>
      </c>
      <c r="R79" s="279">
        <v>42</v>
      </c>
    </row>
    <row r="80" spans="1:18" ht="16.5">
      <c r="A80" s="267" t="s">
        <v>120</v>
      </c>
      <c r="B80" s="268" t="s">
        <v>514</v>
      </c>
      <c r="C80" s="269" t="s">
        <v>67</v>
      </c>
      <c r="D80" s="270">
        <v>0.81033576968505183</v>
      </c>
      <c r="E80" s="271">
        <v>7435</v>
      </c>
      <c r="F80" s="272" t="s">
        <v>122</v>
      </c>
      <c r="G80" s="280" t="s">
        <v>251</v>
      </c>
      <c r="H80" s="273">
        <v>2</v>
      </c>
      <c r="I80" s="274">
        <v>1852.335</v>
      </c>
      <c r="J80" s="275">
        <v>1.4115881265802847E-2</v>
      </c>
      <c r="K80" s="275">
        <v>0.3917300895351043</v>
      </c>
      <c r="L80" s="275">
        <v>6.5322957240455962E-2</v>
      </c>
      <c r="M80" s="276">
        <v>11.129</v>
      </c>
      <c r="N80" s="277">
        <v>0</v>
      </c>
      <c r="O80" s="277">
        <v>3.0771971592611487</v>
      </c>
      <c r="P80" s="278">
        <v>17</v>
      </c>
      <c r="Q80" s="279">
        <v>0</v>
      </c>
      <c r="R80" s="279">
        <v>57</v>
      </c>
    </row>
    <row r="81" spans="1:18" ht="16.5">
      <c r="A81" s="267" t="s">
        <v>120</v>
      </c>
      <c r="B81" s="268" t="s">
        <v>518</v>
      </c>
      <c r="C81" s="269" t="s">
        <v>67</v>
      </c>
      <c r="D81" s="270">
        <v>0.80753282980478469</v>
      </c>
      <c r="E81" s="271">
        <v>2138</v>
      </c>
      <c r="F81" s="272" t="s">
        <v>122</v>
      </c>
      <c r="G81" s="280" t="s">
        <v>248</v>
      </c>
      <c r="H81" s="273">
        <v>4</v>
      </c>
      <c r="I81" s="274">
        <v>1742.1690000000001</v>
      </c>
      <c r="J81" s="275">
        <v>1.9610075141981542E-2</v>
      </c>
      <c r="K81" s="275">
        <v>0.33794902308200442</v>
      </c>
      <c r="L81" s="275">
        <v>6.6583666682164588E-2</v>
      </c>
      <c r="M81" s="276">
        <v>7.6440000000000001</v>
      </c>
      <c r="N81" s="277">
        <v>0</v>
      </c>
      <c r="O81" s="277">
        <v>2.0663896556533836</v>
      </c>
      <c r="P81" s="278">
        <v>6</v>
      </c>
      <c r="Q81" s="279">
        <v>0</v>
      </c>
      <c r="R81" s="279">
        <v>36</v>
      </c>
    </row>
    <row r="82" spans="1:18" ht="16.5">
      <c r="A82" s="267" t="s">
        <v>120</v>
      </c>
      <c r="B82" s="268" t="s">
        <v>520</v>
      </c>
      <c r="C82" s="269" t="s">
        <v>70</v>
      </c>
      <c r="D82" s="270">
        <v>0.74407961532350653</v>
      </c>
      <c r="E82" s="271">
        <v>7578</v>
      </c>
      <c r="F82" s="272" t="s">
        <v>124</v>
      </c>
      <c r="G82" s="280" t="s">
        <v>259</v>
      </c>
      <c r="H82" s="273">
        <v>4</v>
      </c>
      <c r="I82" s="274">
        <v>1667.895</v>
      </c>
      <c r="J82" s="275">
        <v>1.6478005532541504E-2</v>
      </c>
      <c r="K82" s="275">
        <v>0.56687964392667145</v>
      </c>
      <c r="L82" s="275">
        <v>0.25421264528042831</v>
      </c>
      <c r="M82" s="276">
        <v>14.188000000000001</v>
      </c>
      <c r="N82" s="277">
        <v>5.9955812566138758E-2</v>
      </c>
      <c r="O82" s="277">
        <v>1.3789836890211915</v>
      </c>
      <c r="P82" s="278">
        <v>320</v>
      </c>
      <c r="Q82" s="279">
        <v>1</v>
      </c>
      <c r="R82" s="279">
        <v>23</v>
      </c>
    </row>
    <row r="83" spans="1:18" ht="16.5">
      <c r="A83" s="267" t="s">
        <v>120</v>
      </c>
      <c r="B83" s="268" t="s">
        <v>827</v>
      </c>
      <c r="C83" s="269" t="s">
        <v>70</v>
      </c>
      <c r="D83" s="270">
        <v>0.75718702602832089</v>
      </c>
      <c r="E83" s="271">
        <v>4669</v>
      </c>
      <c r="F83" s="272" t="s">
        <v>122</v>
      </c>
      <c r="G83" s="280" t="s">
        <v>650</v>
      </c>
      <c r="H83" s="273">
        <v>2</v>
      </c>
      <c r="I83" s="274">
        <v>501.53399999999999</v>
      </c>
      <c r="J83" s="275">
        <v>1.0429969110168724E-2</v>
      </c>
      <c r="K83" s="275">
        <v>0.38617588079687187</v>
      </c>
      <c r="L83" s="275">
        <v>0.20935769060522319</v>
      </c>
      <c r="M83" s="276">
        <v>11.433</v>
      </c>
      <c r="N83" s="277">
        <v>0</v>
      </c>
      <c r="O83" s="277">
        <v>3.3896007050369468</v>
      </c>
      <c r="P83" s="278">
        <v>0</v>
      </c>
      <c r="Q83" s="279">
        <v>0</v>
      </c>
      <c r="R83" s="279">
        <v>17</v>
      </c>
    </row>
    <row r="84" spans="1:18" ht="16.5">
      <c r="A84" s="267" t="s">
        <v>120</v>
      </c>
      <c r="B84" s="268" t="s">
        <v>524</v>
      </c>
      <c r="C84" s="269" t="s">
        <v>70</v>
      </c>
      <c r="D84" s="270">
        <v>0.70444282057921959</v>
      </c>
      <c r="E84" s="271">
        <v>7172</v>
      </c>
      <c r="F84" s="272" t="s">
        <v>126</v>
      </c>
      <c r="G84" s="280" t="s">
        <v>269</v>
      </c>
      <c r="H84" s="273">
        <v>6</v>
      </c>
      <c r="I84" s="274">
        <v>1275.9639999999999</v>
      </c>
      <c r="J84" s="275">
        <v>7.8953927797191195E-2</v>
      </c>
      <c r="K84" s="275">
        <v>0.39498714980090621</v>
      </c>
      <c r="L84" s="275">
        <v>0.19984889855826654</v>
      </c>
      <c r="M84" s="276">
        <v>9.2910000000000004</v>
      </c>
      <c r="N84" s="277">
        <v>0.70534905373505841</v>
      </c>
      <c r="O84" s="277">
        <v>0.78372117081673154</v>
      </c>
      <c r="P84" s="278">
        <v>73</v>
      </c>
      <c r="Q84" s="279">
        <v>13</v>
      </c>
      <c r="R84" s="279">
        <v>12</v>
      </c>
    </row>
    <row r="85" spans="1:18" ht="16.5">
      <c r="A85" s="267" t="s">
        <v>120</v>
      </c>
      <c r="B85" s="268" t="s">
        <v>526</v>
      </c>
      <c r="C85" s="269" t="s">
        <v>70</v>
      </c>
      <c r="D85" s="270">
        <v>0.7130158560926807</v>
      </c>
      <c r="E85" s="271">
        <v>6959</v>
      </c>
      <c r="F85" s="272" t="s">
        <v>127</v>
      </c>
      <c r="G85" s="280" t="s">
        <v>274</v>
      </c>
      <c r="H85" s="273">
        <v>6</v>
      </c>
      <c r="I85" s="274">
        <v>1211.817</v>
      </c>
      <c r="J85" s="275">
        <v>5.3742299581974913E-2</v>
      </c>
      <c r="K85" s="275">
        <v>0.47076897635085863</v>
      </c>
      <c r="L85" s="275">
        <v>0.21125284489915153</v>
      </c>
      <c r="M85" s="276">
        <v>8.4450000000000003</v>
      </c>
      <c r="N85" s="277">
        <v>0</v>
      </c>
      <c r="O85" s="277">
        <v>0.82520710635351702</v>
      </c>
      <c r="P85" s="278">
        <v>149</v>
      </c>
      <c r="Q85" s="279">
        <v>0</v>
      </c>
      <c r="R85" s="279">
        <v>12</v>
      </c>
    </row>
    <row r="86" spans="1:18" ht="16.5">
      <c r="A86" s="267" t="s">
        <v>120</v>
      </c>
      <c r="B86" s="268" t="s">
        <v>528</v>
      </c>
      <c r="C86" s="269" t="s">
        <v>70</v>
      </c>
      <c r="D86" s="270">
        <v>0.76629068801960787</v>
      </c>
      <c r="E86" s="271">
        <v>5262</v>
      </c>
      <c r="F86" s="272" t="s">
        <v>122</v>
      </c>
      <c r="G86" s="280" t="s">
        <v>249</v>
      </c>
      <c r="H86" s="273">
        <v>3</v>
      </c>
      <c r="I86" s="274">
        <v>1472.0260000000001</v>
      </c>
      <c r="J86" s="275">
        <v>5.0379036146645404E-3</v>
      </c>
      <c r="K86" s="275">
        <v>0.33571591672408957</v>
      </c>
      <c r="L86" s="275">
        <v>4.7553507886409614E-2</v>
      </c>
      <c r="M86" s="276">
        <v>7.8109999999999999</v>
      </c>
      <c r="N86" s="277">
        <v>0.13586716538974175</v>
      </c>
      <c r="O86" s="277">
        <v>4.0080813789973817</v>
      </c>
      <c r="P86" s="278">
        <v>3</v>
      </c>
      <c r="Q86" s="279">
        <v>2</v>
      </c>
      <c r="R86" s="279">
        <v>59</v>
      </c>
    </row>
    <row r="87" spans="1:18" ht="16.5">
      <c r="A87" s="267" t="s">
        <v>120</v>
      </c>
      <c r="B87" s="268" t="s">
        <v>530</v>
      </c>
      <c r="C87" s="269" t="s">
        <v>67</v>
      </c>
      <c r="D87" s="270">
        <v>0.82418181818181824</v>
      </c>
      <c r="E87" s="271">
        <v>881</v>
      </c>
      <c r="F87" s="272" t="s">
        <v>129</v>
      </c>
      <c r="G87" s="280" t="s">
        <v>278</v>
      </c>
      <c r="H87" s="273">
        <v>1</v>
      </c>
      <c r="I87" s="274">
        <v>735.22799999999995</v>
      </c>
      <c r="J87" s="275">
        <v>1.4301606887797131E-2</v>
      </c>
      <c r="K87" s="275">
        <v>0.40521381159729003</v>
      </c>
      <c r="L87" s="275">
        <v>0.40395632375263185</v>
      </c>
      <c r="M87" s="276">
        <v>3.355</v>
      </c>
      <c r="N87" s="277">
        <v>0</v>
      </c>
      <c r="O87" s="277">
        <v>0.6800611510987068</v>
      </c>
      <c r="P87" s="278">
        <v>18</v>
      </c>
      <c r="Q87" s="279">
        <v>0</v>
      </c>
      <c r="R87" s="279">
        <v>5</v>
      </c>
    </row>
    <row r="88" spans="1:18" ht="16.5">
      <c r="A88" s="267" t="s">
        <v>120</v>
      </c>
      <c r="B88" s="268" t="s">
        <v>534</v>
      </c>
      <c r="C88" s="269" t="s">
        <v>67</v>
      </c>
      <c r="D88" s="270">
        <v>0.82857142857142851</v>
      </c>
      <c r="E88" s="271">
        <v>2800</v>
      </c>
      <c r="F88" s="272" t="s">
        <v>130</v>
      </c>
      <c r="G88" s="280" t="s">
        <v>286</v>
      </c>
      <c r="H88" s="273">
        <v>1</v>
      </c>
      <c r="I88" s="274">
        <v>1158.8789999999999</v>
      </c>
      <c r="J88" s="275">
        <v>1.3707250058466061E-2</v>
      </c>
      <c r="K88" s="275">
        <v>0.36916858709021272</v>
      </c>
      <c r="L88" s="275">
        <v>0.18207250282384962</v>
      </c>
      <c r="M88" s="276">
        <v>10.417</v>
      </c>
      <c r="N88" s="277">
        <v>0</v>
      </c>
      <c r="O88" s="277">
        <v>1.0354834283820831</v>
      </c>
      <c r="P88" s="278">
        <v>5</v>
      </c>
      <c r="Q88" s="279">
        <v>0</v>
      </c>
      <c r="R88" s="279">
        <v>12</v>
      </c>
    </row>
    <row r="89" spans="1:18" ht="16.5">
      <c r="A89" s="267" t="s">
        <v>120</v>
      </c>
      <c r="B89" s="268" t="s">
        <v>542</v>
      </c>
      <c r="C89" s="269" t="s">
        <v>67</v>
      </c>
      <c r="D89" s="270">
        <v>0.82407254777460281</v>
      </c>
      <c r="E89" s="271">
        <v>8383</v>
      </c>
      <c r="F89" s="272" t="s">
        <v>121</v>
      </c>
      <c r="G89" s="280" t="s">
        <v>235</v>
      </c>
      <c r="H89" s="273">
        <v>4</v>
      </c>
      <c r="I89" s="274">
        <v>2280.174</v>
      </c>
      <c r="J89" s="275">
        <v>2.0947924897267326E-2</v>
      </c>
      <c r="K89" s="275">
        <v>0.4091320709048667</v>
      </c>
      <c r="L89" s="275">
        <v>0.14911142746123762</v>
      </c>
      <c r="M89" s="276">
        <v>17.173999999999999</v>
      </c>
      <c r="N89" s="277">
        <v>0.4385630219448165</v>
      </c>
      <c r="O89" s="277">
        <v>32.497519926110904</v>
      </c>
      <c r="P89" s="278">
        <v>61</v>
      </c>
      <c r="Q89" s="279">
        <v>10</v>
      </c>
      <c r="R89" s="279">
        <v>741</v>
      </c>
    </row>
    <row r="90" spans="1:18" ht="16.5">
      <c r="A90" s="267" t="s">
        <v>120</v>
      </c>
      <c r="B90" s="268" t="s">
        <v>544</v>
      </c>
      <c r="C90" s="269" t="s">
        <v>70</v>
      </c>
      <c r="D90" s="270">
        <v>0.75957455482147651</v>
      </c>
      <c r="E90" s="271">
        <v>5721</v>
      </c>
      <c r="F90" s="272" t="s">
        <v>124</v>
      </c>
      <c r="G90" s="280" t="s">
        <v>259</v>
      </c>
      <c r="H90" s="273">
        <v>4</v>
      </c>
      <c r="I90" s="274">
        <v>1659.222</v>
      </c>
      <c r="J90" s="275">
        <v>1.2937259304684619E-2</v>
      </c>
      <c r="K90" s="275">
        <v>0.54930832730820223</v>
      </c>
      <c r="L90" s="275">
        <v>0.22480415520044936</v>
      </c>
      <c r="M90" s="276">
        <v>13.371</v>
      </c>
      <c r="N90" s="277">
        <v>6.0269210509503852E-2</v>
      </c>
      <c r="O90" s="277">
        <v>0.48215368407603082</v>
      </c>
      <c r="P90" s="278">
        <v>301</v>
      </c>
      <c r="Q90" s="279">
        <v>1</v>
      </c>
      <c r="R90" s="279">
        <v>8</v>
      </c>
    </row>
    <row r="91" spans="1:18" ht="16.5">
      <c r="A91" s="267" t="s">
        <v>120</v>
      </c>
      <c r="B91" s="268" t="s">
        <v>548</v>
      </c>
      <c r="C91" s="269" t="s">
        <v>67</v>
      </c>
      <c r="D91" s="270">
        <v>0.82212543666644899</v>
      </c>
      <c r="E91" s="271">
        <v>4435</v>
      </c>
      <c r="F91" s="272" t="s">
        <v>129</v>
      </c>
      <c r="G91" s="280" t="s">
        <v>278</v>
      </c>
      <c r="H91" s="273">
        <v>6</v>
      </c>
      <c r="I91" s="274">
        <v>1781.048</v>
      </c>
      <c r="J91" s="275">
        <v>6.7957752445097237E-3</v>
      </c>
      <c r="K91" s="275">
        <v>0.41962817017264792</v>
      </c>
      <c r="L91" s="275">
        <v>0.42503065610808916</v>
      </c>
      <c r="M91" s="276">
        <v>4.58</v>
      </c>
      <c r="N91" s="277">
        <v>0.6176138992323621</v>
      </c>
      <c r="O91" s="277">
        <v>0.95449420790455952</v>
      </c>
      <c r="P91" s="278">
        <v>26</v>
      </c>
      <c r="Q91" s="279">
        <v>11</v>
      </c>
      <c r="R91" s="279">
        <v>17</v>
      </c>
    </row>
    <row r="92" spans="1:18" ht="16.5">
      <c r="A92" s="267" t="s">
        <v>120</v>
      </c>
      <c r="B92" s="268" t="s">
        <v>550</v>
      </c>
      <c r="C92" s="269" t="s">
        <v>70</v>
      </c>
      <c r="D92" s="270">
        <v>0.73907407407407399</v>
      </c>
      <c r="E92" s="271">
        <v>5784</v>
      </c>
      <c r="F92" s="272" t="s">
        <v>129</v>
      </c>
      <c r="G92" s="280" t="s">
        <v>279</v>
      </c>
      <c r="H92" s="273">
        <v>1</v>
      </c>
      <c r="I92" s="274">
        <v>1544.922</v>
      </c>
      <c r="J92" s="275">
        <v>6.1591419631872148E-3</v>
      </c>
      <c r="K92" s="275">
        <v>0.4548843942049634</v>
      </c>
      <c r="L92" s="275">
        <v>0.45892284529574956</v>
      </c>
      <c r="M92" s="276">
        <v>7.7350000000000003</v>
      </c>
      <c r="N92" s="277">
        <v>0.19418456077394197</v>
      </c>
      <c r="O92" s="277">
        <v>3.171681159307719</v>
      </c>
      <c r="P92" s="278">
        <v>36</v>
      </c>
      <c r="Q92" s="279">
        <v>3</v>
      </c>
      <c r="R92" s="279">
        <v>49</v>
      </c>
    </row>
    <row r="93" spans="1:18" ht="16.5">
      <c r="A93" s="267" t="s">
        <v>120</v>
      </c>
      <c r="B93" s="268" t="s">
        <v>552</v>
      </c>
      <c r="C93" s="269" t="s">
        <v>70</v>
      </c>
      <c r="D93" s="270">
        <v>0.74009313790606435</v>
      </c>
      <c r="E93" s="271">
        <v>5422</v>
      </c>
      <c r="F93" s="272" t="s">
        <v>125</v>
      </c>
      <c r="G93" s="280" t="s">
        <v>267</v>
      </c>
      <c r="H93" s="273">
        <v>3</v>
      </c>
      <c r="I93" s="274">
        <v>1704.289</v>
      </c>
      <c r="J93" s="275">
        <v>2.7810748670255171E-2</v>
      </c>
      <c r="K93" s="275">
        <v>0.44545081825712091</v>
      </c>
      <c r="L93" s="275">
        <v>0.14316820680060718</v>
      </c>
      <c r="M93" s="276">
        <v>8.6259999999999994</v>
      </c>
      <c r="N93" s="277">
        <v>0.2347019783616511</v>
      </c>
      <c r="O93" s="277">
        <v>1.5255628593507322</v>
      </c>
      <c r="P93" s="278">
        <v>277</v>
      </c>
      <c r="Q93" s="279">
        <v>4</v>
      </c>
      <c r="R93" s="279">
        <v>26</v>
      </c>
    </row>
    <row r="94" spans="1:18" ht="16.5">
      <c r="A94" s="267" t="s">
        <v>120</v>
      </c>
      <c r="B94" s="268" t="s">
        <v>850</v>
      </c>
      <c r="C94" s="269" t="s">
        <v>70</v>
      </c>
      <c r="D94" s="270">
        <v>0.76600000000000001</v>
      </c>
      <c r="E94" s="271">
        <v>523</v>
      </c>
      <c r="F94" s="272" t="s">
        <v>126</v>
      </c>
      <c r="G94" s="280" t="s">
        <v>272</v>
      </c>
      <c r="H94" s="273">
        <v>2</v>
      </c>
      <c r="I94" s="274">
        <v>517.62599999999998</v>
      </c>
      <c r="J94" s="275">
        <v>4.2238375243737331E-2</v>
      </c>
      <c r="K94" s="275">
        <v>0.4525577716020654</v>
      </c>
      <c r="L94" s="275">
        <v>0.26080606461035577</v>
      </c>
      <c r="M94" s="276">
        <v>8.2240000000000002</v>
      </c>
      <c r="N94" s="277">
        <v>0</v>
      </c>
      <c r="O94" s="277">
        <v>0.19318967748915242</v>
      </c>
      <c r="P94" s="278">
        <v>30</v>
      </c>
      <c r="Q94" s="279">
        <v>6</v>
      </c>
      <c r="R94" s="279">
        <v>7</v>
      </c>
    </row>
    <row r="95" spans="1:18" ht="16.5">
      <c r="A95" s="267" t="s">
        <v>120</v>
      </c>
      <c r="B95" s="268" t="s">
        <v>558</v>
      </c>
      <c r="C95" s="269" t="s">
        <v>70</v>
      </c>
      <c r="D95" s="270">
        <v>0.75478384885148708</v>
      </c>
      <c r="E95" s="271">
        <v>3591</v>
      </c>
      <c r="F95" s="272" t="s">
        <v>129</v>
      </c>
      <c r="G95" s="280" t="s">
        <v>282</v>
      </c>
      <c r="H95" s="273">
        <v>3</v>
      </c>
      <c r="I95" s="274">
        <v>1769.4590000000001</v>
      </c>
      <c r="J95" s="275">
        <v>2.1435199871686884E-2</v>
      </c>
      <c r="K95" s="275">
        <v>0.44456325923263951</v>
      </c>
      <c r="L95" s="275">
        <v>0.30291744538867527</v>
      </c>
      <c r="M95" s="276">
        <v>6.5739999999999998</v>
      </c>
      <c r="N95" s="277">
        <v>0</v>
      </c>
      <c r="O95" s="277">
        <v>0.67817338519852677</v>
      </c>
      <c r="P95" s="278">
        <v>37</v>
      </c>
      <c r="Q95" s="279">
        <v>0</v>
      </c>
      <c r="R95" s="279">
        <v>12</v>
      </c>
    </row>
    <row r="96" spans="1:18" ht="16.5">
      <c r="A96" s="267" t="s">
        <v>120</v>
      </c>
      <c r="B96" s="268" t="s">
        <v>562</v>
      </c>
      <c r="C96" s="269" t="s">
        <v>70</v>
      </c>
      <c r="D96" s="270">
        <v>0.76812343968035601</v>
      </c>
      <c r="E96" s="271">
        <v>7042</v>
      </c>
      <c r="F96" s="272" t="s">
        <v>130</v>
      </c>
      <c r="G96" s="280" t="s">
        <v>288</v>
      </c>
      <c r="H96" s="273">
        <v>2</v>
      </c>
      <c r="I96" s="274">
        <v>907.66499999999996</v>
      </c>
      <c r="J96" s="275">
        <v>7.9143438784398668E-3</v>
      </c>
      <c r="K96" s="275">
        <v>0.53066470957531331</v>
      </c>
      <c r="L96" s="275">
        <v>9.3646885139341066E-2</v>
      </c>
      <c r="M96" s="276">
        <v>10.509</v>
      </c>
      <c r="N96" s="277">
        <v>1.5424192846479705</v>
      </c>
      <c r="O96" s="277">
        <v>21.593869985071585</v>
      </c>
      <c r="P96" s="278">
        <v>100</v>
      </c>
      <c r="Q96" s="279">
        <v>14</v>
      </c>
      <c r="R96" s="279">
        <v>196</v>
      </c>
    </row>
    <row r="97" spans="1:18" ht="16.5">
      <c r="A97" s="267" t="s">
        <v>120</v>
      </c>
      <c r="B97" s="268" t="s">
        <v>568</v>
      </c>
      <c r="C97" s="269" t="s">
        <v>70</v>
      </c>
      <c r="D97" s="270">
        <v>0.75197909504228455</v>
      </c>
      <c r="E97" s="271">
        <v>6140</v>
      </c>
      <c r="F97" s="272" t="s">
        <v>130</v>
      </c>
      <c r="G97" s="280" t="s">
        <v>283</v>
      </c>
      <c r="H97" s="273">
        <v>4</v>
      </c>
      <c r="I97" s="274">
        <v>663.13600000000008</v>
      </c>
      <c r="J97" s="275">
        <v>1.1363645847982697E-2</v>
      </c>
      <c r="K97" s="275">
        <v>0.46896779734364702</v>
      </c>
      <c r="L97" s="275">
        <v>0.21261273618874524</v>
      </c>
      <c r="M97" s="276">
        <v>10.725</v>
      </c>
      <c r="N97" s="277">
        <v>0</v>
      </c>
      <c r="O97" s="277">
        <v>8.444723254355063</v>
      </c>
      <c r="P97" s="278">
        <v>59</v>
      </c>
      <c r="Q97" s="279">
        <v>0</v>
      </c>
      <c r="R97" s="279">
        <v>63</v>
      </c>
    </row>
    <row r="98" spans="1:18" ht="16.5">
      <c r="A98" s="267" t="s">
        <v>120</v>
      </c>
      <c r="B98" s="268" t="s">
        <v>570</v>
      </c>
      <c r="C98" s="269" t="s">
        <v>70</v>
      </c>
      <c r="D98" s="270">
        <v>0.74066288318679518</v>
      </c>
      <c r="E98" s="271">
        <v>8866</v>
      </c>
      <c r="F98" s="272" t="s">
        <v>122</v>
      </c>
      <c r="G98" s="280" t="s">
        <v>249</v>
      </c>
      <c r="H98" s="273">
        <v>2</v>
      </c>
      <c r="I98" s="274">
        <v>613.29</v>
      </c>
      <c r="J98" s="275">
        <v>1.5867945129105561E-2</v>
      </c>
      <c r="K98" s="275">
        <v>0.40659028927663277</v>
      </c>
      <c r="L98" s="275">
        <v>0.13696619869882112</v>
      </c>
      <c r="M98" s="276">
        <v>10.141999999999999</v>
      </c>
      <c r="N98" s="277">
        <v>0.16305499845097751</v>
      </c>
      <c r="O98" s="277">
        <v>5.2177599504312804</v>
      </c>
      <c r="P98" s="278">
        <v>5</v>
      </c>
      <c r="Q98" s="279">
        <v>1</v>
      </c>
      <c r="R98" s="279">
        <v>32</v>
      </c>
    </row>
    <row r="99" spans="1:18" ht="16.5">
      <c r="A99" s="267" t="s">
        <v>120</v>
      </c>
      <c r="B99" s="268" t="s">
        <v>574</v>
      </c>
      <c r="C99" s="269" t="s">
        <v>70</v>
      </c>
      <c r="D99" s="270">
        <v>0.74984166660564933</v>
      </c>
      <c r="E99" s="271">
        <v>4530</v>
      </c>
      <c r="F99" s="272" t="s">
        <v>126</v>
      </c>
      <c r="G99" s="280" t="s">
        <v>268</v>
      </c>
      <c r="H99" s="273">
        <v>8</v>
      </c>
      <c r="I99" s="274">
        <v>1601.0989999999999</v>
      </c>
      <c r="J99" s="275">
        <v>1.2561128903819198E-2</v>
      </c>
      <c r="K99" s="275">
        <v>0.48009488364411579</v>
      </c>
      <c r="L99" s="275">
        <v>0.22109799512834927</v>
      </c>
      <c r="M99" s="276">
        <v>8.4939999999999998</v>
      </c>
      <c r="N99" s="277">
        <v>3.060397889199856</v>
      </c>
      <c r="O99" s="277">
        <v>0.68702809757547789</v>
      </c>
      <c r="P99" s="278">
        <v>143</v>
      </c>
      <c r="Q99" s="279">
        <v>53</v>
      </c>
      <c r="R99" s="279">
        <v>13</v>
      </c>
    </row>
    <row r="100" spans="1:18" ht="16.5">
      <c r="A100" s="267" t="s">
        <v>120</v>
      </c>
      <c r="B100" s="268" t="s">
        <v>576</v>
      </c>
      <c r="C100" s="269" t="s">
        <v>67</v>
      </c>
      <c r="D100" s="270">
        <v>0.82225000000000004</v>
      </c>
      <c r="E100" s="271">
        <v>1289</v>
      </c>
      <c r="F100" s="272" t="s">
        <v>126</v>
      </c>
      <c r="G100" s="280" t="s">
        <v>269</v>
      </c>
      <c r="H100" s="273">
        <v>1</v>
      </c>
      <c r="I100" s="274">
        <v>1354.298</v>
      </c>
      <c r="J100" s="275">
        <v>4.1211456946985719E-2</v>
      </c>
      <c r="K100" s="275">
        <v>0.44297338434476957</v>
      </c>
      <c r="L100" s="275">
        <v>0.28501851143544477</v>
      </c>
      <c r="M100" s="276">
        <v>7.8259999999999996</v>
      </c>
      <c r="N100" s="277">
        <v>0.22151697779956847</v>
      </c>
      <c r="O100" s="277">
        <v>4.0611445929920889</v>
      </c>
      <c r="P100" s="278">
        <v>59</v>
      </c>
      <c r="Q100" s="279">
        <v>3</v>
      </c>
      <c r="R100" s="279">
        <v>55</v>
      </c>
    </row>
    <row r="101" spans="1:18" ht="16.5">
      <c r="A101" s="267" t="s">
        <v>120</v>
      </c>
      <c r="B101" s="268" t="s">
        <v>578</v>
      </c>
      <c r="C101" s="269" t="s">
        <v>67</v>
      </c>
      <c r="D101" s="270">
        <v>0.82818181818181813</v>
      </c>
      <c r="E101" s="271">
        <v>5824</v>
      </c>
      <c r="F101" s="272" t="s">
        <v>130</v>
      </c>
      <c r="G101" s="280" t="s">
        <v>284</v>
      </c>
      <c r="H101" s="273">
        <v>1</v>
      </c>
      <c r="I101" s="274">
        <v>1778.5519999999999</v>
      </c>
      <c r="J101" s="275">
        <v>2.1348019920998541E-2</v>
      </c>
      <c r="K101" s="275">
        <v>0.3891715828527757</v>
      </c>
      <c r="L101" s="275">
        <v>0.23783392332639136</v>
      </c>
      <c r="M101" s="276">
        <v>6.6589999999999998</v>
      </c>
      <c r="N101" s="277">
        <v>0</v>
      </c>
      <c r="O101" s="277">
        <v>0.39357859652121502</v>
      </c>
      <c r="P101" s="278">
        <v>19</v>
      </c>
      <c r="Q101" s="279">
        <v>0</v>
      </c>
      <c r="R101" s="279">
        <v>7</v>
      </c>
    </row>
    <row r="102" spans="1:18" ht="16.5">
      <c r="A102" s="267" t="s">
        <v>120</v>
      </c>
      <c r="B102" s="268" t="s">
        <v>580</v>
      </c>
      <c r="C102" s="269" t="s">
        <v>67</v>
      </c>
      <c r="D102" s="270">
        <v>0.82387892635622806</v>
      </c>
      <c r="E102" s="271">
        <v>1649</v>
      </c>
      <c r="F102" s="272" t="s">
        <v>121</v>
      </c>
      <c r="G102" s="280" t="s">
        <v>239</v>
      </c>
      <c r="H102" s="273">
        <v>3</v>
      </c>
      <c r="I102" s="274">
        <v>2334.8980000000001</v>
      </c>
      <c r="J102" s="275">
        <v>7.2192525249629913E-3</v>
      </c>
      <c r="K102" s="275">
        <v>0.38197187422377388</v>
      </c>
      <c r="L102" s="275">
        <v>0.20000873699836139</v>
      </c>
      <c r="M102" s="276">
        <v>16.687000000000001</v>
      </c>
      <c r="N102" s="277">
        <v>0.21414211670060104</v>
      </c>
      <c r="O102" s="277">
        <v>20.68612847327806</v>
      </c>
      <c r="P102" s="278">
        <v>11</v>
      </c>
      <c r="Q102" s="279">
        <v>5</v>
      </c>
      <c r="R102" s="279">
        <v>483</v>
      </c>
    </row>
  </sheetData>
  <phoneticPr fontId="2" type="noConversion"/>
  <conditionalFormatting sqref="C14:D102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65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89" t="s">
        <v>214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</row>
    <row r="4" spans="1:13" ht="17.25">
      <c r="A4" s="176" t="s">
        <v>198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3" ht="26.25">
      <c r="A5" s="173" t="s">
        <v>195</v>
      </c>
    </row>
    <row r="6" spans="1:13" ht="26.25">
      <c r="A6" s="173" t="s">
        <v>196</v>
      </c>
    </row>
    <row r="7" spans="1:13" ht="26.25">
      <c r="A7" s="173"/>
    </row>
    <row r="8" spans="1:13" ht="17.25">
      <c r="A8" s="174" t="s">
        <v>197</v>
      </c>
    </row>
    <row r="9" spans="1:13" ht="40.5">
      <c r="A9" s="261" t="s">
        <v>0</v>
      </c>
      <c r="B9" s="262" t="s">
        <v>74</v>
      </c>
      <c r="C9" s="263" t="s">
        <v>65</v>
      </c>
      <c r="D9" s="263" t="s">
        <v>169</v>
      </c>
      <c r="E9" s="264" t="s">
        <v>155</v>
      </c>
      <c r="F9" s="262" t="s">
        <v>160</v>
      </c>
      <c r="G9" s="264" t="s">
        <v>158</v>
      </c>
      <c r="H9" s="264" t="s">
        <v>162</v>
      </c>
      <c r="I9" s="265" t="s">
        <v>164</v>
      </c>
      <c r="J9" s="264" t="s">
        <v>11</v>
      </c>
      <c r="K9" s="264" t="s">
        <v>12</v>
      </c>
      <c r="L9" s="264" t="s">
        <v>13</v>
      </c>
      <c r="M9" s="264" t="s">
        <v>191</v>
      </c>
    </row>
    <row r="10" spans="1:13" ht="16.5">
      <c r="A10" s="267" t="s">
        <v>120</v>
      </c>
      <c r="B10" s="268" t="s">
        <v>296</v>
      </c>
      <c r="C10" s="269" t="s">
        <v>70</v>
      </c>
      <c r="D10" s="270">
        <v>0.68285210693701348</v>
      </c>
      <c r="E10" s="271">
        <v>2908</v>
      </c>
      <c r="F10" s="272" t="s">
        <v>130</v>
      </c>
      <c r="G10" s="280" t="s">
        <v>290</v>
      </c>
      <c r="H10" s="273">
        <v>3</v>
      </c>
      <c r="I10" s="274">
        <v>1288.5540000000001</v>
      </c>
      <c r="J10" s="275">
        <v>1.7494049819281706E-2</v>
      </c>
      <c r="K10" s="275">
        <v>0.52049661545897852</v>
      </c>
      <c r="L10" s="275">
        <v>0.16842976629803461</v>
      </c>
      <c r="M10" s="281">
        <v>146</v>
      </c>
    </row>
    <row r="11" spans="1:13" ht="16.5">
      <c r="A11" s="267" t="s">
        <v>120</v>
      </c>
      <c r="B11" s="268" t="s">
        <v>308</v>
      </c>
      <c r="C11" s="269" t="s">
        <v>70</v>
      </c>
      <c r="D11" s="270">
        <v>0.66220958248936346</v>
      </c>
      <c r="E11" s="271">
        <v>8789</v>
      </c>
      <c r="F11" s="272" t="s">
        <v>127</v>
      </c>
      <c r="G11" s="280" t="s">
        <v>274</v>
      </c>
      <c r="H11" s="273">
        <v>2</v>
      </c>
      <c r="I11" s="274">
        <v>1552.7080000000001</v>
      </c>
      <c r="J11" s="275">
        <v>3.3617650905309236E-2</v>
      </c>
      <c r="K11" s="275">
        <v>0.45726135504030224</v>
      </c>
      <c r="L11" s="275">
        <v>0.18934661249893733</v>
      </c>
      <c r="M11" s="281">
        <v>130</v>
      </c>
    </row>
    <row r="12" spans="1:13" ht="16.5">
      <c r="A12" s="267" t="s">
        <v>120</v>
      </c>
      <c r="B12" s="268" t="s">
        <v>312</v>
      </c>
      <c r="C12" s="269" t="s">
        <v>67</v>
      </c>
      <c r="D12" s="270">
        <v>0.80959898041439649</v>
      </c>
      <c r="E12" s="271">
        <v>6808</v>
      </c>
      <c r="F12" s="272" t="s">
        <v>121</v>
      </c>
      <c r="G12" s="280" t="s">
        <v>217</v>
      </c>
      <c r="H12" s="273">
        <v>14</v>
      </c>
      <c r="I12" s="274">
        <v>2184.5889999999999</v>
      </c>
      <c r="J12" s="275">
        <v>2.1034256549021836E-2</v>
      </c>
      <c r="K12" s="275">
        <v>0.47024294854829513</v>
      </c>
      <c r="L12" s="275">
        <v>0.20781941134007359</v>
      </c>
      <c r="M12" s="281">
        <v>66</v>
      </c>
    </row>
    <row r="13" spans="1:13" ht="16.5">
      <c r="A13" s="267" t="s">
        <v>120</v>
      </c>
      <c r="B13" s="268" t="s">
        <v>316</v>
      </c>
      <c r="C13" s="269" t="s">
        <v>70</v>
      </c>
      <c r="D13" s="270">
        <v>0.74853341589722466</v>
      </c>
      <c r="E13" s="271">
        <v>8717</v>
      </c>
      <c r="F13" s="272" t="s">
        <v>124</v>
      </c>
      <c r="G13" s="280" t="s">
        <v>261</v>
      </c>
      <c r="H13" s="273">
        <v>2</v>
      </c>
      <c r="I13" s="274">
        <v>1645.998</v>
      </c>
      <c r="J13" s="275">
        <v>2.1040729133108445E-2</v>
      </c>
      <c r="K13" s="275">
        <v>0.56730768146431876</v>
      </c>
      <c r="L13" s="275">
        <v>0.24422872931801862</v>
      </c>
      <c r="M13" s="281">
        <v>321</v>
      </c>
    </row>
    <row r="14" spans="1:13" ht="16.5">
      <c r="A14" s="267" t="s">
        <v>120</v>
      </c>
      <c r="B14" s="268" t="s">
        <v>318</v>
      </c>
      <c r="C14" s="269" t="s">
        <v>67</v>
      </c>
      <c r="D14" s="270">
        <v>0.82304560130689075</v>
      </c>
      <c r="E14" s="271">
        <v>6741</v>
      </c>
      <c r="F14" s="272" t="s">
        <v>124</v>
      </c>
      <c r="G14" s="280" t="s">
        <v>261</v>
      </c>
      <c r="H14" s="273">
        <v>2</v>
      </c>
      <c r="I14" s="274">
        <v>1728.3770000000002</v>
      </c>
      <c r="J14" s="275">
        <v>2.0020371972312767E-2</v>
      </c>
      <c r="K14" s="275">
        <v>0.55123939465014371</v>
      </c>
      <c r="L14" s="275">
        <v>0.22680237008476739</v>
      </c>
      <c r="M14" s="281">
        <v>328</v>
      </c>
    </row>
    <row r="15" spans="1:13" ht="16.5">
      <c r="A15" s="267" t="s">
        <v>120</v>
      </c>
      <c r="B15" s="268" t="s">
        <v>320</v>
      </c>
      <c r="C15" s="269" t="s">
        <v>70</v>
      </c>
      <c r="D15" s="270">
        <v>0.71518518518518515</v>
      </c>
      <c r="E15" s="271">
        <v>9130</v>
      </c>
      <c r="F15" s="272" t="s">
        <v>123</v>
      </c>
      <c r="G15" s="280" t="s">
        <v>257</v>
      </c>
      <c r="H15" s="273">
        <v>1</v>
      </c>
      <c r="I15" s="274">
        <v>2892.7130000000002</v>
      </c>
      <c r="J15" s="275">
        <v>7.2295769160879653E-2</v>
      </c>
      <c r="K15" s="275">
        <v>0.47471602166926052</v>
      </c>
      <c r="L15" s="275">
        <v>0.21398597095529351</v>
      </c>
      <c r="M15" s="281">
        <v>198</v>
      </c>
    </row>
    <row r="16" spans="1:13" ht="16.5">
      <c r="A16" s="267" t="s">
        <v>120</v>
      </c>
      <c r="B16" s="268" t="s">
        <v>326</v>
      </c>
      <c r="C16" s="269" t="s">
        <v>70</v>
      </c>
      <c r="D16" s="270">
        <v>0.76295521413923972</v>
      </c>
      <c r="E16" s="271">
        <v>9155</v>
      </c>
      <c r="F16" s="272" t="s">
        <v>124</v>
      </c>
      <c r="G16" s="280" t="s">
        <v>262</v>
      </c>
      <c r="H16" s="273">
        <v>2</v>
      </c>
      <c r="I16" s="274">
        <v>1646.3119999999999</v>
      </c>
      <c r="J16" s="275">
        <v>1.4163856293000364E-2</v>
      </c>
      <c r="K16" s="275">
        <v>0.54619317274369727</v>
      </c>
      <c r="L16" s="275">
        <v>0.22838927250727689</v>
      </c>
      <c r="M16" s="281">
        <v>321</v>
      </c>
    </row>
    <row r="17" spans="1:13" ht="16.5">
      <c r="A17" s="267" t="s">
        <v>120</v>
      </c>
      <c r="B17" s="268" t="s">
        <v>709</v>
      </c>
      <c r="C17" s="269" t="s">
        <v>70</v>
      </c>
      <c r="D17" s="270">
        <v>0.75596443081505171</v>
      </c>
      <c r="E17" s="271">
        <v>1042</v>
      </c>
      <c r="F17" s="272" t="s">
        <v>128</v>
      </c>
      <c r="G17" s="280" t="s">
        <v>276</v>
      </c>
      <c r="H17" s="273">
        <v>6</v>
      </c>
      <c r="I17" s="274">
        <v>1250.069</v>
      </c>
      <c r="J17" s="275">
        <v>6.8921778014022786E-2</v>
      </c>
      <c r="K17" s="275">
        <v>0.38350903954641202</v>
      </c>
      <c r="L17" s="275">
        <v>0.26558533968924919</v>
      </c>
      <c r="M17" s="281">
        <v>45</v>
      </c>
    </row>
    <row r="18" spans="1:13" ht="16.5">
      <c r="A18" s="267" t="s">
        <v>120</v>
      </c>
      <c r="B18" s="268" t="s">
        <v>334</v>
      </c>
      <c r="C18" s="269" t="s">
        <v>70</v>
      </c>
      <c r="D18" s="270">
        <v>0.76381529861421116</v>
      </c>
      <c r="E18" s="271">
        <v>3983</v>
      </c>
      <c r="F18" s="272" t="s">
        <v>125</v>
      </c>
      <c r="G18" s="280" t="s">
        <v>266</v>
      </c>
      <c r="H18" s="273">
        <v>2</v>
      </c>
      <c r="I18" s="274">
        <v>1534.5049999999999</v>
      </c>
      <c r="J18" s="275">
        <v>1.7885754508860877E-2</v>
      </c>
      <c r="K18" s="275">
        <v>0.43979503205625509</v>
      </c>
      <c r="L18" s="275">
        <v>9.0582956718941926E-2</v>
      </c>
      <c r="M18" s="281">
        <v>231</v>
      </c>
    </row>
    <row r="19" spans="1:13" ht="16.5">
      <c r="A19" s="267" t="s">
        <v>120</v>
      </c>
      <c r="B19" s="268" t="s">
        <v>336</v>
      </c>
      <c r="C19" s="269" t="s">
        <v>67</v>
      </c>
      <c r="D19" s="270">
        <v>0.83685662240137337</v>
      </c>
      <c r="E19" s="271">
        <v>4074</v>
      </c>
      <c r="F19" s="272" t="s">
        <v>121</v>
      </c>
      <c r="G19" s="280" t="s">
        <v>229</v>
      </c>
      <c r="H19" s="273">
        <v>10</v>
      </c>
      <c r="I19" s="274">
        <v>2065.1379999999999</v>
      </c>
      <c r="J19" s="275">
        <v>4.2592828636853319E-2</v>
      </c>
      <c r="K19" s="275">
        <v>0.43302802694238796</v>
      </c>
      <c r="L19" s="275">
        <v>0.15920381187463192</v>
      </c>
      <c r="M19" s="281">
        <v>58</v>
      </c>
    </row>
    <row r="20" spans="1:13" ht="16.5">
      <c r="A20" s="267" t="s">
        <v>120</v>
      </c>
      <c r="B20" s="268" t="s">
        <v>342</v>
      </c>
      <c r="C20" s="269" t="s">
        <v>70</v>
      </c>
      <c r="D20" s="270">
        <v>0.74139734399340218</v>
      </c>
      <c r="E20" s="271">
        <v>4906</v>
      </c>
      <c r="F20" s="272" t="s">
        <v>130</v>
      </c>
      <c r="G20" s="280" t="s">
        <v>288</v>
      </c>
      <c r="H20" s="273">
        <v>6</v>
      </c>
      <c r="I20" s="274">
        <v>1430.134</v>
      </c>
      <c r="J20" s="275">
        <v>1.0812420519264626E-2</v>
      </c>
      <c r="K20" s="275">
        <v>0.49750460501864296</v>
      </c>
      <c r="L20" s="275">
        <v>6.0833460361057072E-2</v>
      </c>
      <c r="M20" s="281">
        <v>148</v>
      </c>
    </row>
    <row r="21" spans="1:13" ht="16.5">
      <c r="A21" s="267" t="s">
        <v>120</v>
      </c>
      <c r="B21" s="268" t="s">
        <v>344</v>
      </c>
      <c r="C21" s="269" t="s">
        <v>70</v>
      </c>
      <c r="D21" s="270">
        <v>0.72483501432631736</v>
      </c>
      <c r="E21" s="271">
        <v>8920</v>
      </c>
      <c r="F21" s="272" t="s">
        <v>125</v>
      </c>
      <c r="G21" s="280" t="s">
        <v>264</v>
      </c>
      <c r="H21" s="273">
        <v>2</v>
      </c>
      <c r="I21" s="274">
        <v>1214.8969999999999</v>
      </c>
      <c r="J21" s="275">
        <v>3.1599353690551495E-2</v>
      </c>
      <c r="K21" s="275">
        <v>0.44958116360345873</v>
      </c>
      <c r="L21" s="275">
        <v>8.6940483145327915E-2</v>
      </c>
      <c r="M21" s="281">
        <v>198</v>
      </c>
    </row>
    <row r="22" spans="1:13" ht="16.5">
      <c r="A22" s="267" t="s">
        <v>120</v>
      </c>
      <c r="B22" s="268" t="s">
        <v>346</v>
      </c>
      <c r="C22" s="269" t="s">
        <v>67</v>
      </c>
      <c r="D22" s="270">
        <v>0.8161756761187704</v>
      </c>
      <c r="E22" s="271">
        <v>9573</v>
      </c>
      <c r="F22" s="272" t="s">
        <v>121</v>
      </c>
      <c r="G22" s="280" t="s">
        <v>223</v>
      </c>
      <c r="H22" s="273">
        <v>2</v>
      </c>
      <c r="I22" s="274">
        <v>2494.2089999999998</v>
      </c>
      <c r="J22" s="275">
        <v>1.9357320778327032E-2</v>
      </c>
      <c r="K22" s="275">
        <v>0.41873041836071317</v>
      </c>
      <c r="L22" s="275">
        <v>0.24002103644009654</v>
      </c>
      <c r="M22" s="281">
        <v>58</v>
      </c>
    </row>
    <row r="23" spans="1:13" ht="16.5">
      <c r="A23" s="267" t="s">
        <v>120</v>
      </c>
      <c r="B23" s="268" t="s">
        <v>348</v>
      </c>
      <c r="C23" s="269" t="s">
        <v>70</v>
      </c>
      <c r="D23" s="270">
        <v>0.79227272727272724</v>
      </c>
      <c r="E23" s="271">
        <v>4546</v>
      </c>
      <c r="F23" s="272" t="s">
        <v>130</v>
      </c>
      <c r="G23" s="280" t="s">
        <v>287</v>
      </c>
      <c r="H23" s="273">
        <v>1</v>
      </c>
      <c r="I23" s="274">
        <v>1771.0160000000001</v>
      </c>
      <c r="J23" s="275">
        <v>8.8938495422184703E-3</v>
      </c>
      <c r="K23" s="275">
        <v>0.4606251419323667</v>
      </c>
      <c r="L23" s="275">
        <v>8.9778974328859812E-2</v>
      </c>
      <c r="M23" s="281">
        <v>142</v>
      </c>
    </row>
    <row r="24" spans="1:13" ht="16.5">
      <c r="A24" s="267" t="s">
        <v>120</v>
      </c>
      <c r="B24" s="268" t="s">
        <v>350</v>
      </c>
      <c r="C24" s="269" t="s">
        <v>70</v>
      </c>
      <c r="D24" s="270">
        <v>0.77102874907208796</v>
      </c>
      <c r="E24" s="271">
        <v>690</v>
      </c>
      <c r="F24" s="272" t="s">
        <v>125</v>
      </c>
      <c r="G24" s="280" t="s">
        <v>266</v>
      </c>
      <c r="H24" s="273">
        <v>2</v>
      </c>
      <c r="I24" s="274">
        <v>1706.789</v>
      </c>
      <c r="J24" s="275">
        <v>2.5580383016883347E-2</v>
      </c>
      <c r="K24" s="275">
        <v>0.43982782700500145</v>
      </c>
      <c r="L24" s="275">
        <v>7.9613919323000701E-2</v>
      </c>
      <c r="M24" s="281">
        <v>282</v>
      </c>
    </row>
    <row r="25" spans="1:13" ht="16.5">
      <c r="A25" s="267" t="s">
        <v>120</v>
      </c>
      <c r="B25" s="268" t="s">
        <v>352</v>
      </c>
      <c r="C25" s="269" t="s">
        <v>70</v>
      </c>
      <c r="D25" s="270">
        <v>0.73310139134839336</v>
      </c>
      <c r="E25" s="271">
        <v>6232</v>
      </c>
      <c r="F25" s="272" t="s">
        <v>129</v>
      </c>
      <c r="G25" s="280" t="s">
        <v>278</v>
      </c>
      <c r="H25" s="273">
        <v>2</v>
      </c>
      <c r="I25" s="274">
        <v>1870.6889999999999</v>
      </c>
      <c r="J25" s="275">
        <v>1.5537626028398699E-2</v>
      </c>
      <c r="K25" s="275">
        <v>0.4365438096059176</v>
      </c>
      <c r="L25" s="275">
        <v>0.31972166659573564</v>
      </c>
      <c r="M25" s="281">
        <v>38</v>
      </c>
    </row>
    <row r="26" spans="1:13" ht="16.5">
      <c r="A26" s="267" t="s">
        <v>120</v>
      </c>
      <c r="B26" s="268" t="s">
        <v>354</v>
      </c>
      <c r="C26" s="269" t="s">
        <v>70</v>
      </c>
      <c r="D26" s="270">
        <v>0.79380952380952374</v>
      </c>
      <c r="E26" s="271">
        <v>3142</v>
      </c>
      <c r="F26" s="272" t="s">
        <v>130</v>
      </c>
      <c r="G26" s="280" t="s">
        <v>286</v>
      </c>
      <c r="H26" s="273">
        <v>1</v>
      </c>
      <c r="I26" s="274">
        <v>929.26099999999997</v>
      </c>
      <c r="J26" s="275">
        <v>6.2893323079865127E-4</v>
      </c>
      <c r="K26" s="275">
        <v>0.45509468294815747</v>
      </c>
      <c r="L26" s="275">
        <v>3.1207593991354421E-2</v>
      </c>
      <c r="M26" s="281">
        <v>56</v>
      </c>
    </row>
    <row r="27" spans="1:13" ht="16.5">
      <c r="A27" s="267" t="s">
        <v>120</v>
      </c>
      <c r="B27" s="268" t="s">
        <v>360</v>
      </c>
      <c r="C27" s="269" t="s">
        <v>70</v>
      </c>
      <c r="D27" s="270">
        <v>0.65272727272727271</v>
      </c>
      <c r="E27" s="271">
        <v>6521</v>
      </c>
      <c r="F27" s="272" t="s">
        <v>129</v>
      </c>
      <c r="G27" s="280" t="s">
        <v>280</v>
      </c>
      <c r="H27" s="273">
        <v>1</v>
      </c>
      <c r="I27" s="274">
        <v>1735.537</v>
      </c>
      <c r="J27" s="275">
        <v>1.4001618092261007E-2</v>
      </c>
      <c r="K27" s="275">
        <v>0.45015617365876587</v>
      </c>
      <c r="L27" s="275">
        <v>0.34744289519612659</v>
      </c>
      <c r="M27" s="281">
        <v>49</v>
      </c>
    </row>
    <row r="28" spans="1:13" ht="16.5">
      <c r="A28" s="267" t="s">
        <v>120</v>
      </c>
      <c r="B28" s="268" t="s">
        <v>364</v>
      </c>
      <c r="C28" s="269" t="s">
        <v>67</v>
      </c>
      <c r="D28" s="270">
        <v>0.82223779590000412</v>
      </c>
      <c r="E28" s="271">
        <v>6158</v>
      </c>
      <c r="F28" s="272" t="s">
        <v>121</v>
      </c>
      <c r="G28" s="280" t="s">
        <v>220</v>
      </c>
      <c r="H28" s="273">
        <v>2</v>
      </c>
      <c r="I28" s="274">
        <v>2754.8470000000002</v>
      </c>
      <c r="J28" s="275">
        <v>5.7036750557409338E-2</v>
      </c>
      <c r="K28" s="275">
        <v>0.39299226840720869</v>
      </c>
      <c r="L28" s="275">
        <v>0.21997591880783215</v>
      </c>
      <c r="M28" s="281">
        <v>38</v>
      </c>
    </row>
    <row r="29" spans="1:13" ht="16.5">
      <c r="A29" s="267" t="s">
        <v>120</v>
      </c>
      <c r="B29" s="268" t="s">
        <v>366</v>
      </c>
      <c r="C29" s="269" t="s">
        <v>70</v>
      </c>
      <c r="D29" s="270">
        <v>0.66909090909090907</v>
      </c>
      <c r="E29" s="271">
        <v>8610</v>
      </c>
      <c r="F29" s="272" t="s">
        <v>128</v>
      </c>
      <c r="G29" s="280" t="s">
        <v>276</v>
      </c>
      <c r="H29" s="273">
        <v>1</v>
      </c>
      <c r="I29" s="274">
        <v>1889.809</v>
      </c>
      <c r="J29" s="275">
        <v>4.7425012315648704E-2</v>
      </c>
      <c r="K29" s="275">
        <v>0.38711403681323592</v>
      </c>
      <c r="L29" s="275">
        <v>0.33495448481830703</v>
      </c>
      <c r="M29" s="281">
        <v>78</v>
      </c>
    </row>
    <row r="30" spans="1:13" ht="16.5">
      <c r="A30" s="267" t="s">
        <v>120</v>
      </c>
      <c r="B30" s="268" t="s">
        <v>372</v>
      </c>
      <c r="C30" s="269" t="s">
        <v>67</v>
      </c>
      <c r="D30" s="270">
        <v>0.82079999999999997</v>
      </c>
      <c r="E30" s="271">
        <v>3674</v>
      </c>
      <c r="F30" s="272" t="s">
        <v>125</v>
      </c>
      <c r="G30" s="280" t="s">
        <v>265</v>
      </c>
      <c r="H30" s="273">
        <v>1</v>
      </c>
      <c r="I30" s="274">
        <v>1622.0809999999999</v>
      </c>
      <c r="J30" s="275">
        <v>2.0075110072692068E-2</v>
      </c>
      <c r="K30" s="275">
        <v>0.41058560502587427</v>
      </c>
      <c r="L30" s="275">
        <v>0.17570022705401273</v>
      </c>
      <c r="M30" s="281">
        <v>203</v>
      </c>
    </row>
    <row r="31" spans="1:13" ht="16.5">
      <c r="A31" s="267" t="s">
        <v>120</v>
      </c>
      <c r="B31" s="268" t="s">
        <v>374</v>
      </c>
      <c r="C31" s="269" t="s">
        <v>67</v>
      </c>
      <c r="D31" s="270">
        <v>0.81247638588640003</v>
      </c>
      <c r="E31" s="271">
        <v>2835</v>
      </c>
      <c r="F31" s="272" t="s">
        <v>124</v>
      </c>
      <c r="G31" s="280" t="s">
        <v>260</v>
      </c>
      <c r="H31" s="273">
        <v>2</v>
      </c>
      <c r="I31" s="274">
        <v>1609.3129999999999</v>
      </c>
      <c r="J31" s="275">
        <v>1.0323907571040966E-2</v>
      </c>
      <c r="K31" s="275">
        <v>0.54896823484106483</v>
      </c>
      <c r="L31" s="275">
        <v>0.24668911516901931</v>
      </c>
      <c r="M31" s="281">
        <v>302</v>
      </c>
    </row>
    <row r="32" spans="1:13" ht="16.5">
      <c r="A32" s="267" t="s">
        <v>120</v>
      </c>
      <c r="B32" s="268" t="s">
        <v>382</v>
      </c>
      <c r="C32" s="269" t="s">
        <v>67</v>
      </c>
      <c r="D32" s="270">
        <v>0.81696704381082386</v>
      </c>
      <c r="E32" s="271">
        <v>7788</v>
      </c>
      <c r="F32" s="272" t="s">
        <v>121</v>
      </c>
      <c r="G32" s="280" t="s">
        <v>233</v>
      </c>
      <c r="H32" s="273">
        <v>3</v>
      </c>
      <c r="I32" s="274">
        <v>2631.7350000000001</v>
      </c>
      <c r="J32" s="275">
        <v>1.2597246115012279E-2</v>
      </c>
      <c r="K32" s="275">
        <v>0.46319128007053051</v>
      </c>
      <c r="L32" s="275">
        <v>0.13109222623098449</v>
      </c>
      <c r="M32" s="281">
        <v>111</v>
      </c>
    </row>
    <row r="33" spans="1:13" ht="16.5">
      <c r="A33" s="267" t="s">
        <v>120</v>
      </c>
      <c r="B33" s="268" t="s">
        <v>388</v>
      </c>
      <c r="C33" s="269" t="s">
        <v>67</v>
      </c>
      <c r="D33" s="270">
        <v>0.8431998890384429</v>
      </c>
      <c r="E33" s="271">
        <v>2770</v>
      </c>
      <c r="F33" s="272" t="s">
        <v>121</v>
      </c>
      <c r="G33" s="280" t="s">
        <v>229</v>
      </c>
      <c r="H33" s="273">
        <v>4</v>
      </c>
      <c r="I33" s="274">
        <v>2056.4470000000001</v>
      </c>
      <c r="J33" s="275">
        <v>3.1097028596946928E-2</v>
      </c>
      <c r="K33" s="275">
        <v>0.43803552376902016</v>
      </c>
      <c r="L33" s="275">
        <v>0.22563187867229254</v>
      </c>
      <c r="M33" s="281">
        <v>67</v>
      </c>
    </row>
    <row r="34" spans="1:13" ht="16.5">
      <c r="A34" s="267" t="s">
        <v>120</v>
      </c>
      <c r="B34" s="268" t="s">
        <v>392</v>
      </c>
      <c r="C34" s="269" t="s">
        <v>70</v>
      </c>
      <c r="D34" s="270">
        <v>0.73745454545454547</v>
      </c>
      <c r="E34" s="271">
        <v>7987</v>
      </c>
      <c r="F34" s="272" t="s">
        <v>129</v>
      </c>
      <c r="G34" s="280" t="s">
        <v>282</v>
      </c>
      <c r="H34" s="273">
        <v>1</v>
      </c>
      <c r="I34" s="274">
        <v>1650.326</v>
      </c>
      <c r="J34" s="275">
        <v>1.7888706047467087E-2</v>
      </c>
      <c r="K34" s="275">
        <v>0.44576238977070642</v>
      </c>
      <c r="L34" s="275">
        <v>0.31387737937837734</v>
      </c>
      <c r="M34" s="281">
        <v>101</v>
      </c>
    </row>
    <row r="35" spans="1:13" ht="16.5">
      <c r="A35" s="267" t="s">
        <v>120</v>
      </c>
      <c r="B35" s="268" t="s">
        <v>402</v>
      </c>
      <c r="C35" s="269" t="s">
        <v>67</v>
      </c>
      <c r="D35" s="270">
        <v>0.82903225806451608</v>
      </c>
      <c r="E35" s="271">
        <v>3804</v>
      </c>
      <c r="F35" s="272" t="s">
        <v>130</v>
      </c>
      <c r="G35" s="280" t="s">
        <v>290</v>
      </c>
      <c r="H35" s="273">
        <v>1</v>
      </c>
      <c r="I35" s="274">
        <v>1052.9010000000001</v>
      </c>
      <c r="J35" s="275">
        <v>2.4804026502167301E-2</v>
      </c>
      <c r="K35" s="275">
        <v>0.46745724181856535</v>
      </c>
      <c r="L35" s="275">
        <v>0.37420422242926921</v>
      </c>
      <c r="M35" s="281">
        <v>83</v>
      </c>
    </row>
    <row r="36" spans="1:13" ht="16.5">
      <c r="A36" s="267" t="s">
        <v>120</v>
      </c>
      <c r="B36" s="268" t="s">
        <v>406</v>
      </c>
      <c r="C36" s="269" t="s">
        <v>70</v>
      </c>
      <c r="D36" s="270">
        <v>0.75938517327786181</v>
      </c>
      <c r="E36" s="271">
        <v>5441</v>
      </c>
      <c r="F36" s="272" t="s">
        <v>124</v>
      </c>
      <c r="G36" s="280" t="s">
        <v>260</v>
      </c>
      <c r="H36" s="273">
        <v>3</v>
      </c>
      <c r="I36" s="274">
        <v>1731.5830000000001</v>
      </c>
      <c r="J36" s="275">
        <v>1.6138978362157913E-2</v>
      </c>
      <c r="K36" s="275">
        <v>0.55662224625624779</v>
      </c>
      <c r="L36" s="275">
        <v>0.19346459280323264</v>
      </c>
      <c r="M36" s="281">
        <v>350</v>
      </c>
    </row>
    <row r="37" spans="1:13" ht="16.5">
      <c r="A37" s="267" t="s">
        <v>120</v>
      </c>
      <c r="B37" s="268" t="s">
        <v>418</v>
      </c>
      <c r="C37" s="269" t="s">
        <v>70</v>
      </c>
      <c r="D37" s="270">
        <v>0.75621289890547305</v>
      </c>
      <c r="E37" s="271">
        <v>9915</v>
      </c>
      <c r="F37" s="272" t="s">
        <v>125</v>
      </c>
      <c r="G37" s="280" t="s">
        <v>267</v>
      </c>
      <c r="H37" s="273">
        <v>3</v>
      </c>
      <c r="I37" s="274">
        <v>1672.1379999999999</v>
      </c>
      <c r="J37" s="275">
        <v>2.3116308093248952E-2</v>
      </c>
      <c r="K37" s="275">
        <v>0.44423314883290688</v>
      </c>
      <c r="L37" s="275">
        <v>0.17103851476373363</v>
      </c>
      <c r="M37" s="281">
        <v>279</v>
      </c>
    </row>
    <row r="38" spans="1:13" ht="16.5">
      <c r="A38" s="267" t="s">
        <v>120</v>
      </c>
      <c r="B38" s="268" t="s">
        <v>772</v>
      </c>
      <c r="C38" s="269" t="s">
        <v>70</v>
      </c>
      <c r="D38" s="270">
        <v>0.65336041570081904</v>
      </c>
      <c r="E38" s="271">
        <v>288</v>
      </c>
      <c r="F38" s="272" t="s">
        <v>129</v>
      </c>
      <c r="G38" s="280" t="s">
        <v>278</v>
      </c>
      <c r="H38" s="273">
        <v>5</v>
      </c>
      <c r="I38" s="274">
        <v>1881.5650000000001</v>
      </c>
      <c r="J38" s="275">
        <v>2.9366021341490876E-2</v>
      </c>
      <c r="K38" s="275">
        <v>0.44083781933610416</v>
      </c>
      <c r="L38" s="275">
        <v>0.30984845062487876</v>
      </c>
      <c r="M38" s="281">
        <v>45</v>
      </c>
    </row>
    <row r="39" spans="1:13" ht="16.5">
      <c r="A39" s="267" t="s">
        <v>120</v>
      </c>
      <c r="B39" s="268" t="s">
        <v>432</v>
      </c>
      <c r="C39" s="269" t="s">
        <v>70</v>
      </c>
      <c r="D39" s="270">
        <v>0.79160226373004705</v>
      </c>
      <c r="E39" s="271">
        <v>555</v>
      </c>
      <c r="F39" s="272" t="s">
        <v>126</v>
      </c>
      <c r="G39" s="280" t="s">
        <v>270</v>
      </c>
      <c r="H39" s="273">
        <v>3</v>
      </c>
      <c r="I39" s="274">
        <v>876.80199999999991</v>
      </c>
      <c r="J39" s="275">
        <v>3.0107150306360648E-2</v>
      </c>
      <c r="K39" s="275">
        <v>0.48034200204055316</v>
      </c>
      <c r="L39" s="275">
        <v>0.21022404515791404</v>
      </c>
      <c r="M39" s="281">
        <v>72</v>
      </c>
    </row>
    <row r="40" spans="1:13" ht="16.5">
      <c r="A40" s="267" t="s">
        <v>120</v>
      </c>
      <c r="B40" s="268" t="s">
        <v>434</v>
      </c>
      <c r="C40" s="269" t="s">
        <v>70</v>
      </c>
      <c r="D40" s="270">
        <v>0.78772727272727272</v>
      </c>
      <c r="E40" s="271">
        <v>6627</v>
      </c>
      <c r="F40" s="272" t="s">
        <v>130</v>
      </c>
      <c r="G40" s="280" t="s">
        <v>285</v>
      </c>
      <c r="H40" s="273">
        <v>1</v>
      </c>
      <c r="I40" s="274">
        <v>1462.0029999999999</v>
      </c>
      <c r="J40" s="275">
        <v>1.4579207407507297E-2</v>
      </c>
      <c r="K40" s="275">
        <v>0.42762922990408991</v>
      </c>
      <c r="L40" s="275">
        <v>8.7744046566440456E-2</v>
      </c>
      <c r="M40" s="281">
        <v>51</v>
      </c>
    </row>
    <row r="41" spans="1:13" ht="16.5">
      <c r="A41" s="267" t="s">
        <v>120</v>
      </c>
      <c r="B41" s="268" t="s">
        <v>444</v>
      </c>
      <c r="C41" s="269" t="s">
        <v>70</v>
      </c>
      <c r="D41" s="270">
        <v>0.72711816164983945</v>
      </c>
      <c r="E41" s="271">
        <v>9615</v>
      </c>
      <c r="F41" s="272" t="s">
        <v>126</v>
      </c>
      <c r="G41" s="280" t="s">
        <v>268</v>
      </c>
      <c r="H41" s="273">
        <v>7</v>
      </c>
      <c r="I41" s="274">
        <v>2911.75</v>
      </c>
      <c r="J41" s="275">
        <v>2.5514538569264934E-2</v>
      </c>
      <c r="K41" s="275">
        <v>0.47033306201118436</v>
      </c>
      <c r="L41" s="275">
        <v>0.23800120202627287</v>
      </c>
      <c r="M41" s="281">
        <v>270</v>
      </c>
    </row>
    <row r="42" spans="1:13" ht="16.5">
      <c r="A42" s="267" t="s">
        <v>120</v>
      </c>
      <c r="B42" s="268" t="s">
        <v>458</v>
      </c>
      <c r="C42" s="269" t="s">
        <v>70</v>
      </c>
      <c r="D42" s="270">
        <v>0.71825037011473258</v>
      </c>
      <c r="E42" s="271">
        <v>3999</v>
      </c>
      <c r="F42" s="272" t="s">
        <v>129</v>
      </c>
      <c r="G42" s="280" t="s">
        <v>277</v>
      </c>
      <c r="H42" s="273">
        <v>6</v>
      </c>
      <c r="I42" s="274">
        <v>1075.5159999999998</v>
      </c>
      <c r="J42" s="275">
        <v>2.0062754750931885E-2</v>
      </c>
      <c r="K42" s="275">
        <v>0.4359960979773333</v>
      </c>
      <c r="L42" s="275">
        <v>0.39051022950844055</v>
      </c>
      <c r="M42" s="281">
        <v>55</v>
      </c>
    </row>
    <row r="43" spans="1:13" ht="16.5">
      <c r="A43" s="267" t="s">
        <v>120</v>
      </c>
      <c r="B43" s="268" t="s">
        <v>460</v>
      </c>
      <c r="C43" s="269" t="s">
        <v>67</v>
      </c>
      <c r="D43" s="270">
        <v>0.81716318808723121</v>
      </c>
      <c r="E43" s="271">
        <v>2656</v>
      </c>
      <c r="F43" s="272" t="s">
        <v>121</v>
      </c>
      <c r="G43" s="280" t="s">
        <v>227</v>
      </c>
      <c r="H43" s="273">
        <v>3</v>
      </c>
      <c r="I43" s="274">
        <v>2556.1710000000003</v>
      </c>
      <c r="J43" s="275">
        <v>2.1882554579212631E-2</v>
      </c>
      <c r="K43" s="275">
        <v>0.46149372620183926</v>
      </c>
      <c r="L43" s="275">
        <v>0.20108200898922649</v>
      </c>
      <c r="M43" s="281">
        <v>85</v>
      </c>
    </row>
    <row r="44" spans="1:13" ht="16.5">
      <c r="A44" s="267" t="s">
        <v>120</v>
      </c>
      <c r="B44" s="268" t="s">
        <v>462</v>
      </c>
      <c r="C44" s="269" t="s">
        <v>70</v>
      </c>
      <c r="D44" s="270">
        <v>0.73821893161503849</v>
      </c>
      <c r="E44" s="271">
        <v>7114</v>
      </c>
      <c r="F44" s="272" t="s">
        <v>125</v>
      </c>
      <c r="G44" s="280" t="s">
        <v>265</v>
      </c>
      <c r="H44" s="273">
        <v>4</v>
      </c>
      <c r="I44" s="274">
        <v>1600.1909999999998</v>
      </c>
      <c r="J44" s="275">
        <v>1.9381004611458225E-2</v>
      </c>
      <c r="K44" s="275">
        <v>0.46173960621328369</v>
      </c>
      <c r="L44" s="275">
        <v>9.4988660728625524E-2</v>
      </c>
      <c r="M44" s="281">
        <v>258</v>
      </c>
    </row>
    <row r="45" spans="1:13" ht="16.5">
      <c r="A45" s="267" t="s">
        <v>120</v>
      </c>
      <c r="B45" s="268" t="s">
        <v>472</v>
      </c>
      <c r="C45" s="269" t="s">
        <v>70</v>
      </c>
      <c r="D45" s="270">
        <v>0.75351568349358344</v>
      </c>
      <c r="E45" s="271">
        <v>9676</v>
      </c>
      <c r="F45" s="272" t="s">
        <v>125</v>
      </c>
      <c r="G45" s="280" t="s">
        <v>267</v>
      </c>
      <c r="H45" s="273">
        <v>4</v>
      </c>
      <c r="I45" s="274">
        <v>1661.8810000000001</v>
      </c>
      <c r="J45" s="275">
        <v>1.1974488629108776E-2</v>
      </c>
      <c r="K45" s="275">
        <v>0.50204988774334991</v>
      </c>
      <c r="L45" s="275">
        <v>0.10169199840421786</v>
      </c>
      <c r="M45" s="281">
        <v>290</v>
      </c>
    </row>
    <row r="46" spans="1:13" ht="16.5">
      <c r="A46" s="267" t="s">
        <v>120</v>
      </c>
      <c r="B46" s="268" t="s">
        <v>480</v>
      </c>
      <c r="C46" s="269" t="s">
        <v>70</v>
      </c>
      <c r="D46" s="270">
        <v>0.70017537944640762</v>
      </c>
      <c r="E46" s="271">
        <v>8782</v>
      </c>
      <c r="F46" s="272" t="s">
        <v>129</v>
      </c>
      <c r="G46" s="280" t="s">
        <v>281</v>
      </c>
      <c r="H46" s="273">
        <v>2</v>
      </c>
      <c r="I46" s="274">
        <v>1731.8090000000002</v>
      </c>
      <c r="J46" s="275">
        <v>1.2248064944355408E-2</v>
      </c>
      <c r="K46" s="275">
        <v>0.44904564770064492</v>
      </c>
      <c r="L46" s="275">
        <v>0.35800714743946938</v>
      </c>
      <c r="M46" s="281">
        <v>39</v>
      </c>
    </row>
    <row r="47" spans="1:13" ht="16.5">
      <c r="A47" s="267" t="s">
        <v>120</v>
      </c>
      <c r="B47" s="268" t="s">
        <v>482</v>
      </c>
      <c r="C47" s="269" t="s">
        <v>70</v>
      </c>
      <c r="D47" s="270">
        <v>0.7333751758683893</v>
      </c>
      <c r="E47" s="271">
        <v>735</v>
      </c>
      <c r="F47" s="272" t="s">
        <v>124</v>
      </c>
      <c r="G47" s="280" t="s">
        <v>262</v>
      </c>
      <c r="H47" s="273">
        <v>2</v>
      </c>
      <c r="I47" s="274">
        <v>1479.0889999999999</v>
      </c>
      <c r="J47" s="275">
        <v>8.8115301400501864E-3</v>
      </c>
      <c r="K47" s="275">
        <v>0.56570044926958651</v>
      </c>
      <c r="L47" s="275">
        <v>0.24812553664753328</v>
      </c>
      <c r="M47" s="281">
        <v>311</v>
      </c>
    </row>
    <row r="48" spans="1:13" ht="16.5">
      <c r="A48" s="267" t="s">
        <v>120</v>
      </c>
      <c r="B48" s="268" t="s">
        <v>486</v>
      </c>
      <c r="C48" s="269" t="s">
        <v>67</v>
      </c>
      <c r="D48" s="270">
        <v>0.82269230769230761</v>
      </c>
      <c r="E48" s="271">
        <v>1844</v>
      </c>
      <c r="F48" s="272" t="s">
        <v>122</v>
      </c>
      <c r="G48" s="280" t="s">
        <v>250</v>
      </c>
      <c r="H48" s="273">
        <v>1</v>
      </c>
      <c r="I48" s="274">
        <v>1749.3789999999999</v>
      </c>
      <c r="J48" s="275">
        <v>1.6021422383152618E-2</v>
      </c>
      <c r="K48" s="275">
        <v>0.38011688705526026</v>
      </c>
      <c r="L48" s="275">
        <v>0.11203975810844878</v>
      </c>
      <c r="M48" s="281">
        <v>30</v>
      </c>
    </row>
    <row r="49" spans="1:13" ht="16.5">
      <c r="A49" s="267" t="s">
        <v>120</v>
      </c>
      <c r="B49" s="268" t="s">
        <v>500</v>
      </c>
      <c r="C49" s="269" t="s">
        <v>70</v>
      </c>
      <c r="D49" s="270">
        <v>0.76055203286716389</v>
      </c>
      <c r="E49" s="271">
        <v>802</v>
      </c>
      <c r="F49" s="272" t="s">
        <v>122</v>
      </c>
      <c r="G49" s="280" t="s">
        <v>249</v>
      </c>
      <c r="H49" s="273">
        <v>3</v>
      </c>
      <c r="I49" s="274">
        <v>1521.9969999999998</v>
      </c>
      <c r="J49" s="275">
        <v>3.0734331422490505E-2</v>
      </c>
      <c r="K49" s="275">
        <v>0.36195138642834473</v>
      </c>
      <c r="L49" s="275">
        <v>0.11103832661956627</v>
      </c>
      <c r="M49" s="281">
        <v>30</v>
      </c>
    </row>
    <row r="50" spans="1:13" ht="16.5">
      <c r="A50" s="267" t="s">
        <v>120</v>
      </c>
      <c r="B50" s="268" t="s">
        <v>502</v>
      </c>
      <c r="C50" s="269" t="s">
        <v>70</v>
      </c>
      <c r="D50" s="270">
        <v>0.70018518518518513</v>
      </c>
      <c r="E50" s="271">
        <v>3382</v>
      </c>
      <c r="F50" s="272" t="s">
        <v>129</v>
      </c>
      <c r="G50" s="280" t="s">
        <v>277</v>
      </c>
      <c r="H50" s="273">
        <v>1</v>
      </c>
      <c r="I50" s="274">
        <v>1823.5319999999999</v>
      </c>
      <c r="J50" s="275">
        <v>2.1708367778410197E-2</v>
      </c>
      <c r="K50" s="275">
        <v>0.50276323512305665</v>
      </c>
      <c r="L50" s="275">
        <v>0.2763867044833872</v>
      </c>
      <c r="M50" s="281">
        <v>141</v>
      </c>
    </row>
    <row r="51" spans="1:13" ht="16.5">
      <c r="A51" s="267" t="s">
        <v>120</v>
      </c>
      <c r="B51" s="268" t="s">
        <v>504</v>
      </c>
      <c r="C51" s="269" t="s">
        <v>67</v>
      </c>
      <c r="D51" s="270">
        <v>0.82873826469273626</v>
      </c>
      <c r="E51" s="271">
        <v>7176</v>
      </c>
      <c r="F51" s="272" t="s">
        <v>121</v>
      </c>
      <c r="G51" s="280" t="s">
        <v>224</v>
      </c>
      <c r="H51" s="273">
        <v>2</v>
      </c>
      <c r="I51" s="274">
        <v>2777.5299999999997</v>
      </c>
      <c r="J51" s="275">
        <v>3.3636475459572282E-2</v>
      </c>
      <c r="K51" s="275">
        <v>0.36799034785848511</v>
      </c>
      <c r="L51" s="275">
        <v>0.13861236422288867</v>
      </c>
      <c r="M51" s="281">
        <v>39</v>
      </c>
    </row>
    <row r="52" spans="1:13" ht="16.5">
      <c r="A52" s="267" t="s">
        <v>120</v>
      </c>
      <c r="B52" s="268" t="s">
        <v>506</v>
      </c>
      <c r="C52" s="269" t="s">
        <v>70</v>
      </c>
      <c r="D52" s="270">
        <v>0.76119999999999999</v>
      </c>
      <c r="E52" s="271">
        <v>8493</v>
      </c>
      <c r="F52" s="272" t="s">
        <v>125</v>
      </c>
      <c r="G52" s="280" t="s">
        <v>265</v>
      </c>
      <c r="H52" s="273">
        <v>1</v>
      </c>
      <c r="I52" s="274">
        <v>1635.434</v>
      </c>
      <c r="J52" s="275">
        <v>8.5618307467176247E-3</v>
      </c>
      <c r="K52" s="275">
        <v>0.41673265913934898</v>
      </c>
      <c r="L52" s="275">
        <v>0.16692816707980879</v>
      </c>
      <c r="M52" s="281">
        <v>266</v>
      </c>
    </row>
    <row r="53" spans="1:13" ht="16.5">
      <c r="A53" s="267" t="s">
        <v>120</v>
      </c>
      <c r="B53" s="268" t="s">
        <v>520</v>
      </c>
      <c r="C53" s="269" t="s">
        <v>70</v>
      </c>
      <c r="D53" s="270">
        <v>0.74407961532350653</v>
      </c>
      <c r="E53" s="271">
        <v>7578</v>
      </c>
      <c r="F53" s="272" t="s">
        <v>124</v>
      </c>
      <c r="G53" s="280" t="s">
        <v>259</v>
      </c>
      <c r="H53" s="273">
        <v>4</v>
      </c>
      <c r="I53" s="274">
        <v>1667.895</v>
      </c>
      <c r="J53" s="275">
        <v>1.6478005532541504E-2</v>
      </c>
      <c r="K53" s="275">
        <v>0.56687964392667145</v>
      </c>
      <c r="L53" s="275">
        <v>0.25421264528042831</v>
      </c>
      <c r="M53" s="281">
        <v>320</v>
      </c>
    </row>
    <row r="54" spans="1:13" ht="16.5">
      <c r="A54" s="267" t="s">
        <v>120</v>
      </c>
      <c r="B54" s="268" t="s">
        <v>524</v>
      </c>
      <c r="C54" s="269" t="s">
        <v>70</v>
      </c>
      <c r="D54" s="270">
        <v>0.70444282057921959</v>
      </c>
      <c r="E54" s="271">
        <v>7172</v>
      </c>
      <c r="F54" s="272" t="s">
        <v>126</v>
      </c>
      <c r="G54" s="280" t="s">
        <v>269</v>
      </c>
      <c r="H54" s="273">
        <v>6</v>
      </c>
      <c r="I54" s="274">
        <v>1275.9639999999999</v>
      </c>
      <c r="J54" s="275">
        <v>7.8953927797191195E-2</v>
      </c>
      <c r="K54" s="275">
        <v>0.39498714980090621</v>
      </c>
      <c r="L54" s="275">
        <v>0.19984889855826654</v>
      </c>
      <c r="M54" s="281">
        <v>73</v>
      </c>
    </row>
    <row r="55" spans="1:13" ht="16.5">
      <c r="A55" s="267" t="s">
        <v>120</v>
      </c>
      <c r="B55" s="268" t="s">
        <v>526</v>
      </c>
      <c r="C55" s="269" t="s">
        <v>70</v>
      </c>
      <c r="D55" s="270">
        <v>0.7130158560926807</v>
      </c>
      <c r="E55" s="271">
        <v>6959</v>
      </c>
      <c r="F55" s="272" t="s">
        <v>127</v>
      </c>
      <c r="G55" s="280" t="s">
        <v>274</v>
      </c>
      <c r="H55" s="273">
        <v>6</v>
      </c>
      <c r="I55" s="274">
        <v>1211.817</v>
      </c>
      <c r="J55" s="275">
        <v>5.3742299581974913E-2</v>
      </c>
      <c r="K55" s="275">
        <v>0.47076897635085863</v>
      </c>
      <c r="L55" s="275">
        <v>0.21125284489915153</v>
      </c>
      <c r="M55" s="281">
        <v>149</v>
      </c>
    </row>
    <row r="56" spans="1:13" ht="16.5">
      <c r="A56" s="267" t="s">
        <v>120</v>
      </c>
      <c r="B56" s="268" t="s">
        <v>542</v>
      </c>
      <c r="C56" s="269" t="s">
        <v>67</v>
      </c>
      <c r="D56" s="270">
        <v>0.82407254777460281</v>
      </c>
      <c r="E56" s="271">
        <v>8383</v>
      </c>
      <c r="F56" s="272" t="s">
        <v>121</v>
      </c>
      <c r="G56" s="280" t="s">
        <v>235</v>
      </c>
      <c r="H56" s="273">
        <v>4</v>
      </c>
      <c r="I56" s="274">
        <v>2280.174</v>
      </c>
      <c r="J56" s="275">
        <v>2.0947924897267326E-2</v>
      </c>
      <c r="K56" s="275">
        <v>0.4091320709048667</v>
      </c>
      <c r="L56" s="275">
        <v>0.14911142746123762</v>
      </c>
      <c r="M56" s="281">
        <v>61</v>
      </c>
    </row>
    <row r="57" spans="1:13" ht="16.5">
      <c r="A57" s="267" t="s">
        <v>120</v>
      </c>
      <c r="B57" s="268" t="s">
        <v>544</v>
      </c>
      <c r="C57" s="269" t="s">
        <v>70</v>
      </c>
      <c r="D57" s="270">
        <v>0.75957455482147651</v>
      </c>
      <c r="E57" s="271">
        <v>5721</v>
      </c>
      <c r="F57" s="272" t="s">
        <v>124</v>
      </c>
      <c r="G57" s="280" t="s">
        <v>259</v>
      </c>
      <c r="H57" s="273">
        <v>4</v>
      </c>
      <c r="I57" s="274">
        <v>1659.222</v>
      </c>
      <c r="J57" s="275">
        <v>1.2937259304684619E-2</v>
      </c>
      <c r="K57" s="275">
        <v>0.54930832730820223</v>
      </c>
      <c r="L57" s="275">
        <v>0.22480415520044936</v>
      </c>
      <c r="M57" s="281">
        <v>301</v>
      </c>
    </row>
    <row r="58" spans="1:13" ht="16.5">
      <c r="A58" s="267" t="s">
        <v>120</v>
      </c>
      <c r="B58" s="268" t="s">
        <v>550</v>
      </c>
      <c r="C58" s="269" t="s">
        <v>70</v>
      </c>
      <c r="D58" s="270">
        <v>0.73907407407407399</v>
      </c>
      <c r="E58" s="271">
        <v>5784</v>
      </c>
      <c r="F58" s="272" t="s">
        <v>129</v>
      </c>
      <c r="G58" s="280" t="s">
        <v>279</v>
      </c>
      <c r="H58" s="273">
        <v>1</v>
      </c>
      <c r="I58" s="274">
        <v>1544.922</v>
      </c>
      <c r="J58" s="275">
        <v>6.1591419631872148E-3</v>
      </c>
      <c r="K58" s="275">
        <v>0.4548843942049634</v>
      </c>
      <c r="L58" s="275">
        <v>0.45892284529574956</v>
      </c>
      <c r="M58" s="281">
        <v>36</v>
      </c>
    </row>
    <row r="59" spans="1:13" ht="16.5">
      <c r="A59" s="267" t="s">
        <v>120</v>
      </c>
      <c r="B59" s="268" t="s">
        <v>552</v>
      </c>
      <c r="C59" s="269" t="s">
        <v>70</v>
      </c>
      <c r="D59" s="270">
        <v>0.74009313790606435</v>
      </c>
      <c r="E59" s="271">
        <v>5422</v>
      </c>
      <c r="F59" s="272" t="s">
        <v>125</v>
      </c>
      <c r="G59" s="280" t="s">
        <v>267</v>
      </c>
      <c r="H59" s="273">
        <v>3</v>
      </c>
      <c r="I59" s="274">
        <v>1704.289</v>
      </c>
      <c r="J59" s="275">
        <v>2.7810748670255171E-2</v>
      </c>
      <c r="K59" s="275">
        <v>0.44545081825712091</v>
      </c>
      <c r="L59" s="275">
        <v>0.14316820680060718</v>
      </c>
      <c r="M59" s="281">
        <v>277</v>
      </c>
    </row>
    <row r="60" spans="1:13" ht="16.5">
      <c r="A60" s="267" t="s">
        <v>120</v>
      </c>
      <c r="B60" s="268" t="s">
        <v>850</v>
      </c>
      <c r="C60" s="269" t="s">
        <v>70</v>
      </c>
      <c r="D60" s="270">
        <v>0.76600000000000001</v>
      </c>
      <c r="E60" s="271">
        <v>523</v>
      </c>
      <c r="F60" s="272" t="s">
        <v>126</v>
      </c>
      <c r="G60" s="280" t="s">
        <v>272</v>
      </c>
      <c r="H60" s="273">
        <v>2</v>
      </c>
      <c r="I60" s="274">
        <v>517.62599999999998</v>
      </c>
      <c r="J60" s="275">
        <v>4.2238375243737331E-2</v>
      </c>
      <c r="K60" s="275">
        <v>0.4525577716020654</v>
      </c>
      <c r="L60" s="275">
        <v>0.26080606461035577</v>
      </c>
      <c r="M60" s="281">
        <v>30</v>
      </c>
    </row>
    <row r="61" spans="1:13" ht="16.5">
      <c r="A61" s="267" t="s">
        <v>120</v>
      </c>
      <c r="B61" s="268" t="s">
        <v>558</v>
      </c>
      <c r="C61" s="269" t="s">
        <v>70</v>
      </c>
      <c r="D61" s="270">
        <v>0.75478384885148708</v>
      </c>
      <c r="E61" s="271">
        <v>3591</v>
      </c>
      <c r="F61" s="272" t="s">
        <v>129</v>
      </c>
      <c r="G61" s="280" t="s">
        <v>282</v>
      </c>
      <c r="H61" s="273">
        <v>3</v>
      </c>
      <c r="I61" s="274">
        <v>1769.4590000000001</v>
      </c>
      <c r="J61" s="275">
        <v>2.1435199871686884E-2</v>
      </c>
      <c r="K61" s="275">
        <v>0.44456325923263951</v>
      </c>
      <c r="L61" s="275">
        <v>0.30291744538867527</v>
      </c>
      <c r="M61" s="281">
        <v>37</v>
      </c>
    </row>
    <row r="62" spans="1:13" ht="16.5">
      <c r="A62" s="267" t="s">
        <v>120</v>
      </c>
      <c r="B62" s="268" t="s">
        <v>562</v>
      </c>
      <c r="C62" s="269" t="s">
        <v>70</v>
      </c>
      <c r="D62" s="270">
        <v>0.76812343968035601</v>
      </c>
      <c r="E62" s="271">
        <v>7042</v>
      </c>
      <c r="F62" s="272" t="s">
        <v>130</v>
      </c>
      <c r="G62" s="280" t="s">
        <v>288</v>
      </c>
      <c r="H62" s="273">
        <v>2</v>
      </c>
      <c r="I62" s="274">
        <v>907.66499999999996</v>
      </c>
      <c r="J62" s="275">
        <v>7.9143438784398668E-3</v>
      </c>
      <c r="K62" s="275">
        <v>0.53066470957531331</v>
      </c>
      <c r="L62" s="275">
        <v>9.3646885139341066E-2</v>
      </c>
      <c r="M62" s="281">
        <v>100</v>
      </c>
    </row>
    <row r="63" spans="1:13" ht="16.5">
      <c r="A63" s="267" t="s">
        <v>120</v>
      </c>
      <c r="B63" s="268" t="s">
        <v>568</v>
      </c>
      <c r="C63" s="269" t="s">
        <v>70</v>
      </c>
      <c r="D63" s="270">
        <v>0.75197909504228455</v>
      </c>
      <c r="E63" s="271">
        <v>6140</v>
      </c>
      <c r="F63" s="272" t="s">
        <v>130</v>
      </c>
      <c r="G63" s="280" t="s">
        <v>283</v>
      </c>
      <c r="H63" s="273">
        <v>4</v>
      </c>
      <c r="I63" s="274">
        <v>663.13600000000008</v>
      </c>
      <c r="J63" s="275">
        <v>1.1363645847982697E-2</v>
      </c>
      <c r="K63" s="275">
        <v>0.46896779734364702</v>
      </c>
      <c r="L63" s="275">
        <v>0.21261273618874524</v>
      </c>
      <c r="M63" s="281">
        <v>59</v>
      </c>
    </row>
    <row r="64" spans="1:13" ht="16.5">
      <c r="A64" s="267" t="s">
        <v>120</v>
      </c>
      <c r="B64" s="268" t="s">
        <v>574</v>
      </c>
      <c r="C64" s="269" t="s">
        <v>70</v>
      </c>
      <c r="D64" s="270">
        <v>0.74984166660564933</v>
      </c>
      <c r="E64" s="271">
        <v>4530</v>
      </c>
      <c r="F64" s="272" t="s">
        <v>126</v>
      </c>
      <c r="G64" s="280" t="s">
        <v>268</v>
      </c>
      <c r="H64" s="273">
        <v>8</v>
      </c>
      <c r="I64" s="274">
        <v>1601.0989999999999</v>
      </c>
      <c r="J64" s="275">
        <v>1.2561128903819198E-2</v>
      </c>
      <c r="K64" s="275">
        <v>0.48009488364411579</v>
      </c>
      <c r="L64" s="275">
        <v>0.22109799512834927</v>
      </c>
      <c r="M64" s="281">
        <v>143</v>
      </c>
    </row>
    <row r="65" spans="1:13" ht="16.5">
      <c r="A65" s="267" t="s">
        <v>120</v>
      </c>
      <c r="B65" s="268" t="s">
        <v>576</v>
      </c>
      <c r="C65" s="269" t="s">
        <v>67</v>
      </c>
      <c r="D65" s="270">
        <v>0.82225000000000004</v>
      </c>
      <c r="E65" s="271">
        <v>1289</v>
      </c>
      <c r="F65" s="272" t="s">
        <v>126</v>
      </c>
      <c r="G65" s="280" t="s">
        <v>269</v>
      </c>
      <c r="H65" s="273">
        <v>1</v>
      </c>
      <c r="I65" s="274">
        <v>1354.298</v>
      </c>
      <c r="J65" s="275">
        <v>4.1211456946985719E-2</v>
      </c>
      <c r="K65" s="275">
        <v>0.44297338434476957</v>
      </c>
      <c r="L65" s="275">
        <v>0.28501851143544477</v>
      </c>
      <c r="M65" s="281">
        <v>59</v>
      </c>
    </row>
  </sheetData>
  <mergeCells count="1">
    <mergeCell ref="A2:M2"/>
  </mergeCells>
  <phoneticPr fontId="2" type="noConversion"/>
  <conditionalFormatting sqref="C10:D65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2024-08-02T02:18:08Z</dcterms:modified>
</cp:coreProperties>
</file>