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C60E33FA-65F9-4054-9585-0F5AC61A997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명단'!$A$13:$R$75</definedName>
    <definedName name="_xlnm._FilterDatabase" localSheetId="4" hidden="1">운전자별!$A$4:$BR$131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운전자별!$A$1:$R$140</definedName>
    <definedName name="_xlnm.Print_Area" localSheetId="1">종합!$A$1:$L$117</definedName>
    <definedName name="_xlnm.Print_Area" localSheetId="3">차량별!$A$1:$T$61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5" i="7"/>
  <c r="A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J109" i="70"/>
  <c r="I109" i="70"/>
  <c r="H109" i="70"/>
  <c r="G109" i="70"/>
  <c r="F109" i="70"/>
  <c r="E109" i="70"/>
  <c r="D109" i="70"/>
  <c r="J108" i="70"/>
  <c r="I108" i="70"/>
  <c r="H108" i="70"/>
  <c r="G108" i="70"/>
  <c r="F108" i="70"/>
  <c r="E108" i="70"/>
  <c r="D108" i="70"/>
  <c r="J107" i="70"/>
  <c r="I107" i="70"/>
  <c r="H107" i="70"/>
  <c r="G107" i="70"/>
  <c r="F107" i="70"/>
  <c r="E107" i="70"/>
  <c r="D107" i="70"/>
  <c r="J106" i="70"/>
  <c r="I106" i="70"/>
  <c r="H106" i="70"/>
  <c r="G106" i="70"/>
  <c r="F106" i="70"/>
  <c r="E106" i="70"/>
  <c r="D106" i="70"/>
  <c r="A132" i="7" l="1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J26" i="70"/>
  <c r="K26" i="70"/>
  <c r="K62" i="70"/>
  <c r="K65" i="70" s="1"/>
  <c r="J62" i="70"/>
  <c r="J66" i="70" s="1"/>
  <c r="I62" i="70"/>
  <c r="I67" i="70" s="1"/>
  <c r="H62" i="70"/>
  <c r="H68" i="70" s="1"/>
  <c r="G62" i="70"/>
  <c r="G69" i="70" s="1"/>
  <c r="J10" i="70"/>
  <c r="J30" i="70" s="1"/>
  <c r="N49" i="70" a="1"/>
  <c r="S63" i="70" l="1"/>
  <c r="K66" i="70"/>
  <c r="G63" i="70"/>
  <c r="I63" i="70"/>
  <c r="N49" i="70"/>
  <c r="K49" i="70" s="1" a="1"/>
  <c r="K49" i="70" s="1"/>
  <c r="J67" i="70"/>
  <c r="B109" i="70"/>
  <c r="B106" i="70"/>
  <c r="B107" i="70"/>
  <c r="Q63" i="70"/>
  <c r="G65" i="70"/>
  <c r="G66" i="70"/>
  <c r="B108" i="70"/>
  <c r="I68" i="70"/>
  <c r="G64" i="70"/>
  <c r="H69" i="70"/>
  <c r="H63" i="70"/>
  <c r="K67" i="70"/>
  <c r="J68" i="70"/>
  <c r="I69" i="70"/>
  <c r="R63" i="70"/>
  <c r="K68" i="70"/>
  <c r="J69" i="70"/>
  <c r="J63" i="70"/>
  <c r="H64" i="70"/>
  <c r="K69" i="70"/>
  <c r="K63" i="70"/>
  <c r="T63" i="70"/>
  <c r="I64" i="70"/>
  <c r="H65" i="70"/>
  <c r="U63" i="70"/>
  <c r="J64" i="70"/>
  <c r="I65" i="70"/>
  <c r="H66" i="70"/>
  <c r="G67" i="70"/>
  <c r="K64" i="70"/>
  <c r="J65" i="70"/>
  <c r="I66" i="70"/>
  <c r="H67" i="70"/>
  <c r="G68" i="70"/>
  <c r="G49" i="70" a="1"/>
  <c r="J49" i="70" a="1"/>
  <c r="I49" i="70" a="1"/>
  <c r="E49" i="70" a="1"/>
  <c r="D49" i="70" a="1"/>
  <c r="F49" i="70" a="1"/>
  <c r="H49" i="70" a="1"/>
  <c r="H49" i="70" l="1"/>
  <c r="F49" i="70"/>
  <c r="G49" i="70"/>
  <c r="E49" i="70"/>
  <c r="D49" i="70"/>
  <c r="I49" i="70"/>
  <c r="J49" i="70"/>
  <c r="D26" i="70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4" i="60" l="1"/>
  <c r="F56" i="60"/>
  <c r="F58" i="60"/>
  <c r="F53" i="60"/>
  <c r="F51" i="60"/>
  <c r="F57" i="60"/>
  <c r="F59" i="60"/>
  <c r="F52" i="60"/>
  <c r="F55" i="60"/>
  <c r="E26" i="70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F26" i="7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G26" i="70" l="1"/>
  <c r="I26" i="70" l="1"/>
  <c r="H26" i="70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<sst xmlns="http://schemas.openxmlformats.org/spreadsheetml/2006/main" count="3896" uniqueCount="750">
  <si>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</si>
  <si>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</si>
  <si>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</si>
  <si>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</si>
  <si>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</si>
  <si>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</si>
  <si>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</si>
  <si>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</si>
  <si>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</si>
  <si>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</si>
  <si>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</si>
  <si>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</si>
  <si>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</si>
  <si>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</si>
  <si>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</si>
  <si>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</si>
  <si>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</si>
  <si>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</si>
  <si>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</si>
  <si>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</si>
  <si>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</si>
  <si>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</si>
  <si>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</si>
  <si>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</si>
  <si>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</si>
  <si>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</si>
  <si>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</si>
  <si>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</si>
  <si>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</si>
  <si>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</si>
  <si>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</si>
  <si>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</si>
  <si>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</si>
  <si>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</si>
  <si>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</si>
  <si>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</si>
  <si>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</si>
  <si>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</si>
  <si>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</si>
  <si>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</si>
  <si>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</si>
  <si>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</si>
  <si>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</si>
  <si>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</si>
  <si>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</si>
  <si>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</si>
  <si>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</si>
  <si>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</si>
  <si>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</si>
  <si>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</si>
  <si>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</si>
  <si>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</si>
  <si>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</si>
  <si>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</si>
  <si>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</si>
  <si>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</si>
  <si>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</si>
  <si>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</si>
  <si>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</si>
  <si>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</si>
  <si>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</si>
  <si>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</si>
  <si>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</si>
  <si>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</si>
  <si>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</si>
  <si>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</si>
  <si>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</si>
  <si>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</si>
  <si>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</si>
  <si>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</si>
  <si>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</si>
  <si>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</si>
  <si>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</si>
  <si>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</si>
  <si>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</si>
  <si>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</si>
  <si>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</si>
  <si>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</si>
  <si>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</si>
  <si>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</si>
  <si>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</si>
  <si>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</si>
  <si>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</si>
  <si>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</si>
  <si>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</si>
  <si>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</si>
  <si>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</si>
  <si>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</si>
  <si>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</si>
  <si>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</si>
  <si>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</si>
  <si>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</si>
  <si>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</si>
  <si>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</si>
  <si>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</si>
  <si>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</si>
  <si>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</si>
  <si>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</si>
  <si>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</si>
  <si>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</si>
  <si>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</si>
  <si>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</si>
  <si>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</si>
  <si>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</si>
  <si>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</si>
  <si>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</si>
  <si>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</si>
  <si>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</si>
  <si>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</si>
  <si>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</si>
  <si>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</si>
  <si>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</si>
  <si>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</si>
  <si>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</si>
  <si>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</si>
  <si>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</si>
  <si>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</si>
  <si>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</si>
  <si>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</si>
  <si>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</si>
  <si>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</si>
  <si>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</si>
  <si>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</si>
  <si>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</si>
  <si>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</si>
  <si>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</si>
  <si>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</si>
  <si>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</si>
  <si>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</si>
  <si>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</si>
  <si>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</si>
  <si>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</si>
  <si>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</si>
  <si>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</si>
  <si>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</si>
  <si>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</si>
  <si>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</si>
  <si>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</si>
  <si>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</si>
  <si>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</si>
  <si>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</si>
  <si>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</si>
  <si>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</si>
  <si>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</si>
  <si>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</si>
  <si>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</si>
  <si>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</si>
  <si>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</si>
  <si>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</si>
  <si>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</si>
  <si>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</si>
  <si>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</si>
  <si>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</si>
  <si>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</si>
  <si>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</si>
  <si>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</si>
  <si>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</si>
  <si>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</si>
  <si>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</si>
  <si>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</si>
  <si>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</si>
  <si>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</si>
  <si>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</si>
  <si>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</si>
  <si>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</si>
  <si>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</si>
  <si>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</si>
  <si>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</si>
  <si>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</si>
  <si>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</si>
  <si>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</si>
  <si>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</si>
  <si>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</si>
  <si>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</si>
  <si>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</si>
  <si>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</si>
  <si>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</si>
  <si>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</si>
  <si>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</si>
  <si>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</si>
  <si>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</si>
  <si>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</si>
  <si>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</si>
  <si>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(경  고)</t>
  </si>
  <si>
    <t>rjatks</t>
  </si>
  <si>
    <t>운전자코드</t>
  </si>
  <si>
    <t>맥스거리코드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</si>
  <si>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</si>
  <si>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</si>
  <si>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</si>
  <si>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</si>
  <si>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</si>
  <si>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</si>
  <si>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</si>
  <si>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</si>
  <si>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</si>
  <si>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</si>
  <si>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</si>
  <si>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</si>
  <si>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</si>
  <si>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</si>
  <si>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</si>
  <si>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</si>
  <si>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</si>
  <si>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</si>
  <si>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</si>
  <si>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</si>
  <si>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</si>
  <si>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</si>
  <si>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</si>
  <si>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</si>
  <si>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</si>
  <si>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</si>
  <si>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</si>
  <si>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</si>
  <si>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</si>
  <si>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70바6031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</si>
  <si>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</si>
  <si>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</si>
  <si>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</si>
  <si>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</si>
  <si>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</si>
  <si>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</si>
  <si>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</si>
  <si>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</si>
  <si>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강인여객103C8</t>
  </si>
  <si>
    <t>72바1604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</si>
  <si>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</si>
  <si>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</si>
  <si>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</si>
  <si>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</si>
  <si>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</si>
  <si>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</si>
  <si>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</si>
  <si>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</si>
  <si>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70바5969</t>
  </si>
  <si>
    <t>70바5970</t>
  </si>
  <si>
    <t>70바5984</t>
  </si>
  <si>
    <t>70바5989</t>
  </si>
  <si>
    <t>강인여객103-1B2</t>
  </si>
  <si>
    <t>70바6023</t>
  </si>
  <si>
    <t>70바6036</t>
  </si>
  <si>
    <t>강인여객103-1B1</t>
  </si>
  <si>
    <t>70바6037</t>
  </si>
  <si>
    <t>강인여객103-1D2</t>
  </si>
  <si>
    <t>70바6095</t>
  </si>
  <si>
    <t>강인여객103-1C1</t>
  </si>
  <si>
    <t>70바6096</t>
  </si>
  <si>
    <t>강인여객103-1D3</t>
  </si>
  <si>
    <t>70바6097</t>
  </si>
  <si>
    <t>강인여객103-1A1</t>
  </si>
  <si>
    <t>70바6098</t>
  </si>
  <si>
    <t>강인여객103-1C2</t>
  </si>
  <si>
    <t>70바5953</t>
  </si>
  <si>
    <t>223223</t>
  </si>
  <si>
    <t>70바5974</t>
  </si>
  <si>
    <t>70바5993</t>
  </si>
  <si>
    <t>72바1261</t>
  </si>
  <si>
    <t>72바1263</t>
  </si>
  <si>
    <t>강인여객223D1</t>
  </si>
  <si>
    <t>72바1268</t>
  </si>
  <si>
    <t>강인여객223C2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</si>
  <si>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</si>
  <si>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</si>
  <si>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</si>
  <si>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</si>
  <si>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</si>
  <si>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</si>
  <si>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</si>
  <si>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</si>
  <si>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</si>
  <si>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72바1602</t>
  </si>
  <si>
    <t>70바5060</t>
  </si>
  <si>
    <t>예비예비</t>
  </si>
  <si>
    <t>강인여객예비S1</t>
  </si>
  <si>
    <t>72바1340</t>
  </si>
  <si>
    <t>72바1341</t>
  </si>
  <si>
    <t>72바1342</t>
  </si>
  <si>
    <t>강상남</t>
  </si>
  <si>
    <t>5023893</t>
  </si>
  <si>
    <t>강성후</t>
  </si>
  <si>
    <t>5021408</t>
  </si>
  <si>
    <t>강신우</t>
  </si>
  <si>
    <t>502887</t>
  </si>
  <si>
    <t>강정섭</t>
  </si>
  <si>
    <t>5021614</t>
  </si>
  <si>
    <t>강태성</t>
  </si>
  <si>
    <t>50221</t>
  </si>
  <si>
    <t>고호철</t>
  </si>
  <si>
    <t>502667</t>
  </si>
  <si>
    <t>구도형</t>
  </si>
  <si>
    <t>5022737</t>
  </si>
  <si>
    <t>권영근</t>
  </si>
  <si>
    <t>5024155</t>
  </si>
  <si>
    <t>김경석</t>
  </si>
  <si>
    <t>5025366</t>
  </si>
  <si>
    <t>김광수</t>
  </si>
  <si>
    <t>5029389</t>
  </si>
  <si>
    <t>김광원</t>
  </si>
  <si>
    <t>5022488</t>
  </si>
  <si>
    <t>김기영</t>
  </si>
  <si>
    <t>5021046</t>
  </si>
  <si>
    <t>김남원</t>
  </si>
  <si>
    <t>5022278</t>
  </si>
  <si>
    <t>김민식</t>
  </si>
  <si>
    <t>5023369</t>
  </si>
  <si>
    <t>김상용</t>
  </si>
  <si>
    <t>5024096</t>
  </si>
  <si>
    <t>김석중</t>
  </si>
  <si>
    <t>5023662</t>
  </si>
  <si>
    <t>502705</t>
  </si>
  <si>
    <t>김성수</t>
  </si>
  <si>
    <t>5024754</t>
  </si>
  <si>
    <t>김순철</t>
  </si>
  <si>
    <t>502852</t>
  </si>
  <si>
    <t>김시용</t>
  </si>
  <si>
    <t>5027127</t>
  </si>
  <si>
    <t>김용진</t>
  </si>
  <si>
    <t>5024554</t>
  </si>
  <si>
    <t>김용호</t>
  </si>
  <si>
    <t>5028402</t>
  </si>
  <si>
    <t>김원이</t>
  </si>
  <si>
    <t>5026510</t>
  </si>
  <si>
    <t>김윤철</t>
  </si>
  <si>
    <t>5029914</t>
  </si>
  <si>
    <t>김인식</t>
  </si>
  <si>
    <t>5025010</t>
  </si>
  <si>
    <t>김재현</t>
  </si>
  <si>
    <t>5027751</t>
  </si>
  <si>
    <t>김정현</t>
  </si>
  <si>
    <t>5028518</t>
  </si>
  <si>
    <t>김준호</t>
  </si>
  <si>
    <t>5029059</t>
  </si>
  <si>
    <t>김진영</t>
  </si>
  <si>
    <t>5022975</t>
  </si>
  <si>
    <t>김철용</t>
  </si>
  <si>
    <t>5028463</t>
  </si>
  <si>
    <t>김태호</t>
  </si>
  <si>
    <t>5022684</t>
  </si>
  <si>
    <t>김현기</t>
  </si>
  <si>
    <t>5023551</t>
  </si>
  <si>
    <t>김희철</t>
  </si>
  <si>
    <t>5029360</t>
  </si>
  <si>
    <t>나재웅</t>
  </si>
  <si>
    <t>5029478</t>
  </si>
  <si>
    <t>남우선</t>
  </si>
  <si>
    <t>5021964</t>
  </si>
  <si>
    <t>라병규</t>
  </si>
  <si>
    <t>5027050</t>
  </si>
  <si>
    <t>마삼식</t>
  </si>
  <si>
    <t>5027750</t>
  </si>
  <si>
    <t>맹성복</t>
  </si>
  <si>
    <t>5028293</t>
  </si>
  <si>
    <t>맹일술</t>
  </si>
  <si>
    <t>5021960</t>
  </si>
  <si>
    <t>문대학</t>
  </si>
  <si>
    <t>5028784</t>
  </si>
  <si>
    <t>박영민</t>
  </si>
  <si>
    <t>5026389</t>
  </si>
  <si>
    <t>박영우</t>
  </si>
  <si>
    <t>5021104</t>
  </si>
  <si>
    <t>박정래</t>
  </si>
  <si>
    <t>5028577</t>
  </si>
  <si>
    <t>박정환</t>
  </si>
  <si>
    <t>5024916</t>
  </si>
  <si>
    <t>박주현</t>
  </si>
  <si>
    <t>5025883</t>
  </si>
  <si>
    <t>박창명</t>
  </si>
  <si>
    <t>5029896</t>
  </si>
  <si>
    <t>방무영</t>
  </si>
  <si>
    <t>5023458</t>
  </si>
  <si>
    <t>백승우</t>
  </si>
  <si>
    <t>502260</t>
  </si>
  <si>
    <t>백청하</t>
  </si>
  <si>
    <t>5028197</t>
  </si>
  <si>
    <t>변일성</t>
  </si>
  <si>
    <t>5027561</t>
  </si>
  <si>
    <t>변종모</t>
  </si>
  <si>
    <t>5025388</t>
  </si>
  <si>
    <t>서상복</t>
  </si>
  <si>
    <t>5029400</t>
  </si>
  <si>
    <t>서지원</t>
  </si>
  <si>
    <t>502869</t>
  </si>
  <si>
    <t>석진호</t>
  </si>
  <si>
    <t>5025107</t>
  </si>
  <si>
    <t>성미애</t>
  </si>
  <si>
    <t>5021445</t>
  </si>
  <si>
    <t>성상용</t>
  </si>
  <si>
    <t>5027219</t>
  </si>
  <si>
    <t>성성철</t>
  </si>
  <si>
    <t>5021881</t>
  </si>
  <si>
    <t>성홍기</t>
  </si>
  <si>
    <t>5026000</t>
  </si>
  <si>
    <t>송기해</t>
  </si>
  <si>
    <t>5027164</t>
  </si>
  <si>
    <t>송우진</t>
  </si>
  <si>
    <t>502606</t>
  </si>
  <si>
    <t>안낙근</t>
  </si>
  <si>
    <t>5025908</t>
  </si>
  <si>
    <t>오인성</t>
  </si>
  <si>
    <t>5021370</t>
  </si>
  <si>
    <t>오창석</t>
  </si>
  <si>
    <t>5023594</t>
  </si>
  <si>
    <t>유병원</t>
  </si>
  <si>
    <t>5023314</t>
  </si>
  <si>
    <t>유승진</t>
  </si>
  <si>
    <t>5026690</t>
  </si>
  <si>
    <t>유진혁</t>
  </si>
  <si>
    <t>5021585</t>
  </si>
  <si>
    <t>이건철</t>
  </si>
  <si>
    <t>5029106</t>
  </si>
  <si>
    <t>이광재</t>
  </si>
  <si>
    <t>5022993</t>
  </si>
  <si>
    <t>이동점</t>
  </si>
  <si>
    <t>5022393</t>
  </si>
  <si>
    <t>이동희</t>
  </si>
  <si>
    <t>5028002</t>
  </si>
  <si>
    <t>이승호</t>
  </si>
  <si>
    <t>5022025</t>
  </si>
  <si>
    <t>이영우</t>
  </si>
  <si>
    <t>502868</t>
  </si>
  <si>
    <t>이용준</t>
  </si>
  <si>
    <t>5024691</t>
  </si>
  <si>
    <t>이유섭</t>
  </si>
  <si>
    <t>5024</t>
  </si>
  <si>
    <t>이인호</t>
  </si>
  <si>
    <t>5025933</t>
  </si>
  <si>
    <t>72바1343</t>
  </si>
  <si>
    <t>이재영</t>
  </si>
  <si>
    <t>5021525</t>
  </si>
  <si>
    <t>이치규</t>
  </si>
  <si>
    <t>5024376</t>
  </si>
  <si>
    <t>이태근</t>
  </si>
  <si>
    <t>5027136</t>
  </si>
  <si>
    <t>이현승</t>
  </si>
  <si>
    <t>5027755</t>
  </si>
  <si>
    <t>이희준</t>
  </si>
  <si>
    <t>5026377</t>
  </si>
  <si>
    <t>이희천</t>
  </si>
  <si>
    <t>5026901</t>
  </si>
  <si>
    <t>임성국</t>
  </si>
  <si>
    <t>5028623</t>
  </si>
  <si>
    <t>임영윤</t>
  </si>
  <si>
    <t>5026062</t>
  </si>
  <si>
    <t>임채기</t>
  </si>
  <si>
    <t>5027131</t>
  </si>
  <si>
    <t>장금성</t>
  </si>
  <si>
    <t>5021642</t>
  </si>
  <si>
    <t>장기옥</t>
  </si>
  <si>
    <t>502244</t>
  </si>
  <si>
    <t>장대만</t>
  </si>
  <si>
    <t>5021350</t>
  </si>
  <si>
    <t>전종길</t>
  </si>
  <si>
    <t>50291</t>
  </si>
  <si>
    <t>전진국</t>
  </si>
  <si>
    <t>5024408</t>
  </si>
  <si>
    <t>정강조</t>
  </si>
  <si>
    <t>5027017</t>
  </si>
  <si>
    <t>조경주</t>
  </si>
  <si>
    <t>5026487</t>
  </si>
  <si>
    <t>조광래</t>
  </si>
  <si>
    <t>5025939</t>
  </si>
  <si>
    <t>조남정</t>
  </si>
  <si>
    <t>5028819</t>
  </si>
  <si>
    <t>조수헌</t>
  </si>
  <si>
    <t>502803</t>
  </si>
  <si>
    <t>조원노</t>
  </si>
  <si>
    <t>5029119</t>
  </si>
  <si>
    <t>조창현</t>
  </si>
  <si>
    <t>5023041</t>
  </si>
  <si>
    <t>조한택</t>
  </si>
  <si>
    <t>5025288</t>
  </si>
  <si>
    <t>지천구</t>
  </si>
  <si>
    <t>5028988</t>
  </si>
  <si>
    <t>천석주</t>
  </si>
  <si>
    <t>502257</t>
  </si>
  <si>
    <t>최기홍</t>
  </si>
  <si>
    <t>5023114</t>
  </si>
  <si>
    <t>최시태</t>
  </si>
  <si>
    <t>5025295</t>
  </si>
  <si>
    <t>최양환</t>
  </si>
  <si>
    <t>5022137</t>
  </si>
  <si>
    <t>최영조</t>
  </si>
  <si>
    <t>5024685</t>
  </si>
  <si>
    <t>최이수</t>
  </si>
  <si>
    <t>502364</t>
  </si>
  <si>
    <t>최이정</t>
  </si>
  <si>
    <t>5029198</t>
  </si>
  <si>
    <t>최현우</t>
  </si>
  <si>
    <t>5028880</t>
  </si>
  <si>
    <t>하왕호</t>
  </si>
  <si>
    <t>502231</t>
  </si>
  <si>
    <t>한건수</t>
  </si>
  <si>
    <t>5022999</t>
  </si>
  <si>
    <t>한상규</t>
  </si>
  <si>
    <t>5024406</t>
  </si>
  <si>
    <t>한상효</t>
  </si>
  <si>
    <t>5027959</t>
  </si>
  <si>
    <t>허병욱</t>
  </si>
  <si>
    <t>5025523</t>
  </si>
  <si>
    <t>황가용</t>
  </si>
  <si>
    <t>5022947</t>
  </si>
  <si>
    <t>황성진</t>
  </si>
  <si>
    <t>5024339</t>
  </si>
  <si>
    <t>황운연</t>
  </si>
  <si>
    <t>5024214</t>
  </si>
  <si>
    <t>황지영</t>
  </si>
  <si>
    <t>5023195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</si>
  <si>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</si>
  <si>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</si>
  <si>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</si>
  <si>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6%(1명)</t>
  </si>
  <si>
    <t>0%(0명)</t>
  </si>
  <si>
    <t>25%(1명)</t>
  </si>
  <si>
    <t>31%(5명)</t>
  </si>
  <si>
    <t>25%(2명)</t>
  </si>
  <si>
    <t>▽</t>
  </si>
  <si>
    <t>강인여객103B5</t>
  </si>
  <si>
    <t>강인여객103C10</t>
  </si>
  <si>
    <t>=</t>
  </si>
  <si>
    <t>강인여객103C9</t>
  </si>
  <si>
    <t>▲</t>
  </si>
  <si>
    <t>강인여객103B2</t>
  </si>
  <si>
    <t>강인여객103-1B5</t>
  </si>
  <si>
    <t>강인여객103-1B4</t>
  </si>
  <si>
    <t>강상혁</t>
  </si>
  <si>
    <t>5022887</t>
  </si>
  <si>
    <t>구동욱</t>
  </si>
  <si>
    <t>5028237</t>
  </si>
  <si>
    <t>권용국</t>
  </si>
  <si>
    <t>50247</t>
  </si>
  <si>
    <t>문정일</t>
  </si>
  <si>
    <t>5024646</t>
  </si>
  <si>
    <t>박희덕</t>
  </si>
  <si>
    <t>5027080</t>
  </si>
  <si>
    <t>송유필</t>
  </si>
  <si>
    <t>5028255</t>
  </si>
  <si>
    <t>최명진</t>
  </si>
  <si>
    <t>5027531</t>
  </si>
  <si>
    <t>홍사봉</t>
  </si>
  <si>
    <t>5027554</t>
  </si>
  <si>
    <t>24'08</t>
    <phoneticPr fontId="3" type="noConversion"/>
  </si>
  <si>
    <t>분석기간: 24.08.01-24.08.28</t>
  </si>
  <si>
    <t>개선율(유카전)</t>
  </si>
  <si>
    <t>5위/(32개사)</t>
  </si>
  <si>
    <t>인천전체</t>
  </si>
  <si>
    <t>C</t>
    <phoneticPr fontId="3" type="noConversion"/>
  </si>
  <si>
    <t>26%(6명)</t>
  </si>
  <si>
    <t>43%(10명)</t>
  </si>
  <si>
    <t>25%(4명)</t>
  </si>
  <si>
    <t>30%(7명)</t>
  </si>
  <si>
    <t>38%(3명)</t>
  </si>
  <si>
    <t>강인여객103D3</t>
  </si>
  <si>
    <t>강인여객103D6</t>
  </si>
  <si>
    <t>강인여객103D7</t>
  </si>
  <si>
    <t>70바5086</t>
  </si>
  <si>
    <t>강인여객103C6</t>
  </si>
  <si>
    <t>NEW</t>
  </si>
  <si>
    <t>new</t>
  </si>
  <si>
    <t>강인여객103D5</t>
  </si>
  <si>
    <t>강인여객103D4</t>
  </si>
  <si>
    <t>강인여객103B6</t>
  </si>
  <si>
    <t>강인여객103-1D4</t>
  </si>
  <si>
    <t>강인여객103-1C3</t>
  </si>
  <si>
    <t>강인여객103-1C4</t>
  </si>
  <si>
    <t>강인여객103-1C5</t>
  </si>
  <si>
    <t>강인여객103-1F1</t>
  </si>
  <si>
    <t>강인여객223D2</t>
  </si>
  <si>
    <t>강인여객223F1</t>
  </si>
  <si>
    <t>강인여객223D3</t>
  </si>
  <si>
    <t>강인여객223F3</t>
  </si>
  <si>
    <t>강인여객223F2</t>
  </si>
  <si>
    <t>강인여객급행91B1</t>
  </si>
  <si>
    <t>강인여객급행91C1</t>
  </si>
  <si>
    <t>강인여객예비B4</t>
  </si>
  <si>
    <t>70바5061</t>
  </si>
  <si>
    <t>강인여객예비C9</t>
  </si>
  <si>
    <t>강인여객예비F2</t>
  </si>
  <si>
    <t>강인여객예비D4</t>
  </si>
  <si>
    <t>강인여객예비F10</t>
  </si>
  <si>
    <t>NULL</t>
  </si>
  <si>
    <t>5023725</t>
  </si>
  <si>
    <t>5023725253.355</t>
  </si>
  <si>
    <t>5023798</t>
  </si>
  <si>
    <t>5023798232.645</t>
  </si>
  <si>
    <t>5023976</t>
  </si>
  <si>
    <t>5023976319.515</t>
  </si>
  <si>
    <t>5024928</t>
  </si>
  <si>
    <t>5024928180</t>
  </si>
  <si>
    <t>50238931344.52</t>
  </si>
  <si>
    <t>5022887331.372</t>
  </si>
  <si>
    <t>5021408237.808</t>
  </si>
  <si>
    <t>5028873779.001</t>
  </si>
  <si>
    <t>5021614238.053</t>
  </si>
  <si>
    <t>50221531.516</t>
  </si>
  <si>
    <t>502667761.165</t>
  </si>
  <si>
    <t>50227372196.993</t>
  </si>
  <si>
    <t>5028237301.57</t>
  </si>
  <si>
    <t>50241551863.559</t>
  </si>
  <si>
    <t>502471208.879</t>
  </si>
  <si>
    <t>5025366695.859</t>
  </si>
  <si>
    <t>50293893707.578</t>
  </si>
  <si>
    <t>50224881862.631</t>
  </si>
  <si>
    <t>50210461502.827</t>
  </si>
  <si>
    <t>50222783164.304</t>
  </si>
  <si>
    <t>5023369800.891</t>
  </si>
  <si>
    <t>50240962834.66</t>
  </si>
  <si>
    <t>5023662602.167</t>
  </si>
  <si>
    <t>502705387.463</t>
  </si>
  <si>
    <t>50247541009.505</t>
  </si>
  <si>
    <t>김성학</t>
  </si>
  <si>
    <t>502533</t>
  </si>
  <si>
    <t>5025331415.108</t>
  </si>
  <si>
    <t>502852205.082</t>
  </si>
  <si>
    <t>50271271671.09</t>
  </si>
  <si>
    <t>김용안</t>
  </si>
  <si>
    <t>5025225</t>
  </si>
  <si>
    <t>50252251052.092</t>
  </si>
  <si>
    <t>5024554146.094</t>
  </si>
  <si>
    <t>50284021777.807</t>
  </si>
  <si>
    <t>50265102063.891</t>
  </si>
  <si>
    <t>5029914631.198</t>
  </si>
  <si>
    <t>50250101618.54</t>
  </si>
  <si>
    <t>50277511861.031</t>
  </si>
  <si>
    <t>50285183757.123</t>
  </si>
  <si>
    <t>50290591097.985</t>
  </si>
  <si>
    <t>50229751350.14</t>
  </si>
  <si>
    <t>50284633676.787</t>
  </si>
  <si>
    <t>50226841966.015</t>
  </si>
  <si>
    <t>50235511207.3</t>
  </si>
  <si>
    <t>5029360888.817</t>
  </si>
  <si>
    <t>50294781004.604</t>
  </si>
  <si>
    <t>50219641829.119</t>
  </si>
  <si>
    <t>50270502213.373</t>
  </si>
  <si>
    <t>마국진</t>
  </si>
  <si>
    <t>5022078</t>
  </si>
  <si>
    <t>5022078960.011</t>
  </si>
  <si>
    <t>50277502068.003</t>
  </si>
  <si>
    <t>5028293386.425</t>
  </si>
  <si>
    <t>50219601168.523</t>
  </si>
  <si>
    <t>50287841828.426</t>
  </si>
  <si>
    <t>5024646212.946</t>
  </si>
  <si>
    <t>5026389358.423</t>
  </si>
  <si>
    <t>5021104770.944</t>
  </si>
  <si>
    <t>50285771784.741</t>
  </si>
  <si>
    <t>50249161008.245</t>
  </si>
  <si>
    <t>50258831311.554</t>
  </si>
  <si>
    <t>50298963890.937</t>
  </si>
  <si>
    <t>5027080248.169</t>
  </si>
  <si>
    <t>50234582003.05</t>
  </si>
  <si>
    <t>5022601672.992</t>
  </si>
  <si>
    <t>50281971587.688</t>
  </si>
  <si>
    <t>50275611767.019</t>
  </si>
  <si>
    <t>5025388330.679</t>
  </si>
  <si>
    <t>50294001608.3</t>
  </si>
  <si>
    <t>5028691643.435</t>
  </si>
  <si>
    <t>50251071851.483</t>
  </si>
  <si>
    <t>50214452469.411</t>
  </si>
  <si>
    <t>50272192137.06</t>
  </si>
  <si>
    <t>5021881817.545</t>
  </si>
  <si>
    <t>50260001991.355</t>
  </si>
  <si>
    <t>5027164336.336</t>
  </si>
  <si>
    <t>5026061492.122</t>
  </si>
  <si>
    <t>5028255485.68</t>
  </si>
  <si>
    <t>5025908430.466</t>
  </si>
  <si>
    <t>5021370457.385</t>
  </si>
  <si>
    <t>50235942708.896</t>
  </si>
  <si>
    <t>50233142197.077</t>
  </si>
  <si>
    <t>5026690941.017</t>
  </si>
  <si>
    <t>50215852457.104</t>
  </si>
  <si>
    <t>5029106180.256</t>
  </si>
  <si>
    <t>50229932377.793</t>
  </si>
  <si>
    <t>이기현</t>
  </si>
  <si>
    <t>5022787</t>
  </si>
  <si>
    <t>5022787136.446</t>
  </si>
  <si>
    <t>50223931728.067</t>
  </si>
  <si>
    <t>50280022456.562</t>
  </si>
  <si>
    <t>50220251220.828</t>
  </si>
  <si>
    <t>5028681733.135</t>
  </si>
  <si>
    <t>50246913394.864</t>
  </si>
  <si>
    <t>5024438.003</t>
  </si>
  <si>
    <t>50259331197.717</t>
  </si>
  <si>
    <t>50215252910.219</t>
  </si>
  <si>
    <t>50243763290.14</t>
  </si>
  <si>
    <t>이칠선</t>
  </si>
  <si>
    <t>5028938</t>
  </si>
  <si>
    <t>5028938876.846</t>
  </si>
  <si>
    <t>50271362249.766</t>
  </si>
  <si>
    <t>5027755798.053</t>
  </si>
  <si>
    <t>5026377394.019</t>
  </si>
  <si>
    <t>50269011949.187</t>
  </si>
  <si>
    <t>50286232084.29</t>
  </si>
  <si>
    <t>50260622058.324</t>
  </si>
  <si>
    <t>50271311702.213</t>
  </si>
  <si>
    <t>50216423119.193</t>
  </si>
  <si>
    <t>5022443135.587</t>
  </si>
  <si>
    <t>50213503603.575</t>
  </si>
  <si>
    <t>장덕근</t>
  </si>
  <si>
    <t>5022240</t>
  </si>
  <si>
    <t>50222401887.478</t>
  </si>
  <si>
    <t>502912584.715</t>
  </si>
  <si>
    <t>50244081892.069</t>
  </si>
  <si>
    <t>5027017440.494</t>
  </si>
  <si>
    <t>50264871229.593</t>
  </si>
  <si>
    <t>50259391572.249</t>
  </si>
  <si>
    <t>50288191780.317</t>
  </si>
  <si>
    <t>5028033173.958</t>
  </si>
  <si>
    <t>50291192760.551</t>
  </si>
  <si>
    <t>50230411448.486</t>
  </si>
  <si>
    <t>5025288383.81</t>
  </si>
  <si>
    <t>5028988973.201</t>
  </si>
  <si>
    <t>진동환</t>
  </si>
  <si>
    <t>5022116</t>
  </si>
  <si>
    <t>50221161115.792</t>
  </si>
  <si>
    <t>502257675.776</t>
  </si>
  <si>
    <t>50231142260.04</t>
  </si>
  <si>
    <t>50275311395.477</t>
  </si>
  <si>
    <t>최병철</t>
  </si>
  <si>
    <t>5026086</t>
  </si>
  <si>
    <t>50260861768.513</t>
  </si>
  <si>
    <t>50252951949.87</t>
  </si>
  <si>
    <t>50221371910.809</t>
  </si>
  <si>
    <t>5024685113.008</t>
  </si>
  <si>
    <t>502364615.667</t>
  </si>
  <si>
    <t>50291981246.009</t>
  </si>
  <si>
    <t>50288801675.516</t>
  </si>
  <si>
    <t>최호영</t>
  </si>
  <si>
    <t>5027615</t>
  </si>
  <si>
    <t>5027615113.285</t>
  </si>
  <si>
    <t>502231427.053</t>
  </si>
  <si>
    <t>50229991697.236</t>
  </si>
  <si>
    <t>5024406337.741</t>
  </si>
  <si>
    <t>50279592649.03</t>
  </si>
  <si>
    <t>50255232087.781</t>
  </si>
  <si>
    <t>5027554274.403</t>
  </si>
  <si>
    <t>50229471492.662</t>
  </si>
  <si>
    <t>5024339171.218</t>
  </si>
  <si>
    <t>50242141058.56</t>
  </si>
  <si>
    <t>50231951572.27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</si>
  <si>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</si>
  <si>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</si>
  <si>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</si>
  <si>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</si>
  <si>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</si>
  <si>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[24년 9월] 급감속관리 명단</t>
    <phoneticPr fontId="3" type="noConversion"/>
  </si>
  <si>
    <t>7%(9명)</t>
  </si>
  <si>
    <t>18%(24명)</t>
  </si>
  <si>
    <t>24%(32명)</t>
  </si>
  <si>
    <t>28%(38명)</t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</si>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</sst>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0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4" fillId="7" borderId="0" xfId="568" applyFill="1">
      <alignment vertical="center"/>
    </xf>
    <xf numFmtId="0" fontId="35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1" fillId="2" borderId="0" xfId="568" applyFont="1" applyFill="1">
      <alignment vertical="center"/>
    </xf>
    <xf numFmtId="0" fontId="4" fillId="2" borderId="0" xfId="568" applyFill="1">
      <alignment vertical="center"/>
    </xf>
    <xf numFmtId="0" fontId="71" fillId="0" borderId="0" xfId="568" applyFont="1">
      <alignment vertical="center"/>
    </xf>
    <xf numFmtId="0" fontId="72" fillId="0" borderId="0" xfId="568" applyFont="1">
      <alignment vertical="center"/>
    </xf>
    <xf numFmtId="49" fontId="82" fillId="15" borderId="0" xfId="562" applyNumberFormat="1" applyFont="1" applyFill="1" applyAlignment="1">
      <alignment horizontal="center" vertical="center" wrapText="1"/>
    </xf>
    <xf numFmtId="191" fontId="82" fillId="16" borderId="0" xfId="562" applyNumberFormat="1" applyFont="1" applyFill="1" applyAlignment="1">
      <alignment horizontal="right" vertical="center"/>
    </xf>
    <xf numFmtId="0" fontId="11" fillId="7" borderId="0" xfId="568" applyFont="1" applyFill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6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2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30" xfId="568" applyFont="1" applyFill="1" applyBorder="1" applyAlignment="1">
      <alignment horizontal="center" vertical="center"/>
    </xf>
    <xf numFmtId="0" fontId="43" fillId="0" borderId="31" xfId="568" applyFont="1" applyBorder="1" applyAlignment="1">
      <alignment horizontal="center" vertical="center" wrapText="1"/>
    </xf>
    <xf numFmtId="185" fontId="43" fillId="10" borderId="31" xfId="568" applyNumberFormat="1" applyFont="1" applyFill="1" applyBorder="1" applyAlignment="1">
      <alignment horizontal="center" vertical="center" wrapText="1"/>
    </xf>
    <xf numFmtId="0" fontId="43" fillId="0" borderId="32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193" fontId="43" fillId="9" borderId="27" xfId="568" applyNumberFormat="1" applyFont="1" applyFill="1" applyBorder="1" applyAlignment="1">
      <alignment horizontal="center" vertical="center"/>
    </xf>
    <xf numFmtId="177" fontId="44" fillId="0" borderId="28" xfId="4" applyNumberFormat="1" applyFont="1" applyBorder="1" applyAlignment="1">
      <alignment horizontal="center" vertical="center" wrapText="1"/>
    </xf>
    <xf numFmtId="177" fontId="45" fillId="10" borderId="28" xfId="4" applyNumberFormat="1" applyFont="1" applyFill="1" applyBorder="1" applyAlignment="1">
      <alignment horizontal="center" vertical="center" wrapText="1"/>
    </xf>
    <xf numFmtId="9" fontId="45" fillId="0" borderId="29" xfId="569" applyFont="1" applyBorder="1" applyAlignment="1">
      <alignment horizontal="center" vertical="center"/>
    </xf>
    <xf numFmtId="9" fontId="28" fillId="0" borderId="0" xfId="569" applyFont="1" applyFill="1" applyBorder="1">
      <alignment vertical="center"/>
    </xf>
    <xf numFmtId="194" fontId="43" fillId="9" borderId="22" xfId="568" applyNumberFormat="1" applyFont="1" applyFill="1" applyBorder="1" applyAlignment="1">
      <alignment horizontal="center" vertical="center"/>
    </xf>
    <xf numFmtId="177" fontId="44" fillId="0" borderId="23" xfId="4" applyNumberFormat="1" applyFont="1" applyBorder="1" applyAlignment="1">
      <alignment horizontal="center" vertical="center" wrapText="1"/>
    </xf>
    <xf numFmtId="9" fontId="81" fillId="0" borderId="24" xfId="569" applyFont="1" applyBorder="1" applyAlignment="1">
      <alignment horizontal="center" vertical="center"/>
    </xf>
    <xf numFmtId="178" fontId="81" fillId="0" borderId="24" xfId="569" applyNumberFormat="1" applyFont="1" applyBorder="1" applyAlignment="1">
      <alignment horizontal="center" vertical="center"/>
    </xf>
    <xf numFmtId="0" fontId="80" fillId="9" borderId="22" xfId="568" applyFont="1" applyFill="1" applyBorder="1" applyAlignment="1">
      <alignment horizontal="center" vertical="center"/>
    </xf>
    <xf numFmtId="178" fontId="44" fillId="0" borderId="23" xfId="569" applyNumberFormat="1" applyFont="1" applyBorder="1" applyAlignment="1">
      <alignment horizontal="right" vertical="center" wrapText="1"/>
    </xf>
    <xf numFmtId="10" fontId="45" fillId="10" borderId="23" xfId="569" applyNumberFormat="1" applyFont="1" applyFill="1" applyBorder="1" applyAlignment="1">
      <alignment horizontal="center" vertical="center" wrapText="1"/>
    </xf>
    <xf numFmtId="178" fontId="45" fillId="0" borderId="24" xfId="569" applyNumberFormat="1" applyFont="1" applyBorder="1" applyAlignment="1">
      <alignment horizontal="right" vertical="center"/>
    </xf>
    <xf numFmtId="0" fontId="43" fillId="9" borderId="25" xfId="568" applyFont="1" applyFill="1" applyBorder="1" applyAlignment="1">
      <alignment horizontal="center" vertical="center"/>
    </xf>
    <xf numFmtId="10" fontId="44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7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36" xfId="568" applyFont="1" applyFill="1" applyBorder="1" applyAlignment="1">
      <alignment horizontal="center" vertical="center"/>
    </xf>
    <xf numFmtId="0" fontId="43" fillId="0" borderId="37" xfId="568" applyFont="1" applyBorder="1" applyAlignment="1">
      <alignment horizontal="center" vertical="center" wrapText="1"/>
    </xf>
    <xf numFmtId="185" fontId="43" fillId="10" borderId="37" xfId="568" applyNumberFormat="1" applyFont="1" applyFill="1" applyBorder="1" applyAlignment="1">
      <alignment horizontal="center" vertical="center" wrapText="1"/>
    </xf>
    <xf numFmtId="0" fontId="43" fillId="0" borderId="38" xfId="568" applyFont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77" fontId="47" fillId="6" borderId="40" xfId="4" applyNumberFormat="1" applyFont="1" applyFill="1" applyBorder="1" applyAlignment="1">
      <alignment horizontal="center" vertical="center" wrapText="1"/>
    </xf>
    <xf numFmtId="177" fontId="47" fillId="10" borderId="40" xfId="4" applyNumberFormat="1" applyFont="1" applyFill="1" applyBorder="1" applyAlignment="1">
      <alignment horizontal="center" vertical="center" wrapText="1"/>
    </xf>
    <xf numFmtId="0" fontId="43" fillId="6" borderId="41" xfId="568" applyFont="1" applyFill="1" applyBorder="1" applyAlignment="1">
      <alignment horizontal="center" vertical="center"/>
    </xf>
    <xf numFmtId="0" fontId="59" fillId="9" borderId="33" xfId="568" applyFont="1" applyFill="1" applyBorder="1" applyAlignment="1">
      <alignment horizontal="center" vertical="center"/>
    </xf>
    <xf numFmtId="9" fontId="44" fillId="0" borderId="34" xfId="569" applyFont="1" applyBorder="1" applyAlignment="1">
      <alignment horizontal="center" vertical="center" wrapText="1"/>
    </xf>
    <xf numFmtId="9" fontId="45" fillId="10" borderId="34" xfId="569" applyFont="1" applyFill="1" applyBorder="1" applyAlignment="1">
      <alignment horizontal="center" vertical="center" wrapText="1"/>
    </xf>
    <xf numFmtId="9" fontId="45" fillId="0" borderId="35" xfId="569" applyFont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60" fillId="9" borderId="17" xfId="568" applyFont="1" applyFill="1" applyBorder="1" applyAlignment="1">
      <alignment horizontal="center" vertical="center"/>
    </xf>
    <xf numFmtId="0" fontId="60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3" fillId="9" borderId="44" xfId="568" applyFont="1" applyFill="1" applyBorder="1" applyAlignment="1">
      <alignment horizontal="center" vertical="center"/>
    </xf>
    <xf numFmtId="0" fontId="43" fillId="10" borderId="45" xfId="568" applyFont="1" applyFill="1" applyBorder="1" applyAlignment="1">
      <alignment horizontal="center" vertical="center" wrapText="1"/>
    </xf>
    <xf numFmtId="0" fontId="43" fillId="10" borderId="46" xfId="568" applyFont="1" applyFill="1" applyBorder="1" applyAlignment="1">
      <alignment horizontal="center" vertical="center" wrapText="1"/>
    </xf>
    <xf numFmtId="0" fontId="43" fillId="9" borderId="47" xfId="568" applyFont="1" applyFill="1" applyBorder="1" applyAlignment="1">
      <alignment horizontal="center" vertical="center"/>
    </xf>
    <xf numFmtId="185" fontId="73" fillId="0" borderId="48" xfId="568" applyNumberFormat="1" applyFont="1" applyBorder="1" applyAlignment="1">
      <alignment horizontal="center" vertical="center"/>
    </xf>
    <xf numFmtId="185" fontId="73" fillId="0" borderId="49" xfId="568" applyNumberFormat="1" applyFont="1" applyBorder="1" applyAlignment="1">
      <alignment horizontal="center" vertical="center"/>
    </xf>
    <xf numFmtId="0" fontId="59" fillId="9" borderId="42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43" xfId="569" applyFont="1" applyBorder="1" applyAlignment="1">
      <alignment horizontal="center" vertical="center" wrapText="1"/>
    </xf>
    <xf numFmtId="0" fontId="59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8" fillId="9" borderId="11" xfId="568" applyFont="1" applyFill="1" applyBorder="1" applyAlignment="1">
      <alignment horizontal="center" vertical="center"/>
    </xf>
    <xf numFmtId="0" fontId="58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8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7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41" fontId="31" fillId="0" borderId="0" xfId="4" applyFont="1" applyFill="1" applyBorder="1">
      <alignment vertical="center"/>
    </xf>
    <xf numFmtId="188" fontId="31" fillId="0" borderId="0" xfId="569" applyNumberFormat="1" applyFont="1">
      <alignment vertical="center"/>
    </xf>
    <xf numFmtId="177" fontId="31" fillId="0" borderId="0" xfId="4" applyNumberFormat="1" applyFont="1" applyFill="1" applyBorder="1">
      <alignment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3" fillId="0" borderId="0" xfId="569" applyNumberFormat="1" applyFont="1">
      <alignment vertical="center"/>
    </xf>
    <xf numFmtId="179" fontId="83" fillId="0" borderId="0" xfId="4" applyNumberFormat="1" applyFont="1">
      <alignment vertical="center"/>
    </xf>
    <xf numFmtId="181" fontId="83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0" fontId="31" fillId="0" borderId="0" xfId="568" quotePrefix="1" applyFont="1">
      <alignment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41" fontId="31" fillId="0" borderId="0" xfId="4" applyFont="1">
      <alignment vertical="center"/>
    </xf>
    <xf numFmtId="9" fontId="31" fillId="0" borderId="0" xfId="569" applyFont="1" applyFill="1" applyBorder="1" applyAlignment="1">
      <alignment vertical="center" wrapText="1"/>
    </xf>
    <xf numFmtId="0" fontId="52" fillId="13" borderId="0" xfId="568" applyFont="1" applyFill="1" applyAlignment="1">
      <alignment horizontal="center" vertical="center"/>
    </xf>
    <xf numFmtId="185" fontId="38" fillId="0" borderId="0" xfId="568" applyNumberFormat="1" applyFont="1" applyAlignment="1">
      <alignment horizontal="center" vertical="center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  <xf numFmtId="187" fontId="55" fillId="10" borderId="50" xfId="569" applyNumberFormat="1" applyFont="1" applyFill="1" applyBorder="1" applyAlignment="1">
      <alignment horizontal="center" vertical="center"/>
    </xf>
    <xf numFmtId="187" fontId="55" fillId="10" borderId="51" xfId="569" applyNumberFormat="1" applyFont="1" applyFill="1" applyBorder="1" applyAlignment="1">
      <alignment horizontal="center" vertical="center"/>
    </xf>
    <xf numFmtId="0" fontId="20" fillId="0" borderId="0" xfId="568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4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A87-42B8-B27A-4C03249D65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1.7952276952405914</c:v>
                </c:pt>
                <c:pt idx="1">
                  <c:v>2.2061634326474495</c:v>
                </c:pt>
                <c:pt idx="2">
                  <c:v>2.2126467791262057</c:v>
                </c:pt>
                <c:pt idx="3">
                  <c:v>2.1459378503693789</c:v>
                </c:pt>
                <c:pt idx="4">
                  <c:v>2.0992614547503572</c:v>
                </c:pt>
                <c:pt idx="5">
                  <c:v>2.0607631804322688</c:v>
                </c:pt>
                <c:pt idx="6">
                  <c:v>2.0019765322839556</c:v>
                </c:pt>
                <c:pt idx="7">
                  <c:v>1.9541652305841921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6.6176470588235295E-2</c:v>
                </c:pt>
                <c:pt idx="1">
                  <c:v>6.6176470588235295E-2</c:v>
                </c:pt>
                <c:pt idx="2">
                  <c:v>0.17647058823529413</c:v>
                </c:pt>
                <c:pt idx="3">
                  <c:v>0.23529411764705882</c:v>
                </c:pt>
                <c:pt idx="4">
                  <c:v>0.27941176470588236</c:v>
                </c:pt>
                <c:pt idx="5">
                  <c:v>0.17647058823529413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0.30434782608695654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0.25</c:v>
                </c:pt>
                <c:pt idx="1">
                  <c:v>0.3125</c:v>
                </c:pt>
                <c:pt idx="2">
                  <c:v>0.43478260869565216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0.25</c:v>
                </c:pt>
                <c:pt idx="1">
                  <c:v>0.3125</c:v>
                </c:pt>
                <c:pt idx="2">
                  <c:v>0.2608695652173913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0.25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20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750794</xdr:colOff>
      <xdr:row>8</xdr:row>
      <xdr:rowOff>672353</xdr:rowOff>
    </xdr:from>
    <xdr:to>
      <xdr:col>2</xdr:col>
      <xdr:colOff>246530</xdr:colOff>
      <xdr:row>16</xdr:row>
      <xdr:rowOff>235324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B3EAAFB-EE0C-48A3-9558-AE97EACAC6FF}"/>
            </a:ext>
          </a:extLst>
        </xdr:cNvPr>
        <xdr:cNvCxnSpPr/>
      </xdr:nvCxnSpPr>
      <xdr:spPr>
        <a:xfrm flipV="1">
          <a:off x="851647" y="2857500"/>
          <a:ext cx="425824" cy="2476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201704</xdr:colOff>
      <xdr:row>11</xdr:row>
      <xdr:rowOff>179294</xdr:rowOff>
    </xdr:from>
    <xdr:to>
      <xdr:col>2</xdr:col>
      <xdr:colOff>302561</xdr:colOff>
      <xdr:row>13</xdr:row>
      <xdr:rowOff>78442</xdr:rowOff>
    </xdr:to>
    <xdr:sp macro="" textlink="K$12">
      <xdr:nvSpPr>
        <xdr:cNvPr id="9" name="TextBox 8">
          <a:extLst>
            <a:ext uri="{FF2B5EF4-FFF2-40B4-BE49-F238E27FC236}">
              <a16:creationId xmlns:a16="http://schemas.microsoft.com/office/drawing/2014/main" id="{93AFAC41-28ED-4198-A0FC-7BBEE8083875}"/>
            </a:ext>
          </a:extLst>
        </xdr:cNvPr>
        <xdr:cNvSpPr txBox="1"/>
      </xdr:nvSpPr>
      <xdr:spPr>
        <a:xfrm>
          <a:off x="302557" y="38212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172568</xdr:colOff>
      <xdr:row>10</xdr:row>
      <xdr:rowOff>127749</xdr:rowOff>
    </xdr:from>
    <xdr:to>
      <xdr:col>6</xdr:col>
      <xdr:colOff>329455</xdr:colOff>
      <xdr:row>12</xdr:row>
      <xdr:rowOff>26897</xdr:rowOff>
    </xdr:to>
    <xdr:sp macro="" textlink="$K$17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3825686" y="347830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D7DD9EF-A335-4111-B21C-E61E0ED7A83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428063</xdr:colOff>
      <xdr:row>11</xdr:row>
      <xdr:rowOff>114301</xdr:rowOff>
    </xdr:from>
    <xdr:to>
      <xdr:col>5</xdr:col>
      <xdr:colOff>728382</xdr:colOff>
      <xdr:row>12</xdr:row>
      <xdr:rowOff>112059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>
          <a:off x="4081181" y="3756213"/>
          <a:ext cx="300319" cy="2891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784409</xdr:colOff>
      <xdr:row>11</xdr:row>
      <xdr:rowOff>201708</xdr:rowOff>
    </xdr:from>
    <xdr:to>
      <xdr:col>6</xdr:col>
      <xdr:colOff>941296</xdr:colOff>
      <xdr:row>13</xdr:row>
      <xdr:rowOff>100856</xdr:rowOff>
    </xdr:to>
    <xdr:sp macro="" textlink="$K$18">
      <xdr:nvSpPr>
        <xdr:cNvPr id="27" name="TextBox 26">
          <a:extLst>
            <a:ext uri="{FF2B5EF4-FFF2-40B4-BE49-F238E27FC236}">
              <a16:creationId xmlns:a16="http://schemas.microsoft.com/office/drawing/2014/main" id="{79A4F6C1-CF7B-476C-89B0-21E76E8A10F7}"/>
            </a:ext>
          </a:extLst>
        </xdr:cNvPr>
        <xdr:cNvSpPr txBox="1"/>
      </xdr:nvSpPr>
      <xdr:spPr>
        <a:xfrm>
          <a:off x="4437527" y="384362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04F963-E75A-4B2A-8D74-CC20DAA36F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165846</xdr:colOff>
      <xdr:row>12</xdr:row>
      <xdr:rowOff>188260</xdr:rowOff>
    </xdr:from>
    <xdr:to>
      <xdr:col>6</xdr:col>
      <xdr:colOff>466165</xdr:colOff>
      <xdr:row>13</xdr:row>
      <xdr:rowOff>186018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9C5424C-FCA7-40BA-A6AF-2302B7F7EC8D}"/>
            </a:ext>
          </a:extLst>
        </xdr:cNvPr>
        <xdr:cNvCxnSpPr/>
      </xdr:nvCxnSpPr>
      <xdr:spPr>
        <a:xfrm>
          <a:off x="4693022" y="4121525"/>
          <a:ext cx="300319" cy="2891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54" customWidth="1"/>
    <col min="2" max="2" width="14" style="154" customWidth="1"/>
    <col min="3" max="6" width="13.140625" style="154" customWidth="1"/>
    <col min="7" max="7" width="17.28515625" style="154" customWidth="1"/>
    <col min="8" max="8" width="13.7109375" style="154" customWidth="1"/>
    <col min="9" max="11" width="13.140625" style="154" customWidth="1"/>
    <col min="12" max="12" width="2.5703125" style="160" customWidth="1"/>
    <col min="13" max="23" width="11.5703125" style="160" customWidth="1"/>
    <col min="24" max="25" width="9.140625" style="160"/>
    <col min="26" max="26" width="9.42578125" style="153" bestFit="1" customWidth="1"/>
    <col min="27" max="30" width="9.140625" style="153"/>
    <col min="31" max="34" width="9.140625" style="152"/>
    <col min="35" max="16384" width="9.140625" style="154"/>
  </cols>
  <sheetData>
    <row r="1" spans="1:34" ht="9.75" customHeight="1">
      <c r="A1" s="151"/>
      <c r="B1" s="151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34" ht="38.25" customHeight="1">
      <c r="B2" s="155" t="s">
        <v>111</v>
      </c>
      <c r="C2" s="156"/>
      <c r="D2" s="156"/>
      <c r="E2" s="156"/>
      <c r="F2" s="156"/>
      <c r="G2" s="156"/>
      <c r="H2" s="156"/>
      <c r="I2" s="156"/>
      <c r="J2" s="156"/>
      <c r="K2" s="157" t="s">
        <v>542</v>
      </c>
      <c r="L2" s="158"/>
    </row>
    <row r="3" spans="1:34" ht="15.75" customHeight="1">
      <c r="B3" s="159"/>
      <c r="C3" s="159"/>
      <c r="D3" s="159"/>
      <c r="E3" s="159"/>
      <c r="F3" s="159"/>
      <c r="G3" s="159"/>
    </row>
    <row r="4" spans="1:34" ht="16.5" customHeight="1">
      <c r="B4" s="161" t="s">
        <v>113</v>
      </c>
      <c r="C4" s="300" t="s">
        <v>38</v>
      </c>
      <c r="D4" s="300"/>
      <c r="E4" s="161" t="s">
        <v>112</v>
      </c>
      <c r="F4" s="161" t="s">
        <v>64</v>
      </c>
      <c r="G4" s="298" t="s">
        <v>115</v>
      </c>
      <c r="H4" s="162"/>
      <c r="I4" s="162"/>
      <c r="J4" s="163" t="s">
        <v>35</v>
      </c>
      <c r="K4" s="163" t="s">
        <v>36</v>
      </c>
    </row>
    <row r="5" spans="1:34" ht="48.75" customHeight="1">
      <c r="B5" s="164" t="s">
        <v>541</v>
      </c>
      <c r="C5" s="301" t="s">
        <v>190</v>
      </c>
      <c r="D5" s="301"/>
      <c r="E5" s="165">
        <v>4</v>
      </c>
      <c r="F5" s="164">
        <v>67</v>
      </c>
      <c r="G5" s="299" t="s">
        <v>69</v>
      </c>
      <c r="H5" s="162"/>
      <c r="I5" s="162"/>
      <c r="J5" s="166" t="s">
        <v>50</v>
      </c>
      <c r="K5" s="167"/>
    </row>
    <row r="6" spans="1:34" ht="15.75" customHeight="1">
      <c r="B6" s="168"/>
      <c r="C6" s="168"/>
      <c r="D6" s="168"/>
      <c r="E6" s="168"/>
      <c r="F6" s="168"/>
      <c r="G6" s="168"/>
      <c r="H6" s="168"/>
      <c r="I6" s="168"/>
      <c r="M6" s="282"/>
    </row>
    <row r="7" spans="1:34" ht="16.5" customHeight="1">
      <c r="B7" s="169" t="s">
        <v>126</v>
      </c>
      <c r="C7" s="169"/>
      <c r="D7" s="170"/>
      <c r="E7" s="170"/>
      <c r="F7" s="170"/>
      <c r="G7" s="170"/>
      <c r="H7" s="170"/>
      <c r="I7" s="170"/>
      <c r="J7" s="170"/>
      <c r="K7" s="170"/>
    </row>
    <row r="8" spans="1:34" ht="10.5" customHeight="1">
      <c r="B8" s="171"/>
      <c r="C8" s="171"/>
      <c r="E8" s="172"/>
      <c r="F8" s="171"/>
      <c r="G8" s="171"/>
      <c r="H8" s="171"/>
      <c r="I8" s="171"/>
      <c r="J8" s="171"/>
      <c r="K8" s="171"/>
    </row>
    <row r="9" spans="1:34" ht="69" customHeight="1">
      <c r="B9" s="171"/>
      <c r="C9" s="171"/>
      <c r="E9" s="173"/>
      <c r="F9" s="171"/>
      <c r="G9" s="171"/>
      <c r="H9" s="171"/>
      <c r="I9" s="171"/>
      <c r="J9" s="171"/>
      <c r="K9" s="171"/>
      <c r="O9" s="302"/>
      <c r="P9" s="302"/>
    </row>
    <row r="10" spans="1:34" ht="23.25" customHeight="1" thickBot="1">
      <c r="G10" s="171"/>
      <c r="H10" s="174" t="s">
        <v>91</v>
      </c>
      <c r="I10" s="175" t="s">
        <v>92</v>
      </c>
      <c r="J10" s="176" t="str">
        <f>C5</f>
        <v>강인여객</v>
      </c>
      <c r="K10" s="177" t="s">
        <v>93</v>
      </c>
      <c r="X10" s="282"/>
      <c r="Z10" s="160"/>
      <c r="AA10" s="178"/>
      <c r="AB10" s="178"/>
    </row>
    <row r="11" spans="1:34" ht="23.25" customHeight="1" thickTop="1">
      <c r="G11" s="171"/>
      <c r="H11" s="179">
        <v>1</v>
      </c>
      <c r="I11" s="180">
        <v>2.0099999999999998</v>
      </c>
      <c r="J11" s="181">
        <v>1.7952276952405914</v>
      </c>
      <c r="K11" s="182"/>
      <c r="M11" s="153"/>
      <c r="Y11" s="283"/>
      <c r="Z11" s="284"/>
      <c r="AA11" s="183"/>
      <c r="AB11" s="178"/>
    </row>
    <row r="12" spans="1:34" ht="23.25" customHeight="1">
      <c r="G12" s="171"/>
      <c r="H12" s="184">
        <v>2</v>
      </c>
      <c r="I12" s="185">
        <v>2.3662575846193561</v>
      </c>
      <c r="J12" s="181">
        <v>2.2061634326474495</v>
      </c>
      <c r="K12" s="186">
        <v>0.22890452197028166</v>
      </c>
      <c r="M12" s="285"/>
      <c r="Y12" s="283"/>
      <c r="Z12" s="284"/>
      <c r="AA12" s="183"/>
      <c r="AB12" s="178"/>
    </row>
    <row r="13" spans="1:34" ht="23.25" customHeight="1">
      <c r="G13" s="171"/>
      <c r="H13" s="184">
        <v>3</v>
      </c>
      <c r="I13" s="185">
        <v>2.37</v>
      </c>
      <c r="J13" s="181">
        <v>2.2126467791262057</v>
      </c>
      <c r="K13" s="187">
        <v>2.938742607557332E-3</v>
      </c>
      <c r="M13" s="285"/>
      <c r="Y13" s="283"/>
      <c r="Z13" s="284"/>
      <c r="AA13" s="183"/>
      <c r="AB13" s="178"/>
    </row>
    <row r="14" spans="1:34" ht="23.25" customHeight="1">
      <c r="G14" s="171"/>
      <c r="H14" s="184">
        <v>4</v>
      </c>
      <c r="I14" s="185">
        <v>2.33</v>
      </c>
      <c r="J14" s="181">
        <v>2.1459378503693789</v>
      </c>
      <c r="K14" s="187">
        <v>-3.0148928146213505E-2</v>
      </c>
      <c r="M14" s="285"/>
      <c r="Y14" s="283"/>
      <c r="Z14" s="284"/>
      <c r="AA14" s="183"/>
      <c r="AB14" s="178"/>
    </row>
    <row r="15" spans="1:34" ht="23.25" customHeight="1">
      <c r="G15" s="171"/>
      <c r="H15" s="184">
        <v>5</v>
      </c>
      <c r="I15" s="185">
        <v>2.2850259626150282</v>
      </c>
      <c r="J15" s="181">
        <v>2.0992614547503572</v>
      </c>
      <c r="K15" s="187">
        <v>-2.1751047268674273E-2</v>
      </c>
      <c r="M15" s="285"/>
      <c r="Y15" s="283"/>
      <c r="Z15" s="284"/>
      <c r="AA15" s="183"/>
      <c r="AB15" s="178"/>
    </row>
    <row r="16" spans="1:34" s="153" customFormat="1" ht="23.25" customHeight="1">
      <c r="A16" s="154"/>
      <c r="B16" s="154"/>
      <c r="C16" s="154"/>
      <c r="D16" s="154"/>
      <c r="E16" s="154"/>
      <c r="F16" s="154"/>
      <c r="G16" s="171"/>
      <c r="H16" s="184">
        <v>6</v>
      </c>
      <c r="I16" s="185">
        <v>2.0664933427553414</v>
      </c>
      <c r="J16" s="181">
        <v>2.0607631804322688</v>
      </c>
      <c r="K16" s="187">
        <v>-1.8338961176546986E-2</v>
      </c>
      <c r="L16" s="160"/>
      <c r="M16" s="285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283"/>
      <c r="Z16" s="284"/>
      <c r="AA16" s="183"/>
      <c r="AB16" s="178"/>
      <c r="AE16" s="152"/>
      <c r="AF16" s="152"/>
      <c r="AG16" s="152"/>
      <c r="AH16" s="152"/>
    </row>
    <row r="17" spans="1:34" s="153" customFormat="1" ht="23.25" customHeight="1">
      <c r="A17" s="154"/>
      <c r="B17" s="154"/>
      <c r="C17" s="154"/>
      <c r="D17" s="154"/>
      <c r="E17" s="154"/>
      <c r="F17" s="154"/>
      <c r="G17" s="171"/>
      <c r="H17" s="184">
        <v>7</v>
      </c>
      <c r="I17" s="185">
        <v>2.13</v>
      </c>
      <c r="J17" s="181">
        <v>2.0019765322839556</v>
      </c>
      <c r="K17" s="187">
        <v>-2.852663940549538E-2</v>
      </c>
      <c r="L17" s="160"/>
      <c r="M17" s="285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283"/>
      <c r="Z17" s="284"/>
      <c r="AA17" s="183"/>
      <c r="AB17" s="178"/>
      <c r="AE17" s="152"/>
      <c r="AF17" s="152"/>
      <c r="AG17" s="152"/>
      <c r="AH17" s="152"/>
    </row>
    <row r="18" spans="1:34" s="153" customFormat="1" ht="23.25" customHeight="1">
      <c r="A18" s="154"/>
      <c r="B18" s="154"/>
      <c r="C18" s="154"/>
      <c r="D18" s="154"/>
      <c r="E18" s="154"/>
      <c r="F18" s="154"/>
      <c r="G18" s="171"/>
      <c r="H18" s="184">
        <v>8</v>
      </c>
      <c r="I18" s="185">
        <v>2.08</v>
      </c>
      <c r="J18" s="181">
        <v>1.9541652305841921</v>
      </c>
      <c r="K18" s="187">
        <v>-2.3882049029424923E-2</v>
      </c>
      <c r="L18" s="160"/>
      <c r="M18" s="285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283"/>
      <c r="Z18" s="284"/>
      <c r="AA18" s="183"/>
      <c r="AB18" s="178"/>
      <c r="AE18" s="152"/>
      <c r="AF18" s="152"/>
      <c r="AG18" s="152"/>
      <c r="AH18" s="152"/>
    </row>
    <row r="19" spans="1:34" s="153" customFormat="1" ht="23.25" customHeight="1">
      <c r="A19" s="154"/>
      <c r="B19" s="154"/>
      <c r="C19" s="154"/>
      <c r="D19" s="154"/>
      <c r="E19" s="154"/>
      <c r="F19" s="154"/>
      <c r="G19" s="171"/>
      <c r="H19" s="188" t="s">
        <v>543</v>
      </c>
      <c r="I19" s="189">
        <v>3.4825870646766344E-2</v>
      </c>
      <c r="J19" s="190">
        <v>8.8533357503879362E-2</v>
      </c>
      <c r="K19" s="191">
        <v>5.3707486857113018E-2</v>
      </c>
      <c r="L19" s="160"/>
      <c r="M19" s="285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283"/>
      <c r="Z19" s="284"/>
      <c r="AA19" s="183"/>
      <c r="AB19" s="178"/>
      <c r="AE19" s="152"/>
      <c r="AF19" s="152"/>
      <c r="AG19" s="152"/>
      <c r="AH19" s="152"/>
    </row>
    <row r="20" spans="1:34" s="153" customFormat="1" ht="23.25" customHeight="1">
      <c r="A20" s="154"/>
      <c r="B20" s="154"/>
      <c r="C20" s="154"/>
      <c r="D20" s="154"/>
      <c r="E20" s="154"/>
      <c r="F20" s="154"/>
      <c r="G20" s="154"/>
      <c r="H20" s="192" t="s">
        <v>108</v>
      </c>
      <c r="I20" s="193"/>
      <c r="J20" s="303" t="s">
        <v>544</v>
      </c>
      <c r="K20" s="304"/>
      <c r="L20" s="160"/>
      <c r="M20" s="285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AA20" s="154"/>
      <c r="AB20" s="178"/>
      <c r="AE20" s="152"/>
      <c r="AF20" s="152"/>
      <c r="AG20" s="152"/>
      <c r="AH20" s="152"/>
    </row>
    <row r="21" spans="1:34" s="153" customFormat="1" ht="9" customHeight="1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60"/>
      <c r="M21" s="285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AA21" s="154"/>
      <c r="AB21" s="183"/>
      <c r="AE21" s="152"/>
      <c r="AF21" s="152"/>
      <c r="AG21" s="152"/>
      <c r="AH21" s="152"/>
    </row>
    <row r="22" spans="1:34" s="153" customFormat="1" ht="16.5" customHeight="1">
      <c r="A22" s="154"/>
      <c r="B22" s="169" t="s">
        <v>127</v>
      </c>
      <c r="C22" s="169"/>
      <c r="D22" s="170"/>
      <c r="E22" s="170"/>
      <c r="F22" s="170"/>
      <c r="G22" s="170"/>
      <c r="H22" s="170"/>
      <c r="I22" s="170"/>
      <c r="J22" s="170"/>
      <c r="K22" s="170"/>
      <c r="L22" s="160"/>
      <c r="M22" s="285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AA22" s="154"/>
      <c r="AB22" s="183"/>
      <c r="AE22" s="152"/>
      <c r="AF22" s="152"/>
      <c r="AG22" s="152"/>
      <c r="AH22" s="152"/>
    </row>
    <row r="23" spans="1:34" s="153" customFormat="1" ht="27.75" customHeight="1">
      <c r="A23" s="154"/>
      <c r="B23" s="194" t="s">
        <v>62</v>
      </c>
      <c r="C23" s="194" t="s">
        <v>100</v>
      </c>
      <c r="D23" s="194" t="s">
        <v>102</v>
      </c>
      <c r="E23" s="194" t="s">
        <v>103</v>
      </c>
      <c r="F23" s="194" t="s">
        <v>104</v>
      </c>
      <c r="G23" s="194" t="s">
        <v>105</v>
      </c>
      <c r="H23" s="194" t="s">
        <v>6</v>
      </c>
      <c r="I23" s="194" t="s">
        <v>7</v>
      </c>
      <c r="J23" s="194" t="s">
        <v>106</v>
      </c>
      <c r="K23" s="194" t="s">
        <v>72</v>
      </c>
      <c r="L23" s="160"/>
      <c r="M23" s="285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AA23" s="154"/>
      <c r="AB23" s="183"/>
      <c r="AE23" s="152"/>
      <c r="AF23" s="152"/>
      <c r="AG23" s="152"/>
      <c r="AH23" s="152"/>
    </row>
    <row r="24" spans="1:34" s="153" customFormat="1" ht="23.25" customHeight="1">
      <c r="A24" s="154"/>
      <c r="B24" s="195" t="s">
        <v>545</v>
      </c>
      <c r="C24" s="196">
        <v>8</v>
      </c>
      <c r="D24" s="197">
        <v>2.4024760968673828E-2</v>
      </c>
      <c r="E24" s="197">
        <v>0.35333295261639036</v>
      </c>
      <c r="F24" s="197">
        <v>0.16382011835429075</v>
      </c>
      <c r="G24" s="198">
        <v>14.671482739045402</v>
      </c>
      <c r="H24" s="199">
        <v>0.17850332337829755</v>
      </c>
      <c r="I24" s="199">
        <v>15.091555521337304</v>
      </c>
      <c r="J24" s="200">
        <v>2.0814280310754389</v>
      </c>
      <c r="K24" s="201" t="s">
        <v>67</v>
      </c>
      <c r="L24" s="160"/>
      <c r="M24" s="285"/>
      <c r="N24" s="286" t="s">
        <v>117</v>
      </c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AA24" s="154"/>
      <c r="AB24" s="154"/>
      <c r="AE24" s="152"/>
      <c r="AF24" s="152"/>
      <c r="AG24" s="152"/>
      <c r="AH24" s="152"/>
    </row>
    <row r="25" spans="1:34" s="153" customFormat="1" ht="22.5" customHeight="1">
      <c r="A25" s="154"/>
      <c r="B25" s="202" t="s">
        <v>117</v>
      </c>
      <c r="C25" s="203">
        <v>8</v>
      </c>
      <c r="D25" s="204">
        <v>2.1621465324289775E-2</v>
      </c>
      <c r="E25" s="204">
        <v>0.34394807452574433</v>
      </c>
      <c r="F25" s="204">
        <v>0.17736316530750007</v>
      </c>
      <c r="G25" s="205">
        <v>17.692035087719297</v>
      </c>
      <c r="H25" s="206">
        <v>0.28967974268648672</v>
      </c>
      <c r="I25" s="206">
        <v>25.713543205407866</v>
      </c>
      <c r="J25" s="207">
        <v>1.9541652305841921</v>
      </c>
      <c r="K25" s="208" t="s">
        <v>69</v>
      </c>
      <c r="L25" s="160"/>
      <c r="M25" s="285"/>
      <c r="N25" s="160" t="s">
        <v>69</v>
      </c>
      <c r="O25" s="160">
        <v>136</v>
      </c>
      <c r="P25" s="160"/>
      <c r="Q25" s="160"/>
      <c r="R25" s="160"/>
      <c r="S25" s="160"/>
      <c r="T25" s="160"/>
      <c r="U25" s="160"/>
      <c r="V25" s="160"/>
      <c r="W25" s="160"/>
      <c r="X25" s="160"/>
      <c r="AA25" s="154"/>
      <c r="AB25" s="154"/>
      <c r="AE25" s="152"/>
      <c r="AF25" s="152"/>
      <c r="AG25" s="152"/>
      <c r="AH25" s="152"/>
    </row>
    <row r="26" spans="1:34" s="153" customFormat="1" ht="22.5" customHeight="1">
      <c r="A26" s="154"/>
      <c r="B26" s="209" t="s">
        <v>107</v>
      </c>
      <c r="C26" s="209"/>
      <c r="D26" s="210">
        <f>D25/D24-1</f>
        <v>-0.10003411261896589</v>
      </c>
      <c r="E26" s="210">
        <f t="shared" ref="E26:J26" si="0">E25/E24-1</f>
        <v>-2.6561004347746442E-2</v>
      </c>
      <c r="F26" s="210">
        <f t="shared" si="0"/>
        <v>8.2670230550804691E-2</v>
      </c>
      <c r="G26" s="210">
        <f t="shared" si="0"/>
        <v>0.20587914680465547</v>
      </c>
      <c r="H26" s="210">
        <f t="shared" si="0"/>
        <v>0.62282548696628925</v>
      </c>
      <c r="I26" s="210">
        <f t="shared" si="0"/>
        <v>0.70383650439827683</v>
      </c>
      <c r="J26" s="210">
        <f t="shared" si="0"/>
        <v>-6.1142061407471471E-2</v>
      </c>
      <c r="K26" s="211" t="str">
        <f>J20</f>
        <v>5위/(32개사)</v>
      </c>
      <c r="L26" s="160"/>
      <c r="M26" s="153" t="s">
        <v>71</v>
      </c>
      <c r="N26" s="287">
        <v>6.6176470588235295E-2</v>
      </c>
      <c r="O26" s="160">
        <v>9</v>
      </c>
      <c r="P26" s="160"/>
      <c r="Q26" s="160"/>
      <c r="R26" s="160"/>
      <c r="S26" s="160"/>
      <c r="T26" s="160"/>
      <c r="U26" s="160"/>
      <c r="V26" s="160"/>
      <c r="W26" s="160"/>
      <c r="AA26" s="154"/>
      <c r="AB26" s="154"/>
      <c r="AE26" s="152"/>
      <c r="AF26" s="152"/>
      <c r="AG26" s="152"/>
      <c r="AH26" s="152"/>
    </row>
    <row r="27" spans="1:34" s="153" customFormat="1" ht="22.5" customHeight="1">
      <c r="A27" s="154"/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60"/>
      <c r="M27" s="153" t="s">
        <v>66</v>
      </c>
      <c r="N27" s="287">
        <v>6.6176470588235295E-2</v>
      </c>
      <c r="O27" s="160">
        <v>9</v>
      </c>
      <c r="P27" s="160"/>
      <c r="Q27" s="160"/>
      <c r="R27" s="160"/>
      <c r="S27" s="160"/>
      <c r="T27" s="160"/>
      <c r="U27" s="160"/>
      <c r="V27" s="160"/>
      <c r="W27" s="160"/>
      <c r="AA27" s="154"/>
      <c r="AB27" s="154"/>
      <c r="AE27" s="152"/>
      <c r="AF27" s="152"/>
      <c r="AG27" s="152"/>
      <c r="AH27" s="152"/>
    </row>
    <row r="28" spans="1:34" s="153" customFormat="1" ht="17.25" customHeight="1">
      <c r="A28" s="154"/>
      <c r="B28" s="169" t="s">
        <v>128</v>
      </c>
      <c r="C28" s="169"/>
      <c r="D28" s="170"/>
      <c r="E28" s="170"/>
      <c r="F28" s="170"/>
      <c r="G28" s="170"/>
      <c r="H28" s="170"/>
      <c r="I28" s="170"/>
      <c r="J28" s="170"/>
      <c r="K28" s="170"/>
      <c r="L28" s="160"/>
      <c r="M28" s="153" t="s">
        <v>68</v>
      </c>
      <c r="N28" s="287">
        <v>0.17647058823529413</v>
      </c>
      <c r="O28" s="160">
        <v>24</v>
      </c>
      <c r="P28" s="160"/>
      <c r="Q28" s="160"/>
      <c r="R28" s="160"/>
      <c r="S28" s="160"/>
      <c r="T28" s="160"/>
      <c r="U28" s="160"/>
      <c r="V28" s="160"/>
      <c r="W28" s="160"/>
      <c r="AA28" s="154"/>
      <c r="AB28" s="154"/>
      <c r="AE28" s="152"/>
      <c r="AF28" s="152"/>
      <c r="AG28" s="152"/>
      <c r="AH28" s="152"/>
    </row>
    <row r="29" spans="1:34" s="153" customFormat="1" ht="22.5" customHeight="1">
      <c r="A29" s="154"/>
      <c r="B29" s="212"/>
      <c r="C29" s="212"/>
      <c r="D29" s="154"/>
      <c r="E29" s="154"/>
      <c r="F29" s="154"/>
      <c r="G29" s="154"/>
      <c r="H29" s="154"/>
      <c r="I29" s="154"/>
      <c r="J29" s="154"/>
      <c r="K29" s="154"/>
      <c r="L29" s="160"/>
      <c r="M29" s="153" t="s">
        <v>69</v>
      </c>
      <c r="N29" s="287">
        <v>0.23529411764705882</v>
      </c>
      <c r="O29" s="160">
        <v>32</v>
      </c>
      <c r="P29" s="288"/>
      <c r="Q29" s="288"/>
      <c r="R29" s="289"/>
      <c r="S29" s="290"/>
      <c r="T29" s="290"/>
      <c r="U29" s="160"/>
      <c r="V29" s="160"/>
      <c r="W29" s="160"/>
      <c r="AA29" s="154"/>
      <c r="AB29" s="154"/>
      <c r="AE29" s="152"/>
      <c r="AF29" s="152"/>
      <c r="AG29" s="152"/>
      <c r="AH29" s="152"/>
    </row>
    <row r="30" spans="1:34" s="153" customFormat="1" ht="22.5" customHeight="1" thickBot="1">
      <c r="A30" s="154"/>
      <c r="B30" s="154"/>
      <c r="C30" s="154"/>
      <c r="D30" s="154"/>
      <c r="E30" s="154"/>
      <c r="F30" s="154"/>
      <c r="G30" s="154"/>
      <c r="H30" s="214" t="s">
        <v>91</v>
      </c>
      <c r="I30" s="215" t="s">
        <v>92</v>
      </c>
      <c r="J30" s="216" t="str">
        <f>J10</f>
        <v>강인여객</v>
      </c>
      <c r="K30" s="217" t="s">
        <v>116</v>
      </c>
      <c r="L30" s="160"/>
      <c r="M30" s="153" t="s">
        <v>67</v>
      </c>
      <c r="N30" s="287">
        <v>0.27941176470588236</v>
      </c>
      <c r="O30" s="160">
        <v>38</v>
      </c>
      <c r="P30" s="160"/>
      <c r="Q30" s="160"/>
      <c r="R30" s="160"/>
      <c r="S30" s="160"/>
      <c r="T30" s="160"/>
      <c r="U30" s="160"/>
      <c r="V30" s="160"/>
      <c r="W30" s="160"/>
      <c r="AA30" s="154"/>
      <c r="AB30" s="154"/>
      <c r="AE30" s="152"/>
      <c r="AF30" s="152"/>
      <c r="AG30" s="152"/>
      <c r="AH30" s="152"/>
    </row>
    <row r="31" spans="1:34" s="153" customFormat="1" ht="22.5" customHeight="1" thickTop="1">
      <c r="A31" s="154"/>
      <c r="B31" s="154"/>
      <c r="C31" s="154"/>
      <c r="D31" s="154"/>
      <c r="E31" s="154"/>
      <c r="F31" s="154"/>
      <c r="G31" s="154"/>
      <c r="H31" s="218" t="s">
        <v>110</v>
      </c>
      <c r="I31" s="219" t="s">
        <v>67</v>
      </c>
      <c r="J31" s="220" t="s">
        <v>69</v>
      </c>
      <c r="K31" s="221"/>
      <c r="L31" s="160"/>
      <c r="M31" s="153" t="s">
        <v>70</v>
      </c>
      <c r="N31" s="287">
        <v>0.17647058823529413</v>
      </c>
      <c r="O31" s="160">
        <v>24</v>
      </c>
      <c r="P31" s="160"/>
      <c r="Q31" s="160"/>
      <c r="R31" s="160"/>
      <c r="S31" s="160"/>
      <c r="T31" s="160"/>
      <c r="U31" s="160"/>
      <c r="V31" s="160"/>
      <c r="W31" s="160"/>
      <c r="Y31" s="160"/>
      <c r="Z31" s="160"/>
      <c r="AA31" s="178"/>
      <c r="AB31" s="178"/>
      <c r="AE31" s="152"/>
      <c r="AF31" s="152"/>
      <c r="AG31" s="152"/>
      <c r="AH31" s="152"/>
    </row>
    <row r="32" spans="1:34" s="153" customFormat="1" ht="21" customHeight="1">
      <c r="A32" s="154"/>
      <c r="B32" s="154"/>
      <c r="C32" s="154"/>
      <c r="D32" s="154"/>
      <c r="E32" s="154"/>
      <c r="F32" s="154"/>
      <c r="G32" s="154"/>
      <c r="H32" s="222" t="s">
        <v>94</v>
      </c>
      <c r="I32" s="223">
        <v>2.4096385542168676E-2</v>
      </c>
      <c r="J32" s="224" t="s">
        <v>745</v>
      </c>
      <c r="K32" s="225">
        <v>4.2080085046066619E-2</v>
      </c>
      <c r="L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Y32" s="160"/>
      <c r="Z32" s="160"/>
      <c r="AA32" s="178"/>
      <c r="AB32" s="178"/>
      <c r="AE32" s="152"/>
      <c r="AF32" s="152"/>
      <c r="AG32" s="152"/>
      <c r="AH32" s="152"/>
    </row>
    <row r="33" spans="1:34" s="153" customFormat="1" ht="21" customHeight="1">
      <c r="A33" s="154"/>
      <c r="B33" s="154"/>
      <c r="C33" s="154"/>
      <c r="D33" s="154"/>
      <c r="E33" s="154"/>
      <c r="F33" s="154"/>
      <c r="G33" s="154"/>
      <c r="H33" s="226" t="s">
        <v>95</v>
      </c>
      <c r="I33" s="227">
        <v>4.0258595357037907E-2</v>
      </c>
      <c r="J33" s="228" t="s">
        <v>745</v>
      </c>
      <c r="K33" s="229">
        <v>2.5917875231197388E-2</v>
      </c>
      <c r="L33" s="154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Y33" s="160"/>
      <c r="Z33" s="160"/>
      <c r="AA33" s="178"/>
      <c r="AB33" s="178"/>
      <c r="AE33" s="152"/>
      <c r="AF33" s="152"/>
      <c r="AG33" s="152"/>
      <c r="AH33" s="152"/>
    </row>
    <row r="34" spans="1:34" s="153" customFormat="1" ht="21" customHeight="1">
      <c r="A34" s="154"/>
      <c r="B34" s="154"/>
      <c r="C34" s="154"/>
      <c r="D34" s="154"/>
      <c r="E34" s="154"/>
      <c r="F34" s="154"/>
      <c r="G34" s="154"/>
      <c r="H34" s="230" t="s">
        <v>96</v>
      </c>
      <c r="I34" s="227">
        <v>9.22715251248898E-2</v>
      </c>
      <c r="J34" s="228" t="s">
        <v>746</v>
      </c>
      <c r="K34" s="229">
        <v>8.4199063110404329E-2</v>
      </c>
      <c r="L34" s="154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Y34" s="160"/>
      <c r="Z34" s="160"/>
      <c r="AA34" s="178"/>
      <c r="AB34" s="178"/>
      <c r="AE34" s="152"/>
      <c r="AF34" s="152"/>
      <c r="AG34" s="152"/>
      <c r="AH34" s="152"/>
    </row>
    <row r="35" spans="1:34" s="153" customFormat="1" ht="21" customHeight="1">
      <c r="A35" s="154"/>
      <c r="B35" s="154"/>
      <c r="C35" s="154"/>
      <c r="D35" s="154"/>
      <c r="E35" s="154"/>
      <c r="F35" s="154"/>
      <c r="G35" s="154"/>
      <c r="H35" s="230" t="s">
        <v>99</v>
      </c>
      <c r="I35" s="227">
        <v>0.18806935057302379</v>
      </c>
      <c r="J35" s="228" t="s">
        <v>747</v>
      </c>
      <c r="K35" s="229">
        <v>4.7224767074035029E-2</v>
      </c>
      <c r="L35" s="154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Y35" s="160"/>
      <c r="Z35" s="160"/>
      <c r="AA35" s="178"/>
      <c r="AB35" s="178"/>
      <c r="AE35" s="152"/>
      <c r="AF35" s="152"/>
      <c r="AG35" s="152"/>
      <c r="AH35" s="152"/>
    </row>
    <row r="36" spans="1:34" s="153" customFormat="1" ht="21" customHeight="1">
      <c r="A36" s="154"/>
      <c r="B36" s="154"/>
      <c r="C36" s="154"/>
      <c r="D36" s="154"/>
      <c r="E36" s="154"/>
      <c r="F36" s="154"/>
      <c r="G36" s="154"/>
      <c r="H36" s="231" t="s">
        <v>97</v>
      </c>
      <c r="I36" s="227">
        <v>0.24507787246547164</v>
      </c>
      <c r="J36" s="228" t="s">
        <v>748</v>
      </c>
      <c r="K36" s="229">
        <v>3.4333892240410724E-2</v>
      </c>
      <c r="L36" s="154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Y36" s="160"/>
      <c r="Z36" s="160"/>
      <c r="AA36" s="178"/>
      <c r="AB36" s="178"/>
      <c r="AE36" s="152"/>
      <c r="AF36" s="152"/>
      <c r="AG36" s="152"/>
      <c r="AH36" s="152"/>
    </row>
    <row r="37" spans="1:34" s="153" customFormat="1" ht="21" customHeight="1">
      <c r="A37" s="154"/>
      <c r="B37" s="154"/>
      <c r="C37" s="154"/>
      <c r="D37" s="154"/>
      <c r="E37" s="154"/>
      <c r="F37" s="154"/>
      <c r="G37" s="154"/>
      <c r="H37" s="232" t="s">
        <v>98</v>
      </c>
      <c r="I37" s="233">
        <v>0.41022627093740816</v>
      </c>
      <c r="J37" s="234" t="s">
        <v>746</v>
      </c>
      <c r="K37" s="235">
        <v>-0.23375568270211403</v>
      </c>
      <c r="L37" s="154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Y37" s="160"/>
      <c r="Z37" s="160"/>
      <c r="AA37" s="178"/>
      <c r="AB37" s="178"/>
      <c r="AE37" s="152"/>
      <c r="AF37" s="152"/>
      <c r="AG37" s="152"/>
      <c r="AH37" s="152"/>
    </row>
    <row r="38" spans="1:34" s="153" customFormat="1" ht="22.5" customHeight="1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Y38" s="160"/>
      <c r="Z38" s="160"/>
      <c r="AA38" s="178"/>
      <c r="AB38" s="178"/>
      <c r="AE38" s="152"/>
      <c r="AF38" s="152"/>
      <c r="AG38" s="152"/>
      <c r="AH38" s="152"/>
    </row>
    <row r="39" spans="1:34" s="153" customFormat="1" ht="18" customHeight="1">
      <c r="A39" s="154"/>
      <c r="B39" s="169" t="s">
        <v>129</v>
      </c>
      <c r="C39" s="169"/>
      <c r="D39" s="170"/>
      <c r="E39" s="170"/>
      <c r="F39" s="170"/>
      <c r="G39" s="170"/>
      <c r="H39" s="170"/>
      <c r="I39" s="170"/>
      <c r="J39" s="170"/>
      <c r="K39" s="170"/>
      <c r="L39" s="154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Y39" s="160"/>
      <c r="Z39" s="160"/>
      <c r="AA39" s="178"/>
      <c r="AB39" s="178"/>
      <c r="AE39" s="152"/>
      <c r="AF39" s="152"/>
      <c r="AG39" s="152"/>
      <c r="AH39" s="152"/>
    </row>
    <row r="40" spans="1:34" s="153" customFormat="1" ht="30.75" customHeight="1">
      <c r="A40" s="154"/>
      <c r="B40" s="194" t="s">
        <v>62</v>
      </c>
      <c r="C40" s="194" t="s">
        <v>101</v>
      </c>
      <c r="D40" s="194" t="s">
        <v>102</v>
      </c>
      <c r="E40" s="194" t="s">
        <v>103</v>
      </c>
      <c r="F40" s="194" t="s">
        <v>104</v>
      </c>
      <c r="G40" s="194" t="s">
        <v>105</v>
      </c>
      <c r="H40" s="194" t="s">
        <v>6</v>
      </c>
      <c r="I40" s="194" t="s">
        <v>7</v>
      </c>
      <c r="J40" s="194" t="s">
        <v>106</v>
      </c>
      <c r="K40" s="194" t="s">
        <v>72</v>
      </c>
      <c r="L40" s="154"/>
      <c r="N40" s="160" t="s">
        <v>122</v>
      </c>
      <c r="O40" s="160"/>
      <c r="P40" s="160"/>
      <c r="Q40" s="160"/>
      <c r="R40" s="160"/>
      <c r="S40" s="160"/>
      <c r="T40" s="160"/>
      <c r="U40" s="160"/>
      <c r="V40" s="160"/>
      <c r="W40" s="160"/>
      <c r="Y40" s="160"/>
      <c r="Z40" s="160"/>
      <c r="AA40" s="178"/>
      <c r="AB40" s="178"/>
      <c r="AE40" s="152"/>
      <c r="AF40" s="152"/>
      <c r="AG40" s="152"/>
      <c r="AH40" s="152"/>
    </row>
    <row r="41" spans="1:34" s="153" customFormat="1" ht="22.5" customHeight="1">
      <c r="A41" s="154"/>
      <c r="B41" s="236" t="s">
        <v>117</v>
      </c>
      <c r="C41" s="196">
        <v>1</v>
      </c>
      <c r="D41" s="197">
        <v>7.2810907347990048E-2</v>
      </c>
      <c r="E41" s="197">
        <v>0.4266474047995869</v>
      </c>
      <c r="F41" s="197">
        <v>0.2357022066717534</v>
      </c>
      <c r="G41" s="198">
        <v>20.463946428571425</v>
      </c>
      <c r="H41" s="199">
        <v>4.7314697334380797</v>
      </c>
      <c r="I41" s="199">
        <v>71.066628803726573</v>
      </c>
      <c r="J41" s="200">
        <v>1.7952276952405914</v>
      </c>
      <c r="K41" s="237" t="s">
        <v>70</v>
      </c>
      <c r="L41" s="154"/>
      <c r="N41" s="160">
        <v>1</v>
      </c>
      <c r="O41" s="160"/>
      <c r="P41" s="160"/>
      <c r="Q41" s="160"/>
      <c r="R41" s="160"/>
      <c r="S41" s="160"/>
      <c r="T41" s="160"/>
      <c r="U41" s="160"/>
      <c r="V41" s="160"/>
      <c r="W41" s="160"/>
      <c r="Y41" s="160"/>
      <c r="Z41" s="160"/>
      <c r="AA41" s="178"/>
      <c r="AB41" s="178"/>
      <c r="AE41" s="152"/>
      <c r="AF41" s="152"/>
      <c r="AG41" s="152"/>
      <c r="AH41" s="152"/>
    </row>
    <row r="42" spans="1:34" s="153" customFormat="1" ht="22.5" customHeight="1">
      <c r="A42" s="154"/>
      <c r="B42" s="202" t="s">
        <v>117</v>
      </c>
      <c r="C42" s="203">
        <v>2</v>
      </c>
      <c r="D42" s="204">
        <v>4.5612249145184455E-2</v>
      </c>
      <c r="E42" s="204">
        <v>0.3515907834212339</v>
      </c>
      <c r="F42" s="204">
        <v>0.18597370028542498</v>
      </c>
      <c r="G42" s="213">
        <v>13.800365079365081</v>
      </c>
      <c r="H42" s="206">
        <v>0.31254480156757203</v>
      </c>
      <c r="I42" s="206">
        <v>19.233434487305207</v>
      </c>
      <c r="J42" s="207">
        <v>2.2061634326474495</v>
      </c>
      <c r="K42" s="208" t="s">
        <v>71</v>
      </c>
      <c r="L42" s="160"/>
      <c r="N42" s="160">
        <v>6</v>
      </c>
      <c r="O42" s="160"/>
      <c r="P42" s="160"/>
      <c r="Q42" s="160"/>
      <c r="R42" s="160"/>
      <c r="S42" s="160"/>
      <c r="T42" s="160"/>
      <c r="U42" s="160"/>
      <c r="V42" s="160"/>
      <c r="W42" s="160"/>
      <c r="Y42" s="160"/>
      <c r="Z42" s="160"/>
      <c r="AA42" s="178"/>
      <c r="AB42" s="178"/>
      <c r="AE42" s="152"/>
      <c r="AF42" s="152"/>
      <c r="AG42" s="152"/>
      <c r="AH42" s="152"/>
    </row>
    <row r="43" spans="1:34" s="153" customFormat="1" ht="22.5" customHeight="1">
      <c r="A43" s="154"/>
      <c r="B43" s="202" t="s">
        <v>117</v>
      </c>
      <c r="C43" s="203">
        <v>3</v>
      </c>
      <c r="D43" s="204">
        <v>1.6606869664515966E-2</v>
      </c>
      <c r="E43" s="204">
        <v>0.35006068204173379</v>
      </c>
      <c r="F43" s="204">
        <v>0.19419710692095968</v>
      </c>
      <c r="G43" s="213">
        <v>13.979104477611944</v>
      </c>
      <c r="H43" s="206">
        <v>0.30061263916447234</v>
      </c>
      <c r="I43" s="206">
        <v>22.524699276084959</v>
      </c>
      <c r="J43" s="207">
        <v>2.2126467791262057</v>
      </c>
      <c r="K43" s="208" t="s">
        <v>66</v>
      </c>
      <c r="L43" s="160"/>
      <c r="N43" s="160">
        <v>5</v>
      </c>
      <c r="O43" s="160"/>
      <c r="P43" s="160"/>
      <c r="Q43" s="160"/>
      <c r="R43" s="160"/>
      <c r="S43" s="160"/>
      <c r="T43" s="160"/>
      <c r="U43" s="160"/>
      <c r="V43" s="160"/>
      <c r="W43" s="160"/>
      <c r="Y43" s="160"/>
      <c r="Z43" s="160"/>
      <c r="AA43" s="178"/>
      <c r="AB43" s="178"/>
      <c r="AE43" s="152"/>
      <c r="AF43" s="152"/>
      <c r="AG43" s="152"/>
      <c r="AH43" s="152"/>
    </row>
    <row r="44" spans="1:34" s="153" customFormat="1" ht="22.5" customHeight="1">
      <c r="A44" s="154"/>
      <c r="B44" s="202" t="s">
        <v>117</v>
      </c>
      <c r="C44" s="203">
        <v>4</v>
      </c>
      <c r="D44" s="204">
        <v>1.2979885201975953E-2</v>
      </c>
      <c r="E44" s="204">
        <v>0.34658488567278761</v>
      </c>
      <c r="F44" s="204">
        <v>0.20208082896279148</v>
      </c>
      <c r="G44" s="213">
        <v>14.946246153846154</v>
      </c>
      <c r="H44" s="206">
        <v>0.29191012699083485</v>
      </c>
      <c r="I44" s="206">
        <v>24.056201792069281</v>
      </c>
      <c r="J44" s="207">
        <v>2.1459378503693789</v>
      </c>
      <c r="K44" s="208" t="s">
        <v>68</v>
      </c>
      <c r="L44" s="160"/>
      <c r="N44" s="160">
        <v>4</v>
      </c>
      <c r="O44" s="160"/>
      <c r="P44" s="160"/>
      <c r="Q44" s="160"/>
      <c r="R44" s="160"/>
      <c r="S44" s="160"/>
      <c r="T44" s="160"/>
      <c r="U44" s="160"/>
      <c r="V44" s="160"/>
      <c r="W44" s="160"/>
      <c r="Y44" s="160"/>
      <c r="Z44" s="160"/>
      <c r="AA44" s="178"/>
      <c r="AB44" s="178"/>
      <c r="AE44" s="152"/>
      <c r="AF44" s="152"/>
      <c r="AG44" s="152"/>
      <c r="AH44" s="152"/>
    </row>
    <row r="45" spans="1:34" s="153" customFormat="1" ht="22.5" customHeight="1">
      <c r="A45" s="154"/>
      <c r="B45" s="202" t="s">
        <v>117</v>
      </c>
      <c r="C45" s="203">
        <v>5</v>
      </c>
      <c r="D45" s="204">
        <v>1.260415423980253E-2</v>
      </c>
      <c r="E45" s="204">
        <v>0.34406554708833537</v>
      </c>
      <c r="F45" s="204">
        <v>0.19764719101393646</v>
      </c>
      <c r="G45" s="213">
        <v>15.205532258064515</v>
      </c>
      <c r="H45" s="206">
        <v>0.45729330065487861</v>
      </c>
      <c r="I45" s="206">
        <v>23.21391809685748</v>
      </c>
      <c r="J45" s="207">
        <v>2.0992614547503572</v>
      </c>
      <c r="K45" s="208" t="s">
        <v>66</v>
      </c>
      <c r="L45" s="160"/>
      <c r="N45" s="160">
        <v>5</v>
      </c>
      <c r="O45" s="160"/>
      <c r="P45" s="160"/>
      <c r="Q45" s="160"/>
      <c r="R45" s="160"/>
      <c r="S45" s="160"/>
      <c r="T45" s="160"/>
      <c r="U45" s="160"/>
      <c r="V45" s="160"/>
      <c r="W45" s="160"/>
      <c r="Y45" s="160"/>
      <c r="Z45" s="160"/>
      <c r="AA45" s="178"/>
      <c r="AB45" s="178"/>
      <c r="AE45" s="152"/>
      <c r="AF45" s="152"/>
      <c r="AG45" s="152"/>
      <c r="AH45" s="152"/>
    </row>
    <row r="46" spans="1:34" s="153" customFormat="1" ht="22.5" customHeight="1">
      <c r="A46" s="154"/>
      <c r="B46" s="202" t="s">
        <v>117</v>
      </c>
      <c r="C46" s="203">
        <v>6</v>
      </c>
      <c r="D46" s="204">
        <v>1.4298797324654449E-2</v>
      </c>
      <c r="E46" s="204">
        <v>0.33954774429221157</v>
      </c>
      <c r="F46" s="204">
        <v>0.18553851433016308</v>
      </c>
      <c r="G46" s="213">
        <v>16.106068965517242</v>
      </c>
      <c r="H46" s="206">
        <v>0.45297403397956842</v>
      </c>
      <c r="I46" s="206">
        <v>23.43681234921203</v>
      </c>
      <c r="J46" s="207">
        <v>2.0607631804322688</v>
      </c>
      <c r="K46" s="208" t="s">
        <v>69</v>
      </c>
      <c r="L46" s="160"/>
      <c r="N46" s="160">
        <v>3</v>
      </c>
      <c r="O46" s="160"/>
      <c r="P46" s="160"/>
      <c r="Q46" s="160"/>
      <c r="R46" s="160"/>
      <c r="S46" s="160"/>
      <c r="T46" s="160"/>
      <c r="U46" s="160"/>
      <c r="V46" s="160"/>
      <c r="W46" s="160"/>
      <c r="Y46" s="160"/>
      <c r="Z46" s="160"/>
      <c r="AA46" s="178"/>
      <c r="AB46" s="178"/>
      <c r="AE46" s="152"/>
      <c r="AF46" s="152"/>
      <c r="AG46" s="152"/>
      <c r="AH46" s="152"/>
    </row>
    <row r="47" spans="1:34" s="153" customFormat="1" ht="22.5" customHeight="1">
      <c r="A47" s="154"/>
      <c r="B47" s="202" t="s">
        <v>117</v>
      </c>
      <c r="C47" s="203">
        <v>7</v>
      </c>
      <c r="D47" s="204">
        <v>1.7341300098518437E-2</v>
      </c>
      <c r="E47" s="204">
        <v>0.34109696784726146</v>
      </c>
      <c r="F47" s="204">
        <v>0.18513354555722408</v>
      </c>
      <c r="G47" s="213">
        <v>16.808781818181817</v>
      </c>
      <c r="H47" s="206">
        <v>0.39662210196599867</v>
      </c>
      <c r="I47" s="206">
        <v>24.115227027064229</v>
      </c>
      <c r="J47" s="207">
        <v>2.0019765322839556</v>
      </c>
      <c r="K47" s="208" t="s">
        <v>68</v>
      </c>
      <c r="L47" s="160"/>
      <c r="N47" s="160">
        <v>4</v>
      </c>
      <c r="O47" s="160"/>
      <c r="P47" s="160"/>
      <c r="Q47" s="160"/>
      <c r="R47" s="160"/>
      <c r="S47" s="160"/>
      <c r="T47" s="160"/>
      <c r="U47" s="160"/>
      <c r="V47" s="160"/>
      <c r="W47" s="160"/>
      <c r="Y47" s="160"/>
      <c r="Z47" s="160"/>
      <c r="AA47" s="178"/>
      <c r="AB47" s="178"/>
      <c r="AE47" s="152"/>
      <c r="AF47" s="152"/>
      <c r="AG47" s="152"/>
      <c r="AH47" s="152"/>
    </row>
    <row r="48" spans="1:34" s="153" customFormat="1" ht="22.5" customHeight="1">
      <c r="A48" s="154"/>
      <c r="B48" s="202" t="s">
        <v>117</v>
      </c>
      <c r="C48" s="203">
        <v>8</v>
      </c>
      <c r="D48" s="204">
        <v>2.1621465324289775E-2</v>
      </c>
      <c r="E48" s="204">
        <v>0.34394807452574433</v>
      </c>
      <c r="F48" s="204">
        <v>0.17736316530750007</v>
      </c>
      <c r="G48" s="213">
        <v>17.692035087719297</v>
      </c>
      <c r="H48" s="206">
        <v>0.28967974268648672</v>
      </c>
      <c r="I48" s="206">
        <v>25.713543205407866</v>
      </c>
      <c r="J48" s="207">
        <v>1.9541652305841921</v>
      </c>
      <c r="K48" s="208" t="s">
        <v>546</v>
      </c>
      <c r="L48" s="160"/>
      <c r="N48" s="160">
        <v>3</v>
      </c>
      <c r="O48" s="160"/>
      <c r="P48" s="160"/>
      <c r="Q48" s="160"/>
      <c r="R48" s="160"/>
      <c r="S48" s="160"/>
      <c r="T48" s="160"/>
      <c r="U48" s="160"/>
      <c r="V48" s="160"/>
      <c r="W48" s="160"/>
      <c r="Y48" s="160"/>
      <c r="Z48" s="160"/>
      <c r="AA48" s="178"/>
      <c r="AB48" s="178"/>
      <c r="AE48" s="152"/>
      <c r="AF48" s="152"/>
      <c r="AG48" s="152"/>
      <c r="AH48" s="152"/>
    </row>
    <row r="49" spans="1:34" s="153" customFormat="1" ht="25.5" customHeight="1">
      <c r="A49" s="154"/>
      <c r="B49" s="209" t="s">
        <v>107</v>
      </c>
      <c r="C49" s="209"/>
      <c r="D49" s="210" cm="1">
        <f t="array" aca="1" ref="D49" ca="1">(INDIRECT(ADDRESS(ROW()-1,COLUMN()))/INDIRECT(ADDRESS(ROW()-2,COLUMN())))-1</f>
        <v>0.24681916589039465</v>
      </c>
      <c r="E49" s="210" cm="1">
        <f t="array" aca="1" ref="E49" ca="1">(INDIRECT(ADDRESS(ROW()-1,COLUMN()))/INDIRECT(ADDRESS(ROW()-2,COLUMN())))-1</f>
        <v>8.3586397629882292E-3</v>
      </c>
      <c r="F49" s="210" cm="1">
        <f t="array" aca="1" ref="F49" ca="1">(INDIRECT(ADDRESS(ROW()-1,COLUMN()))/INDIRECT(ADDRESS(ROW()-2,COLUMN())))-1</f>
        <v>-4.1971757340552918E-2</v>
      </c>
      <c r="G49" s="210" cm="1">
        <f t="array" aca="1" ref="G49" ca="1">(INDIRECT(ADDRESS(ROW()-1,COLUMN()))/INDIRECT(ADDRESS(ROW()-2,COLUMN())))-1</f>
        <v>5.2547131558461802E-2</v>
      </c>
      <c r="H49" s="210" cm="1">
        <f t="array" aca="1" ref="H49" ca="1">(INDIRECT(ADDRESS(ROW()-1,COLUMN()))/INDIRECT(ADDRESS(ROW()-2,COLUMN())))-1</f>
        <v>-0.26963287912956457</v>
      </c>
      <c r="I49" s="210" cm="1">
        <f t="array" aca="1" ref="I49" ca="1">(INDIRECT(ADDRESS(ROW()-1,COLUMN()))/INDIRECT(ADDRESS(ROW()-2,COLUMN())))-1</f>
        <v>6.6278296967715367E-2</v>
      </c>
      <c r="J49" s="210" cm="1">
        <f t="array" aca="1" ref="J49" ca="1">(INDIRECT(ADDRESS(ROW()-1,COLUMN()))/INDIRECT(ADDRESS(ROW()-2,COLUMN())))-1</f>
        <v>-2.3882049029424923E-2</v>
      </c>
      <c r="K49" s="238" t="str" cm="1">
        <f t="array" aca="1" ref="K49" ca="1">_xlfn.IFS(N49=0,"등급유지",N49&gt;0,N49&amp;"등급 상승",N49&lt;0,N49&amp;"등급 하락")</f>
        <v>-1등급 하락</v>
      </c>
      <c r="L49" s="160"/>
      <c r="M49" s="291"/>
      <c r="N49" s="160" cm="1">
        <f t="array" aca="1" ref="N49" ca="1">(INDIRECT(ADDRESS(ROW()-1,COLUMN()))-INDIRECT(ADDRESS(ROW()-2,COLUMN())))</f>
        <v>-1</v>
      </c>
      <c r="O49" s="160" t="s">
        <v>123</v>
      </c>
      <c r="P49" s="160"/>
      <c r="Q49" s="160"/>
      <c r="R49" s="160"/>
      <c r="S49" s="160"/>
      <c r="T49" s="160"/>
      <c r="U49" s="160"/>
      <c r="V49" s="160"/>
      <c r="W49" s="160"/>
      <c r="X49" s="292"/>
      <c r="Y49" s="160"/>
      <c r="Z49" s="293"/>
      <c r="AA49" s="178"/>
      <c r="AB49" s="178"/>
      <c r="AE49" s="152"/>
      <c r="AF49" s="152"/>
      <c r="AG49" s="152"/>
      <c r="AH49" s="152"/>
    </row>
    <row r="50" spans="1:34" s="153" customFormat="1" ht="25.5" customHeight="1">
      <c r="A50" s="154"/>
      <c r="B50" s="239"/>
      <c r="C50" s="239"/>
      <c r="D50" s="240"/>
      <c r="E50" s="240"/>
      <c r="F50" s="240"/>
      <c r="G50" s="240"/>
      <c r="H50" s="240"/>
      <c r="I50" s="240"/>
      <c r="J50" s="240"/>
      <c r="K50" s="240"/>
      <c r="L50" s="160"/>
      <c r="M50" s="291"/>
      <c r="P50" s="160"/>
      <c r="Q50" s="160"/>
      <c r="R50" s="160"/>
      <c r="S50" s="160"/>
      <c r="T50" s="160"/>
      <c r="U50" s="160"/>
      <c r="V50" s="160"/>
      <c r="W50" s="160"/>
      <c r="X50" s="292"/>
      <c r="Y50" s="160"/>
      <c r="Z50" s="293"/>
      <c r="AA50" s="178"/>
      <c r="AB50" s="178"/>
      <c r="AE50" s="152"/>
      <c r="AF50" s="152"/>
      <c r="AG50" s="152"/>
      <c r="AH50" s="152"/>
    </row>
    <row r="51" spans="1:34" s="153" customFormat="1" ht="18" customHeight="1">
      <c r="A51" s="154"/>
      <c r="B51" s="169" t="s">
        <v>130</v>
      </c>
      <c r="C51" s="169"/>
      <c r="D51" s="170"/>
      <c r="E51" s="170"/>
      <c r="F51" s="170"/>
      <c r="G51" s="170"/>
      <c r="H51" s="170"/>
      <c r="I51" s="170"/>
      <c r="J51" s="170"/>
      <c r="K51" s="170"/>
      <c r="L51" s="160"/>
      <c r="M51" s="291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292"/>
      <c r="Y51" s="160"/>
      <c r="Z51" s="293"/>
      <c r="AA51" s="178"/>
      <c r="AB51" s="178"/>
      <c r="AE51" s="152"/>
      <c r="AF51" s="152"/>
      <c r="AG51" s="152"/>
      <c r="AH51" s="152"/>
    </row>
    <row r="52" spans="1:34" s="153" customFormat="1" ht="21" customHeight="1">
      <c r="A52" s="154"/>
      <c r="B52" s="239"/>
      <c r="C52" s="239"/>
      <c r="D52" s="240"/>
      <c r="E52" s="240"/>
      <c r="F52" s="240"/>
      <c r="G52" s="240"/>
      <c r="H52" s="240"/>
      <c r="I52" s="240"/>
      <c r="J52" s="240"/>
      <c r="K52" s="240"/>
      <c r="L52" s="160"/>
      <c r="M52" s="291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292"/>
      <c r="Y52" s="160"/>
      <c r="Z52" s="293"/>
      <c r="AA52" s="178"/>
      <c r="AB52" s="178"/>
      <c r="AE52" s="152"/>
      <c r="AF52" s="152"/>
      <c r="AG52" s="152"/>
      <c r="AH52" s="152"/>
    </row>
    <row r="53" spans="1:34" s="153" customFormat="1" ht="25.5" customHeight="1">
      <c r="A53" s="154"/>
      <c r="B53" s="239"/>
      <c r="C53" s="239"/>
      <c r="D53" s="240"/>
      <c r="E53" s="240"/>
      <c r="F53" s="240"/>
      <c r="G53" s="240"/>
      <c r="H53" s="240"/>
      <c r="I53" s="240"/>
      <c r="J53" s="240"/>
      <c r="K53" s="240"/>
      <c r="L53" s="160"/>
      <c r="M53" s="291"/>
      <c r="N53" s="292"/>
      <c r="O53" s="160"/>
      <c r="P53" s="293"/>
      <c r="Q53" s="160"/>
      <c r="R53" s="160"/>
      <c r="S53" s="160"/>
      <c r="T53" s="160"/>
      <c r="U53" s="160"/>
      <c r="V53" s="160"/>
      <c r="W53" s="160"/>
      <c r="X53" s="160"/>
      <c r="Y53" s="160"/>
      <c r="AA53" s="241"/>
      <c r="AE53" s="152"/>
      <c r="AF53" s="152"/>
      <c r="AG53" s="152"/>
      <c r="AH53" s="152"/>
    </row>
    <row r="54" spans="1:34" s="153" customFormat="1" ht="25.5" customHeight="1">
      <c r="A54" s="154"/>
      <c r="B54" s="239"/>
      <c r="C54" s="239"/>
      <c r="D54" s="240"/>
      <c r="E54" s="154"/>
      <c r="F54" s="154"/>
      <c r="G54" s="154"/>
      <c r="H54" s="154"/>
      <c r="I54" s="154"/>
      <c r="J54" s="154"/>
      <c r="K54" s="154"/>
      <c r="L54" s="160"/>
      <c r="M54" s="291"/>
      <c r="N54" s="292"/>
      <c r="O54" s="160"/>
      <c r="P54" s="293"/>
      <c r="Q54" s="160"/>
      <c r="R54" s="160"/>
      <c r="S54" s="160"/>
      <c r="T54" s="160"/>
      <c r="U54" s="160"/>
      <c r="V54" s="160"/>
      <c r="W54" s="160"/>
      <c r="X54" s="160"/>
      <c r="Y54" s="160"/>
      <c r="AA54" s="241"/>
      <c r="AE54" s="152"/>
      <c r="AF54" s="152"/>
      <c r="AG54" s="152"/>
      <c r="AH54" s="152"/>
    </row>
    <row r="55" spans="1:34" s="153" customFormat="1" ht="25.5" customHeight="1">
      <c r="A55" s="154"/>
      <c r="B55" s="239"/>
      <c r="C55" s="239"/>
      <c r="D55" s="240"/>
      <c r="E55" s="154"/>
      <c r="F55" s="154"/>
      <c r="G55" s="154"/>
      <c r="H55" s="154"/>
      <c r="I55" s="154"/>
      <c r="J55" s="154"/>
      <c r="K55" s="154"/>
      <c r="L55" s="160"/>
      <c r="M55" s="291"/>
      <c r="N55" s="292"/>
      <c r="O55" s="160"/>
      <c r="P55" s="293"/>
      <c r="Q55" s="160"/>
      <c r="R55" s="160"/>
      <c r="S55" s="160"/>
      <c r="T55" s="160"/>
      <c r="U55" s="160"/>
      <c r="V55" s="160"/>
      <c r="W55" s="160"/>
      <c r="X55" s="160"/>
      <c r="Y55" s="160"/>
      <c r="AA55" s="241"/>
      <c r="AE55" s="152"/>
      <c r="AF55" s="152"/>
      <c r="AG55" s="152"/>
      <c r="AH55" s="152"/>
    </row>
    <row r="56" spans="1:34" s="153" customFormat="1" ht="25.5" customHeight="1">
      <c r="A56" s="154"/>
      <c r="B56" s="239"/>
      <c r="C56" s="239"/>
      <c r="D56" s="240"/>
      <c r="E56" s="154"/>
      <c r="F56" s="154"/>
      <c r="G56" s="154"/>
      <c r="H56" s="154"/>
      <c r="I56" s="154"/>
      <c r="J56" s="154"/>
      <c r="K56" s="154"/>
      <c r="L56" s="160"/>
      <c r="M56" s="291"/>
      <c r="N56" s="292"/>
      <c r="O56" s="160"/>
      <c r="P56" s="293"/>
      <c r="Q56" s="160"/>
      <c r="R56" s="160"/>
      <c r="S56" s="160"/>
      <c r="T56" s="160"/>
      <c r="U56" s="160"/>
      <c r="V56" s="160"/>
      <c r="W56" s="160"/>
      <c r="X56" s="160"/>
      <c r="Y56" s="160"/>
      <c r="AA56" s="241"/>
      <c r="AE56" s="152"/>
      <c r="AF56" s="152"/>
      <c r="AG56" s="152"/>
      <c r="AH56" s="152"/>
    </row>
    <row r="57" spans="1:34" s="153" customFormat="1" ht="25.5" customHeight="1">
      <c r="A57" s="154"/>
      <c r="B57" s="239"/>
      <c r="C57" s="239"/>
      <c r="D57" s="240"/>
      <c r="E57" s="154"/>
      <c r="F57" s="154"/>
      <c r="G57" s="154"/>
      <c r="H57" s="154"/>
      <c r="I57" s="154"/>
      <c r="J57" s="154"/>
      <c r="K57" s="154"/>
      <c r="L57" s="160"/>
      <c r="M57" s="291"/>
      <c r="N57" s="292"/>
      <c r="O57" s="160"/>
      <c r="P57" s="293"/>
      <c r="Q57" s="160"/>
      <c r="R57" s="160"/>
      <c r="S57" s="160"/>
      <c r="T57" s="160"/>
      <c r="U57" s="160"/>
      <c r="V57" s="160"/>
      <c r="W57" s="160"/>
      <c r="X57" s="160"/>
      <c r="Y57" s="160"/>
      <c r="AA57" s="241"/>
      <c r="AE57" s="152"/>
      <c r="AF57" s="152"/>
      <c r="AG57" s="152"/>
      <c r="AH57" s="152"/>
    </row>
    <row r="58" spans="1:34" s="153" customFormat="1" ht="25.5" customHeight="1">
      <c r="A58" s="154"/>
      <c r="B58" s="239"/>
      <c r="C58" s="239"/>
      <c r="D58" s="240"/>
      <c r="E58" s="154"/>
      <c r="F58" s="154"/>
      <c r="G58" s="154"/>
      <c r="H58" s="154"/>
      <c r="I58" s="154"/>
      <c r="J58" s="154"/>
      <c r="K58" s="154"/>
      <c r="L58" s="160"/>
      <c r="M58" s="291"/>
      <c r="N58" s="292"/>
      <c r="O58" s="160"/>
      <c r="P58" s="293"/>
      <c r="Q58" s="160"/>
      <c r="R58" s="160"/>
      <c r="S58" s="160"/>
      <c r="T58" s="160"/>
      <c r="U58" s="160"/>
      <c r="V58" s="160"/>
      <c r="W58" s="160"/>
      <c r="X58" s="160"/>
      <c r="Y58" s="160"/>
      <c r="AA58" s="241"/>
      <c r="AE58" s="152"/>
      <c r="AF58" s="152"/>
      <c r="AG58" s="152"/>
      <c r="AH58" s="152"/>
    </row>
    <row r="59" spans="1:34" s="153" customFormat="1" ht="25.5" customHeight="1">
      <c r="A59" s="154"/>
      <c r="B59" s="239"/>
      <c r="C59" s="239"/>
      <c r="D59" s="240"/>
      <c r="E59" s="154"/>
      <c r="F59" s="154"/>
      <c r="G59" s="154"/>
      <c r="H59" s="154"/>
      <c r="I59" s="154"/>
      <c r="J59" s="154"/>
      <c r="K59" s="154"/>
      <c r="L59" s="160"/>
      <c r="M59" s="291"/>
      <c r="N59" s="292"/>
      <c r="O59" s="160"/>
      <c r="P59" s="293"/>
      <c r="Q59" s="160"/>
      <c r="R59" s="160"/>
      <c r="S59" s="160"/>
      <c r="T59" s="160"/>
      <c r="U59" s="160"/>
      <c r="V59" s="160"/>
      <c r="W59" s="160"/>
      <c r="X59" s="160"/>
      <c r="Y59" s="160"/>
      <c r="AA59" s="241"/>
      <c r="AE59" s="152"/>
      <c r="AF59" s="152"/>
      <c r="AG59" s="152"/>
      <c r="AH59" s="152"/>
    </row>
    <row r="60" spans="1:34" s="153" customFormat="1" ht="25.5" customHeight="1">
      <c r="A60" s="154"/>
      <c r="B60" s="239"/>
      <c r="C60" s="239"/>
      <c r="D60" s="240"/>
      <c r="E60" s="240"/>
      <c r="F60" s="240"/>
      <c r="G60" s="240"/>
      <c r="H60" s="240"/>
      <c r="I60" s="240"/>
      <c r="J60" s="240"/>
      <c r="K60" s="240"/>
      <c r="L60" s="160"/>
      <c r="M60" s="291"/>
      <c r="N60" s="292"/>
      <c r="O60" s="160"/>
      <c r="P60" s="293"/>
      <c r="Q60" s="160"/>
      <c r="R60" s="160"/>
      <c r="S60" s="160"/>
      <c r="T60" s="160"/>
      <c r="U60" s="160"/>
      <c r="V60" s="160"/>
      <c r="W60" s="160"/>
      <c r="X60" s="160"/>
      <c r="Y60" s="160"/>
      <c r="AA60" s="241"/>
      <c r="AE60" s="152"/>
      <c r="AF60" s="152"/>
      <c r="AG60" s="152"/>
      <c r="AH60" s="152"/>
    </row>
    <row r="61" spans="1:34" s="153" customFormat="1" ht="25.5" customHeight="1">
      <c r="A61" s="154"/>
      <c r="B61" s="239"/>
      <c r="C61" s="239"/>
      <c r="D61" s="240"/>
      <c r="E61" s="240"/>
      <c r="F61" s="240"/>
      <c r="G61" s="240"/>
      <c r="H61" s="240"/>
      <c r="I61" s="240"/>
      <c r="J61" s="240"/>
      <c r="K61" s="240"/>
      <c r="L61" s="160"/>
      <c r="M61" s="291"/>
      <c r="N61" s="292"/>
      <c r="O61" s="160"/>
      <c r="P61" s="293"/>
      <c r="Q61" s="160"/>
      <c r="R61" s="160"/>
      <c r="S61" s="160"/>
      <c r="T61" s="160"/>
      <c r="U61" s="160"/>
      <c r="V61" s="160"/>
      <c r="W61" s="160"/>
      <c r="X61" s="160"/>
      <c r="Y61" s="160"/>
      <c r="AA61" s="241"/>
      <c r="AE61" s="152"/>
      <c r="AF61" s="152"/>
      <c r="AG61" s="152"/>
      <c r="AH61" s="152"/>
    </row>
    <row r="62" spans="1:34" s="153" customFormat="1" ht="25.5" customHeight="1" thickBot="1">
      <c r="A62" s="154"/>
      <c r="B62" s="242" t="s">
        <v>91</v>
      </c>
      <c r="C62" s="243" t="s">
        <v>121</v>
      </c>
      <c r="D62" s="243" t="s">
        <v>119</v>
      </c>
      <c r="E62" s="243" t="s">
        <v>118</v>
      </c>
      <c r="F62" s="243" t="s">
        <v>120</v>
      </c>
      <c r="G62" s="243" t="str">
        <f>IFERROR(INDEX(#REF!,MATCH(종합!$C$5&amp;5,#REF!,0),2),"")</f>
        <v/>
      </c>
      <c r="H62" s="243" t="str">
        <f>IFERROR(INDEX(#REF!,MATCH(종합!$C$5&amp;6,#REF!,0),2),"")</f>
        <v/>
      </c>
      <c r="I62" s="243" t="str">
        <f>IFERROR(INDEX(#REF!,MATCH(종합!$C$5&amp;7,#REF!,0),2),"")</f>
        <v/>
      </c>
      <c r="J62" s="243" t="str">
        <f>IFERROR(INDEX(#REF!,MATCH(종합!$C$5&amp;8,#REF!,0),2),"")</f>
        <v/>
      </c>
      <c r="K62" s="244" t="str">
        <f>IFERROR(INDEX(#REF!,MATCH(종합!$C$5&amp;9,#REF!,0),2),"")</f>
        <v/>
      </c>
      <c r="L62" s="160"/>
      <c r="M62" s="294">
        <v>1</v>
      </c>
      <c r="N62" s="295">
        <v>2</v>
      </c>
      <c r="O62" s="295">
        <v>3</v>
      </c>
      <c r="P62" s="294">
        <v>4</v>
      </c>
      <c r="Q62" s="295">
        <v>5</v>
      </c>
      <c r="R62" s="295">
        <v>6</v>
      </c>
      <c r="S62" s="294">
        <v>7</v>
      </c>
      <c r="T62" s="295">
        <v>8</v>
      </c>
      <c r="U62" s="296"/>
      <c r="V62" s="160"/>
      <c r="W62" s="160"/>
      <c r="X62" s="160"/>
      <c r="Y62" s="160"/>
      <c r="AA62" s="241"/>
      <c r="AE62" s="152"/>
      <c r="AF62" s="152"/>
      <c r="AG62" s="152"/>
      <c r="AH62" s="152"/>
    </row>
    <row r="63" spans="1:34" s="153" customFormat="1" ht="25.5" customHeight="1" thickTop="1">
      <c r="A63" s="154"/>
      <c r="B63" s="245" t="s">
        <v>110</v>
      </c>
      <c r="C63" s="246" t="s">
        <v>66</v>
      </c>
      <c r="D63" s="247" t="s">
        <v>69</v>
      </c>
      <c r="E63" s="247" t="s">
        <v>69</v>
      </c>
      <c r="F63" s="247" t="s">
        <v>67</v>
      </c>
      <c r="G63" s="247" t="str">
        <f>IFERROR(INDEX(#REF!,MATCH(종합!$C$5&amp;종합!G$62,#REF!,0),15),"")</f>
        <v/>
      </c>
      <c r="H63" s="247" t="str">
        <f>IFERROR(INDEX(#REF!,MATCH(종합!$C$5&amp;종합!H$62,#REF!,0),15),"")</f>
        <v/>
      </c>
      <c r="I63" s="247" t="str">
        <f>IFERROR(INDEX(#REF!,MATCH(종합!$C$5&amp;종합!I$62,#REF!,0),15),"")</f>
        <v/>
      </c>
      <c r="J63" s="247" t="str">
        <f>IFERROR(INDEX(#REF!,MATCH(종합!$C$5&amp;종합!J$62,#REF!,0),15),"")</f>
        <v/>
      </c>
      <c r="K63" s="247" t="str">
        <f>IFERROR(INDEX(#REF!,MATCH(종합!$C$5&amp;종합!K$62,#REF!,0),15),"")</f>
        <v/>
      </c>
      <c r="L63" s="160"/>
      <c r="M63" s="294" t="s">
        <v>121</v>
      </c>
      <c r="N63" s="294" t="s">
        <v>119</v>
      </c>
      <c r="O63" s="294" t="s">
        <v>118</v>
      </c>
      <c r="P63" s="294" t="s">
        <v>120</v>
      </c>
      <c r="Q63" s="294" t="str">
        <f t="shared" ref="Q63:U63" si="1">G62</f>
        <v/>
      </c>
      <c r="R63" s="294" t="str">
        <f t="shared" si="1"/>
        <v/>
      </c>
      <c r="S63" s="294" t="str">
        <f t="shared" si="1"/>
        <v/>
      </c>
      <c r="T63" s="294" t="str">
        <f t="shared" si="1"/>
        <v/>
      </c>
      <c r="U63" s="291" t="str">
        <f t="shared" si="1"/>
        <v/>
      </c>
      <c r="V63" s="160"/>
      <c r="W63" s="160"/>
      <c r="X63" s="160"/>
      <c r="Y63" s="160"/>
      <c r="AA63" s="241"/>
      <c r="AE63" s="152"/>
      <c r="AF63" s="152"/>
      <c r="AG63" s="152"/>
      <c r="AH63" s="152"/>
    </row>
    <row r="64" spans="1:34" s="153" customFormat="1" ht="25.5" customHeight="1">
      <c r="A64" s="154"/>
      <c r="B64" s="248" t="s">
        <v>94</v>
      </c>
      <c r="C64" s="249" t="s">
        <v>513</v>
      </c>
      <c r="D64" s="249" t="s">
        <v>512</v>
      </c>
      <c r="E64" s="249" t="s">
        <v>512</v>
      </c>
      <c r="F64" s="249" t="s">
        <v>512</v>
      </c>
      <c r="G64" s="223" t="str">
        <f>IFERROR(ROUND(SUMIFS(#REF!,#REF!,종합!$C$5,#REF!,종합!G$62)/SUMIFS(#REF!,#REF!,종합!$C$5,#REF!,종합!G$62)*100,0)&amp;"%("&amp;SUMIFS(#REF!,#REF!,종합!$C$5,#REF!,종합!G$62)&amp;"명)","")</f>
        <v/>
      </c>
      <c r="H64" s="223" t="str">
        <f>IFERROR(ROUND(SUMIFS(#REF!,#REF!,종합!$C$5,#REF!,종합!H$62)/SUMIFS(#REF!,#REF!,종합!$C$5,#REF!,종합!H$62)*100,0)&amp;"%("&amp;SUMIFS(#REF!,#REF!,종합!$C$5,#REF!,종합!H$62)&amp;"명)","")</f>
        <v/>
      </c>
      <c r="I64" s="223" t="str">
        <f>IFERROR(ROUND(SUMIFS(#REF!,#REF!,종합!$C$5,#REF!,종합!I$62)/SUMIFS(#REF!,#REF!,종합!$C$5,#REF!,종합!I$62)*100,0)&amp;"%("&amp;SUMIFS(#REF!,#REF!,종합!$C$5,#REF!,종합!I$62)&amp;"명)","")</f>
        <v/>
      </c>
      <c r="J64" s="223" t="str">
        <f>IFERROR(ROUND(SUMIFS(#REF!,#REF!,종합!$C$5,#REF!,종합!J$62)/SUMIFS(#REF!,#REF!,종합!$C$5,#REF!,종합!J$62)*100,0)&amp;"%("&amp;SUMIFS(#REF!,#REF!,종합!$C$5,#REF!,종합!J$62)&amp;"명)","")</f>
        <v/>
      </c>
      <c r="K64" s="250" t="str">
        <f>IFERROR(ROUND(SUMIFS(#REF!,#REF!,종합!$C$5,#REF!,종합!K$62)/SUMIFS(#REF!,#REF!,종합!$C$5,#REF!,종합!K$62)*100,0)&amp;"%("&amp;SUMIFS(#REF!,#REF!,종합!$C$5,#REF!,종합!K$62)&amp;"명)","")</f>
        <v/>
      </c>
      <c r="L64" s="160"/>
      <c r="M64" s="291"/>
      <c r="N64" s="292"/>
      <c r="O64" s="160"/>
      <c r="P64" s="293"/>
      <c r="Q64" s="160"/>
      <c r="R64" s="160"/>
      <c r="S64" s="160"/>
      <c r="T64" s="160"/>
      <c r="U64" s="160"/>
      <c r="V64" s="160"/>
      <c r="W64" s="160"/>
      <c r="X64" s="160"/>
      <c r="Y64" s="160"/>
      <c r="AA64" s="241"/>
      <c r="AE64" s="152"/>
      <c r="AF64" s="152"/>
      <c r="AG64" s="152"/>
      <c r="AH64" s="152"/>
    </row>
    <row r="65" spans="1:34" s="153" customFormat="1" ht="25.5" customHeight="1">
      <c r="A65" s="154"/>
      <c r="B65" s="251" t="s">
        <v>95</v>
      </c>
      <c r="C65" s="249" t="s">
        <v>513</v>
      </c>
      <c r="D65" s="249" t="s">
        <v>511</v>
      </c>
      <c r="E65" s="249" t="s">
        <v>512</v>
      </c>
      <c r="F65" s="249" t="s">
        <v>512</v>
      </c>
      <c r="G65" s="249" t="str">
        <f>IFERROR(ROUND(SUMIFS(#REF!,#REF!,종합!$C$5,#REF!,종합!G$62)/SUMIFS(#REF!,#REF!,종합!$C$5,#REF!,종합!G$62)*100,0)&amp;"%("&amp;SUMIFS(#REF!,#REF!,종합!$C$5,#REF!,종합!G$62)&amp;"명)","")</f>
        <v/>
      </c>
      <c r="H65" s="249" t="str">
        <f>IFERROR(ROUND(SUMIFS(#REF!,#REF!,종합!$C$5,#REF!,종합!H$62)/SUMIFS(#REF!,#REF!,종합!$C$5,#REF!,종합!H$62)*100,0)&amp;"%("&amp;SUMIFS(#REF!,#REF!,종합!$C$5,#REF!,종합!H$62)&amp;"명)","")</f>
        <v/>
      </c>
      <c r="I65" s="249" t="str">
        <f>IFERROR(ROUND(SUMIFS(#REF!,#REF!,종합!$C$5,#REF!,종합!I$62)/SUMIFS(#REF!,#REF!,종합!$C$5,#REF!,종합!I$62)*100,0)&amp;"%("&amp;SUMIFS(#REF!,#REF!,종합!$C$5,#REF!,종합!I$62)&amp;"명)","")</f>
        <v/>
      </c>
      <c r="J65" s="249" t="str">
        <f>IFERROR(ROUND(SUMIFS(#REF!,#REF!,종합!$C$5,#REF!,종합!J$62)/SUMIFS(#REF!,#REF!,종합!$C$5,#REF!,종합!J$62)*100,0)&amp;"%("&amp;SUMIFS(#REF!,#REF!,종합!$C$5,#REF!,종합!J$62)&amp;"명)","")</f>
        <v/>
      </c>
      <c r="K65" s="252" t="str">
        <f>IFERROR(ROUND(SUMIFS(#REF!,#REF!,종합!$C$5,#REF!,종합!K$62)/SUMIFS(#REF!,#REF!,종합!$C$5,#REF!,종합!K$62)*100,0)&amp;"%("&amp;SUMIFS(#REF!,#REF!,종합!$C$5,#REF!,종합!K$62)&amp;"명)","")</f>
        <v/>
      </c>
      <c r="L65" s="160"/>
      <c r="M65" s="297">
        <v>0.25</v>
      </c>
      <c r="N65" s="297">
        <v>0</v>
      </c>
      <c r="O65" s="297">
        <v>0</v>
      </c>
      <c r="P65" s="297">
        <v>0</v>
      </c>
      <c r="Q65" s="297"/>
      <c r="R65" s="297"/>
      <c r="S65" s="297"/>
      <c r="T65" s="297"/>
      <c r="U65" s="160"/>
      <c r="V65" s="160"/>
      <c r="W65" s="160"/>
      <c r="X65" s="160"/>
      <c r="Y65" s="160"/>
      <c r="AA65" s="241"/>
      <c r="AE65" s="152"/>
      <c r="AF65" s="152"/>
      <c r="AG65" s="152"/>
      <c r="AH65" s="152"/>
    </row>
    <row r="66" spans="1:34" s="153" customFormat="1" ht="25.5" customHeight="1">
      <c r="A66" s="154"/>
      <c r="B66" s="253" t="s">
        <v>96</v>
      </c>
      <c r="C66" s="249" t="s">
        <v>513</v>
      </c>
      <c r="D66" s="249" t="s">
        <v>514</v>
      </c>
      <c r="E66" s="249" t="s">
        <v>547</v>
      </c>
      <c r="F66" s="249" t="s">
        <v>512</v>
      </c>
      <c r="G66" s="249" t="str">
        <f>IFERROR(ROUND(SUMIFS(#REF!,#REF!,종합!$C$5,#REF!,종합!G$62)/SUMIFS(#REF!,#REF!,종합!$C$5,#REF!,종합!G$62)*100,0)&amp;"%("&amp;SUMIFS(#REF!,#REF!,종합!$C$5,#REF!,종합!G$62)&amp;"명)","")</f>
        <v/>
      </c>
      <c r="H66" s="249" t="str">
        <f>IFERROR(ROUND(SUMIFS(#REF!,#REF!,종합!$C$5,#REF!,종합!H$62)/SUMIFS(#REF!,#REF!,종합!$C$5,#REF!,종합!H$62)*100,0)&amp;"%("&amp;SUMIFS(#REF!,#REF!,종합!$C$5,#REF!,종합!H$62)&amp;"명)","")</f>
        <v/>
      </c>
      <c r="I66" s="249" t="str">
        <f>IFERROR(ROUND(SUMIFS(#REF!,#REF!,종합!$C$5,#REF!,종합!I$62)/SUMIFS(#REF!,#REF!,종합!$C$5,#REF!,종합!I$62)*100,0)&amp;"%("&amp;SUMIFS(#REF!,#REF!,종합!$C$5,#REF!,종합!I$62)&amp;"명)","")</f>
        <v/>
      </c>
      <c r="J66" s="249" t="str">
        <f>IFERROR(ROUND(SUMIFS(#REF!,#REF!,종합!$C$5,#REF!,종합!J$62)/SUMIFS(#REF!,#REF!,종합!$C$5,#REF!,종합!J$62)*100,0)&amp;"%("&amp;SUMIFS(#REF!,#REF!,종합!$C$5,#REF!,종합!J$62)&amp;"명)","")</f>
        <v/>
      </c>
      <c r="K66" s="252" t="str">
        <f>IFERROR(ROUND(SUMIFS(#REF!,#REF!,종합!$C$5,#REF!,종합!K$62)/SUMIFS(#REF!,#REF!,종합!$C$5,#REF!,종합!K$62)*100,0)&amp;"%("&amp;SUMIFS(#REF!,#REF!,종합!$C$5,#REF!,종합!K$62)&amp;"명)","")</f>
        <v/>
      </c>
      <c r="L66" s="160"/>
      <c r="M66" s="297">
        <v>0.25</v>
      </c>
      <c r="N66" s="297">
        <v>6.25E-2</v>
      </c>
      <c r="O66" s="297">
        <v>0</v>
      </c>
      <c r="P66" s="297">
        <v>0</v>
      </c>
      <c r="Q66" s="297"/>
      <c r="R66" s="297"/>
      <c r="S66" s="297"/>
      <c r="T66" s="297"/>
      <c r="U66" s="160"/>
      <c r="V66" s="160"/>
      <c r="W66" s="160"/>
      <c r="X66" s="160"/>
      <c r="Y66" s="160"/>
      <c r="AA66" s="241"/>
      <c r="AE66" s="152"/>
      <c r="AF66" s="152"/>
      <c r="AG66" s="152"/>
      <c r="AH66" s="152"/>
    </row>
    <row r="67" spans="1:34" s="153" customFormat="1" ht="25.5" customHeight="1">
      <c r="A67" s="154"/>
      <c r="B67" s="253" t="s">
        <v>99</v>
      </c>
      <c r="C67" s="249" t="s">
        <v>513</v>
      </c>
      <c r="D67" s="249" t="s">
        <v>514</v>
      </c>
      <c r="E67" s="249" t="s">
        <v>548</v>
      </c>
      <c r="F67" s="249" t="s">
        <v>515</v>
      </c>
      <c r="G67" s="249" t="str">
        <f>IFERROR(ROUND(SUMIFS(#REF!,#REF!,종합!$C$5,#REF!,종합!G$62)/SUMIFS(#REF!,#REF!,종합!$C$5,#REF!,종합!G$62)*100,0)&amp;"%("&amp;SUMIFS(#REF!,#REF!,종합!$C$5,#REF!,종합!G$62)&amp;"명)","")</f>
        <v/>
      </c>
      <c r="H67" s="249" t="str">
        <f>IFERROR(ROUND(SUMIFS(#REF!,#REF!,종합!$C$5,#REF!,종합!H$62)/SUMIFS(#REF!,#REF!,종합!$C$5,#REF!,종합!H$62)*100,0)&amp;"%("&amp;SUMIFS(#REF!,#REF!,종합!$C$5,#REF!,종합!H$62)&amp;"명)","")</f>
        <v/>
      </c>
      <c r="I67" s="249" t="str">
        <f>IFERROR(ROUND(SUMIFS(#REF!,#REF!,종합!$C$5,#REF!,종합!I$62)/SUMIFS(#REF!,#REF!,종합!$C$5,#REF!,종합!I$62)*100,0)&amp;"%("&amp;SUMIFS(#REF!,#REF!,종합!$C$5,#REF!,종합!I$62)&amp;"명)","")</f>
        <v/>
      </c>
      <c r="J67" s="249" t="str">
        <f>IFERROR(ROUND(SUMIFS(#REF!,#REF!,종합!$C$5,#REF!,종합!J$62)/SUMIFS(#REF!,#REF!,종합!$C$5,#REF!,종합!J$62)*100,0)&amp;"%("&amp;SUMIFS(#REF!,#REF!,종합!$C$5,#REF!,종합!J$62)&amp;"명)","")</f>
        <v/>
      </c>
      <c r="K67" s="252" t="str">
        <f>IFERROR(ROUND(SUMIFS(#REF!,#REF!,종합!$C$5,#REF!,종합!K$62)/SUMIFS(#REF!,#REF!,종합!$C$5,#REF!,종합!K$62)*100,0)&amp;"%("&amp;SUMIFS(#REF!,#REF!,종합!$C$5,#REF!,종합!K$62)&amp;"명)","")</f>
        <v/>
      </c>
      <c r="L67" s="160"/>
      <c r="M67" s="297">
        <v>0.25</v>
      </c>
      <c r="N67" s="297">
        <v>0.3125</v>
      </c>
      <c r="O67" s="297">
        <v>0.2608695652173913</v>
      </c>
      <c r="P67" s="297">
        <v>0</v>
      </c>
      <c r="Q67" s="297"/>
      <c r="R67" s="297"/>
      <c r="S67" s="297"/>
      <c r="T67" s="297"/>
      <c r="U67" s="160"/>
      <c r="V67" s="160"/>
      <c r="W67" s="160"/>
      <c r="X67" s="160"/>
      <c r="Y67" s="160"/>
      <c r="AA67" s="241"/>
      <c r="AE67" s="152"/>
      <c r="AF67" s="152"/>
      <c r="AG67" s="152"/>
      <c r="AH67" s="152"/>
    </row>
    <row r="68" spans="1:34" s="153" customFormat="1" ht="25.5" customHeight="1">
      <c r="A68" s="154"/>
      <c r="B68" s="254" t="s">
        <v>97</v>
      </c>
      <c r="C68" s="249" t="s">
        <v>512</v>
      </c>
      <c r="D68" s="249" t="s">
        <v>549</v>
      </c>
      <c r="E68" s="249" t="s">
        <v>550</v>
      </c>
      <c r="F68" s="249" t="s">
        <v>551</v>
      </c>
      <c r="G68" s="249" t="str">
        <f>IFERROR(ROUND(SUMIFS(#REF!,#REF!,종합!$C$5,#REF!,종합!G$62)/SUMIFS(#REF!,#REF!,종합!$C$5,#REF!,종합!G$62)*100,0)&amp;"%("&amp;SUMIFS(#REF!,#REF!,종합!$C$5,#REF!,종합!G$62)&amp;"명)","")</f>
        <v/>
      </c>
      <c r="H68" s="249" t="str">
        <f>IFERROR(ROUND(SUMIFS(#REF!,#REF!,종합!$C$5,#REF!,종합!H$62)/SUMIFS(#REF!,#REF!,종합!$C$5,#REF!,종합!H$62)*100,0)&amp;"%("&amp;SUMIFS(#REF!,#REF!,종합!$C$5,#REF!,종합!H$62)&amp;"명)","")</f>
        <v/>
      </c>
      <c r="I68" s="249" t="str">
        <f>IFERROR(ROUND(SUMIFS(#REF!,#REF!,종합!$C$5,#REF!,종합!I$62)/SUMIFS(#REF!,#REF!,종합!$C$5,#REF!,종합!I$62)*100,0)&amp;"%("&amp;SUMIFS(#REF!,#REF!,종합!$C$5,#REF!,종합!I$62)&amp;"명)","")</f>
        <v/>
      </c>
      <c r="J68" s="249" t="str">
        <f>IFERROR(ROUND(SUMIFS(#REF!,#REF!,종합!$C$5,#REF!,종합!J$62)/SUMIFS(#REF!,#REF!,종합!$C$5,#REF!,종합!J$62)*100,0)&amp;"%("&amp;SUMIFS(#REF!,#REF!,종합!$C$5,#REF!,종합!J$62)&amp;"명)","")</f>
        <v/>
      </c>
      <c r="K68" s="252" t="str">
        <f>IFERROR(ROUND(SUMIFS(#REF!,#REF!,종합!$C$5,#REF!,종합!K$62)/SUMIFS(#REF!,#REF!,종합!$C$5,#REF!,종합!K$62)*100,0)&amp;"%("&amp;SUMIFS(#REF!,#REF!,종합!$C$5,#REF!,종합!K$62)&amp;"명)","")</f>
        <v/>
      </c>
      <c r="L68" s="160"/>
      <c r="M68" s="297">
        <v>0.25</v>
      </c>
      <c r="N68" s="297">
        <v>0.3125</v>
      </c>
      <c r="O68" s="297">
        <v>0.43478260869565216</v>
      </c>
      <c r="P68" s="297">
        <v>0.25</v>
      </c>
      <c r="Q68" s="297"/>
      <c r="R68" s="297"/>
      <c r="S68" s="297"/>
      <c r="T68" s="297"/>
      <c r="U68" s="160"/>
      <c r="V68" s="160"/>
      <c r="W68" s="160"/>
      <c r="X68" s="160"/>
      <c r="Y68" s="160"/>
      <c r="AA68" s="241"/>
      <c r="AE68" s="152"/>
      <c r="AF68" s="152"/>
      <c r="AG68" s="152"/>
      <c r="AH68" s="152"/>
    </row>
    <row r="69" spans="1:34" s="153" customFormat="1" ht="25.5" customHeight="1">
      <c r="A69" s="154"/>
      <c r="B69" s="255" t="s">
        <v>98</v>
      </c>
      <c r="C69" s="256" t="s">
        <v>512</v>
      </c>
      <c r="D69" s="256" t="s">
        <v>511</v>
      </c>
      <c r="E69" s="256" t="s">
        <v>512</v>
      </c>
      <c r="F69" s="256" t="s">
        <v>551</v>
      </c>
      <c r="G69" s="256" t="str">
        <f>IFERROR(ROUND(SUMIFS(#REF!,#REF!,종합!$C$5,#REF!,종합!G$62)/SUMIFS(#REF!,#REF!,종합!$C$5,#REF!,종합!G$62)*100,0)&amp;"%("&amp;SUMIFS(#REF!,#REF!,종합!$C$5,#REF!,종합!G$62)&amp;"명)","")</f>
        <v/>
      </c>
      <c r="H69" s="256" t="str">
        <f>IFERROR(ROUND(SUMIFS(#REF!,#REF!,종합!$C$5,#REF!,종합!H$62)/SUMIFS(#REF!,#REF!,종합!$C$5,#REF!,종합!H$62)*100,0)&amp;"%("&amp;SUMIFS(#REF!,#REF!,종합!$C$5,#REF!,종합!H$62)&amp;"명)","")</f>
        <v/>
      </c>
      <c r="I69" s="256" t="str">
        <f>IFERROR(ROUND(SUMIFS(#REF!,#REF!,종합!$C$5,#REF!,종합!I$62)/SUMIFS(#REF!,#REF!,종합!$C$5,#REF!,종합!I$62)*100,0)&amp;"%("&amp;SUMIFS(#REF!,#REF!,종합!$C$5,#REF!,종합!I$62)&amp;"명)","")</f>
        <v/>
      </c>
      <c r="J69" s="256" t="str">
        <f>IFERROR(ROUND(SUMIFS(#REF!,#REF!,종합!$C$5,#REF!,종합!J$62)/SUMIFS(#REF!,#REF!,종합!$C$5,#REF!,종합!J$62)*100,0)&amp;"%("&amp;SUMIFS(#REF!,#REF!,종합!$C$5,#REF!,종합!J$62)&amp;"명)","")</f>
        <v/>
      </c>
      <c r="K69" s="257" t="str">
        <f>IFERROR(ROUND(SUMIFS(#REF!,#REF!,종합!$C$5,#REF!,종합!K$62)/SUMIFS(#REF!,#REF!,종합!$C$5,#REF!,종합!K$62)*100,0)&amp;"%("&amp;SUMIFS(#REF!,#REF!,종합!$C$5,#REF!,종합!K$62)&amp;"명)","")</f>
        <v/>
      </c>
      <c r="L69" s="160"/>
      <c r="M69" s="297">
        <v>0</v>
      </c>
      <c r="N69" s="297">
        <v>0.25</v>
      </c>
      <c r="O69" s="297">
        <v>0.30434782608695654</v>
      </c>
      <c r="P69" s="297">
        <v>0.375</v>
      </c>
      <c r="Q69" s="297"/>
      <c r="R69" s="297"/>
      <c r="S69" s="297"/>
      <c r="T69" s="297"/>
      <c r="U69" s="160"/>
      <c r="V69" s="160"/>
      <c r="W69" s="160"/>
      <c r="X69" s="160"/>
      <c r="Y69" s="160"/>
      <c r="AA69" s="241"/>
      <c r="AE69" s="152"/>
      <c r="AF69" s="152"/>
      <c r="AG69" s="152"/>
      <c r="AH69" s="152"/>
    </row>
    <row r="70" spans="1:34" s="153" customFormat="1" ht="15.75" customHeight="1">
      <c r="A70" s="154"/>
      <c r="B70" s="239"/>
      <c r="C70" s="239"/>
      <c r="D70" s="240"/>
      <c r="E70" s="240"/>
      <c r="F70" s="240"/>
      <c r="G70" s="240"/>
      <c r="H70" s="240"/>
      <c r="I70" s="240"/>
      <c r="J70" s="240"/>
      <c r="K70" s="240"/>
      <c r="L70" s="160"/>
      <c r="M70" s="297">
        <v>0</v>
      </c>
      <c r="N70" s="297">
        <v>6.25E-2</v>
      </c>
      <c r="O70" s="297">
        <v>0</v>
      </c>
      <c r="P70" s="297">
        <v>0.375</v>
      </c>
      <c r="Q70" s="297"/>
      <c r="R70" s="297"/>
      <c r="S70" s="297"/>
      <c r="T70" s="297"/>
      <c r="U70" s="160"/>
      <c r="V70" s="160"/>
      <c r="W70" s="160"/>
      <c r="X70" s="160"/>
      <c r="Y70" s="160"/>
      <c r="AA70" s="241"/>
      <c r="AE70" s="152"/>
      <c r="AF70" s="152"/>
      <c r="AG70" s="152"/>
      <c r="AH70" s="152"/>
    </row>
    <row r="71" spans="1:34" s="153" customFormat="1" ht="17.25" customHeight="1">
      <c r="A71" s="154"/>
      <c r="B71" s="169" t="s">
        <v>131</v>
      </c>
      <c r="C71" s="169"/>
      <c r="D71" s="170"/>
      <c r="E71" s="170"/>
      <c r="F71" s="170"/>
      <c r="G71" s="170"/>
      <c r="H71" s="170"/>
      <c r="I71" s="170"/>
      <c r="J71" s="170"/>
      <c r="K71" s="170"/>
      <c r="L71" s="160"/>
      <c r="M71" s="291"/>
      <c r="N71" s="292"/>
      <c r="O71" s="160"/>
      <c r="P71" s="293"/>
      <c r="Q71" s="160"/>
      <c r="R71" s="160"/>
      <c r="S71" s="160"/>
      <c r="T71" s="160"/>
      <c r="U71" s="160"/>
      <c r="V71" s="160"/>
      <c r="W71" s="160"/>
      <c r="X71" s="160"/>
      <c r="Y71" s="160"/>
      <c r="AA71" s="241"/>
      <c r="AE71" s="152"/>
      <c r="AF71" s="152"/>
      <c r="AG71" s="152"/>
      <c r="AH71" s="152"/>
    </row>
    <row r="72" spans="1:34" s="153" customFormat="1" ht="30.75" customHeight="1">
      <c r="A72" s="154"/>
      <c r="B72" s="194" t="s">
        <v>75</v>
      </c>
      <c r="C72" s="194" t="s">
        <v>101</v>
      </c>
      <c r="D72" s="194" t="s">
        <v>102</v>
      </c>
      <c r="E72" s="194" t="s">
        <v>103</v>
      </c>
      <c r="F72" s="194" t="s">
        <v>104</v>
      </c>
      <c r="G72" s="194" t="s">
        <v>105</v>
      </c>
      <c r="H72" s="194" t="s">
        <v>6</v>
      </c>
      <c r="I72" s="194" t="s">
        <v>7</v>
      </c>
      <c r="J72" s="194" t="s">
        <v>106</v>
      </c>
      <c r="K72" s="194" t="s">
        <v>109</v>
      </c>
      <c r="L72" s="160"/>
      <c r="M72" s="291"/>
      <c r="N72" s="292"/>
      <c r="O72" s="160"/>
      <c r="P72" s="293"/>
      <c r="Q72" s="160"/>
      <c r="R72" s="160"/>
      <c r="S72" s="160"/>
      <c r="T72" s="160"/>
      <c r="U72" s="160"/>
      <c r="V72" s="160"/>
      <c r="W72" s="160"/>
      <c r="X72" s="160"/>
      <c r="Y72" s="160"/>
      <c r="AA72" s="241"/>
      <c r="AE72" s="152"/>
      <c r="AF72" s="152"/>
      <c r="AG72" s="152"/>
      <c r="AH72" s="152"/>
    </row>
    <row r="73" spans="1:34" s="153" customFormat="1" ht="27" customHeight="1">
      <c r="A73" s="154"/>
      <c r="B73" s="258" t="s">
        <v>121</v>
      </c>
      <c r="C73" s="259">
        <v>1</v>
      </c>
      <c r="D73" s="260">
        <v>6.4190239701056001E-2</v>
      </c>
      <c r="E73" s="260">
        <v>0.40810322205664806</v>
      </c>
      <c r="F73" s="260">
        <v>0.25221904618407442</v>
      </c>
      <c r="G73" s="261">
        <v>20.867333333333335</v>
      </c>
      <c r="H73" s="262">
        <v>2.4259059927598128</v>
      </c>
      <c r="I73" s="262">
        <v>54.292296574554236</v>
      </c>
      <c r="J73" s="263">
        <v>2.2015591499802447</v>
      </c>
      <c r="K73" s="208"/>
      <c r="L73" s="160"/>
      <c r="M73" s="291"/>
      <c r="N73" s="292"/>
      <c r="O73" s="160"/>
      <c r="P73" s="293"/>
      <c r="Q73" s="160"/>
      <c r="R73" s="160"/>
      <c r="S73" s="160"/>
      <c r="T73" s="160"/>
      <c r="U73" s="160"/>
      <c r="V73" s="160"/>
      <c r="W73" s="160"/>
      <c r="X73" s="160"/>
      <c r="Y73" s="160"/>
      <c r="AA73" s="241"/>
      <c r="AE73" s="152"/>
      <c r="AF73" s="152"/>
      <c r="AG73" s="152"/>
      <c r="AH73" s="152"/>
    </row>
    <row r="74" spans="1:34" s="153" customFormat="1" ht="20.25" customHeight="1">
      <c r="A74" s="154"/>
      <c r="B74" s="258" t="s">
        <v>121</v>
      </c>
      <c r="C74" s="259">
        <v>2</v>
      </c>
      <c r="D74" s="260">
        <v>4.5612544013041968E-2</v>
      </c>
      <c r="E74" s="260">
        <v>0.30696222593898947</v>
      </c>
      <c r="F74" s="260">
        <v>0.2176852217277587</v>
      </c>
      <c r="G74" s="261">
        <v>14.316800000000001</v>
      </c>
      <c r="H74" s="262">
        <v>0.105583728475361</v>
      </c>
      <c r="I74" s="262">
        <v>11.30964168476463</v>
      </c>
      <c r="J74" s="263">
        <v>2.7444673642237127</v>
      </c>
      <c r="K74" s="208"/>
      <c r="L74" s="160"/>
      <c r="M74" s="291"/>
      <c r="N74" s="292"/>
      <c r="O74" s="160"/>
      <c r="P74" s="293"/>
      <c r="Q74" s="160"/>
      <c r="R74" s="160"/>
      <c r="S74" s="160"/>
      <c r="T74" s="160"/>
      <c r="U74" s="160"/>
      <c r="V74" s="160"/>
      <c r="W74" s="160"/>
      <c r="X74" s="160"/>
      <c r="Y74" s="160"/>
      <c r="AA74" s="241"/>
      <c r="AE74" s="152"/>
      <c r="AF74" s="152"/>
      <c r="AG74" s="152"/>
      <c r="AH74" s="152"/>
    </row>
    <row r="75" spans="1:34" s="153" customFormat="1" ht="20.25" customHeight="1">
      <c r="A75" s="154"/>
      <c r="B75" s="258" t="s">
        <v>121</v>
      </c>
      <c r="C75" s="259">
        <v>3</v>
      </c>
      <c r="D75" s="260">
        <v>2.1054412463848021E-2</v>
      </c>
      <c r="E75" s="260">
        <v>0.30447878620311813</v>
      </c>
      <c r="F75" s="260">
        <v>0.23146530508707552</v>
      </c>
      <c r="G75" s="261">
        <v>14.288166666666667</v>
      </c>
      <c r="H75" s="262">
        <v>0.14164199774992933</v>
      </c>
      <c r="I75" s="262">
        <v>13.226816216850141</v>
      </c>
      <c r="J75" s="263">
        <v>2.8707557824502987</v>
      </c>
      <c r="K75" s="208"/>
      <c r="L75" s="160"/>
      <c r="M75" s="291"/>
      <c r="N75" s="292"/>
      <c r="O75" s="160"/>
      <c r="P75" s="293"/>
      <c r="Q75" s="160"/>
      <c r="R75" s="160"/>
      <c r="S75" s="160"/>
      <c r="T75" s="160"/>
      <c r="U75" s="160"/>
      <c r="V75" s="160"/>
      <c r="W75" s="160"/>
      <c r="X75" s="160"/>
      <c r="Y75" s="160"/>
      <c r="AA75" s="241"/>
      <c r="AE75" s="152"/>
      <c r="AF75" s="152"/>
      <c r="AG75" s="152"/>
      <c r="AH75" s="152"/>
    </row>
    <row r="76" spans="1:34" s="153" customFormat="1" ht="20.25" customHeight="1">
      <c r="A76" s="154"/>
      <c r="B76" s="258" t="s">
        <v>121</v>
      </c>
      <c r="C76" s="259">
        <v>4</v>
      </c>
      <c r="D76" s="260">
        <v>1.6635683785544406E-2</v>
      </c>
      <c r="E76" s="260">
        <v>0.30052090951970672</v>
      </c>
      <c r="F76" s="260">
        <v>0.24382442253232797</v>
      </c>
      <c r="G76" s="261">
        <v>15.133166666666668</v>
      </c>
      <c r="H76" s="262">
        <v>0.15353645637858679</v>
      </c>
      <c r="I76" s="262">
        <v>13.711658534921016</v>
      </c>
      <c r="J76" s="263">
        <v>2.8350825382617098</v>
      </c>
      <c r="K76" s="208"/>
      <c r="L76" s="160"/>
      <c r="M76" s="291"/>
      <c r="N76" s="292"/>
      <c r="O76" s="160"/>
      <c r="P76" s="293"/>
      <c r="Q76" s="160"/>
      <c r="R76" s="160"/>
      <c r="S76" s="160"/>
      <c r="T76" s="160"/>
      <c r="U76" s="160"/>
      <c r="V76" s="160"/>
      <c r="W76" s="160"/>
      <c r="X76" s="160"/>
      <c r="Y76" s="160"/>
      <c r="AA76" s="241"/>
      <c r="AE76" s="152"/>
      <c r="AF76" s="152"/>
      <c r="AG76" s="152"/>
      <c r="AH76" s="152"/>
    </row>
    <row r="77" spans="1:34" s="153" customFormat="1" ht="20.25" customHeight="1">
      <c r="A77" s="154"/>
      <c r="B77" s="258" t="s">
        <v>121</v>
      </c>
      <c r="C77" s="259">
        <v>5</v>
      </c>
      <c r="D77" s="260">
        <v>9.5552830133684794E-3</v>
      </c>
      <c r="E77" s="260">
        <v>0.30237556485036571</v>
      </c>
      <c r="F77" s="260">
        <v>0.25387941864046298</v>
      </c>
      <c r="G77" s="261">
        <v>15.38475</v>
      </c>
      <c r="H77" s="262">
        <v>0.19179074358902942</v>
      </c>
      <c r="I77" s="262">
        <v>14.347092639824112</v>
      </c>
      <c r="J77" s="263">
        <v>2.6544384419999019</v>
      </c>
      <c r="K77" s="208"/>
      <c r="L77" s="160"/>
      <c r="M77" s="291"/>
      <c r="N77" s="292"/>
      <c r="O77" s="160"/>
      <c r="P77" s="293"/>
      <c r="Q77" s="160"/>
      <c r="R77" s="160"/>
      <c r="S77" s="160"/>
      <c r="T77" s="160"/>
      <c r="U77" s="160"/>
      <c r="V77" s="160"/>
      <c r="W77" s="160"/>
      <c r="X77" s="160"/>
      <c r="Y77" s="160"/>
      <c r="AA77" s="241"/>
      <c r="AE77" s="152"/>
      <c r="AF77" s="152"/>
      <c r="AG77" s="152"/>
      <c r="AH77" s="152"/>
    </row>
    <row r="78" spans="1:34" s="153" customFormat="1" ht="20.25" customHeight="1">
      <c r="A78" s="154"/>
      <c r="B78" s="258" t="s">
        <v>121</v>
      </c>
      <c r="C78" s="259">
        <v>6</v>
      </c>
      <c r="D78" s="260">
        <v>2.052100387007269E-2</v>
      </c>
      <c r="E78" s="260">
        <v>0.29803680054464193</v>
      </c>
      <c r="F78" s="260">
        <v>0.23640962519820879</v>
      </c>
      <c r="G78" s="261">
        <v>16.465499999999999</v>
      </c>
      <c r="H78" s="262">
        <v>0.13219326337842094</v>
      </c>
      <c r="I78" s="262">
        <v>13.808187238345969</v>
      </c>
      <c r="J78" s="263">
        <v>2.6988782780838174</v>
      </c>
      <c r="K78" s="208"/>
      <c r="L78" s="160"/>
      <c r="M78" s="291"/>
      <c r="N78" s="292"/>
      <c r="O78" s="160"/>
      <c r="P78" s="293"/>
      <c r="Q78" s="160"/>
      <c r="R78" s="160"/>
      <c r="S78" s="160"/>
      <c r="T78" s="160"/>
      <c r="U78" s="160"/>
      <c r="V78" s="160"/>
      <c r="W78" s="160"/>
      <c r="X78" s="160"/>
      <c r="Y78" s="160"/>
      <c r="AA78" s="241"/>
      <c r="AE78" s="152"/>
      <c r="AF78" s="152"/>
      <c r="AG78" s="152"/>
      <c r="AH78" s="152"/>
    </row>
    <row r="79" spans="1:34" s="153" customFormat="1" ht="20.25" customHeight="1">
      <c r="A79" s="154"/>
      <c r="B79" s="258" t="s">
        <v>121</v>
      </c>
      <c r="C79" s="259">
        <v>7</v>
      </c>
      <c r="D79" s="260">
        <v>2.2593298282424078E-2</v>
      </c>
      <c r="E79" s="260">
        <v>0.3007625233661213</v>
      </c>
      <c r="F79" s="260">
        <v>0.22566476570643715</v>
      </c>
      <c r="G79" s="261">
        <v>17.117000000000001</v>
      </c>
      <c r="H79" s="262">
        <v>0.10842751505414398</v>
      </c>
      <c r="I79" s="262">
        <v>15.358305726106769</v>
      </c>
      <c r="J79" s="263">
        <v>2.6240961910030114</v>
      </c>
      <c r="K79" s="208"/>
      <c r="L79" s="160"/>
      <c r="M79" s="291"/>
      <c r="N79" s="292"/>
      <c r="O79" s="160"/>
      <c r="P79" s="293"/>
      <c r="Q79" s="160"/>
      <c r="R79" s="160"/>
      <c r="S79" s="160"/>
      <c r="T79" s="160"/>
      <c r="U79" s="160"/>
      <c r="V79" s="160"/>
      <c r="W79" s="160"/>
      <c r="X79" s="160"/>
      <c r="Y79" s="160"/>
      <c r="AA79" s="241"/>
      <c r="AE79" s="152"/>
      <c r="AF79" s="152"/>
      <c r="AG79" s="152"/>
      <c r="AH79" s="152"/>
    </row>
    <row r="80" spans="1:34" s="153" customFormat="1" ht="20.25" customHeight="1">
      <c r="A80" s="154"/>
      <c r="B80" s="258" t="s">
        <v>121</v>
      </c>
      <c r="C80" s="259">
        <v>8</v>
      </c>
      <c r="D80" s="260">
        <v>2.8296590084271375E-2</v>
      </c>
      <c r="E80" s="260">
        <v>0.30335368380569078</v>
      </c>
      <c r="F80" s="260">
        <v>0.21044100997689943</v>
      </c>
      <c r="G80" s="261">
        <v>18.149000000000001</v>
      </c>
      <c r="H80" s="262">
        <v>0.1088487982639135</v>
      </c>
      <c r="I80" s="262">
        <v>16.73679855210365</v>
      </c>
      <c r="J80" s="263">
        <v>2.5312562525953397</v>
      </c>
      <c r="K80" s="208" t="s">
        <v>66</v>
      </c>
      <c r="L80" s="160"/>
      <c r="M80" s="291"/>
      <c r="N80" s="292"/>
      <c r="O80" s="160"/>
      <c r="P80" s="293"/>
      <c r="Q80" s="160"/>
      <c r="R80" s="160"/>
      <c r="S80" s="160"/>
      <c r="T80" s="160"/>
      <c r="U80" s="160"/>
      <c r="V80" s="160"/>
      <c r="W80" s="160"/>
      <c r="X80" s="160"/>
      <c r="Y80" s="160"/>
      <c r="AA80" s="241"/>
      <c r="AE80" s="152"/>
      <c r="AF80" s="152"/>
      <c r="AG80" s="152"/>
      <c r="AH80" s="152"/>
    </row>
    <row r="81" spans="1:34" s="153" customFormat="1" ht="20.25" customHeight="1">
      <c r="A81" s="154"/>
      <c r="B81" s="258" t="s">
        <v>119</v>
      </c>
      <c r="C81" s="259">
        <v>1</v>
      </c>
      <c r="D81" s="260">
        <v>9.2291408694588864E-2</v>
      </c>
      <c r="E81" s="260">
        <v>0.45018897025048032</v>
      </c>
      <c r="F81" s="260">
        <v>0.21788062227600094</v>
      </c>
      <c r="G81" s="261">
        <v>21.492529411764707</v>
      </c>
      <c r="H81" s="262">
        <v>5.3155674944750331</v>
      </c>
      <c r="I81" s="262">
        <v>72.375914557536646</v>
      </c>
      <c r="J81" s="263">
        <v>1.6925242491798287</v>
      </c>
      <c r="K81" s="208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AE81" s="152"/>
      <c r="AF81" s="152"/>
      <c r="AG81" s="152"/>
      <c r="AH81" s="152"/>
    </row>
    <row r="82" spans="1:34" s="153" customFormat="1" ht="20.25" customHeight="1">
      <c r="A82" s="154"/>
      <c r="B82" s="258" t="s">
        <v>119</v>
      </c>
      <c r="C82" s="259">
        <v>2</v>
      </c>
      <c r="D82" s="260">
        <v>5.4956897139456069E-2</v>
      </c>
      <c r="E82" s="260">
        <v>0.35835776180517803</v>
      </c>
      <c r="F82" s="260">
        <v>0.16743484088546159</v>
      </c>
      <c r="G82" s="261">
        <v>13.450117647058825</v>
      </c>
      <c r="H82" s="262">
        <v>0.27690654045562185</v>
      </c>
      <c r="I82" s="262">
        <v>17.855051980481893</v>
      </c>
      <c r="J82" s="263">
        <v>2.1631037235600421</v>
      </c>
      <c r="K82" s="208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AE82" s="152"/>
      <c r="AF82" s="152"/>
      <c r="AG82" s="152"/>
      <c r="AH82" s="152"/>
    </row>
    <row r="83" spans="1:34" s="153" customFormat="1" ht="20.25" customHeight="1">
      <c r="A83" s="154"/>
      <c r="B83" s="258" t="s">
        <v>119</v>
      </c>
      <c r="C83" s="259">
        <v>3</v>
      </c>
      <c r="D83" s="260">
        <v>2.2886312469227225E-2</v>
      </c>
      <c r="E83" s="260">
        <v>0.35494867805996011</v>
      </c>
      <c r="F83" s="260">
        <v>0.17773868119907102</v>
      </c>
      <c r="G83" s="261">
        <v>13.767833333333332</v>
      </c>
      <c r="H83" s="262">
        <v>0.30037791885004622</v>
      </c>
      <c r="I83" s="262">
        <v>18.846000149537538</v>
      </c>
      <c r="J83" s="263">
        <v>2.1425027941091495</v>
      </c>
      <c r="K83" s="208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AE83" s="152"/>
      <c r="AF83" s="152"/>
      <c r="AG83" s="152"/>
      <c r="AH83" s="152"/>
    </row>
    <row r="84" spans="1:34" s="153" customFormat="1" ht="20.25" customHeight="1">
      <c r="A84" s="154"/>
      <c r="B84" s="258" t="s">
        <v>119</v>
      </c>
      <c r="C84" s="259">
        <v>4</v>
      </c>
      <c r="D84" s="260">
        <v>1.531442030759134E-2</v>
      </c>
      <c r="E84" s="260">
        <v>0.35939130966737376</v>
      </c>
      <c r="F84" s="260">
        <v>0.17967054646584496</v>
      </c>
      <c r="G84" s="261">
        <v>15.399749999999999</v>
      </c>
      <c r="H84" s="262">
        <v>0.32974061525833448</v>
      </c>
      <c r="I84" s="262">
        <v>22.758631969958905</v>
      </c>
      <c r="J84" s="263">
        <v>2.0158065159026779</v>
      </c>
      <c r="K84" s="208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AE84" s="152"/>
      <c r="AF84" s="152"/>
      <c r="AG84" s="152"/>
      <c r="AH84" s="152"/>
    </row>
    <row r="85" spans="1:34" s="153" customFormat="1" ht="20.25" customHeight="1">
      <c r="A85" s="154"/>
      <c r="B85" s="258" t="s">
        <v>119</v>
      </c>
      <c r="C85" s="259">
        <v>5</v>
      </c>
      <c r="D85" s="260">
        <v>1.8221053663061926E-2</v>
      </c>
      <c r="E85" s="260">
        <v>0.34811181889294079</v>
      </c>
      <c r="F85" s="260">
        <v>0.18578380937078645</v>
      </c>
      <c r="G85" s="261">
        <v>15.829588235294114</v>
      </c>
      <c r="H85" s="262">
        <v>0.39367668166608666</v>
      </c>
      <c r="I85" s="262">
        <v>20.109095140576866</v>
      </c>
      <c r="J85" s="263">
        <v>1.986311097687514</v>
      </c>
      <c r="K85" s="208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AE85" s="152"/>
      <c r="AF85" s="152"/>
      <c r="AG85" s="152"/>
      <c r="AH85" s="152"/>
    </row>
    <row r="86" spans="1:34" s="153" customFormat="1" ht="20.25" customHeight="1">
      <c r="A86" s="154"/>
      <c r="B86" s="258" t="s">
        <v>119</v>
      </c>
      <c r="C86" s="259">
        <v>6</v>
      </c>
      <c r="D86" s="260">
        <v>1.8062797641155464E-2</v>
      </c>
      <c r="E86" s="260">
        <v>0.34660155488708777</v>
      </c>
      <c r="F86" s="260">
        <v>0.17126572906902907</v>
      </c>
      <c r="G86" s="261">
        <v>16.314874999999997</v>
      </c>
      <c r="H86" s="262">
        <v>0.75331208940614613</v>
      </c>
      <c r="I86" s="262">
        <v>20.946135851242154</v>
      </c>
      <c r="J86" s="263">
        <v>1.9526830946481462</v>
      </c>
      <c r="K86" s="208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AE86" s="152"/>
      <c r="AF86" s="152"/>
      <c r="AG86" s="152"/>
      <c r="AH86" s="152"/>
    </row>
    <row r="87" spans="1:34" s="153" customFormat="1" ht="20.25" customHeight="1">
      <c r="A87" s="154"/>
      <c r="B87" s="258" t="s">
        <v>119</v>
      </c>
      <c r="C87" s="259">
        <v>7</v>
      </c>
      <c r="D87" s="260">
        <v>2.4452583177144827E-2</v>
      </c>
      <c r="E87" s="260">
        <v>0.3472220341874766</v>
      </c>
      <c r="F87" s="260">
        <v>0.17518098721010622</v>
      </c>
      <c r="G87" s="261">
        <v>16.890750000000001</v>
      </c>
      <c r="H87" s="262">
        <v>0.61622069637357813</v>
      </c>
      <c r="I87" s="262">
        <v>20.131512789893787</v>
      </c>
      <c r="J87" s="263">
        <v>1.8993240947050789</v>
      </c>
      <c r="K87" s="208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AE87" s="152"/>
      <c r="AF87" s="152"/>
      <c r="AG87" s="152"/>
      <c r="AH87" s="152"/>
    </row>
    <row r="88" spans="1:34" s="153" customFormat="1" ht="20.25" customHeight="1">
      <c r="A88" s="154"/>
      <c r="B88" s="258" t="s">
        <v>119</v>
      </c>
      <c r="C88" s="259">
        <v>8</v>
      </c>
      <c r="D88" s="260">
        <v>3.109644997850922E-2</v>
      </c>
      <c r="E88" s="260">
        <v>0.35540091787766498</v>
      </c>
      <c r="F88" s="260">
        <v>0.16345977455951327</v>
      </c>
      <c r="G88" s="261">
        <v>17.843562500000001</v>
      </c>
      <c r="H88" s="262">
        <v>0.29286185793305564</v>
      </c>
      <c r="I88" s="262">
        <v>21.29748574666338</v>
      </c>
      <c r="J88" s="263">
        <v>1.8439456087348371</v>
      </c>
      <c r="K88" s="208" t="s">
        <v>69</v>
      </c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AE88" s="152"/>
      <c r="AF88" s="152"/>
      <c r="AG88" s="152"/>
      <c r="AH88" s="152"/>
    </row>
    <row r="89" spans="1:34" s="160" customFormat="1" ht="20.25" customHeight="1">
      <c r="A89" s="154"/>
      <c r="B89" s="258" t="s">
        <v>118</v>
      </c>
      <c r="C89" s="259">
        <v>1</v>
      </c>
      <c r="D89" s="260">
        <v>7.1838157954911483E-2</v>
      </c>
      <c r="E89" s="260">
        <v>0.42223470101076843</v>
      </c>
      <c r="F89" s="260">
        <v>0.24464059252028597</v>
      </c>
      <c r="G89" s="261">
        <v>20.183958333333333</v>
      </c>
      <c r="H89" s="262">
        <v>5.0789215066556785</v>
      </c>
      <c r="I89" s="262">
        <v>70.520142350760992</v>
      </c>
      <c r="J89" s="263">
        <v>1.6949429106640221</v>
      </c>
      <c r="K89" s="208"/>
      <c r="Z89" s="153"/>
      <c r="AA89" s="153"/>
      <c r="AB89" s="153"/>
      <c r="AC89" s="153"/>
      <c r="AD89" s="153"/>
      <c r="AE89" s="152"/>
      <c r="AF89" s="152"/>
      <c r="AG89" s="152"/>
      <c r="AH89" s="152"/>
    </row>
    <row r="90" spans="1:34" s="160" customFormat="1" ht="20.25" customHeight="1">
      <c r="A90" s="154"/>
      <c r="B90" s="258" t="s">
        <v>118</v>
      </c>
      <c r="C90" s="259">
        <v>2</v>
      </c>
      <c r="D90" s="260">
        <v>4.0050077517634904E-2</v>
      </c>
      <c r="E90" s="260">
        <v>0.37161761888844541</v>
      </c>
      <c r="F90" s="260">
        <v>0.18916415863793645</v>
      </c>
      <c r="G90" s="261">
        <v>13.656714285714285</v>
      </c>
      <c r="H90" s="262">
        <v>0.3700900889793966</v>
      </c>
      <c r="I90" s="262">
        <v>19.577536549060248</v>
      </c>
      <c r="J90" s="263">
        <v>2.0408227226439561</v>
      </c>
      <c r="K90" s="208"/>
      <c r="Z90" s="153"/>
      <c r="AA90" s="153"/>
      <c r="AB90" s="153"/>
      <c r="AC90" s="153"/>
      <c r="AD90" s="153"/>
      <c r="AE90" s="152"/>
      <c r="AF90" s="152"/>
      <c r="AG90" s="152"/>
      <c r="AH90" s="152"/>
    </row>
    <row r="91" spans="1:34" s="160" customFormat="1" ht="20.25" customHeight="1">
      <c r="A91" s="154"/>
      <c r="B91" s="258" t="s">
        <v>118</v>
      </c>
      <c r="C91" s="259">
        <v>3</v>
      </c>
      <c r="D91" s="260">
        <v>1.3680172702864384E-2</v>
      </c>
      <c r="E91" s="260">
        <v>0.37198739548461446</v>
      </c>
      <c r="F91" s="260">
        <v>0.19828234058696534</v>
      </c>
      <c r="G91" s="261">
        <v>13.936178571428572</v>
      </c>
      <c r="H91" s="262">
        <v>0.35207829392578111</v>
      </c>
      <c r="I91" s="262">
        <v>22.794727852900611</v>
      </c>
      <c r="J91" s="263">
        <v>2.0377622189656068</v>
      </c>
      <c r="K91" s="208"/>
      <c r="Z91" s="153"/>
      <c r="AA91" s="153"/>
      <c r="AB91" s="153"/>
      <c r="AC91" s="153"/>
      <c r="AD91" s="153"/>
      <c r="AE91" s="152"/>
      <c r="AF91" s="152"/>
      <c r="AG91" s="152"/>
      <c r="AH91" s="152"/>
    </row>
    <row r="92" spans="1:34" s="160" customFormat="1" ht="20.25" customHeight="1">
      <c r="A92" s="154"/>
      <c r="B92" s="258" t="s">
        <v>118</v>
      </c>
      <c r="C92" s="259">
        <v>4</v>
      </c>
      <c r="D92" s="260">
        <v>1.2338265906698245E-2</v>
      </c>
      <c r="E92" s="260">
        <v>0.36946150446374471</v>
      </c>
      <c r="F92" s="260">
        <v>0.21177499027418145</v>
      </c>
      <c r="G92" s="261">
        <v>14.508142857142859</v>
      </c>
      <c r="H92" s="262">
        <v>0.31738525130621553</v>
      </c>
      <c r="I92" s="262">
        <v>21.198530580215547</v>
      </c>
      <c r="J92" s="263">
        <v>1.9839687910166828</v>
      </c>
      <c r="K92" s="208"/>
      <c r="Z92" s="153"/>
      <c r="AA92" s="153"/>
      <c r="AB92" s="153"/>
      <c r="AC92" s="153"/>
      <c r="AD92" s="153"/>
      <c r="AE92" s="152"/>
      <c r="AF92" s="152"/>
      <c r="AG92" s="152"/>
      <c r="AH92" s="152"/>
    </row>
    <row r="93" spans="1:34" s="160" customFormat="1" ht="20.25" customHeight="1">
      <c r="A93" s="154"/>
      <c r="B93" s="258" t="s">
        <v>118</v>
      </c>
      <c r="C93" s="259">
        <v>5</v>
      </c>
      <c r="D93" s="260">
        <v>1.1716049508424087E-2</v>
      </c>
      <c r="E93" s="260">
        <v>0.36985533084383454</v>
      </c>
      <c r="F93" s="260">
        <v>0.20279006959124299</v>
      </c>
      <c r="G93" s="261">
        <v>15.02448148148148</v>
      </c>
      <c r="H93" s="262">
        <v>0.66812179518888648</v>
      </c>
      <c r="I93" s="262">
        <v>22.983811282444186</v>
      </c>
      <c r="J93" s="263">
        <v>1.9572075027765967</v>
      </c>
      <c r="K93" s="208"/>
      <c r="Z93" s="153"/>
      <c r="AA93" s="153"/>
      <c r="AB93" s="153"/>
      <c r="AC93" s="153"/>
      <c r="AD93" s="153"/>
      <c r="AE93" s="152"/>
      <c r="AF93" s="152"/>
      <c r="AG93" s="152"/>
      <c r="AH93" s="152"/>
    </row>
    <row r="94" spans="1:34" s="160" customFormat="1" ht="20.25" customHeight="1">
      <c r="A94" s="154"/>
      <c r="B94" s="258" t="s">
        <v>118</v>
      </c>
      <c r="C94" s="259">
        <v>6</v>
      </c>
      <c r="D94" s="260">
        <v>1.3075634719740362E-2</v>
      </c>
      <c r="E94" s="260">
        <v>0.36886044640008508</v>
      </c>
      <c r="F94" s="260">
        <v>0.19173414833353875</v>
      </c>
      <c r="G94" s="261">
        <v>16.107833333333335</v>
      </c>
      <c r="H94" s="262">
        <v>0.44418384963475815</v>
      </c>
      <c r="I94" s="262">
        <v>22.080942215294069</v>
      </c>
      <c r="J94" s="263">
        <v>1.8778984697845311</v>
      </c>
      <c r="K94" s="208"/>
      <c r="Z94" s="153"/>
      <c r="AA94" s="153"/>
      <c r="AB94" s="153"/>
      <c r="AC94" s="153"/>
      <c r="AD94" s="153"/>
      <c r="AE94" s="152"/>
      <c r="AF94" s="152"/>
      <c r="AG94" s="152"/>
      <c r="AH94" s="152"/>
    </row>
    <row r="95" spans="1:34" s="160" customFormat="1" ht="20.25" customHeight="1">
      <c r="A95" s="154"/>
      <c r="B95" s="258" t="s">
        <v>118</v>
      </c>
      <c r="C95" s="259">
        <v>7</v>
      </c>
      <c r="D95" s="260">
        <v>1.4960561410202158E-2</v>
      </c>
      <c r="E95" s="260">
        <v>0.36912494484426156</v>
      </c>
      <c r="F95" s="260">
        <v>0.19118770374673805</v>
      </c>
      <c r="G95" s="261">
        <v>16.647500000000004</v>
      </c>
      <c r="H95" s="262">
        <v>0.38247496713785034</v>
      </c>
      <c r="I95" s="262">
        <v>22.827367127615648</v>
      </c>
      <c r="J95" s="263">
        <v>1.8343846519365075</v>
      </c>
      <c r="K95" s="208"/>
      <c r="Z95" s="153"/>
      <c r="AA95" s="153"/>
      <c r="AB95" s="153"/>
      <c r="AC95" s="153"/>
      <c r="AD95" s="153"/>
      <c r="AE95" s="152"/>
      <c r="AF95" s="152"/>
      <c r="AG95" s="152"/>
      <c r="AH95" s="152"/>
    </row>
    <row r="96" spans="1:34" s="160" customFormat="1" ht="20.25" customHeight="1">
      <c r="A96" s="154"/>
      <c r="B96" s="258" t="s">
        <v>118</v>
      </c>
      <c r="C96" s="259">
        <v>8</v>
      </c>
      <c r="D96" s="260">
        <v>1.8954281554663294E-2</v>
      </c>
      <c r="E96" s="260">
        <v>0.36709857778048</v>
      </c>
      <c r="F96" s="260">
        <v>0.18476316721293615</v>
      </c>
      <c r="G96" s="261">
        <v>17.142608695652179</v>
      </c>
      <c r="H96" s="262">
        <v>0.29053667571567354</v>
      </c>
      <c r="I96" s="262">
        <v>20.660385828670119</v>
      </c>
      <c r="J96" s="263">
        <v>1.8003925388949527</v>
      </c>
      <c r="K96" s="208" t="s">
        <v>69</v>
      </c>
      <c r="Z96" s="153"/>
      <c r="AA96" s="153"/>
      <c r="AB96" s="153"/>
      <c r="AC96" s="153"/>
      <c r="AD96" s="153"/>
      <c r="AE96" s="152"/>
      <c r="AF96" s="152"/>
      <c r="AG96" s="152"/>
      <c r="AH96" s="152"/>
    </row>
    <row r="97" spans="1:34" s="160" customFormat="1" ht="20.25" customHeight="1">
      <c r="A97" s="154"/>
      <c r="B97" s="258" t="s">
        <v>120</v>
      </c>
      <c r="C97" s="259">
        <v>1</v>
      </c>
      <c r="D97" s="260">
        <v>1.8128085741823979E-2</v>
      </c>
      <c r="E97" s="260">
        <v>0.3931413319378278</v>
      </c>
      <c r="F97" s="260">
        <v>0.21376913901822775</v>
      </c>
      <c r="G97" s="261">
        <v>19.474999999999998</v>
      </c>
      <c r="H97" s="262">
        <v>5.0707664920624929</v>
      </c>
      <c r="I97" s="262">
        <v>96.231271956067317</v>
      </c>
      <c r="J97" s="263">
        <v>2.0050704626049076</v>
      </c>
      <c r="K97" s="208"/>
      <c r="Z97" s="153"/>
      <c r="AA97" s="153"/>
      <c r="AB97" s="153"/>
      <c r="AC97" s="153"/>
      <c r="AD97" s="153"/>
      <c r="AE97" s="152"/>
      <c r="AF97" s="152"/>
      <c r="AG97" s="152"/>
      <c r="AH97" s="152"/>
    </row>
    <row r="98" spans="1:34" s="160" customFormat="1" ht="20.25" customHeight="1">
      <c r="A98" s="154"/>
      <c r="B98" s="258" t="s">
        <v>120</v>
      </c>
      <c r="C98" s="259">
        <v>2</v>
      </c>
      <c r="D98" s="260">
        <v>2.9074553751995181E-2</v>
      </c>
      <c r="E98" s="260">
        <v>0.29336038108656665</v>
      </c>
      <c r="F98" s="260">
        <v>0.17475709457788427</v>
      </c>
      <c r="G98" s="261">
        <v>14.275428571428574</v>
      </c>
      <c r="H98" s="262">
        <v>0.38488339971713498</v>
      </c>
      <c r="I98" s="262">
        <v>24.974497182388816</v>
      </c>
      <c r="J98" s="263">
        <v>2.3768585335289649</v>
      </c>
      <c r="K98" s="208"/>
      <c r="Z98" s="153"/>
      <c r="AA98" s="153"/>
      <c r="AB98" s="153"/>
      <c r="AC98" s="153"/>
      <c r="AD98" s="153"/>
      <c r="AE98" s="152"/>
      <c r="AF98" s="152"/>
      <c r="AG98" s="152"/>
      <c r="AH98" s="152"/>
    </row>
    <row r="99" spans="1:34" s="160" customFormat="1" ht="20.25" customHeight="1">
      <c r="A99" s="154"/>
      <c r="B99" s="258" t="s">
        <v>120</v>
      </c>
      <c r="C99" s="259">
        <v>3</v>
      </c>
      <c r="D99" s="260">
        <v>8.5092745831492518E-3</v>
      </c>
      <c r="E99" s="260">
        <v>0.29632958851011987</v>
      </c>
      <c r="F99" s="260">
        <v>0.17076672437772733</v>
      </c>
      <c r="G99" s="261">
        <v>14.73725</v>
      </c>
      <c r="H99" s="262">
        <v>0.29580719386192206</v>
      </c>
      <c r="I99" s="262">
        <v>35.058252596669867</v>
      </c>
      <c r="J99" s="263">
        <v>2.3373264688980062</v>
      </c>
      <c r="K99" s="208"/>
      <c r="Z99" s="153"/>
      <c r="AA99" s="153"/>
      <c r="AB99" s="153"/>
      <c r="AC99" s="153"/>
      <c r="AD99" s="153"/>
      <c r="AE99" s="152"/>
      <c r="AF99" s="152"/>
      <c r="AG99" s="152"/>
      <c r="AH99" s="152"/>
    </row>
    <row r="100" spans="1:34" s="160" customFormat="1" ht="20.25" customHeight="1">
      <c r="A100" s="154"/>
      <c r="B100" s="258" t="s">
        <v>120</v>
      </c>
      <c r="C100" s="259">
        <v>4</v>
      </c>
      <c r="D100" s="260">
        <v>8.3586375843019336E-3</v>
      </c>
      <c r="E100" s="260">
        <v>0.28622833155993338</v>
      </c>
      <c r="F100" s="260">
        <v>0.17843035741756719</v>
      </c>
      <c r="G100" s="261">
        <v>14.871</v>
      </c>
      <c r="H100" s="262">
        <v>0.24852165799339734</v>
      </c>
      <c r="I100" s="262">
        <v>37.422992082236526</v>
      </c>
      <c r="J100" s="263">
        <v>2.3219613442374833</v>
      </c>
      <c r="K100" s="208"/>
      <c r="Z100" s="153"/>
      <c r="AA100" s="153"/>
      <c r="AB100" s="153"/>
      <c r="AC100" s="153"/>
      <c r="AD100" s="153"/>
      <c r="AE100" s="152"/>
      <c r="AF100" s="152"/>
      <c r="AG100" s="152"/>
      <c r="AH100" s="152"/>
    </row>
    <row r="101" spans="1:34" s="160" customFormat="1" ht="20.25" customHeight="1">
      <c r="A101" s="154"/>
      <c r="B101" s="258" t="s">
        <v>120</v>
      </c>
      <c r="C101" s="259">
        <v>5</v>
      </c>
      <c r="D101" s="260">
        <v>6.9511273747487768E-3</v>
      </c>
      <c r="E101" s="260">
        <v>0.28100811189227765</v>
      </c>
      <c r="F101" s="260">
        <v>0.17241455106545026</v>
      </c>
      <c r="G101" s="261">
        <v>14.351875</v>
      </c>
      <c r="H101" s="262">
        <v>0.22884222635302512</v>
      </c>
      <c r="I101" s="262">
        <v>30.905744885361184</v>
      </c>
      <c r="J101" s="263">
        <v>2.34202363782379</v>
      </c>
      <c r="K101" s="208"/>
      <c r="Z101" s="153"/>
      <c r="AA101" s="153"/>
      <c r="AB101" s="153"/>
      <c r="AC101" s="153"/>
      <c r="AD101" s="153"/>
      <c r="AE101" s="152"/>
      <c r="AF101" s="152"/>
      <c r="AG101" s="152"/>
      <c r="AH101" s="152"/>
    </row>
    <row r="102" spans="1:34" s="160" customFormat="1" ht="20.25" customHeight="1">
      <c r="A102" s="154"/>
      <c r="B102" s="258" t="s">
        <v>120</v>
      </c>
      <c r="C102" s="259">
        <v>6</v>
      </c>
      <c r="D102" s="260">
        <v>8.2964173678041781E-3</v>
      </c>
      <c r="E102" s="260">
        <v>0.27914610902990616</v>
      </c>
      <c r="F102" s="260">
        <v>0.16002670688349147</v>
      </c>
      <c r="G102" s="261">
        <v>15.308125000000002</v>
      </c>
      <c r="H102" s="262">
        <v>0.30232865534573305</v>
      </c>
      <c r="I102" s="262">
        <v>33.620724878300493</v>
      </c>
      <c r="J102" s="263">
        <v>2.2518723904748223</v>
      </c>
      <c r="K102" s="208"/>
      <c r="Z102" s="153"/>
      <c r="AA102" s="153"/>
      <c r="AB102" s="153"/>
      <c r="AC102" s="153"/>
      <c r="AD102" s="153"/>
      <c r="AE102" s="152"/>
      <c r="AF102" s="152"/>
      <c r="AG102" s="152"/>
      <c r="AH102" s="152"/>
    </row>
    <row r="103" spans="1:34" s="160" customFormat="1" ht="20.25" customHeight="1">
      <c r="A103" s="154"/>
      <c r="B103" s="258" t="s">
        <v>120</v>
      </c>
      <c r="C103" s="259">
        <v>7</v>
      </c>
      <c r="D103" s="260">
        <v>9.5683494359757922E-3</v>
      </c>
      <c r="E103" s="260">
        <v>0.28753124776817518</v>
      </c>
      <c r="F103" s="260">
        <v>0.16125166201689473</v>
      </c>
      <c r="G103" s="261">
        <v>16.53575</v>
      </c>
      <c r="H103" s="262">
        <v>0.32966405975804203</v>
      </c>
      <c r="I103" s="262">
        <v>34.806579948715893</v>
      </c>
      <c r="J103" s="263">
        <v>2.1325681185958079</v>
      </c>
      <c r="K103" s="208"/>
      <c r="Z103" s="153"/>
      <c r="AA103" s="153"/>
      <c r="AB103" s="153"/>
      <c r="AC103" s="153"/>
      <c r="AD103" s="153"/>
      <c r="AE103" s="152"/>
      <c r="AF103" s="152"/>
      <c r="AG103" s="152"/>
      <c r="AH103" s="152"/>
    </row>
    <row r="104" spans="1:34" s="160" customFormat="1" ht="20.25" customHeight="1">
      <c r="A104" s="154"/>
      <c r="B104" s="258" t="s">
        <v>120</v>
      </c>
      <c r="C104" s="259">
        <v>8</v>
      </c>
      <c r="D104" s="260">
        <v>1.0391436372325907E-2</v>
      </c>
      <c r="E104" s="260">
        <v>0.30088843646051222</v>
      </c>
      <c r="F104" s="260">
        <v>0.15738296416147052</v>
      </c>
      <c r="G104" s="261">
        <v>17.985749999999999</v>
      </c>
      <c r="H104" s="262">
        <v>0.30435783650464737</v>
      </c>
      <c r="I104" s="262">
        <v>40.998419862423951</v>
      </c>
      <c r="J104" s="263">
        <v>2.0437805734582932</v>
      </c>
      <c r="K104" s="208" t="s">
        <v>67</v>
      </c>
      <c r="Z104" s="153"/>
      <c r="AA104" s="153"/>
      <c r="AB104" s="153"/>
      <c r="AC104" s="153"/>
      <c r="AD104" s="153"/>
      <c r="AE104" s="152"/>
      <c r="AF104" s="152"/>
      <c r="AG104" s="152"/>
      <c r="AH104" s="152"/>
    </row>
    <row r="105" spans="1:34" s="160" customFormat="1" ht="20.25" customHeight="1">
      <c r="A105" s="154"/>
      <c r="B105" s="264" t="s">
        <v>125</v>
      </c>
      <c r="C105" s="265"/>
      <c r="D105" s="264"/>
      <c r="E105" s="264"/>
      <c r="F105" s="264"/>
      <c r="G105" s="264"/>
      <c r="H105" s="264"/>
      <c r="I105" s="264"/>
      <c r="J105" s="264"/>
      <c r="K105" s="265"/>
      <c r="Z105" s="153"/>
      <c r="AA105" s="153"/>
      <c r="AB105" s="153"/>
      <c r="AC105" s="153"/>
      <c r="AD105" s="153"/>
      <c r="AE105" s="152"/>
      <c r="AF105" s="152"/>
      <c r="AG105" s="152"/>
      <c r="AH105" s="152"/>
    </row>
    <row r="106" spans="1:34" s="160" customFormat="1" ht="20.25" customHeight="1">
      <c r="A106" s="154"/>
      <c r="B106" s="266" t="str">
        <f>C62</f>
        <v>급행91</v>
      </c>
      <c r="C106" s="267"/>
      <c r="D106" s="210">
        <f t="shared" ref="D106:J109" si="2">(SUMIFS(D$73:D$104,$B$73:$B$104,$B106,$C$73:$C$104,MAX($C$73:$C$104))/SUMIFS(D$73:D$104,$B$73:$B$104,$B106,$C$73:$C$104,MAX($C$73:$C$104)-1))-1</f>
        <v>0.25243289981631567</v>
      </c>
      <c r="E106" s="210">
        <f t="shared" si="2"/>
        <v>8.6153035643181664E-3</v>
      </c>
      <c r="F106" s="210">
        <f t="shared" si="2"/>
        <v>-6.7461819668126699E-2</v>
      </c>
      <c r="G106" s="210">
        <f t="shared" si="2"/>
        <v>6.0290938832739283E-2</v>
      </c>
      <c r="H106" s="268">
        <f t="shared" si="2"/>
        <v>3.885390249505738E-3</v>
      </c>
      <c r="I106" s="210">
        <f t="shared" si="2"/>
        <v>8.9755527112190148E-2</v>
      </c>
      <c r="J106" s="268">
        <f t="shared" si="2"/>
        <v>-3.5379777130877699E-2</v>
      </c>
      <c r="K106" s="269"/>
      <c r="Z106" s="153"/>
      <c r="AA106" s="153"/>
      <c r="AB106" s="153"/>
      <c r="AC106" s="153"/>
      <c r="AD106" s="153"/>
      <c r="AE106" s="152"/>
      <c r="AF106" s="152"/>
      <c r="AG106" s="152"/>
      <c r="AH106" s="152"/>
    </row>
    <row r="107" spans="1:34" s="160" customFormat="1" ht="20.25" customHeight="1">
      <c r="A107" s="154"/>
      <c r="B107" s="270" t="str">
        <f>D62</f>
        <v>103-1</v>
      </c>
      <c r="C107" s="267"/>
      <c r="D107" s="210">
        <f t="shared" si="2"/>
        <v>0.27170408758998676</v>
      </c>
      <c r="E107" s="210">
        <f t="shared" si="2"/>
        <v>2.3555197783825976E-2</v>
      </c>
      <c r="F107" s="210">
        <f t="shared" si="2"/>
        <v>-6.6909159705413224E-2</v>
      </c>
      <c r="G107" s="210">
        <f t="shared" si="2"/>
        <v>5.6410313337181606E-2</v>
      </c>
      <c r="H107" s="210">
        <f t="shared" si="2"/>
        <v>-0.52474517708260993</v>
      </c>
      <c r="I107" s="210">
        <f t="shared" si="2"/>
        <v>5.7917801257088009E-2</v>
      </c>
      <c r="J107" s="268">
        <f t="shared" si="2"/>
        <v>-2.9156943843668071E-2</v>
      </c>
      <c r="K107" s="269"/>
      <c r="Z107" s="153"/>
      <c r="AA107" s="153"/>
      <c r="AB107" s="153"/>
      <c r="AC107" s="153"/>
      <c r="AD107" s="153"/>
      <c r="AE107" s="152"/>
      <c r="AF107" s="152"/>
      <c r="AG107" s="152"/>
      <c r="AH107" s="152"/>
    </row>
    <row r="108" spans="1:34" s="160" customFormat="1" ht="20.25" customHeight="1">
      <c r="A108" s="154"/>
      <c r="B108" s="270" t="str">
        <f>E62</f>
        <v>103</v>
      </c>
      <c r="C108" s="267"/>
      <c r="D108" s="210">
        <f t="shared" si="2"/>
        <v>0.26694988476419557</v>
      </c>
      <c r="E108" s="210">
        <f t="shared" si="2"/>
        <v>-5.4896508406835354E-3</v>
      </c>
      <c r="F108" s="210">
        <f t="shared" si="2"/>
        <v>-3.3603293558629344E-2</v>
      </c>
      <c r="G108" s="210">
        <f t="shared" si="2"/>
        <v>2.9740723571237471E-2</v>
      </c>
      <c r="H108" s="210">
        <f t="shared" si="2"/>
        <v>-0.24037727778675955</v>
      </c>
      <c r="I108" s="210">
        <f t="shared" si="2"/>
        <v>-9.4929094837398087E-2</v>
      </c>
      <c r="J108" s="268">
        <f t="shared" si="2"/>
        <v>-1.8530526302468986E-2</v>
      </c>
      <c r="K108" s="269"/>
      <c r="Z108" s="153"/>
      <c r="AA108" s="153"/>
      <c r="AB108" s="153"/>
      <c r="AC108" s="153"/>
      <c r="AD108" s="153"/>
      <c r="AE108" s="152"/>
      <c r="AF108" s="152"/>
      <c r="AG108" s="152"/>
      <c r="AH108" s="152"/>
    </row>
    <row r="109" spans="1:34" s="160" customFormat="1" ht="20.25" customHeight="1">
      <c r="A109" s="154"/>
      <c r="B109" s="270" t="str">
        <f>F62</f>
        <v>223</v>
      </c>
      <c r="C109" s="267"/>
      <c r="D109" s="210">
        <f t="shared" si="2"/>
        <v>8.6021830813934441E-2</v>
      </c>
      <c r="E109" s="210">
        <f t="shared" si="2"/>
        <v>4.6454737688567338E-2</v>
      </c>
      <c r="F109" s="210">
        <f t="shared" si="2"/>
        <v>-2.3991677400626576E-2</v>
      </c>
      <c r="G109" s="210">
        <f t="shared" si="2"/>
        <v>8.7688795488562565E-2</v>
      </c>
      <c r="H109" s="210">
        <f t="shared" si="2"/>
        <v>-7.676367048312227E-2</v>
      </c>
      <c r="I109" s="210">
        <f t="shared" si="2"/>
        <v>0.17789279851198048</v>
      </c>
      <c r="J109" s="268">
        <f t="shared" si="2"/>
        <v>-4.1634095700528895E-2</v>
      </c>
      <c r="K109" s="269"/>
      <c r="Z109" s="153"/>
      <c r="AA109" s="153"/>
      <c r="AB109" s="153"/>
      <c r="AC109" s="153"/>
      <c r="AD109" s="153"/>
      <c r="AE109" s="152"/>
      <c r="AF109" s="152"/>
      <c r="AG109" s="152"/>
      <c r="AH109" s="152"/>
    </row>
    <row r="110" spans="1:34" s="160" customFormat="1" ht="20.25" customHeight="1" thickBot="1">
      <c r="A110" s="154"/>
      <c r="B110" s="154"/>
      <c r="C110" s="154"/>
      <c r="D110" s="154"/>
      <c r="E110" s="154"/>
      <c r="F110" s="154"/>
      <c r="G110" s="154"/>
      <c r="H110" s="154"/>
      <c r="I110" s="154"/>
      <c r="J110" s="154"/>
      <c r="K110" s="154"/>
      <c r="Z110" s="153"/>
      <c r="AA110" s="153"/>
      <c r="AB110" s="153"/>
      <c r="AC110" s="153"/>
      <c r="AD110" s="153"/>
      <c r="AE110" s="152"/>
      <c r="AF110" s="152"/>
      <c r="AG110" s="152"/>
      <c r="AH110" s="152"/>
    </row>
    <row r="111" spans="1:34" s="160" customFormat="1" ht="17.25" thickTop="1">
      <c r="A111" s="154"/>
      <c r="B111" s="271" t="s">
        <v>51</v>
      </c>
      <c r="C111" s="271"/>
      <c r="D111" s="271"/>
      <c r="E111" s="271"/>
      <c r="F111" s="272" t="s">
        <v>76</v>
      </c>
      <c r="G111" s="273"/>
      <c r="H111" s="271"/>
      <c r="I111" s="271"/>
      <c r="J111" s="154"/>
      <c r="K111" s="154"/>
      <c r="Z111" s="153"/>
      <c r="AA111" s="153"/>
      <c r="AB111" s="153"/>
      <c r="AC111" s="153"/>
      <c r="AD111" s="153"/>
      <c r="AE111" s="152"/>
      <c r="AF111" s="152"/>
      <c r="AG111" s="152"/>
      <c r="AH111" s="152"/>
    </row>
    <row r="112" spans="1:34" s="160" customFormat="1">
      <c r="A112" s="154"/>
      <c r="B112" s="274" t="s">
        <v>33</v>
      </c>
      <c r="C112" s="274" t="s">
        <v>52</v>
      </c>
      <c r="D112" s="274"/>
      <c r="E112" s="274"/>
      <c r="F112" s="275" t="s">
        <v>77</v>
      </c>
      <c r="G112" s="276"/>
      <c r="H112" s="277" t="s">
        <v>80</v>
      </c>
      <c r="I112" s="277"/>
      <c r="J112" s="154"/>
      <c r="K112" s="154"/>
      <c r="Z112" s="153"/>
      <c r="AA112" s="153"/>
      <c r="AB112" s="153"/>
      <c r="AC112" s="153"/>
      <c r="AD112" s="153"/>
      <c r="AE112" s="152"/>
      <c r="AF112" s="152"/>
      <c r="AG112" s="152"/>
      <c r="AH112" s="152"/>
    </row>
    <row r="113" spans="1:34" s="160" customFormat="1">
      <c r="A113" s="154"/>
      <c r="B113" s="274" t="s">
        <v>34</v>
      </c>
      <c r="C113" s="274" t="s">
        <v>53</v>
      </c>
      <c r="D113" s="274"/>
      <c r="E113" s="274"/>
      <c r="F113" s="275" t="s">
        <v>78</v>
      </c>
      <c r="G113" s="276"/>
      <c r="H113" s="277" t="s">
        <v>81</v>
      </c>
      <c r="I113" s="277"/>
      <c r="J113" s="154"/>
      <c r="K113" s="154"/>
      <c r="Z113" s="153"/>
      <c r="AA113" s="153"/>
      <c r="AB113" s="153"/>
      <c r="AC113" s="153"/>
      <c r="AD113" s="153"/>
      <c r="AE113" s="152"/>
      <c r="AF113" s="152"/>
      <c r="AG113" s="152"/>
      <c r="AH113" s="152"/>
    </row>
    <row r="114" spans="1:34" s="160" customFormat="1">
      <c r="A114" s="154"/>
      <c r="B114" s="274" t="s">
        <v>4</v>
      </c>
      <c r="C114" s="274" t="s">
        <v>54</v>
      </c>
      <c r="D114" s="274"/>
      <c r="E114" s="274"/>
      <c r="F114" s="275" t="s">
        <v>79</v>
      </c>
      <c r="G114" s="276"/>
      <c r="H114" s="277" t="s">
        <v>82</v>
      </c>
      <c r="I114" s="277"/>
      <c r="J114" s="154"/>
      <c r="K114" s="154"/>
      <c r="Z114" s="153"/>
      <c r="AA114" s="153"/>
      <c r="AB114" s="153"/>
      <c r="AC114" s="153"/>
      <c r="AD114" s="153"/>
      <c r="AE114" s="152"/>
      <c r="AF114" s="152"/>
      <c r="AG114" s="152"/>
      <c r="AH114" s="152"/>
    </row>
    <row r="115" spans="1:34" s="160" customFormat="1">
      <c r="A115" s="154"/>
      <c r="B115" s="274" t="s">
        <v>5</v>
      </c>
      <c r="C115" s="274" t="s">
        <v>55</v>
      </c>
      <c r="D115" s="274"/>
      <c r="E115" s="274"/>
      <c r="F115" s="275" t="s">
        <v>86</v>
      </c>
      <c r="G115" s="276"/>
      <c r="H115" s="277" t="s">
        <v>83</v>
      </c>
      <c r="I115" s="277"/>
      <c r="J115" s="154"/>
      <c r="K115" s="154"/>
      <c r="Z115" s="153"/>
      <c r="AA115" s="153"/>
      <c r="AB115" s="153"/>
      <c r="AC115" s="153"/>
      <c r="AD115" s="153"/>
      <c r="AE115" s="152"/>
      <c r="AF115" s="152"/>
      <c r="AG115" s="152"/>
      <c r="AH115" s="152"/>
    </row>
    <row r="116" spans="1:34" s="160" customFormat="1">
      <c r="A116" s="154"/>
      <c r="B116" s="274" t="s">
        <v>56</v>
      </c>
      <c r="C116" s="274" t="s">
        <v>57</v>
      </c>
      <c r="D116" s="274"/>
      <c r="E116" s="274"/>
      <c r="F116" s="275" t="s">
        <v>87</v>
      </c>
      <c r="G116" s="276"/>
      <c r="H116" s="277" t="s">
        <v>84</v>
      </c>
      <c r="I116" s="277"/>
      <c r="J116" s="154"/>
      <c r="K116" s="154"/>
      <c r="Z116" s="153"/>
      <c r="AA116" s="153"/>
      <c r="AB116" s="153"/>
      <c r="AC116" s="153"/>
      <c r="AD116" s="153"/>
      <c r="AE116" s="152"/>
      <c r="AF116" s="152"/>
      <c r="AG116" s="152"/>
      <c r="AH116" s="152"/>
    </row>
    <row r="117" spans="1:34" s="160" customFormat="1" ht="17.25" thickBot="1">
      <c r="A117" s="154"/>
      <c r="B117" s="278" t="s">
        <v>58</v>
      </c>
      <c r="C117" s="278" t="s">
        <v>59</v>
      </c>
      <c r="D117" s="278"/>
      <c r="E117" s="278"/>
      <c r="F117" s="279" t="s">
        <v>88</v>
      </c>
      <c r="G117" s="280"/>
      <c r="H117" s="281" t="s">
        <v>85</v>
      </c>
      <c r="I117" s="281"/>
      <c r="J117" s="154"/>
      <c r="K117" s="154"/>
      <c r="Z117" s="153"/>
      <c r="AA117" s="153"/>
      <c r="AB117" s="153"/>
      <c r="AC117" s="153"/>
      <c r="AD117" s="153"/>
      <c r="AE117" s="152"/>
      <c r="AF117" s="152"/>
      <c r="AG117" s="152"/>
      <c r="AH117" s="152"/>
    </row>
    <row r="118" spans="1:34" s="160" customFormat="1" ht="17.25" thickTop="1">
      <c r="A118" s="154"/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Z118" s="153"/>
      <c r="AA118" s="153"/>
      <c r="AB118" s="153"/>
      <c r="AC118" s="153"/>
      <c r="AD118" s="153"/>
      <c r="AE118" s="152"/>
      <c r="AF118" s="152"/>
      <c r="AG118" s="152"/>
      <c r="AH118" s="152"/>
    </row>
    <row r="119" spans="1:34" s="160" customFormat="1" ht="6.75" customHeight="1">
      <c r="A119" s="154"/>
      <c r="B119" s="154"/>
      <c r="C119" s="154"/>
      <c r="D119" s="154"/>
      <c r="E119" s="154"/>
      <c r="F119" s="154"/>
      <c r="G119" s="154"/>
      <c r="H119" s="154"/>
      <c r="I119" s="154"/>
      <c r="J119" s="154"/>
      <c r="K119" s="154"/>
      <c r="Z119" s="153"/>
      <c r="AA119" s="153"/>
      <c r="AB119" s="153"/>
      <c r="AC119" s="153"/>
      <c r="AD119" s="153"/>
      <c r="AE119" s="152"/>
      <c r="AF119" s="152"/>
      <c r="AG119" s="152"/>
      <c r="AH119" s="152"/>
    </row>
  </sheetData>
  <mergeCells count="4">
    <mergeCell ref="C4:D4"/>
    <mergeCell ref="C5:D5"/>
    <mergeCell ref="O9:P9"/>
    <mergeCell ref="J20:K20"/>
  </mergeCells>
  <phoneticPr fontId="3" type="noConversion"/>
  <conditionalFormatting sqref="B73:K104">
    <cfRule type="expression" dxfId="42" priority="1">
      <formula>$B73&lt;&gt;$B74</formula>
    </cfRule>
  </conditionalFormatting>
  <conditionalFormatting sqref="C63:K63">
    <cfRule type="containsText" dxfId="41" priority="2" operator="containsText" text="F">
      <formula>NOT(ISERROR(SEARCH("F",C63)))</formula>
    </cfRule>
    <cfRule type="containsText" dxfId="40" priority="3" operator="containsText" text="D">
      <formula>NOT(ISERROR(SEARCH("D",C63)))</formula>
    </cfRule>
    <cfRule type="containsText" dxfId="39" priority="4" operator="containsText" text="S">
      <formula>NOT(ISERROR(SEARCH("S",C63)))</formula>
    </cfRule>
    <cfRule type="containsText" dxfId="38" priority="5" operator="containsText" text="A">
      <formula>NOT(ISERROR(SEARCH("A",C63)))</formula>
    </cfRule>
  </conditionalFormatting>
  <conditionalFormatting sqref="D50:K50 D52:K53 D54:D59 D60:K61 D70:K70 D105:K105 K106:K109">
    <cfRule type="containsText" dxfId="37" priority="19" operator="containsText" text="악화">
      <formula>NOT(ISERROR(SEARCH("악화",D50)))</formula>
    </cfRule>
  </conditionalFormatting>
  <conditionalFormatting sqref="D50:K50 D52:K53 D60:K61 D70:K70 D105:K105 K106:K109 D54:D59">
    <cfRule type="containsText" dxfId="36" priority="18" operator="containsText" text="개선">
      <formula>NOT(ISERROR(SEARCH("개선",D50)))</formula>
    </cfRule>
  </conditionalFormatting>
  <conditionalFormatting sqref="G4:G5">
    <cfRule type="containsText" dxfId="35" priority="8" operator="containsText" text="S">
      <formula>NOT(ISERROR(SEARCH("S",G4)))</formula>
    </cfRule>
    <cfRule type="containsText" dxfId="34" priority="9" operator="containsText" text="A">
      <formula>NOT(ISERROR(SEARCH("A",G4)))</formula>
    </cfRule>
  </conditionalFormatting>
  <conditionalFormatting sqref="G5">
    <cfRule type="containsText" dxfId="33" priority="6" operator="containsText" text="F">
      <formula>NOT(ISERROR(SEARCH("F",G5)))</formula>
    </cfRule>
    <cfRule type="containsText" dxfId="32" priority="7" operator="containsText" text="D">
      <formula>NOT(ISERROR(SEARCH("D",G5)))</formula>
    </cfRule>
  </conditionalFormatting>
  <conditionalFormatting sqref="K1:K19 J20 K22:K26 K28:K62 K64:K1048576">
    <cfRule type="containsText" dxfId="31" priority="10" operator="containsText" text="D">
      <formula>NOT(ISERROR(SEARCH("D",J1)))</formula>
    </cfRule>
    <cfRule type="containsText" dxfId="30" priority="11" operator="containsText" text="F">
      <formula>NOT(ISERROR(SEARCH("F",J1)))</formula>
    </cfRule>
    <cfRule type="containsText" dxfId="29" priority="12" operator="containsText" text="S">
      <formula>NOT(ISERROR(SEARCH("S",J1)))</formula>
    </cfRule>
    <cfRule type="containsText" dxfId="28" priority="13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14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0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16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17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>
      <c r="A3" s="30" t="s">
        <v>154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1" t="s">
        <v>38</v>
      </c>
      <c r="B4" s="71" t="s">
        <v>140</v>
      </c>
      <c r="C4" s="71" t="s">
        <v>1</v>
      </c>
      <c r="D4" s="71" t="s">
        <v>10</v>
      </c>
      <c r="E4" s="72" t="s">
        <v>139</v>
      </c>
      <c r="F4" s="58" t="s">
        <v>45</v>
      </c>
      <c r="G4" s="82" t="s">
        <v>144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8" t="s">
        <v>6</v>
      </c>
      <c r="O4" s="118" t="s">
        <v>7</v>
      </c>
      <c r="P4" s="118" t="s">
        <v>26</v>
      </c>
      <c r="Q4" s="118" t="s">
        <v>14</v>
      </c>
      <c r="R4" s="118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89</v>
      </c>
      <c r="BH4" t="s">
        <v>134</v>
      </c>
      <c r="BI4" t="s">
        <v>135</v>
      </c>
      <c r="BJ4" t="s">
        <v>89</v>
      </c>
      <c r="BL4" t="s">
        <v>136</v>
      </c>
      <c r="BM4" t="s">
        <v>137</v>
      </c>
      <c r="BN4" t="s">
        <v>138</v>
      </c>
    </row>
    <row r="5" spans="1:66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D</v>
      </c>
      <c r="F5" s="84">
        <f>G5/H5</f>
        <v>0.84857142857142853</v>
      </c>
      <c r="G5" s="85">
        <f>AE5</f>
        <v>1.782</v>
      </c>
      <c r="H5" s="86">
        <f>AF5</f>
        <v>2.1</v>
      </c>
      <c r="I5" s="87">
        <f>AC5</f>
        <v>4125.5649999999996</v>
      </c>
      <c r="J5" s="88">
        <f>AI5/AH5</f>
        <v>2.8170251088893806E-2</v>
      </c>
      <c r="K5" s="88">
        <f>AJ5/AH5</f>
        <v>0.36575920529487338</v>
      </c>
      <c r="L5" s="88">
        <f>AK5/AC5</f>
        <v>0.20894107837350764</v>
      </c>
      <c r="M5" s="89">
        <f>AG5</f>
        <v>17.337</v>
      </c>
      <c r="N5" s="90">
        <f>IF(AW5=0,AT5,"속도계이상")</f>
        <v>4.8000000000000001E-2</v>
      </c>
      <c r="O5" s="90">
        <f>IF(AW5=0,AU5,"속도계이상")</f>
        <v>37.304000000000002</v>
      </c>
      <c r="P5" s="91">
        <f>AQ5/60</f>
        <v>1.5816666666666668</v>
      </c>
      <c r="Q5" s="92">
        <f>AN5</f>
        <v>90</v>
      </c>
      <c r="R5" s="93">
        <f>AC5/(AH5-AI5-AJ5)</f>
        <v>26.281286827980068</v>
      </c>
      <c r="S5" s="78">
        <f>IF(AW5=0,AL5,"속도계이상")</f>
        <v>2</v>
      </c>
      <c r="T5" s="78">
        <f>IF(AW5=0,AM5,"속도계이상")</f>
        <v>1539</v>
      </c>
      <c r="U5" t="s">
        <v>117</v>
      </c>
      <c r="V5" s="5" t="s">
        <v>118</v>
      </c>
      <c r="W5" t="s">
        <v>117</v>
      </c>
      <c r="X5" s="5" t="s">
        <v>118</v>
      </c>
      <c r="Y5" t="s">
        <v>191</v>
      </c>
      <c r="Z5" t="s">
        <v>192</v>
      </c>
      <c r="AA5" t="s">
        <v>48</v>
      </c>
      <c r="AB5">
        <v>502</v>
      </c>
      <c r="AC5" s="1">
        <v>4125.5649999999996</v>
      </c>
      <c r="AD5" s="1">
        <v>2314.893</v>
      </c>
      <c r="AE5" s="21">
        <v>1.782</v>
      </c>
      <c r="AF5">
        <v>2.1</v>
      </c>
      <c r="AG5">
        <v>17.337</v>
      </c>
      <c r="AH5">
        <v>259.00826999999998</v>
      </c>
      <c r="AI5">
        <v>7.2963279999999999</v>
      </c>
      <c r="AJ5">
        <v>94.734658999999994</v>
      </c>
      <c r="AK5">
        <v>862</v>
      </c>
      <c r="AL5">
        <v>2</v>
      </c>
      <c r="AM5">
        <v>1539</v>
      </c>
      <c r="AN5">
        <v>90</v>
      </c>
      <c r="AO5">
        <v>15.928312999999999</v>
      </c>
      <c r="AP5">
        <v>3308.3</v>
      </c>
      <c r="AQ5">
        <v>94.9</v>
      </c>
      <c r="AR5">
        <v>25</v>
      </c>
      <c r="AS5">
        <v>8342</v>
      </c>
      <c r="AT5">
        <v>4.8000000000000001E-2</v>
      </c>
      <c r="AU5">
        <v>37.304000000000002</v>
      </c>
      <c r="AV5">
        <v>35948</v>
      </c>
      <c r="AW5">
        <v>0</v>
      </c>
      <c r="AX5" s="22">
        <v>0.55000000000000004</v>
      </c>
      <c r="AY5">
        <v>0.84857142857142853</v>
      </c>
      <c r="AZ5" t="s">
        <v>67</v>
      </c>
      <c r="BA5" t="s">
        <v>193</v>
      </c>
      <c r="BB5">
        <v>1</v>
      </c>
      <c r="BC5" t="s">
        <v>194</v>
      </c>
      <c r="BD5">
        <v>12</v>
      </c>
      <c r="BE5">
        <v>99126.9</v>
      </c>
      <c r="BF5">
        <v>4.1619025713504607E-2</v>
      </c>
      <c r="BG5">
        <v>3.5316716105459618E-2</v>
      </c>
      <c r="BH5">
        <v>285487.68799999997</v>
      </c>
      <c r="BI5">
        <v>1.4450938423656294E-2</v>
      </c>
      <c r="BJ5">
        <v>1.2262653462359769E-2</v>
      </c>
      <c r="BK5">
        <v>1</v>
      </c>
      <c r="BL5" t="s">
        <v>69</v>
      </c>
      <c r="BM5">
        <v>-1</v>
      </c>
      <c r="BN5" t="s">
        <v>516</v>
      </c>
    </row>
    <row r="6" spans="1:66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C</v>
      </c>
      <c r="F6" s="94">
        <f>G6/H6</f>
        <v>0.87749999999999995</v>
      </c>
      <c r="G6" s="95">
        <f>AE6</f>
        <v>1.7549999999999999</v>
      </c>
      <c r="H6" s="96">
        <f>AF6</f>
        <v>2</v>
      </c>
      <c r="I6" s="97">
        <f t="shared" ref="I6:I7" si="4">AC6</f>
        <v>3505.4989999999998</v>
      </c>
      <c r="J6" s="98">
        <f t="shared" ref="J6:J7" si="5">AI6/AH6</f>
        <v>3.6627992094325747E-2</v>
      </c>
      <c r="K6" s="98">
        <f t="shared" ref="K6:K7" si="6">AJ6/AH6</f>
        <v>0.36097857401134131</v>
      </c>
      <c r="L6" s="98">
        <f t="shared" ref="L6:L7" si="7">AK6/AC6</f>
        <v>0.17344178389438994</v>
      </c>
      <c r="M6" s="99">
        <f t="shared" ref="M6:M7" si="8">AG6</f>
        <v>18.571999999999999</v>
      </c>
      <c r="N6" s="100">
        <f t="shared" ref="N6:N7" si="9">IF(AW6=0,AT6,"속도계이상")</f>
        <v>0.14299999999999999</v>
      </c>
      <c r="O6" s="100">
        <f t="shared" ref="O6:O7" si="10">IF(AW6=0,AU6,"속도계이상")</f>
        <v>33.375999999999998</v>
      </c>
      <c r="P6" s="101">
        <f t="shared" ref="P6:P7" si="11">AQ6/60</f>
        <v>1.4033333333333333</v>
      </c>
      <c r="Q6" s="102">
        <f t="shared" ref="Q6:Q7" si="12">AN6</f>
        <v>90</v>
      </c>
      <c r="R6" s="103">
        <f t="shared" ref="R6:R7" si="13">AC6/(AH6-AI6-AJ6)</f>
        <v>27.19038530947158</v>
      </c>
      <c r="S6" s="75">
        <f t="shared" ref="S6:S7" si="14">IF(AW6=0,AL6,"속도계이상")</f>
        <v>5</v>
      </c>
      <c r="T6" s="75">
        <f t="shared" ref="T6:T7" si="15">IF(AW6=0,AM6,"속도계이상")</f>
        <v>1170</v>
      </c>
      <c r="U6" t="s">
        <v>117</v>
      </c>
      <c r="V6" s="5" t="s">
        <v>118</v>
      </c>
      <c r="W6" t="s">
        <v>117</v>
      </c>
      <c r="X6" s="5" t="s">
        <v>118</v>
      </c>
      <c r="Y6" t="s">
        <v>195</v>
      </c>
      <c r="Z6" t="s">
        <v>192</v>
      </c>
      <c r="AA6" t="s">
        <v>48</v>
      </c>
      <c r="AB6">
        <v>502</v>
      </c>
      <c r="AC6" s="1">
        <v>3505.4989999999998</v>
      </c>
      <c r="AD6" s="1">
        <v>1997.7909999999999</v>
      </c>
      <c r="AE6" s="21">
        <v>1.7549999999999999</v>
      </c>
      <c r="AF6">
        <v>2</v>
      </c>
      <c r="AG6">
        <v>18.571999999999999</v>
      </c>
      <c r="AH6">
        <v>214.019949</v>
      </c>
      <c r="AI6">
        <v>7.8391209999999996</v>
      </c>
      <c r="AJ6">
        <v>77.256615999999994</v>
      </c>
      <c r="AK6">
        <v>608</v>
      </c>
      <c r="AL6">
        <v>5</v>
      </c>
      <c r="AM6">
        <v>1170</v>
      </c>
      <c r="AN6">
        <v>90</v>
      </c>
      <c r="AO6">
        <v>16.379308999999999</v>
      </c>
      <c r="AP6">
        <v>2609.4</v>
      </c>
      <c r="AQ6">
        <v>84.2</v>
      </c>
      <c r="AR6">
        <v>32</v>
      </c>
      <c r="AS6">
        <v>12489</v>
      </c>
      <c r="AT6">
        <v>0.14299999999999999</v>
      </c>
      <c r="AU6">
        <v>33.375999999999998</v>
      </c>
      <c r="AV6">
        <v>30731</v>
      </c>
      <c r="AW6">
        <v>0</v>
      </c>
      <c r="AX6" s="22">
        <v>0.55000000000000004</v>
      </c>
      <c r="AY6">
        <v>0.87749999999999995</v>
      </c>
      <c r="AZ6" t="s">
        <v>69</v>
      </c>
      <c r="BA6" t="s">
        <v>193</v>
      </c>
      <c r="BB6">
        <v>2</v>
      </c>
      <c r="BC6" t="s">
        <v>200</v>
      </c>
      <c r="BD6">
        <v>11</v>
      </c>
      <c r="BE6">
        <v>99126.9</v>
      </c>
      <c r="BF6">
        <v>3.536375090918812E-2</v>
      </c>
      <c r="BG6">
        <v>3.1031691422812573E-2</v>
      </c>
      <c r="BH6">
        <v>285487.68799999997</v>
      </c>
      <c r="BI6">
        <v>1.2278984864664288E-2</v>
      </c>
      <c r="BJ6">
        <v>1.0774809218742912E-2</v>
      </c>
      <c r="BK6">
        <v>1</v>
      </c>
      <c r="BL6" t="s">
        <v>68</v>
      </c>
      <c r="BM6">
        <v>-1</v>
      </c>
      <c r="BN6" t="s">
        <v>516</v>
      </c>
    </row>
    <row r="7" spans="1:66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70바5063</v>
      </c>
      <c r="D7" s="65" t="str">
        <f t="shared" si="3"/>
        <v>대형</v>
      </c>
      <c r="E7" s="61" t="str">
        <f t="shared" ref="E7:E45" si="16">AZ7</f>
        <v>B</v>
      </c>
      <c r="F7" s="84">
        <f t="shared" ref="F7:F45" si="17">G7/H7</f>
        <v>0.91285714285714281</v>
      </c>
      <c r="G7" s="85">
        <f t="shared" ref="G7:G45" si="18">AE7</f>
        <v>1.917</v>
      </c>
      <c r="H7" s="86">
        <f t="shared" ref="H7:H45" si="19">AF7</f>
        <v>2.1</v>
      </c>
      <c r="I7" s="87">
        <f t="shared" si="4"/>
        <v>4999.6000000000004</v>
      </c>
      <c r="J7" s="88">
        <f t="shared" si="5"/>
        <v>8.6721799597504253E-3</v>
      </c>
      <c r="K7" s="88">
        <f t="shared" si="6"/>
        <v>0.35079038369401888</v>
      </c>
      <c r="L7" s="88">
        <f t="shared" si="7"/>
        <v>0.14501160092807425</v>
      </c>
      <c r="M7" s="89">
        <f t="shared" si="8"/>
        <v>14.307</v>
      </c>
      <c r="N7" s="90">
        <f t="shared" si="9"/>
        <v>0.06</v>
      </c>
      <c r="O7" s="90">
        <f t="shared" si="10"/>
        <v>17.100999999999999</v>
      </c>
      <c r="P7" s="91">
        <f t="shared" si="11"/>
        <v>0.69500000000000006</v>
      </c>
      <c r="Q7" s="92">
        <f t="shared" si="12"/>
        <v>92</v>
      </c>
      <c r="R7" s="93">
        <f t="shared" si="13"/>
        <v>25.689064741750933</v>
      </c>
      <c r="S7" s="78">
        <f t="shared" si="14"/>
        <v>3</v>
      </c>
      <c r="T7" s="78">
        <f t="shared" si="15"/>
        <v>855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197</v>
      </c>
      <c r="Z7" s="4" t="s">
        <v>192</v>
      </c>
      <c r="AA7" s="4" t="s">
        <v>48</v>
      </c>
      <c r="AB7" s="4">
        <v>502</v>
      </c>
      <c r="AC7" s="4">
        <v>4999.6000000000004</v>
      </c>
      <c r="AD7" s="4">
        <v>2607.8589999999999</v>
      </c>
      <c r="AE7" s="4">
        <v>1.917</v>
      </c>
      <c r="AF7" s="4">
        <v>2.1</v>
      </c>
      <c r="AG7" s="4">
        <v>14.307</v>
      </c>
      <c r="AH7" s="4">
        <v>303.83825200000001</v>
      </c>
      <c r="AI7" s="4">
        <v>2.6349399999999998</v>
      </c>
      <c r="AJ7" s="4">
        <v>106.58353700000001</v>
      </c>
      <c r="AK7" s="4">
        <v>725</v>
      </c>
      <c r="AL7" s="4">
        <v>3</v>
      </c>
      <c r="AM7" s="4">
        <v>855</v>
      </c>
      <c r="AN7" s="4">
        <v>92</v>
      </c>
      <c r="AO7" s="4">
        <v>16.454806999999999</v>
      </c>
      <c r="AP7" s="4">
        <v>1750.7</v>
      </c>
      <c r="AQ7" s="4">
        <v>41.7</v>
      </c>
      <c r="AR7" s="4">
        <v>7</v>
      </c>
      <c r="AS7" s="4">
        <v>2380</v>
      </c>
      <c r="AT7" s="4">
        <v>0.06</v>
      </c>
      <c r="AU7" s="4">
        <v>17.100999999999999</v>
      </c>
      <c r="AV7" s="4">
        <v>45741</v>
      </c>
      <c r="AW7" s="4">
        <v>0</v>
      </c>
      <c r="AX7" s="23">
        <v>0.53</v>
      </c>
      <c r="AY7">
        <v>0.91285714285714281</v>
      </c>
      <c r="AZ7" t="s">
        <v>68</v>
      </c>
      <c r="BA7" t="s">
        <v>193</v>
      </c>
      <c r="BB7">
        <v>2</v>
      </c>
      <c r="BC7" t="s">
        <v>522</v>
      </c>
      <c r="BD7">
        <v>14</v>
      </c>
      <c r="BE7">
        <v>99126.9</v>
      </c>
      <c r="BF7">
        <v>5.0436359857919499E-2</v>
      </c>
      <c r="BG7">
        <v>4.6041191356015081E-2</v>
      </c>
      <c r="BH7">
        <v>285487.68799999997</v>
      </c>
      <c r="BI7">
        <v>1.7512489014937838E-2</v>
      </c>
      <c r="BJ7">
        <v>1.5986400686493256E-2</v>
      </c>
      <c r="BK7">
        <v>1</v>
      </c>
      <c r="BL7" t="s">
        <v>66</v>
      </c>
      <c r="BM7">
        <v>-1</v>
      </c>
      <c r="BN7" t="s">
        <v>516</v>
      </c>
    </row>
    <row r="8" spans="1:66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70바5064</v>
      </c>
      <c r="D8" s="48" t="str">
        <f t="shared" ref="D8:D45" si="23">Z8</f>
        <v>대형</v>
      </c>
      <c r="E8" s="44" t="str">
        <f t="shared" si="16"/>
        <v>C</v>
      </c>
      <c r="F8" s="94">
        <f t="shared" si="17"/>
        <v>0.87476190476190474</v>
      </c>
      <c r="G8" s="95">
        <f t="shared" si="18"/>
        <v>1.837</v>
      </c>
      <c r="H8" s="96">
        <f t="shared" si="19"/>
        <v>2.1</v>
      </c>
      <c r="I8" s="97">
        <f t="shared" ref="I8:I45" si="24">AC8</f>
        <v>4712.3249999999998</v>
      </c>
      <c r="J8" s="98">
        <f t="shared" ref="J8:J45" si="25">AI8/AH8</f>
        <v>1.5514749418269372E-2</v>
      </c>
      <c r="K8" s="98">
        <f t="shared" ref="K8:K45" si="26">AJ8/AH8</f>
        <v>0.36702695056174128</v>
      </c>
      <c r="L8" s="98">
        <f t="shared" ref="L8:L45" si="27">AK8/AC8</f>
        <v>0.2098751677781138</v>
      </c>
      <c r="M8" s="99">
        <f t="shared" ref="M8:M45" si="28">AG8</f>
        <v>16.579999999999998</v>
      </c>
      <c r="N8" s="100">
        <f t="shared" ref="N8:N45" si="29">IF(AW8=0,AT8,"속도계이상")</f>
        <v>0.17</v>
      </c>
      <c r="O8" s="100">
        <f t="shared" ref="O8:O45" si="30">IF(AW8=0,AU8,"속도계이상")</f>
        <v>24.468</v>
      </c>
      <c r="P8" s="101">
        <f t="shared" ref="P8:P45" si="31">AQ8/60</f>
        <v>0</v>
      </c>
      <c r="Q8" s="102">
        <f t="shared" ref="Q8:Q45" si="32">AN8</f>
        <v>86</v>
      </c>
      <c r="R8" s="103">
        <f t="shared" ref="R8:R45" si="33">AC8/(AH8-AI8-AJ8)</f>
        <v>26.24469847149544</v>
      </c>
      <c r="S8" s="75">
        <f t="shared" ref="S8:S45" si="34">IF(AW8=0,AL8,"속도계이상")</f>
        <v>8</v>
      </c>
      <c r="T8" s="75">
        <f t="shared" ref="T8:T45" si="35">IF(AW8=0,AM8,"속도계이상")</f>
        <v>1153</v>
      </c>
      <c r="U8" t="s">
        <v>117</v>
      </c>
      <c r="V8" s="5" t="s">
        <v>118</v>
      </c>
      <c r="W8" t="s">
        <v>117</v>
      </c>
      <c r="X8" s="5" t="s">
        <v>118</v>
      </c>
      <c r="Y8" t="s">
        <v>199</v>
      </c>
      <c r="Z8" t="s">
        <v>192</v>
      </c>
      <c r="AA8" t="s">
        <v>48</v>
      </c>
      <c r="AB8">
        <v>502</v>
      </c>
      <c r="AC8" s="1">
        <v>4712.3249999999998</v>
      </c>
      <c r="AD8" s="1">
        <v>2565.5680000000002</v>
      </c>
      <c r="AE8" s="21">
        <v>1.837</v>
      </c>
      <c r="AF8">
        <v>2.1</v>
      </c>
      <c r="AG8">
        <v>16.579999999999998</v>
      </c>
      <c r="AH8">
        <v>290.79438399999998</v>
      </c>
      <c r="AI8">
        <v>4.5116019999999999</v>
      </c>
      <c r="AJ8">
        <v>106.729376</v>
      </c>
      <c r="AK8">
        <v>989</v>
      </c>
      <c r="AL8">
        <v>8</v>
      </c>
      <c r="AM8">
        <v>1153</v>
      </c>
      <c r="AN8">
        <v>86</v>
      </c>
      <c r="AO8">
        <v>16.205006000000001</v>
      </c>
      <c r="AP8">
        <v>4725.6000000000004</v>
      </c>
      <c r="AQ8">
        <v>0</v>
      </c>
      <c r="AR8">
        <v>38</v>
      </c>
      <c r="AS8">
        <v>15321</v>
      </c>
      <c r="AT8">
        <v>0.17</v>
      </c>
      <c r="AU8">
        <v>24.468</v>
      </c>
      <c r="AV8">
        <v>41652</v>
      </c>
      <c r="AW8">
        <v>0</v>
      </c>
      <c r="AX8" s="22">
        <v>0.55000000000000004</v>
      </c>
      <c r="AY8">
        <v>0.87476190476190474</v>
      </c>
      <c r="AZ8" t="s">
        <v>69</v>
      </c>
      <c r="BA8" t="s">
        <v>193</v>
      </c>
      <c r="BB8">
        <v>3</v>
      </c>
      <c r="BC8" t="s">
        <v>223</v>
      </c>
      <c r="BD8">
        <v>15</v>
      </c>
      <c r="BE8">
        <v>99126.9</v>
      </c>
      <c r="BF8">
        <v>4.7538306958050745E-2</v>
      </c>
      <c r="BG8">
        <v>4.1584699943780577E-2</v>
      </c>
      <c r="BH8">
        <v>285487.68799999997</v>
      </c>
      <c r="BI8">
        <v>1.6506228457740007E-2</v>
      </c>
      <c r="BJ8">
        <v>1.4439019846127806E-2</v>
      </c>
      <c r="BK8">
        <v>1</v>
      </c>
      <c r="BL8" t="s">
        <v>69</v>
      </c>
      <c r="BM8">
        <v>0</v>
      </c>
      <c r="BN8" t="s">
        <v>519</v>
      </c>
    </row>
    <row r="9" spans="1:66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70바5065</v>
      </c>
      <c r="D9" s="65" t="str">
        <f t="shared" si="23"/>
        <v>대형</v>
      </c>
      <c r="E9" s="61" t="str">
        <f t="shared" si="16"/>
        <v>D</v>
      </c>
      <c r="F9" s="84">
        <f t="shared" si="17"/>
        <v>0.83761904761904749</v>
      </c>
      <c r="G9" s="85">
        <f t="shared" si="18"/>
        <v>1.7589999999999999</v>
      </c>
      <c r="H9" s="86">
        <f t="shared" si="19"/>
        <v>2.1</v>
      </c>
      <c r="I9" s="87">
        <f t="shared" si="24"/>
        <v>5305.0569999999998</v>
      </c>
      <c r="J9" s="88">
        <f t="shared" si="25"/>
        <v>2.1494497118319508E-2</v>
      </c>
      <c r="K9" s="88">
        <f t="shared" si="26"/>
        <v>0.37575626147870955</v>
      </c>
      <c r="L9" s="88">
        <f t="shared" si="27"/>
        <v>0.2082918241971764</v>
      </c>
      <c r="M9" s="89">
        <f t="shared" si="28"/>
        <v>18.077999999999999</v>
      </c>
      <c r="N9" s="90">
        <f t="shared" si="29"/>
        <v>0.35799999999999998</v>
      </c>
      <c r="O9" s="90">
        <f t="shared" si="30"/>
        <v>22.846</v>
      </c>
      <c r="P9" s="91">
        <f t="shared" si="31"/>
        <v>0.55166666666666664</v>
      </c>
      <c r="Q9" s="92">
        <f t="shared" si="32"/>
        <v>91</v>
      </c>
      <c r="R9" s="93">
        <f t="shared" si="33"/>
        <v>26.257306994694734</v>
      </c>
      <c r="S9" s="78">
        <f t="shared" si="34"/>
        <v>19</v>
      </c>
      <c r="T9" s="78">
        <f t="shared" si="35"/>
        <v>1212</v>
      </c>
      <c r="U9" t="s">
        <v>117</v>
      </c>
      <c r="V9" s="5" t="s">
        <v>118</v>
      </c>
      <c r="W9" t="s">
        <v>117</v>
      </c>
      <c r="X9" s="5" t="s">
        <v>118</v>
      </c>
      <c r="Y9" t="s">
        <v>201</v>
      </c>
      <c r="Z9" t="s">
        <v>192</v>
      </c>
      <c r="AA9" t="s">
        <v>48</v>
      </c>
      <c r="AB9">
        <v>502</v>
      </c>
      <c r="AC9" s="1">
        <v>5305.0569999999998</v>
      </c>
      <c r="AD9" s="1">
        <v>3016.3029999999999</v>
      </c>
      <c r="AE9" s="21">
        <v>1.7589999999999999</v>
      </c>
      <c r="AF9">
        <v>2.1</v>
      </c>
      <c r="AG9">
        <v>18.077999999999999</v>
      </c>
      <c r="AH9">
        <v>335.19937499999997</v>
      </c>
      <c r="AI9">
        <v>7.204942</v>
      </c>
      <c r="AJ9">
        <v>125.953264</v>
      </c>
      <c r="AK9">
        <v>1105</v>
      </c>
      <c r="AL9">
        <v>19</v>
      </c>
      <c r="AM9">
        <v>1212</v>
      </c>
      <c r="AN9">
        <v>91</v>
      </c>
      <c r="AO9">
        <v>15.826571</v>
      </c>
      <c r="AP9">
        <v>3382.8</v>
      </c>
      <c r="AQ9">
        <v>33.1</v>
      </c>
      <c r="AR9">
        <v>46</v>
      </c>
      <c r="AS9">
        <v>20653</v>
      </c>
      <c r="AT9">
        <v>0.35799999999999998</v>
      </c>
      <c r="AU9">
        <v>22.846</v>
      </c>
      <c r="AV9">
        <v>46172</v>
      </c>
      <c r="AW9">
        <v>0</v>
      </c>
      <c r="AX9" s="22">
        <v>0.56000000000000005</v>
      </c>
      <c r="AY9">
        <v>0.83761904761904749</v>
      </c>
      <c r="AZ9" t="s">
        <v>67</v>
      </c>
      <c r="BA9" t="s">
        <v>193</v>
      </c>
      <c r="BB9">
        <v>3</v>
      </c>
      <c r="BC9" t="s">
        <v>552</v>
      </c>
      <c r="BD9">
        <v>16</v>
      </c>
      <c r="BE9">
        <v>99126.9</v>
      </c>
      <c r="BF9">
        <v>5.3517834210491805E-2</v>
      </c>
      <c r="BG9">
        <v>4.4827557322026222E-2</v>
      </c>
      <c r="BH9">
        <v>285487.68799999997</v>
      </c>
      <c r="BI9">
        <v>1.858243708219039E-2</v>
      </c>
      <c r="BJ9">
        <v>1.5565003251225186E-2</v>
      </c>
      <c r="BK9">
        <v>1</v>
      </c>
      <c r="BL9" t="s">
        <v>69</v>
      </c>
      <c r="BM9">
        <v>-1</v>
      </c>
      <c r="BN9" t="s">
        <v>516</v>
      </c>
    </row>
    <row r="10" spans="1:66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70바5067</v>
      </c>
      <c r="D10" s="48" t="str">
        <f t="shared" si="23"/>
        <v>대형</v>
      </c>
      <c r="E10" s="44" t="str">
        <f t="shared" si="16"/>
        <v>D</v>
      </c>
      <c r="F10" s="94">
        <f t="shared" si="17"/>
        <v>0.81714285714285706</v>
      </c>
      <c r="G10" s="95">
        <f t="shared" si="18"/>
        <v>1.716</v>
      </c>
      <c r="H10" s="96">
        <f t="shared" si="19"/>
        <v>2.1</v>
      </c>
      <c r="I10" s="97">
        <f t="shared" si="24"/>
        <v>4495.4570000000003</v>
      </c>
      <c r="J10" s="98">
        <f t="shared" si="25"/>
        <v>1.4591926171019749E-2</v>
      </c>
      <c r="K10" s="98">
        <f t="shared" si="26"/>
        <v>0.38234338929682149</v>
      </c>
      <c r="L10" s="98">
        <f t="shared" si="27"/>
        <v>0.1488169056004762</v>
      </c>
      <c r="M10" s="99">
        <f t="shared" si="28"/>
        <v>19.260000000000002</v>
      </c>
      <c r="N10" s="100">
        <f t="shared" si="29"/>
        <v>0.245</v>
      </c>
      <c r="O10" s="100">
        <f t="shared" si="30"/>
        <v>22.178000000000001</v>
      </c>
      <c r="P10" s="101">
        <f t="shared" si="31"/>
        <v>1.01</v>
      </c>
      <c r="Q10" s="102">
        <f t="shared" si="32"/>
        <v>90</v>
      </c>
      <c r="R10" s="103">
        <f t="shared" si="33"/>
        <v>27.313192200558458</v>
      </c>
      <c r="S10" s="75">
        <f t="shared" si="34"/>
        <v>11</v>
      </c>
      <c r="T10" s="75">
        <f t="shared" si="35"/>
        <v>997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202</v>
      </c>
      <c r="Z10" s="4" t="s">
        <v>192</v>
      </c>
      <c r="AA10" s="4" t="s">
        <v>48</v>
      </c>
      <c r="AB10" s="4">
        <v>502</v>
      </c>
      <c r="AC10" s="4">
        <v>4495.4570000000003</v>
      </c>
      <c r="AD10" s="4">
        <v>2619.0259999999998</v>
      </c>
      <c r="AE10" s="4">
        <v>1.716</v>
      </c>
      <c r="AF10" s="4">
        <v>2.1</v>
      </c>
      <c r="AG10" s="4">
        <v>19.260000000000002</v>
      </c>
      <c r="AH10" s="4">
        <v>272.92133699999999</v>
      </c>
      <c r="AI10" s="4">
        <v>3.9824480000000002</v>
      </c>
      <c r="AJ10" s="4">
        <v>104.34966900000001</v>
      </c>
      <c r="AK10" s="4">
        <v>669</v>
      </c>
      <c r="AL10" s="4">
        <v>11</v>
      </c>
      <c r="AM10" s="4">
        <v>997</v>
      </c>
      <c r="AN10" s="4">
        <v>90</v>
      </c>
      <c r="AO10" s="4">
        <v>16.471620999999999</v>
      </c>
      <c r="AP10" s="4">
        <v>2825.8</v>
      </c>
      <c r="AQ10" s="4">
        <v>60.6</v>
      </c>
      <c r="AR10" s="4">
        <v>23</v>
      </c>
      <c r="AS10" s="4">
        <v>11872</v>
      </c>
      <c r="AT10" s="4">
        <v>0.245</v>
      </c>
      <c r="AU10" s="4">
        <v>22.178000000000001</v>
      </c>
      <c r="AV10" s="4">
        <v>39630</v>
      </c>
      <c r="AW10" s="4">
        <v>0</v>
      </c>
      <c r="AX10" s="23">
        <v>0.55000000000000004</v>
      </c>
      <c r="AY10">
        <v>0.81714285714285706</v>
      </c>
      <c r="AZ10" t="s">
        <v>67</v>
      </c>
      <c r="BA10" t="s">
        <v>193</v>
      </c>
      <c r="BB10">
        <v>6</v>
      </c>
      <c r="BC10" t="s">
        <v>553</v>
      </c>
      <c r="BD10">
        <v>12</v>
      </c>
      <c r="BE10">
        <v>99126.9</v>
      </c>
      <c r="BF10">
        <v>4.5350525437595657E-2</v>
      </c>
      <c r="BG10">
        <v>3.7057857929006732E-2</v>
      </c>
      <c r="BH10">
        <v>285487.68799999997</v>
      </c>
      <c r="BI10">
        <v>1.5746587992964519E-2</v>
      </c>
      <c r="BJ10">
        <v>1.2867211902822435E-2</v>
      </c>
      <c r="BK10">
        <v>1</v>
      </c>
      <c r="BL10" t="s">
        <v>67</v>
      </c>
      <c r="BM10">
        <v>0</v>
      </c>
      <c r="BN10" t="s">
        <v>519</v>
      </c>
    </row>
    <row r="11" spans="1:66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70바5081</v>
      </c>
      <c r="D11" s="65" t="str">
        <f t="shared" si="23"/>
        <v>대형</v>
      </c>
      <c r="E11" s="61" t="str">
        <f t="shared" si="16"/>
        <v>C</v>
      </c>
      <c r="F11" s="84">
        <f t="shared" si="17"/>
        <v>0.86285714285714288</v>
      </c>
      <c r="G11" s="85">
        <f t="shared" si="18"/>
        <v>1.8120000000000001</v>
      </c>
      <c r="H11" s="86">
        <f t="shared" si="19"/>
        <v>2.1</v>
      </c>
      <c r="I11" s="87">
        <f t="shared" si="24"/>
        <v>4419.7939999999999</v>
      </c>
      <c r="J11" s="88">
        <f t="shared" si="25"/>
        <v>1.2951234520534706E-2</v>
      </c>
      <c r="K11" s="88">
        <f t="shared" si="26"/>
        <v>0.36694580883334132</v>
      </c>
      <c r="L11" s="88">
        <f t="shared" si="27"/>
        <v>0.18914908703889821</v>
      </c>
      <c r="M11" s="89">
        <f t="shared" si="28"/>
        <v>16.745999999999999</v>
      </c>
      <c r="N11" s="90">
        <f t="shared" si="29"/>
        <v>3.0089999999999999</v>
      </c>
      <c r="O11" s="90">
        <f t="shared" si="30"/>
        <v>12.987</v>
      </c>
      <c r="P11" s="91">
        <f t="shared" si="31"/>
        <v>0.37</v>
      </c>
      <c r="Q11" s="92">
        <f t="shared" si="32"/>
        <v>90</v>
      </c>
      <c r="R11" s="93">
        <f t="shared" si="33"/>
        <v>26.556021035271645</v>
      </c>
      <c r="S11" s="78">
        <f t="shared" si="34"/>
        <v>133</v>
      </c>
      <c r="T11" s="78">
        <f t="shared" si="35"/>
        <v>574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204</v>
      </c>
      <c r="Z11" t="s">
        <v>192</v>
      </c>
      <c r="AA11" t="s">
        <v>48</v>
      </c>
      <c r="AB11">
        <v>502</v>
      </c>
      <c r="AC11" s="1">
        <v>4419.7939999999999</v>
      </c>
      <c r="AD11" s="1">
        <v>2439.8380000000002</v>
      </c>
      <c r="AE11" s="21">
        <v>1.8120000000000001</v>
      </c>
      <c r="AF11">
        <v>2.1</v>
      </c>
      <c r="AG11">
        <v>16.745999999999999</v>
      </c>
      <c r="AH11">
        <v>268.39549499999998</v>
      </c>
      <c r="AI11">
        <v>3.4760529999999998</v>
      </c>
      <c r="AJ11">
        <v>98.486602000000005</v>
      </c>
      <c r="AK11">
        <v>836</v>
      </c>
      <c r="AL11">
        <v>133</v>
      </c>
      <c r="AM11">
        <v>574</v>
      </c>
      <c r="AN11">
        <v>90</v>
      </c>
      <c r="AO11">
        <v>16.467466999999999</v>
      </c>
      <c r="AP11">
        <v>1820.1</v>
      </c>
      <c r="AQ11">
        <v>22.2</v>
      </c>
      <c r="AR11">
        <v>23</v>
      </c>
      <c r="AS11">
        <v>5451</v>
      </c>
      <c r="AT11">
        <v>3.0089999999999999</v>
      </c>
      <c r="AU11">
        <v>12.987</v>
      </c>
      <c r="AV11">
        <v>38320</v>
      </c>
      <c r="AW11">
        <v>0</v>
      </c>
      <c r="AX11" s="22">
        <v>0.54</v>
      </c>
      <c r="AY11">
        <v>0.86285714285714288</v>
      </c>
      <c r="AZ11" t="s">
        <v>69</v>
      </c>
      <c r="BA11" t="s">
        <v>193</v>
      </c>
      <c r="BB11">
        <v>8</v>
      </c>
      <c r="BC11" t="s">
        <v>225</v>
      </c>
      <c r="BD11">
        <v>10</v>
      </c>
      <c r="BE11">
        <v>99126.9</v>
      </c>
      <c r="BF11">
        <v>4.458723111486388E-2</v>
      </c>
      <c r="BG11">
        <v>3.8472410847682548E-2</v>
      </c>
      <c r="BH11">
        <v>285487.68799999997</v>
      </c>
      <c r="BI11">
        <v>1.5481557299241571E-2</v>
      </c>
      <c r="BJ11">
        <v>1.3358372298202727E-2</v>
      </c>
      <c r="BK11">
        <v>1</v>
      </c>
      <c r="BL11" t="s">
        <v>67</v>
      </c>
      <c r="BM11">
        <v>1</v>
      </c>
      <c r="BN11" t="s">
        <v>521</v>
      </c>
    </row>
    <row r="12" spans="1:66" s="2" customFormat="1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70바5084</v>
      </c>
      <c r="D12" s="48" t="str">
        <f t="shared" si="23"/>
        <v>대형</v>
      </c>
      <c r="E12" s="44" t="str">
        <f t="shared" si="16"/>
        <v>C</v>
      </c>
      <c r="F12" s="94">
        <f t="shared" si="17"/>
        <v>0.89349999999999996</v>
      </c>
      <c r="G12" s="95">
        <f t="shared" si="18"/>
        <v>1.7869999999999999</v>
      </c>
      <c r="H12" s="96">
        <f t="shared" si="19"/>
        <v>2</v>
      </c>
      <c r="I12" s="97">
        <f t="shared" si="24"/>
        <v>4371.6499999999996</v>
      </c>
      <c r="J12" s="98">
        <f t="shared" si="25"/>
        <v>2.0492873314345419E-2</v>
      </c>
      <c r="K12" s="98">
        <f t="shared" si="26"/>
        <v>0.3643011053276925</v>
      </c>
      <c r="L12" s="98">
        <f t="shared" si="27"/>
        <v>0.16881497832626127</v>
      </c>
      <c r="M12" s="99">
        <f t="shared" si="28"/>
        <v>18.59</v>
      </c>
      <c r="N12" s="100">
        <f t="shared" si="29"/>
        <v>6.9000000000000006E-2</v>
      </c>
      <c r="O12" s="100">
        <f t="shared" si="30"/>
        <v>16.446999999999999</v>
      </c>
      <c r="P12" s="101">
        <f t="shared" si="31"/>
        <v>1.7116666666666667</v>
      </c>
      <c r="Q12" s="102">
        <f t="shared" si="32"/>
        <v>92</v>
      </c>
      <c r="R12" s="103">
        <f t="shared" si="33"/>
        <v>26.74722639739214</v>
      </c>
      <c r="S12" s="75">
        <f t="shared" si="34"/>
        <v>3</v>
      </c>
      <c r="T12" s="75">
        <f t="shared" si="35"/>
        <v>719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205</v>
      </c>
      <c r="Z12" t="s">
        <v>192</v>
      </c>
      <c r="AA12" t="s">
        <v>48</v>
      </c>
      <c r="AB12">
        <v>502</v>
      </c>
      <c r="AC12" s="1">
        <v>4371.6499999999996</v>
      </c>
      <c r="AD12" s="1">
        <v>2445.9</v>
      </c>
      <c r="AE12" s="21">
        <v>1.7869999999999999</v>
      </c>
      <c r="AF12">
        <v>2</v>
      </c>
      <c r="AG12">
        <v>18.59</v>
      </c>
      <c r="AH12">
        <v>265.67216400000001</v>
      </c>
      <c r="AI12">
        <v>5.4443859999999997</v>
      </c>
      <c r="AJ12">
        <v>96.784662999999995</v>
      </c>
      <c r="AK12">
        <v>738</v>
      </c>
      <c r="AL12">
        <v>3</v>
      </c>
      <c r="AM12">
        <v>719</v>
      </c>
      <c r="AN12">
        <v>92</v>
      </c>
      <c r="AO12">
        <v>16.455054000000001</v>
      </c>
      <c r="AP12">
        <v>3518.7</v>
      </c>
      <c r="AQ12">
        <v>102.7</v>
      </c>
      <c r="AR12">
        <v>24</v>
      </c>
      <c r="AS12">
        <v>7431</v>
      </c>
      <c r="AT12">
        <v>6.9000000000000006E-2</v>
      </c>
      <c r="AU12">
        <v>16.446999999999999</v>
      </c>
      <c r="AV12">
        <v>37750</v>
      </c>
      <c r="AW12">
        <v>0</v>
      </c>
      <c r="AX12" s="22">
        <v>0.56999999999999995</v>
      </c>
      <c r="AY12" s="2">
        <v>0.89349999999999996</v>
      </c>
      <c r="AZ12" s="2" t="s">
        <v>69</v>
      </c>
      <c r="BA12" s="2" t="s">
        <v>193</v>
      </c>
      <c r="BB12" s="2">
        <v>1</v>
      </c>
      <c r="BC12" s="2" t="s">
        <v>196</v>
      </c>
      <c r="BD12" s="2">
        <v>12</v>
      </c>
      <c r="BE12" s="2">
        <v>99126.9</v>
      </c>
      <c r="BF12" s="2">
        <v>4.4101550638625843E-2</v>
      </c>
      <c r="BG12" s="2">
        <v>3.9404735495612186E-2</v>
      </c>
      <c r="BH12" s="2">
        <v>285487.68799999997</v>
      </c>
      <c r="BI12" s="2">
        <v>1.5312919553994917E-2</v>
      </c>
      <c r="BJ12" s="2">
        <v>1.3682093621494458E-2</v>
      </c>
      <c r="BK12" s="2">
        <v>1</v>
      </c>
      <c r="BL12" s="2" t="s">
        <v>69</v>
      </c>
      <c r="BM12" s="2">
        <v>0</v>
      </c>
      <c r="BN12" s="2" t="s">
        <v>519</v>
      </c>
    </row>
    <row r="13" spans="1:66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70바5085</v>
      </c>
      <c r="D13" s="65" t="str">
        <f t="shared" si="23"/>
        <v>대형</v>
      </c>
      <c r="E13" s="61" t="str">
        <f t="shared" si="16"/>
        <v>D</v>
      </c>
      <c r="F13" s="84">
        <f t="shared" si="17"/>
        <v>0.81333333333333324</v>
      </c>
      <c r="G13" s="85">
        <f t="shared" si="18"/>
        <v>1.708</v>
      </c>
      <c r="H13" s="86">
        <f t="shared" si="19"/>
        <v>2.1</v>
      </c>
      <c r="I13" s="87">
        <f t="shared" si="24"/>
        <v>3595.4009999999998</v>
      </c>
      <c r="J13" s="88">
        <f t="shared" si="25"/>
        <v>1.2501333264903611E-2</v>
      </c>
      <c r="K13" s="88">
        <f t="shared" si="26"/>
        <v>0.36697908233767129</v>
      </c>
      <c r="L13" s="88">
        <f t="shared" si="27"/>
        <v>0.23613499579045566</v>
      </c>
      <c r="M13" s="89">
        <f t="shared" si="28"/>
        <v>18.853999999999999</v>
      </c>
      <c r="N13" s="90">
        <f t="shared" si="29"/>
        <v>8.3000000000000004E-2</v>
      </c>
      <c r="O13" s="90">
        <f t="shared" si="30"/>
        <v>15.324999999999999</v>
      </c>
      <c r="P13" s="91">
        <f t="shared" si="31"/>
        <v>2.71</v>
      </c>
      <c r="Q13" s="92">
        <f t="shared" si="32"/>
        <v>93</v>
      </c>
      <c r="R13" s="93">
        <f t="shared" si="33"/>
        <v>27.251695334438136</v>
      </c>
      <c r="S13" s="78">
        <f t="shared" si="34"/>
        <v>3</v>
      </c>
      <c r="T13" s="78">
        <f t="shared" si="35"/>
        <v>551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206</v>
      </c>
      <c r="Z13" s="4" t="s">
        <v>192</v>
      </c>
      <c r="AA13" s="4" t="s">
        <v>48</v>
      </c>
      <c r="AB13" s="4">
        <v>502</v>
      </c>
      <c r="AC13" s="4">
        <v>3595.4009999999998</v>
      </c>
      <c r="AD13" s="4">
        <v>2105.2649999999999</v>
      </c>
      <c r="AE13" s="4">
        <v>1.708</v>
      </c>
      <c r="AF13" s="4">
        <v>2.1</v>
      </c>
      <c r="AG13" s="4">
        <v>18.853999999999999</v>
      </c>
      <c r="AH13" s="4">
        <v>212.61716200000001</v>
      </c>
      <c r="AI13" s="4">
        <v>2.6579980000000001</v>
      </c>
      <c r="AJ13" s="4">
        <v>78.026050999999995</v>
      </c>
      <c r="AK13" s="4">
        <v>849</v>
      </c>
      <c r="AL13" s="4">
        <v>3</v>
      </c>
      <c r="AM13" s="4">
        <v>551</v>
      </c>
      <c r="AN13" s="4">
        <v>93</v>
      </c>
      <c r="AO13" s="4">
        <v>16.910209999999999</v>
      </c>
      <c r="AP13" s="4">
        <v>2173.6999999999998</v>
      </c>
      <c r="AQ13" s="4">
        <v>162.6</v>
      </c>
      <c r="AR13" s="4">
        <v>9</v>
      </c>
      <c r="AS13" s="4">
        <v>3152</v>
      </c>
      <c r="AT13" s="4">
        <v>8.3000000000000004E-2</v>
      </c>
      <c r="AU13" s="4">
        <v>15.324999999999999</v>
      </c>
      <c r="AV13" s="4">
        <v>31603</v>
      </c>
      <c r="AW13" s="4">
        <v>0</v>
      </c>
      <c r="AX13" s="23">
        <v>0.54</v>
      </c>
      <c r="AY13">
        <v>0.81333333333333324</v>
      </c>
      <c r="AZ13" t="s">
        <v>67</v>
      </c>
      <c r="BA13" t="s">
        <v>193</v>
      </c>
      <c r="BB13">
        <v>7</v>
      </c>
      <c r="BC13" t="s">
        <v>554</v>
      </c>
      <c r="BD13">
        <v>11</v>
      </c>
      <c r="BE13">
        <v>99126.9</v>
      </c>
      <c r="BF13">
        <v>3.6270689389055845E-2</v>
      </c>
      <c r="BG13">
        <v>2.950016070309875E-2</v>
      </c>
      <c r="BH13">
        <v>285487.68799999997</v>
      </c>
      <c r="BI13">
        <v>1.2593891614688477E-2</v>
      </c>
      <c r="BJ13">
        <v>1.0243031846613293E-2</v>
      </c>
      <c r="BK13">
        <v>1</v>
      </c>
      <c r="BL13" t="s">
        <v>67</v>
      </c>
      <c r="BM13">
        <v>0</v>
      </c>
      <c r="BN13" t="s">
        <v>519</v>
      </c>
    </row>
    <row r="14" spans="1:66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70바5086</v>
      </c>
      <c r="D14" s="48" t="str">
        <f t="shared" si="23"/>
        <v>대형</v>
      </c>
      <c r="E14" s="44" t="str">
        <f t="shared" si="16"/>
        <v>C</v>
      </c>
      <c r="F14" s="94">
        <f t="shared" si="17"/>
        <v>0.86699999999999999</v>
      </c>
      <c r="G14" s="95">
        <f t="shared" si="18"/>
        <v>1.734</v>
      </c>
      <c r="H14" s="96">
        <f t="shared" si="19"/>
        <v>2</v>
      </c>
      <c r="I14" s="97">
        <f t="shared" si="24"/>
        <v>4502.0569999999998</v>
      </c>
      <c r="J14" s="98">
        <f t="shared" si="25"/>
        <v>2.0377717278622438E-2</v>
      </c>
      <c r="K14" s="98">
        <f t="shared" si="26"/>
        <v>0.36781926327539843</v>
      </c>
      <c r="L14" s="98">
        <f t="shared" si="27"/>
        <v>0.24077882621210706</v>
      </c>
      <c r="M14" s="99">
        <f t="shared" si="28"/>
        <v>18.971</v>
      </c>
      <c r="N14" s="100">
        <f t="shared" si="29"/>
        <v>0.42199999999999999</v>
      </c>
      <c r="O14" s="100">
        <f t="shared" si="30"/>
        <v>23.167000000000002</v>
      </c>
      <c r="P14" s="101">
        <f t="shared" si="31"/>
        <v>1.7266666666666666</v>
      </c>
      <c r="Q14" s="102">
        <f t="shared" si="32"/>
        <v>92</v>
      </c>
      <c r="R14" s="103">
        <f t="shared" si="33"/>
        <v>27.283760632502045</v>
      </c>
      <c r="S14" s="75">
        <f t="shared" si="34"/>
        <v>19</v>
      </c>
      <c r="T14" s="75">
        <f t="shared" si="35"/>
        <v>1043</v>
      </c>
      <c r="U14" t="s">
        <v>117</v>
      </c>
      <c r="V14" s="5" t="s">
        <v>118</v>
      </c>
      <c r="W14" t="s">
        <v>117</v>
      </c>
      <c r="X14" s="5" t="s">
        <v>118</v>
      </c>
      <c r="Y14" t="s">
        <v>555</v>
      </c>
      <c r="Z14" t="s">
        <v>192</v>
      </c>
      <c r="AA14" t="s">
        <v>48</v>
      </c>
      <c r="AB14">
        <v>502</v>
      </c>
      <c r="AC14" s="1">
        <v>4502.0569999999998</v>
      </c>
      <c r="AD14" s="1">
        <v>2596.9189999999999</v>
      </c>
      <c r="AE14" s="21">
        <v>1.734</v>
      </c>
      <c r="AF14">
        <v>2</v>
      </c>
      <c r="AG14">
        <v>18.971</v>
      </c>
      <c r="AH14">
        <v>269.70881600000001</v>
      </c>
      <c r="AI14">
        <v>5.4960500000000003</v>
      </c>
      <c r="AJ14">
        <v>99.204098000000002</v>
      </c>
      <c r="AK14">
        <v>1084</v>
      </c>
      <c r="AL14">
        <v>19</v>
      </c>
      <c r="AM14">
        <v>1043</v>
      </c>
      <c r="AN14">
        <v>92</v>
      </c>
      <c r="AO14">
        <v>16.692287</v>
      </c>
      <c r="AP14">
        <v>3606.4</v>
      </c>
      <c r="AQ14">
        <v>103.6</v>
      </c>
      <c r="AR14">
        <v>20</v>
      </c>
      <c r="AS14">
        <v>5460</v>
      </c>
      <c r="AT14">
        <v>0.42199999999999999</v>
      </c>
      <c r="AU14">
        <v>23.167000000000002</v>
      </c>
      <c r="AV14">
        <v>39262</v>
      </c>
      <c r="AW14">
        <v>0</v>
      </c>
      <c r="AX14" s="22">
        <v>0.55000000000000004</v>
      </c>
      <c r="AY14">
        <v>0.86699999999999999</v>
      </c>
      <c r="AZ14" t="s">
        <v>69</v>
      </c>
      <c r="BA14" t="s">
        <v>193</v>
      </c>
      <c r="BB14">
        <v>6</v>
      </c>
      <c r="BC14" t="s">
        <v>556</v>
      </c>
      <c r="BD14">
        <v>17</v>
      </c>
      <c r="BE14">
        <v>99126.9</v>
      </c>
      <c r="BF14">
        <v>4.5417106759113826E-2</v>
      </c>
      <c r="BG14">
        <v>3.9376631560151684E-2</v>
      </c>
      <c r="BH14">
        <v>285487.68799999997</v>
      </c>
      <c r="BI14">
        <v>1.5769706327931031E-2</v>
      </c>
      <c r="BJ14">
        <v>1.3672335386316204E-2</v>
      </c>
      <c r="BK14">
        <v>1</v>
      </c>
      <c r="BL14" t="s">
        <v>557</v>
      </c>
      <c r="BM14" t="s">
        <v>558</v>
      </c>
      <c r="BN14" t="s">
        <v>557</v>
      </c>
    </row>
    <row r="15" spans="1:66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70바5087</v>
      </c>
      <c r="D15" s="65" t="str">
        <f t="shared" si="23"/>
        <v>대형</v>
      </c>
      <c r="E15" s="61" t="str">
        <f t="shared" si="16"/>
        <v>D</v>
      </c>
      <c r="F15" s="84">
        <f t="shared" si="17"/>
        <v>0.82904761904761903</v>
      </c>
      <c r="G15" s="85">
        <f t="shared" si="18"/>
        <v>1.7410000000000001</v>
      </c>
      <c r="H15" s="86">
        <f t="shared" si="19"/>
        <v>2.1</v>
      </c>
      <c r="I15" s="87">
        <f t="shared" si="24"/>
        <v>3271.549</v>
      </c>
      <c r="J15" s="88">
        <f t="shared" si="25"/>
        <v>2.8604918788717744E-2</v>
      </c>
      <c r="K15" s="88">
        <f t="shared" si="26"/>
        <v>0.35370058096326062</v>
      </c>
      <c r="L15" s="88">
        <f t="shared" si="27"/>
        <v>0.17575772210656176</v>
      </c>
      <c r="M15" s="89">
        <f t="shared" si="28"/>
        <v>18.311</v>
      </c>
      <c r="N15" s="90">
        <f t="shared" si="29"/>
        <v>0.122</v>
      </c>
      <c r="O15" s="90">
        <f t="shared" si="30"/>
        <v>21.824999999999999</v>
      </c>
      <c r="P15" s="91">
        <f t="shared" si="31"/>
        <v>0.27666666666666667</v>
      </c>
      <c r="Q15" s="92">
        <f t="shared" si="32"/>
        <v>90</v>
      </c>
      <c r="R15" s="93">
        <f t="shared" si="33"/>
        <v>27.202699465161281</v>
      </c>
      <c r="S15" s="78">
        <f t="shared" si="34"/>
        <v>4</v>
      </c>
      <c r="T15" s="78">
        <f t="shared" si="35"/>
        <v>714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207</v>
      </c>
      <c r="Z15" t="s">
        <v>192</v>
      </c>
      <c r="AA15" t="s">
        <v>48</v>
      </c>
      <c r="AB15">
        <v>502</v>
      </c>
      <c r="AC15" s="1">
        <v>3271.549</v>
      </c>
      <c r="AD15" s="1">
        <v>1879.0719999999999</v>
      </c>
      <c r="AE15" s="21">
        <v>1.7410000000000001</v>
      </c>
      <c r="AF15">
        <v>2.1</v>
      </c>
      <c r="AG15">
        <v>18.311</v>
      </c>
      <c r="AH15">
        <v>194.70078000000001</v>
      </c>
      <c r="AI15">
        <v>5.5693999999999999</v>
      </c>
      <c r="AJ15">
        <v>68.865779000000003</v>
      </c>
      <c r="AK15">
        <v>575</v>
      </c>
      <c r="AL15">
        <v>4</v>
      </c>
      <c r="AM15">
        <v>714</v>
      </c>
      <c r="AN15">
        <v>90</v>
      </c>
      <c r="AO15">
        <v>16.802956999999999</v>
      </c>
      <c r="AP15">
        <v>1468.4</v>
      </c>
      <c r="AQ15">
        <v>16.600000000000001</v>
      </c>
      <c r="AR15">
        <v>9</v>
      </c>
      <c r="AS15">
        <v>3396</v>
      </c>
      <c r="AT15">
        <v>0.122</v>
      </c>
      <c r="AU15">
        <v>21.824999999999999</v>
      </c>
      <c r="AV15">
        <v>28474</v>
      </c>
      <c r="AW15">
        <v>0</v>
      </c>
      <c r="AX15" s="22">
        <v>0.54</v>
      </c>
      <c r="AY15">
        <v>0.82904761904761903</v>
      </c>
      <c r="AZ15" t="s">
        <v>67</v>
      </c>
      <c r="BA15" t="s">
        <v>193</v>
      </c>
      <c r="BB15">
        <v>5</v>
      </c>
      <c r="BC15" t="s">
        <v>559</v>
      </c>
      <c r="BD15">
        <v>12</v>
      </c>
      <c r="BE15">
        <v>99126.9</v>
      </c>
      <c r="BF15">
        <v>3.3003644822949173E-2</v>
      </c>
      <c r="BG15">
        <v>2.7361593160359288E-2</v>
      </c>
      <c r="BH15">
        <v>285487.68799999997</v>
      </c>
      <c r="BI15">
        <v>1.1459509945661826E-2</v>
      </c>
      <c r="BJ15">
        <v>9.5004794359034479E-3</v>
      </c>
      <c r="BK15">
        <v>1</v>
      </c>
      <c r="BL15" t="s">
        <v>67</v>
      </c>
      <c r="BM15">
        <v>0</v>
      </c>
      <c r="BN15" t="s">
        <v>519</v>
      </c>
    </row>
    <row r="16" spans="1:66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70바5903</v>
      </c>
      <c r="D16" s="48" t="str">
        <f t="shared" si="23"/>
        <v>대형</v>
      </c>
      <c r="E16" s="44" t="str">
        <f t="shared" si="16"/>
        <v>D</v>
      </c>
      <c r="F16" s="94">
        <f t="shared" si="17"/>
        <v>0.83190476190476192</v>
      </c>
      <c r="G16" s="95">
        <f t="shared" si="18"/>
        <v>1.7470000000000001</v>
      </c>
      <c r="H16" s="96">
        <f t="shared" si="19"/>
        <v>2.1</v>
      </c>
      <c r="I16" s="97">
        <f t="shared" si="24"/>
        <v>3496.3980000000001</v>
      </c>
      <c r="J16" s="98">
        <f t="shared" si="25"/>
        <v>1.7918353906250396E-2</v>
      </c>
      <c r="K16" s="98">
        <f t="shared" si="26"/>
        <v>0.35690375629443083</v>
      </c>
      <c r="L16" s="98">
        <f t="shared" si="27"/>
        <v>0.17274921218923017</v>
      </c>
      <c r="M16" s="99">
        <f t="shared" si="28"/>
        <v>17.251000000000001</v>
      </c>
      <c r="N16" s="100">
        <f t="shared" si="29"/>
        <v>0.28599999999999998</v>
      </c>
      <c r="O16" s="100">
        <f t="shared" si="30"/>
        <v>11.669</v>
      </c>
      <c r="P16" s="101">
        <f t="shared" si="31"/>
        <v>0.27833333333333332</v>
      </c>
      <c r="Q16" s="102">
        <f t="shared" si="32"/>
        <v>85</v>
      </c>
      <c r="R16" s="103">
        <f t="shared" si="33"/>
        <v>26.153721706498853</v>
      </c>
      <c r="S16" s="75">
        <f t="shared" si="34"/>
        <v>10</v>
      </c>
      <c r="T16" s="75">
        <f t="shared" si="35"/>
        <v>408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208</v>
      </c>
      <c r="Z16" s="4" t="s">
        <v>192</v>
      </c>
      <c r="AA16" s="4" t="s">
        <v>48</v>
      </c>
      <c r="AB16" s="4">
        <v>502</v>
      </c>
      <c r="AC16" s="4">
        <v>3496.3980000000001</v>
      </c>
      <c r="AD16" s="4">
        <v>2001.3789999999999</v>
      </c>
      <c r="AE16" s="4">
        <v>1.7470000000000001</v>
      </c>
      <c r="AF16" s="4">
        <v>2.1</v>
      </c>
      <c r="AG16" s="4">
        <v>17.251000000000001</v>
      </c>
      <c r="AH16" s="4">
        <v>213.837444</v>
      </c>
      <c r="AI16" s="4">
        <v>3.8316150000000002</v>
      </c>
      <c r="AJ16" s="4">
        <v>76.319387000000006</v>
      </c>
      <c r="AK16" s="4">
        <v>604</v>
      </c>
      <c r="AL16" s="4">
        <v>10</v>
      </c>
      <c r="AM16" s="4">
        <v>408</v>
      </c>
      <c r="AN16" s="4">
        <v>85</v>
      </c>
      <c r="AO16" s="4">
        <v>16.350728</v>
      </c>
      <c r="AP16" s="4">
        <v>1013.8</v>
      </c>
      <c r="AQ16" s="4">
        <v>16.7</v>
      </c>
      <c r="AR16" s="4">
        <v>10</v>
      </c>
      <c r="AS16" s="4">
        <v>2600</v>
      </c>
      <c r="AT16" s="4">
        <v>0.28599999999999998</v>
      </c>
      <c r="AU16" s="4">
        <v>11.669</v>
      </c>
      <c r="AV16" s="4">
        <v>30168</v>
      </c>
      <c r="AW16" s="4">
        <v>0</v>
      </c>
      <c r="AX16" s="23">
        <v>0.54</v>
      </c>
      <c r="AY16">
        <v>0.83190476190476192</v>
      </c>
      <c r="AZ16" t="s">
        <v>67</v>
      </c>
      <c r="BA16" t="s">
        <v>193</v>
      </c>
      <c r="BB16">
        <v>4</v>
      </c>
      <c r="BC16" t="s">
        <v>560</v>
      </c>
      <c r="BD16">
        <v>12</v>
      </c>
      <c r="BE16">
        <v>99126.9</v>
      </c>
      <c r="BF16">
        <v>3.5271939302046168E-2</v>
      </c>
      <c r="BG16">
        <v>2.9342894266987933E-2</v>
      </c>
      <c r="BH16">
        <v>285487.68799999997</v>
      </c>
      <c r="BI16">
        <v>1.2247106081856673E-2</v>
      </c>
      <c r="BJ16">
        <v>1.0188425869049337E-2</v>
      </c>
      <c r="BK16">
        <v>1</v>
      </c>
      <c r="BL16" t="s">
        <v>67</v>
      </c>
      <c r="BM16">
        <v>0</v>
      </c>
      <c r="BN16" t="s">
        <v>519</v>
      </c>
    </row>
    <row r="17" spans="1:66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70바5947</v>
      </c>
      <c r="D17" s="65" t="str">
        <f t="shared" si="23"/>
        <v>대형</v>
      </c>
      <c r="E17" s="61" t="str">
        <f t="shared" si="16"/>
        <v>B</v>
      </c>
      <c r="F17" s="84">
        <f t="shared" si="17"/>
        <v>0.90095238095238084</v>
      </c>
      <c r="G17" s="85">
        <f t="shared" si="18"/>
        <v>1.8919999999999999</v>
      </c>
      <c r="H17" s="86">
        <f t="shared" si="19"/>
        <v>2.1</v>
      </c>
      <c r="I17" s="87">
        <f t="shared" si="24"/>
        <v>6033.94</v>
      </c>
      <c r="J17" s="88">
        <f t="shared" si="25"/>
        <v>7.8472553515622177E-3</v>
      </c>
      <c r="K17" s="88">
        <f t="shared" si="26"/>
        <v>0.36559518003757646</v>
      </c>
      <c r="L17" s="88">
        <f t="shared" si="27"/>
        <v>0.12297106036851543</v>
      </c>
      <c r="M17" s="89">
        <f t="shared" si="28"/>
        <v>15.763999999999999</v>
      </c>
      <c r="N17" s="90">
        <f t="shared" si="29"/>
        <v>0.14899999999999999</v>
      </c>
      <c r="O17" s="90">
        <f t="shared" si="30"/>
        <v>13.093</v>
      </c>
      <c r="P17" s="91">
        <f t="shared" si="31"/>
        <v>0.115</v>
      </c>
      <c r="Q17" s="92">
        <f t="shared" si="32"/>
        <v>90</v>
      </c>
      <c r="R17" s="93">
        <f t="shared" si="33"/>
        <v>26.094836984399446</v>
      </c>
      <c r="S17" s="78">
        <f t="shared" si="34"/>
        <v>9</v>
      </c>
      <c r="T17" s="78">
        <f t="shared" si="35"/>
        <v>790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209</v>
      </c>
      <c r="Z17" t="s">
        <v>192</v>
      </c>
      <c r="AA17" t="s">
        <v>48</v>
      </c>
      <c r="AB17">
        <v>502</v>
      </c>
      <c r="AC17" s="1">
        <v>6033.94</v>
      </c>
      <c r="AD17" s="1">
        <v>3189.9859999999999</v>
      </c>
      <c r="AE17" s="21">
        <v>1.8919999999999999</v>
      </c>
      <c r="AF17">
        <v>2.1</v>
      </c>
      <c r="AG17">
        <v>15.763999999999999</v>
      </c>
      <c r="AH17">
        <v>369.05018000000001</v>
      </c>
      <c r="AI17">
        <v>2.8960309999999998</v>
      </c>
      <c r="AJ17">
        <v>134.922967</v>
      </c>
      <c r="AK17">
        <v>742</v>
      </c>
      <c r="AL17">
        <v>9</v>
      </c>
      <c r="AM17">
        <v>790</v>
      </c>
      <c r="AN17">
        <v>90</v>
      </c>
      <c r="AO17">
        <v>16.349917000000001</v>
      </c>
      <c r="AP17">
        <v>2470.1999999999998</v>
      </c>
      <c r="AQ17">
        <v>6.9</v>
      </c>
      <c r="AR17">
        <v>7</v>
      </c>
      <c r="AS17">
        <v>1510</v>
      </c>
      <c r="AT17">
        <v>0.14899999999999999</v>
      </c>
      <c r="AU17">
        <v>13.093</v>
      </c>
      <c r="AV17">
        <v>51033</v>
      </c>
      <c r="AW17">
        <v>0</v>
      </c>
      <c r="AX17" s="22">
        <v>0.55000000000000004</v>
      </c>
      <c r="AY17">
        <v>0.90095238095238084</v>
      </c>
      <c r="AZ17" t="s">
        <v>68</v>
      </c>
      <c r="BA17" t="s">
        <v>193</v>
      </c>
      <c r="BB17">
        <v>6</v>
      </c>
      <c r="BC17" t="s">
        <v>561</v>
      </c>
      <c r="BD17">
        <v>15</v>
      </c>
      <c r="BE17">
        <v>99126.9</v>
      </c>
      <c r="BF17">
        <v>6.0870863509299697E-2</v>
      </c>
      <c r="BG17">
        <v>5.484174940933096E-2</v>
      </c>
      <c r="BH17">
        <v>285487.68799999997</v>
      </c>
      <c r="BI17">
        <v>2.1135552437553804E-2</v>
      </c>
      <c r="BJ17">
        <v>1.9042126291357996E-2</v>
      </c>
      <c r="BK17">
        <v>1</v>
      </c>
      <c r="BL17" t="s">
        <v>68</v>
      </c>
      <c r="BM17">
        <v>0</v>
      </c>
      <c r="BN17" t="s">
        <v>519</v>
      </c>
    </row>
    <row r="18" spans="1:66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70바5987</v>
      </c>
      <c r="D18" s="48" t="str">
        <f t="shared" si="23"/>
        <v>대형</v>
      </c>
      <c r="E18" s="44" t="str">
        <f t="shared" si="16"/>
        <v>B</v>
      </c>
      <c r="F18" s="94">
        <f t="shared" si="17"/>
        <v>0.91714285714285704</v>
      </c>
      <c r="G18" s="95">
        <f t="shared" si="18"/>
        <v>1.9259999999999999</v>
      </c>
      <c r="H18" s="96">
        <f t="shared" si="19"/>
        <v>2.1</v>
      </c>
      <c r="I18" s="97">
        <f t="shared" si="24"/>
        <v>5551.3490000000002</v>
      </c>
      <c r="J18" s="98">
        <f t="shared" si="25"/>
        <v>7.7431449149821729E-3</v>
      </c>
      <c r="K18" s="98">
        <f t="shared" si="26"/>
        <v>0.36199250876541794</v>
      </c>
      <c r="L18" s="98">
        <f t="shared" si="27"/>
        <v>0.15275566353331416</v>
      </c>
      <c r="M18" s="99">
        <f t="shared" si="28"/>
        <v>15.071</v>
      </c>
      <c r="N18" s="100">
        <f t="shared" si="29"/>
        <v>3.5999999999999997E-2</v>
      </c>
      <c r="O18" s="100">
        <f t="shared" si="30"/>
        <v>8.8989999999999991</v>
      </c>
      <c r="P18" s="101">
        <f t="shared" si="31"/>
        <v>0</v>
      </c>
      <c r="Q18" s="102">
        <f t="shared" si="32"/>
        <v>82</v>
      </c>
      <c r="R18" s="103">
        <f t="shared" si="33"/>
        <v>25.299519665197792</v>
      </c>
      <c r="S18" s="75">
        <f t="shared" si="34"/>
        <v>2</v>
      </c>
      <c r="T18" s="75">
        <f t="shared" si="35"/>
        <v>494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211</v>
      </c>
      <c r="Z18" t="s">
        <v>192</v>
      </c>
      <c r="AA18" t="s">
        <v>48</v>
      </c>
      <c r="AB18">
        <v>502</v>
      </c>
      <c r="AC18" s="1">
        <v>5551.3490000000002</v>
      </c>
      <c r="AD18" s="1">
        <v>2882.7080000000001</v>
      </c>
      <c r="AE18" s="21">
        <v>1.9259999999999999</v>
      </c>
      <c r="AF18">
        <v>2.1</v>
      </c>
      <c r="AG18">
        <v>15.071</v>
      </c>
      <c r="AH18">
        <v>348.14768800000002</v>
      </c>
      <c r="AI18">
        <v>2.6957580000000001</v>
      </c>
      <c r="AJ18">
        <v>126.026855</v>
      </c>
      <c r="AK18">
        <v>848</v>
      </c>
      <c r="AL18">
        <v>2</v>
      </c>
      <c r="AM18">
        <v>494</v>
      </c>
      <c r="AN18">
        <v>82</v>
      </c>
      <c r="AO18">
        <v>15.945385</v>
      </c>
      <c r="AP18">
        <v>1822.3</v>
      </c>
      <c r="AQ18">
        <v>0</v>
      </c>
      <c r="AR18">
        <v>8</v>
      </c>
      <c r="AS18">
        <v>1337</v>
      </c>
      <c r="AT18">
        <v>3.5999999999999997E-2</v>
      </c>
      <c r="AU18">
        <v>8.8989999999999991</v>
      </c>
      <c r="AV18">
        <v>43483</v>
      </c>
      <c r="AW18">
        <v>0</v>
      </c>
      <c r="AX18" s="22">
        <v>0.56000000000000005</v>
      </c>
      <c r="AY18">
        <v>0.91714285714285704</v>
      </c>
      <c r="AZ18" t="s">
        <v>68</v>
      </c>
      <c r="BA18" t="s">
        <v>193</v>
      </c>
      <c r="BB18">
        <v>1</v>
      </c>
      <c r="BC18" t="s">
        <v>212</v>
      </c>
      <c r="BD18">
        <v>15</v>
      </c>
      <c r="BE18">
        <v>99126.9</v>
      </c>
      <c r="BF18">
        <v>5.6002447367969749E-2</v>
      </c>
      <c r="BG18">
        <v>5.136224458605225E-2</v>
      </c>
      <c r="BH18">
        <v>285487.68799999997</v>
      </c>
      <c r="BI18">
        <v>1.9445143287580235E-2</v>
      </c>
      <c r="BJ18">
        <v>1.7833974272323586E-2</v>
      </c>
      <c r="BK18">
        <v>1</v>
      </c>
      <c r="BL18" t="s">
        <v>68</v>
      </c>
      <c r="BM18">
        <v>0</v>
      </c>
      <c r="BN18" t="s">
        <v>519</v>
      </c>
    </row>
    <row r="19" spans="1:66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70바5990</v>
      </c>
      <c r="D19" s="65" t="str">
        <f t="shared" si="23"/>
        <v>대형</v>
      </c>
      <c r="E19" s="61" t="str">
        <f t="shared" si="16"/>
        <v>C</v>
      </c>
      <c r="F19" s="84">
        <f t="shared" si="17"/>
        <v>0.85550000000000004</v>
      </c>
      <c r="G19" s="85">
        <f t="shared" si="18"/>
        <v>1.7110000000000001</v>
      </c>
      <c r="H19" s="86">
        <f t="shared" si="19"/>
        <v>2</v>
      </c>
      <c r="I19" s="87">
        <f t="shared" si="24"/>
        <v>2967.779</v>
      </c>
      <c r="J19" s="88">
        <f t="shared" si="25"/>
        <v>2.5549197516045181E-2</v>
      </c>
      <c r="K19" s="88">
        <f t="shared" si="26"/>
        <v>0.36514947976502887</v>
      </c>
      <c r="L19" s="88">
        <f t="shared" si="27"/>
        <v>0.21800814683303574</v>
      </c>
      <c r="M19" s="89">
        <f t="shared" si="28"/>
        <v>19.350000000000001</v>
      </c>
      <c r="N19" s="90">
        <f t="shared" si="29"/>
        <v>0.23599999999999999</v>
      </c>
      <c r="O19" s="90">
        <f t="shared" si="30"/>
        <v>27.529</v>
      </c>
      <c r="P19" s="91">
        <f t="shared" si="31"/>
        <v>1.7283333333333333</v>
      </c>
      <c r="Q19" s="92">
        <f t="shared" si="32"/>
        <v>93</v>
      </c>
      <c r="R19" s="93">
        <f t="shared" si="33"/>
        <v>27.317403020922253</v>
      </c>
      <c r="S19" s="78">
        <f t="shared" si="34"/>
        <v>7</v>
      </c>
      <c r="T19" s="78">
        <f t="shared" si="35"/>
        <v>817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213</v>
      </c>
      <c r="Z19" s="4" t="s">
        <v>192</v>
      </c>
      <c r="AA19" s="4" t="s">
        <v>48</v>
      </c>
      <c r="AB19" s="4">
        <v>502</v>
      </c>
      <c r="AC19" s="4">
        <v>2967.779</v>
      </c>
      <c r="AD19" s="4">
        <v>1734.7070000000001</v>
      </c>
      <c r="AE19" s="4">
        <v>1.7110000000000001</v>
      </c>
      <c r="AF19" s="4">
        <v>2</v>
      </c>
      <c r="AG19" s="4">
        <v>19.350000000000001</v>
      </c>
      <c r="AH19" s="4">
        <v>178.30356499999999</v>
      </c>
      <c r="AI19" s="4">
        <v>4.5555130000000004</v>
      </c>
      <c r="AJ19" s="4">
        <v>65.107454000000004</v>
      </c>
      <c r="AK19" s="4">
        <v>647</v>
      </c>
      <c r="AL19" s="4">
        <v>7</v>
      </c>
      <c r="AM19" s="4">
        <v>817</v>
      </c>
      <c r="AN19" s="4">
        <v>93</v>
      </c>
      <c r="AO19" s="4">
        <v>16.644528999999999</v>
      </c>
      <c r="AP19" s="4">
        <v>1928.4</v>
      </c>
      <c r="AQ19" s="4">
        <v>103.7</v>
      </c>
      <c r="AR19" s="4">
        <v>10</v>
      </c>
      <c r="AS19" s="4">
        <v>2540</v>
      </c>
      <c r="AT19" s="4">
        <v>0.23599999999999999</v>
      </c>
      <c r="AU19" s="4">
        <v>27.529</v>
      </c>
      <c r="AV19" s="4">
        <v>26433</v>
      </c>
      <c r="AW19" s="4">
        <v>0</v>
      </c>
      <c r="AX19" s="23">
        <v>0.55000000000000004</v>
      </c>
      <c r="AY19">
        <v>0.85550000000000004</v>
      </c>
      <c r="AZ19" t="s">
        <v>69</v>
      </c>
      <c r="BA19" t="s">
        <v>193</v>
      </c>
      <c r="BB19">
        <v>9</v>
      </c>
      <c r="BC19" t="s">
        <v>520</v>
      </c>
      <c r="BD19">
        <v>13</v>
      </c>
      <c r="BE19">
        <v>99126.9</v>
      </c>
      <c r="BF19">
        <v>2.9939189059680068E-2</v>
      </c>
      <c r="BG19">
        <v>2.56129762405563E-2</v>
      </c>
      <c r="BH19">
        <v>285487.68799999997</v>
      </c>
      <c r="BI19">
        <v>1.0395471064937835E-2</v>
      </c>
      <c r="BJ19">
        <v>8.8933254960543179E-3</v>
      </c>
      <c r="BK19">
        <v>1</v>
      </c>
      <c r="BL19" t="s">
        <v>67</v>
      </c>
      <c r="BM19">
        <v>1</v>
      </c>
      <c r="BN19" t="s">
        <v>521</v>
      </c>
    </row>
    <row r="20" spans="1:66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70바6016</v>
      </c>
      <c r="D20" s="48" t="str">
        <f t="shared" si="23"/>
        <v>대형</v>
      </c>
      <c r="E20" s="44" t="str">
        <f t="shared" si="16"/>
        <v>C</v>
      </c>
      <c r="F20" s="94">
        <f t="shared" si="17"/>
        <v>0.85238095238095235</v>
      </c>
      <c r="G20" s="95">
        <f t="shared" si="18"/>
        <v>1.79</v>
      </c>
      <c r="H20" s="96">
        <f t="shared" si="19"/>
        <v>2.1</v>
      </c>
      <c r="I20" s="97">
        <f t="shared" si="24"/>
        <v>4340.4530000000004</v>
      </c>
      <c r="J20" s="98">
        <f t="shared" si="25"/>
        <v>2.4499511808576274E-2</v>
      </c>
      <c r="K20" s="98">
        <f t="shared" si="26"/>
        <v>0.36059994370425985</v>
      </c>
      <c r="L20" s="98">
        <f t="shared" si="27"/>
        <v>0.20919475455672482</v>
      </c>
      <c r="M20" s="99">
        <f t="shared" si="28"/>
        <v>16.193999999999999</v>
      </c>
      <c r="N20" s="100">
        <f t="shared" si="29"/>
        <v>0.27600000000000002</v>
      </c>
      <c r="O20" s="100">
        <f t="shared" si="30"/>
        <v>15.69</v>
      </c>
      <c r="P20" s="101">
        <f t="shared" si="31"/>
        <v>1.9633333333333334</v>
      </c>
      <c r="Q20" s="102">
        <f t="shared" si="32"/>
        <v>92</v>
      </c>
      <c r="R20" s="103">
        <f t="shared" si="33"/>
        <v>27.138234013553248</v>
      </c>
      <c r="S20" s="75">
        <f t="shared" si="34"/>
        <v>12</v>
      </c>
      <c r="T20" s="75">
        <f t="shared" si="35"/>
        <v>681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214</v>
      </c>
      <c r="Z20" t="s">
        <v>192</v>
      </c>
      <c r="AA20" t="s">
        <v>48</v>
      </c>
      <c r="AB20">
        <v>502</v>
      </c>
      <c r="AC20" s="1">
        <v>4340.4530000000004</v>
      </c>
      <c r="AD20" s="1">
        <v>2424.4560000000001</v>
      </c>
      <c r="AE20" s="21">
        <v>1.79</v>
      </c>
      <c r="AF20">
        <v>2.1</v>
      </c>
      <c r="AG20">
        <v>16.193999999999999</v>
      </c>
      <c r="AH20">
        <v>260.104938</v>
      </c>
      <c r="AI20">
        <v>6.3724439999999998</v>
      </c>
      <c r="AJ20">
        <v>93.793825999999996</v>
      </c>
      <c r="AK20">
        <v>908</v>
      </c>
      <c r="AL20">
        <v>12</v>
      </c>
      <c r="AM20">
        <v>681</v>
      </c>
      <c r="AN20">
        <v>92</v>
      </c>
      <c r="AO20">
        <v>16.687314000000001</v>
      </c>
      <c r="AP20">
        <v>2681.6</v>
      </c>
      <c r="AQ20">
        <v>117.8</v>
      </c>
      <c r="AR20">
        <v>5</v>
      </c>
      <c r="AS20">
        <v>1000</v>
      </c>
      <c r="AT20">
        <v>0.27600000000000002</v>
      </c>
      <c r="AU20">
        <v>15.69</v>
      </c>
      <c r="AV20">
        <v>36993</v>
      </c>
      <c r="AW20">
        <v>0</v>
      </c>
      <c r="AX20" s="22">
        <v>0.51</v>
      </c>
      <c r="AY20">
        <v>0.85238095238095235</v>
      </c>
      <c r="AZ20" t="s">
        <v>69</v>
      </c>
      <c r="BA20" t="s">
        <v>193</v>
      </c>
      <c r="BB20">
        <v>10</v>
      </c>
      <c r="BC20" t="s">
        <v>518</v>
      </c>
      <c r="BD20">
        <v>8</v>
      </c>
      <c r="BE20">
        <v>99126.9</v>
      </c>
      <c r="BF20">
        <v>4.3786832837504258E-2</v>
      </c>
      <c r="BG20">
        <v>3.732306227577744E-2</v>
      </c>
      <c r="BH20">
        <v>285487.68799999997</v>
      </c>
      <c r="BI20">
        <v>1.5203643387941832E-2</v>
      </c>
      <c r="BJ20">
        <v>1.2959296030674227E-2</v>
      </c>
      <c r="BK20">
        <v>1</v>
      </c>
      <c r="BL20" t="s">
        <v>67</v>
      </c>
      <c r="BM20">
        <v>1</v>
      </c>
      <c r="BN20" t="s">
        <v>521</v>
      </c>
    </row>
    <row r="21" spans="1:66">
      <c r="A21" s="76" t="str">
        <f t="shared" si="20"/>
        <v>강인여객</v>
      </c>
      <c r="B21" s="76" t="str">
        <f t="shared" si="21"/>
        <v>103</v>
      </c>
      <c r="C21" s="77" t="str">
        <f t="shared" si="22"/>
        <v>70바6031</v>
      </c>
      <c r="D21" s="65" t="str">
        <f t="shared" si="23"/>
        <v>대형</v>
      </c>
      <c r="E21" s="61" t="str">
        <f t="shared" si="16"/>
        <v>B</v>
      </c>
      <c r="F21" s="84">
        <f t="shared" si="17"/>
        <v>0.90904761904761899</v>
      </c>
      <c r="G21" s="85">
        <f t="shared" si="18"/>
        <v>1.909</v>
      </c>
      <c r="H21" s="86">
        <f t="shared" si="19"/>
        <v>2.1</v>
      </c>
      <c r="I21" s="87">
        <f t="shared" si="24"/>
        <v>1449.3610000000001</v>
      </c>
      <c r="J21" s="88">
        <f t="shared" si="25"/>
        <v>1.3290750120372235E-2</v>
      </c>
      <c r="K21" s="88">
        <f t="shared" si="26"/>
        <v>0.36060232739822323</v>
      </c>
      <c r="L21" s="88">
        <f t="shared" si="27"/>
        <v>0.14696131605583426</v>
      </c>
      <c r="M21" s="89">
        <f t="shared" si="28"/>
        <v>16.324000000000002</v>
      </c>
      <c r="N21" s="90">
        <f t="shared" si="29"/>
        <v>6.9000000000000006E-2</v>
      </c>
      <c r="O21" s="90">
        <f t="shared" si="30"/>
        <v>14.074999999999999</v>
      </c>
      <c r="P21" s="91">
        <f t="shared" si="31"/>
        <v>0.24166666666666667</v>
      </c>
      <c r="Q21" s="92">
        <f t="shared" si="32"/>
        <v>89</v>
      </c>
      <c r="R21" s="93">
        <f t="shared" si="33"/>
        <v>26.03082945660681</v>
      </c>
      <c r="S21" s="78">
        <f t="shared" si="34"/>
        <v>1</v>
      </c>
      <c r="T21" s="78">
        <f t="shared" si="35"/>
        <v>204</v>
      </c>
      <c r="U21" t="s">
        <v>117</v>
      </c>
      <c r="V21" s="5" t="s">
        <v>118</v>
      </c>
      <c r="W21" t="s">
        <v>117</v>
      </c>
      <c r="X21" s="5" t="s">
        <v>118</v>
      </c>
      <c r="Y21" t="s">
        <v>216</v>
      </c>
      <c r="Z21" t="s">
        <v>192</v>
      </c>
      <c r="AA21" t="s">
        <v>48</v>
      </c>
      <c r="AB21">
        <v>502</v>
      </c>
      <c r="AC21" s="1">
        <v>1449.3610000000001</v>
      </c>
      <c r="AD21" s="1">
        <v>759.20799999999997</v>
      </c>
      <c r="AE21" s="21">
        <v>1.909</v>
      </c>
      <c r="AF21">
        <v>2.1</v>
      </c>
      <c r="AG21">
        <v>16.324000000000002</v>
      </c>
      <c r="AH21">
        <v>88.928314</v>
      </c>
      <c r="AI21">
        <v>1.181924</v>
      </c>
      <c r="AJ21">
        <v>32.067757</v>
      </c>
      <c r="AK21">
        <v>213</v>
      </c>
      <c r="AL21">
        <v>1</v>
      </c>
      <c r="AM21">
        <v>204</v>
      </c>
      <c r="AN21">
        <v>89</v>
      </c>
      <c r="AO21">
        <v>16.298082000000001</v>
      </c>
      <c r="AP21">
        <v>678.3</v>
      </c>
      <c r="AQ21">
        <v>14.5</v>
      </c>
      <c r="AR21">
        <v>6</v>
      </c>
      <c r="AS21">
        <v>1705</v>
      </c>
      <c r="AT21">
        <v>6.9000000000000006E-2</v>
      </c>
      <c r="AU21">
        <v>14.074999999999999</v>
      </c>
      <c r="AV21">
        <v>12828</v>
      </c>
      <c r="AW21">
        <v>0</v>
      </c>
      <c r="AX21" s="22">
        <v>0.56999999999999995</v>
      </c>
      <c r="AY21">
        <v>0.90904761904761899</v>
      </c>
      <c r="AZ21" t="s">
        <v>68</v>
      </c>
      <c r="BA21" t="s">
        <v>193</v>
      </c>
      <c r="BB21">
        <v>3</v>
      </c>
      <c r="BC21" t="s">
        <v>210</v>
      </c>
      <c r="BD21">
        <v>7</v>
      </c>
      <c r="BE21">
        <v>99126.9</v>
      </c>
      <c r="BF21">
        <v>1.4621268293470291E-2</v>
      </c>
      <c r="BG21">
        <v>1.3291429129635612E-2</v>
      </c>
      <c r="BH21">
        <v>285487.68799999997</v>
      </c>
      <c r="BI21">
        <v>5.0767898614247778E-3</v>
      </c>
      <c r="BJ21">
        <v>4.6150437359332858E-3</v>
      </c>
      <c r="BK21">
        <v>1</v>
      </c>
      <c r="BL21" t="s">
        <v>68</v>
      </c>
      <c r="BM21">
        <v>0</v>
      </c>
      <c r="BN21" t="s">
        <v>519</v>
      </c>
    </row>
    <row r="22" spans="1:66">
      <c r="A22" s="73" t="str">
        <f t="shared" si="20"/>
        <v>강인여객</v>
      </c>
      <c r="B22" s="73" t="str">
        <f t="shared" si="21"/>
        <v>103</v>
      </c>
      <c r="C22" s="74" t="str">
        <f t="shared" si="22"/>
        <v>72바1258</v>
      </c>
      <c r="D22" s="48" t="str">
        <f t="shared" si="23"/>
        <v>대형</v>
      </c>
      <c r="E22" s="44" t="str">
        <f t="shared" si="16"/>
        <v>D</v>
      </c>
      <c r="F22" s="94">
        <f t="shared" si="17"/>
        <v>0.84285714285714286</v>
      </c>
      <c r="G22" s="95">
        <f t="shared" si="18"/>
        <v>1.77</v>
      </c>
      <c r="H22" s="96">
        <f t="shared" si="19"/>
        <v>2.1</v>
      </c>
      <c r="I22" s="97">
        <f t="shared" si="24"/>
        <v>4897.0789999999997</v>
      </c>
      <c r="J22" s="98">
        <f t="shared" si="25"/>
        <v>3.1517005582174455E-2</v>
      </c>
      <c r="K22" s="98">
        <f t="shared" si="26"/>
        <v>0.38674378208869431</v>
      </c>
      <c r="L22" s="98">
        <f t="shared" si="27"/>
        <v>0.23769271437115883</v>
      </c>
      <c r="M22" s="99">
        <f t="shared" si="28"/>
        <v>17.184000000000001</v>
      </c>
      <c r="N22" s="100">
        <f t="shared" si="29"/>
        <v>0.20399999999999999</v>
      </c>
      <c r="O22" s="100">
        <f t="shared" si="30"/>
        <v>47.865000000000002</v>
      </c>
      <c r="P22" s="101">
        <f t="shared" si="31"/>
        <v>7.3233333333333333</v>
      </c>
      <c r="Q22" s="102">
        <f t="shared" si="32"/>
        <v>93</v>
      </c>
      <c r="R22" s="103">
        <f t="shared" si="33"/>
        <v>26.915442097471995</v>
      </c>
      <c r="S22" s="75">
        <f t="shared" si="34"/>
        <v>10</v>
      </c>
      <c r="T22" s="75">
        <f t="shared" si="35"/>
        <v>2344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217</v>
      </c>
      <c r="Z22" s="4" t="s">
        <v>192</v>
      </c>
      <c r="AA22" s="4" t="s">
        <v>48</v>
      </c>
      <c r="AB22" s="4">
        <v>502</v>
      </c>
      <c r="AC22" s="4">
        <v>4897.0789999999997</v>
      </c>
      <c r="AD22" s="4">
        <v>2767.4630000000002</v>
      </c>
      <c r="AE22" s="4">
        <v>1.77</v>
      </c>
      <c r="AF22" s="4">
        <v>2.1</v>
      </c>
      <c r="AG22" s="4">
        <v>17.184000000000001</v>
      </c>
      <c r="AH22" s="4">
        <v>312.75715500000001</v>
      </c>
      <c r="AI22" s="4">
        <v>9.8571690000000007</v>
      </c>
      <c r="AJ22" s="4">
        <v>120.956885</v>
      </c>
      <c r="AK22" s="4">
        <v>1164</v>
      </c>
      <c r="AL22" s="4">
        <v>10</v>
      </c>
      <c r="AM22" s="4">
        <v>2344</v>
      </c>
      <c r="AN22" s="4">
        <v>93</v>
      </c>
      <c r="AO22" s="4">
        <v>15.657768000000001</v>
      </c>
      <c r="AP22" s="4">
        <v>4725.8999999999996</v>
      </c>
      <c r="AQ22" s="4">
        <v>439.4</v>
      </c>
      <c r="AR22" s="4">
        <v>67</v>
      </c>
      <c r="AS22" s="4">
        <v>32423</v>
      </c>
      <c r="AT22" s="4">
        <v>0.20399999999999999</v>
      </c>
      <c r="AU22" s="4">
        <v>47.865000000000002</v>
      </c>
      <c r="AV22" s="4">
        <v>43858</v>
      </c>
      <c r="AW22" s="4">
        <v>0</v>
      </c>
      <c r="AX22" s="23">
        <v>0.53</v>
      </c>
      <c r="AY22">
        <v>0.84285714285714286</v>
      </c>
      <c r="AZ22" t="s">
        <v>67</v>
      </c>
      <c r="BA22" t="s">
        <v>193</v>
      </c>
      <c r="BB22">
        <v>2</v>
      </c>
      <c r="BC22" t="s">
        <v>203</v>
      </c>
      <c r="BD22">
        <v>11</v>
      </c>
      <c r="BE22">
        <v>99126.9</v>
      </c>
      <c r="BF22">
        <v>4.9402119908924826E-2</v>
      </c>
      <c r="BG22">
        <v>4.1638929637522352E-2</v>
      </c>
      <c r="BH22">
        <v>285487.68799999997</v>
      </c>
      <c r="BI22">
        <v>1.7153380709013274E-2</v>
      </c>
      <c r="BJ22">
        <v>1.445784945473976E-2</v>
      </c>
      <c r="BK22">
        <v>1</v>
      </c>
      <c r="BL22" t="s">
        <v>69</v>
      </c>
      <c r="BM22">
        <v>-1</v>
      </c>
      <c r="BN22" t="s">
        <v>516</v>
      </c>
    </row>
    <row r="23" spans="1:66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72바1260</v>
      </c>
      <c r="D23" s="65" t="str">
        <f t="shared" si="23"/>
        <v>대형</v>
      </c>
      <c r="E23" s="61" t="str">
        <f t="shared" si="16"/>
        <v>C</v>
      </c>
      <c r="F23" s="84">
        <f t="shared" si="17"/>
        <v>0.87285714285714278</v>
      </c>
      <c r="G23" s="85">
        <f t="shared" si="18"/>
        <v>1.833</v>
      </c>
      <c r="H23" s="86">
        <f t="shared" si="19"/>
        <v>2.1</v>
      </c>
      <c r="I23" s="87">
        <f t="shared" si="24"/>
        <v>3315.942</v>
      </c>
      <c r="J23" s="88">
        <f t="shared" si="25"/>
        <v>1.3980912663118576E-2</v>
      </c>
      <c r="K23" s="88">
        <f t="shared" si="26"/>
        <v>0.35717153067414259</v>
      </c>
      <c r="L23" s="88">
        <f t="shared" si="27"/>
        <v>0.18335664495941123</v>
      </c>
      <c r="M23" s="89">
        <f t="shared" si="28"/>
        <v>15.882</v>
      </c>
      <c r="N23" s="90">
        <f t="shared" si="29"/>
        <v>0.09</v>
      </c>
      <c r="O23" s="90">
        <f t="shared" si="30"/>
        <v>14.173999999999999</v>
      </c>
      <c r="P23" s="91">
        <f t="shared" si="31"/>
        <v>0.41333333333333333</v>
      </c>
      <c r="Q23" s="92">
        <f t="shared" si="32"/>
        <v>93</v>
      </c>
      <c r="R23" s="93">
        <f t="shared" si="33"/>
        <v>25.890504082408949</v>
      </c>
      <c r="S23" s="78">
        <f t="shared" si="34"/>
        <v>3</v>
      </c>
      <c r="T23" s="78">
        <f t="shared" si="35"/>
        <v>470</v>
      </c>
      <c r="U23" t="s">
        <v>117</v>
      </c>
      <c r="V23" s="5" t="s">
        <v>118</v>
      </c>
      <c r="W23" t="s">
        <v>117</v>
      </c>
      <c r="X23" s="5" t="s">
        <v>118</v>
      </c>
      <c r="Y23" t="s">
        <v>219</v>
      </c>
      <c r="Z23" t="s">
        <v>192</v>
      </c>
      <c r="AA23" t="s">
        <v>48</v>
      </c>
      <c r="AB23">
        <v>502</v>
      </c>
      <c r="AC23" s="1">
        <v>3315.942</v>
      </c>
      <c r="AD23" s="1">
        <v>1809.09</v>
      </c>
      <c r="AE23" s="21">
        <v>1.833</v>
      </c>
      <c r="AF23">
        <v>2.1</v>
      </c>
      <c r="AG23">
        <v>15.882</v>
      </c>
      <c r="AH23">
        <v>203.66717600000001</v>
      </c>
      <c r="AI23">
        <v>2.8474529999999998</v>
      </c>
      <c r="AJ23">
        <v>72.744117000000003</v>
      </c>
      <c r="AK23">
        <v>608</v>
      </c>
      <c r="AL23">
        <v>3</v>
      </c>
      <c r="AM23">
        <v>470</v>
      </c>
      <c r="AN23">
        <v>93</v>
      </c>
      <c r="AO23">
        <v>16.281179999999999</v>
      </c>
      <c r="AP23">
        <v>1241.8</v>
      </c>
      <c r="AQ23">
        <v>24.8</v>
      </c>
      <c r="AR23">
        <v>14</v>
      </c>
      <c r="AS23">
        <v>4138</v>
      </c>
      <c r="AT23">
        <v>0.09</v>
      </c>
      <c r="AU23">
        <v>14.173999999999999</v>
      </c>
      <c r="AV23">
        <v>30241</v>
      </c>
      <c r="AW23">
        <v>0</v>
      </c>
      <c r="AX23" s="22">
        <v>0.54</v>
      </c>
      <c r="AY23">
        <v>0.87285714285714278</v>
      </c>
      <c r="AZ23" t="s">
        <v>69</v>
      </c>
      <c r="BA23" t="s">
        <v>193</v>
      </c>
      <c r="BB23">
        <v>4</v>
      </c>
      <c r="BC23" t="s">
        <v>218</v>
      </c>
      <c r="BD23">
        <v>9</v>
      </c>
      <c r="BE23">
        <v>99126.9</v>
      </c>
      <c r="BF23">
        <v>3.3451484914791045E-2</v>
      </c>
      <c r="BG23">
        <v>2.9198367547053322E-2</v>
      </c>
      <c r="BH23">
        <v>285487.68799999997</v>
      </c>
      <c r="BI23">
        <v>1.1615008770535843E-2</v>
      </c>
      <c r="BJ23">
        <v>1.0138243369710571E-2</v>
      </c>
      <c r="BK23">
        <v>1</v>
      </c>
      <c r="BL23" t="s">
        <v>69</v>
      </c>
      <c r="BM23">
        <v>0</v>
      </c>
      <c r="BN23" t="s">
        <v>519</v>
      </c>
    </row>
    <row r="24" spans="1:66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72바1299</v>
      </c>
      <c r="D24" s="48" t="str">
        <f t="shared" si="23"/>
        <v>대형</v>
      </c>
      <c r="E24" s="44" t="str">
        <f t="shared" si="16"/>
        <v>C</v>
      </c>
      <c r="F24" s="94">
        <f t="shared" si="17"/>
        <v>0.8666666666666667</v>
      </c>
      <c r="G24" s="95">
        <f t="shared" si="18"/>
        <v>1.82</v>
      </c>
      <c r="H24" s="96">
        <f t="shared" si="19"/>
        <v>2.1</v>
      </c>
      <c r="I24" s="97">
        <f t="shared" si="24"/>
        <v>5648.25</v>
      </c>
      <c r="J24" s="98">
        <f t="shared" si="25"/>
        <v>1.8433754283999529E-2</v>
      </c>
      <c r="K24" s="98">
        <f t="shared" si="26"/>
        <v>0.3771321211191751</v>
      </c>
      <c r="L24" s="98">
        <f t="shared" si="27"/>
        <v>0.20466516177577126</v>
      </c>
      <c r="M24" s="99">
        <f t="shared" si="28"/>
        <v>16.579000000000001</v>
      </c>
      <c r="N24" s="100">
        <f t="shared" si="29"/>
        <v>0.17699999999999999</v>
      </c>
      <c r="O24" s="100">
        <f t="shared" si="30"/>
        <v>33.177999999999997</v>
      </c>
      <c r="P24" s="101">
        <f t="shared" si="31"/>
        <v>0</v>
      </c>
      <c r="Q24" s="102">
        <f t="shared" si="32"/>
        <v>84</v>
      </c>
      <c r="R24" s="103">
        <f t="shared" si="33"/>
        <v>26.003628413695289</v>
      </c>
      <c r="S24" s="75">
        <f t="shared" si="34"/>
        <v>10</v>
      </c>
      <c r="T24" s="75">
        <f t="shared" si="35"/>
        <v>1874</v>
      </c>
      <c r="U24" t="s">
        <v>117</v>
      </c>
      <c r="V24" s="5" t="s">
        <v>118</v>
      </c>
      <c r="W24" t="s">
        <v>117</v>
      </c>
      <c r="X24" s="5" t="s">
        <v>118</v>
      </c>
      <c r="Y24" t="s">
        <v>220</v>
      </c>
      <c r="Z24" t="s">
        <v>192</v>
      </c>
      <c r="AA24" t="s">
        <v>48</v>
      </c>
      <c r="AB24">
        <v>502</v>
      </c>
      <c r="AC24" s="1">
        <v>5648.25</v>
      </c>
      <c r="AD24" s="1">
        <v>3103.5630000000001</v>
      </c>
      <c r="AE24" s="21">
        <v>1.82</v>
      </c>
      <c r="AF24">
        <v>2.1</v>
      </c>
      <c r="AG24">
        <v>16.579000000000001</v>
      </c>
      <c r="AH24">
        <v>359.36103400000002</v>
      </c>
      <c r="AI24">
        <v>6.6243730000000003</v>
      </c>
      <c r="AJ24">
        <v>135.526589</v>
      </c>
      <c r="AK24">
        <v>1156</v>
      </c>
      <c r="AL24">
        <v>10</v>
      </c>
      <c r="AM24">
        <v>1874</v>
      </c>
      <c r="AN24">
        <v>84</v>
      </c>
      <c r="AO24">
        <v>15.71748</v>
      </c>
      <c r="AP24">
        <v>2035.8</v>
      </c>
      <c r="AQ24">
        <v>0</v>
      </c>
      <c r="AR24">
        <v>27</v>
      </c>
      <c r="AS24">
        <v>11607</v>
      </c>
      <c r="AT24">
        <v>0.17699999999999999</v>
      </c>
      <c r="AU24">
        <v>33.177999999999997</v>
      </c>
      <c r="AV24">
        <v>48571</v>
      </c>
      <c r="AW24">
        <v>0</v>
      </c>
      <c r="AX24" s="22">
        <v>0.55000000000000004</v>
      </c>
      <c r="AY24">
        <v>0.8666666666666667</v>
      </c>
      <c r="AZ24" t="s">
        <v>69</v>
      </c>
      <c r="BA24" t="s">
        <v>193</v>
      </c>
      <c r="BB24">
        <v>7</v>
      </c>
      <c r="BC24" t="s">
        <v>215</v>
      </c>
      <c r="BD24">
        <v>10</v>
      </c>
      <c r="BE24">
        <v>99126.9</v>
      </c>
      <c r="BF24">
        <v>5.6979992312883788E-2</v>
      </c>
      <c r="BG24">
        <v>4.9382660004499285E-2</v>
      </c>
      <c r="BH24">
        <v>285487.68799999997</v>
      </c>
      <c r="BI24">
        <v>1.9784565981003008E-2</v>
      </c>
      <c r="BJ24">
        <v>1.7146623850202609E-2</v>
      </c>
      <c r="BK24">
        <v>1</v>
      </c>
      <c r="BL24" t="s">
        <v>69</v>
      </c>
      <c r="BM24">
        <v>0</v>
      </c>
      <c r="BN24" t="s">
        <v>519</v>
      </c>
    </row>
    <row r="25" spans="1:66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72바1300</v>
      </c>
      <c r="D25" s="65" t="str">
        <f t="shared" si="23"/>
        <v>대형</v>
      </c>
      <c r="E25" s="61" t="str">
        <f t="shared" si="16"/>
        <v>C</v>
      </c>
      <c r="F25" s="84">
        <f t="shared" si="17"/>
        <v>0.871</v>
      </c>
      <c r="G25" s="85">
        <f t="shared" si="18"/>
        <v>1.742</v>
      </c>
      <c r="H25" s="86">
        <f t="shared" si="19"/>
        <v>2</v>
      </c>
      <c r="I25" s="87">
        <f t="shared" si="24"/>
        <v>4463.3850000000002</v>
      </c>
      <c r="J25" s="88">
        <f t="shared" si="25"/>
        <v>2.5664555562265712E-2</v>
      </c>
      <c r="K25" s="88">
        <f t="shared" si="26"/>
        <v>0.36689497408443711</v>
      </c>
      <c r="L25" s="88">
        <f t="shared" si="27"/>
        <v>0.17721975585794189</v>
      </c>
      <c r="M25" s="89">
        <f t="shared" si="28"/>
        <v>18.463000000000001</v>
      </c>
      <c r="N25" s="90">
        <f t="shared" si="29"/>
        <v>0</v>
      </c>
      <c r="O25" s="90">
        <f t="shared" si="30"/>
        <v>2.016</v>
      </c>
      <c r="P25" s="91">
        <f t="shared" si="31"/>
        <v>2.52</v>
      </c>
      <c r="Q25" s="92">
        <f t="shared" si="32"/>
        <v>91</v>
      </c>
      <c r="R25" s="93">
        <f t="shared" si="33"/>
        <v>26.408818054329565</v>
      </c>
      <c r="S25" s="78">
        <f t="shared" si="34"/>
        <v>0</v>
      </c>
      <c r="T25" s="78">
        <f t="shared" si="35"/>
        <v>90</v>
      </c>
      <c r="U25" t="s">
        <v>117</v>
      </c>
      <c r="V25" t="s">
        <v>118</v>
      </c>
      <c r="W25" s="4" t="s">
        <v>117</v>
      </c>
      <c r="X25" s="4" t="s">
        <v>118</v>
      </c>
      <c r="Y25" s="4" t="s">
        <v>222</v>
      </c>
      <c r="Z25" s="4" t="s">
        <v>192</v>
      </c>
      <c r="AA25" s="4" t="s">
        <v>48</v>
      </c>
      <c r="AB25" s="4">
        <v>502</v>
      </c>
      <c r="AC25" s="4">
        <v>4463.3850000000002</v>
      </c>
      <c r="AD25" s="4">
        <v>2561.61</v>
      </c>
      <c r="AE25" s="4">
        <v>1.742</v>
      </c>
      <c r="AF25" s="4">
        <v>2</v>
      </c>
      <c r="AG25" s="4">
        <v>18.463000000000001</v>
      </c>
      <c r="AH25" s="4">
        <v>278.234937</v>
      </c>
      <c r="AI25" s="4">
        <v>7.1407759999999998</v>
      </c>
      <c r="AJ25" s="4">
        <v>102.083</v>
      </c>
      <c r="AK25" s="4">
        <v>791</v>
      </c>
      <c r="AL25" s="4">
        <v>0</v>
      </c>
      <c r="AM25" s="4">
        <v>90</v>
      </c>
      <c r="AN25" s="4">
        <v>91</v>
      </c>
      <c r="AO25" s="4">
        <v>16.041784</v>
      </c>
      <c r="AP25" s="4">
        <v>2453.1</v>
      </c>
      <c r="AQ25" s="4">
        <v>151.19999999999999</v>
      </c>
      <c r="AR25" s="4">
        <v>2050</v>
      </c>
      <c r="AS25" s="4">
        <v>0</v>
      </c>
      <c r="AT25" s="4">
        <v>0</v>
      </c>
      <c r="AU25" s="4">
        <v>2.016</v>
      </c>
      <c r="AV25" s="4">
        <v>37799</v>
      </c>
      <c r="AW25" s="4">
        <v>0</v>
      </c>
      <c r="AX25" s="23">
        <v>0.56000000000000005</v>
      </c>
      <c r="AY25">
        <v>0.871</v>
      </c>
      <c r="AZ25" t="s">
        <v>69</v>
      </c>
      <c r="BA25" t="s">
        <v>193</v>
      </c>
      <c r="BB25">
        <v>5</v>
      </c>
      <c r="BC25" t="s">
        <v>221</v>
      </c>
      <c r="BD25">
        <v>10</v>
      </c>
      <c r="BE25">
        <v>99126.9</v>
      </c>
      <c r="BF25">
        <v>4.502698056733339E-2</v>
      </c>
      <c r="BG25">
        <v>3.9218500074147379E-2</v>
      </c>
      <c r="BH25">
        <v>285487.68799999997</v>
      </c>
      <c r="BI25">
        <v>1.5634246896139355E-2</v>
      </c>
      <c r="BJ25">
        <v>1.3617429046537378E-2</v>
      </c>
      <c r="BK25">
        <v>1</v>
      </c>
      <c r="BL25" t="s">
        <v>69</v>
      </c>
      <c r="BM25">
        <v>0</v>
      </c>
      <c r="BN25" t="s">
        <v>519</v>
      </c>
    </row>
    <row r="26" spans="1:66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72바1338</v>
      </c>
      <c r="D26" s="48" t="str">
        <f t="shared" si="23"/>
        <v>대형</v>
      </c>
      <c r="E26" s="44" t="str">
        <f t="shared" si="16"/>
        <v>B</v>
      </c>
      <c r="F26" s="94">
        <f t="shared" si="17"/>
        <v>0.9028571428571428</v>
      </c>
      <c r="G26" s="95">
        <f t="shared" si="18"/>
        <v>1.8959999999999999</v>
      </c>
      <c r="H26" s="96">
        <f t="shared" si="19"/>
        <v>2.1</v>
      </c>
      <c r="I26" s="97">
        <f t="shared" si="24"/>
        <v>4037.942</v>
      </c>
      <c r="J26" s="98">
        <f t="shared" si="25"/>
        <v>2.1515043590463748E-2</v>
      </c>
      <c r="K26" s="98">
        <f t="shared" si="26"/>
        <v>0.36664109405621603</v>
      </c>
      <c r="L26" s="98">
        <f t="shared" si="27"/>
        <v>0.16468785336688838</v>
      </c>
      <c r="M26" s="99">
        <f t="shared" si="28"/>
        <v>14.663</v>
      </c>
      <c r="N26" s="100">
        <f t="shared" si="29"/>
        <v>0.223</v>
      </c>
      <c r="O26" s="100">
        <f t="shared" si="30"/>
        <v>27.242000000000001</v>
      </c>
      <c r="P26" s="101">
        <f t="shared" si="31"/>
        <v>2.5616666666666665</v>
      </c>
      <c r="Q26" s="102">
        <f t="shared" si="32"/>
        <v>93</v>
      </c>
      <c r="R26" s="103">
        <f t="shared" si="33"/>
        <v>26.323380345036551</v>
      </c>
      <c r="S26" s="75">
        <f t="shared" si="34"/>
        <v>9</v>
      </c>
      <c r="T26" s="75">
        <f t="shared" si="35"/>
        <v>1100</v>
      </c>
      <c r="U26" t="s">
        <v>117</v>
      </c>
      <c r="V26" s="5" t="s">
        <v>118</v>
      </c>
      <c r="W26" t="s">
        <v>117</v>
      </c>
      <c r="X26" s="5" t="s">
        <v>118</v>
      </c>
      <c r="Y26" t="s">
        <v>224</v>
      </c>
      <c r="Z26" t="s">
        <v>192</v>
      </c>
      <c r="AA26" t="s">
        <v>48</v>
      </c>
      <c r="AB26">
        <v>502</v>
      </c>
      <c r="AC26" s="1">
        <v>4037.942</v>
      </c>
      <c r="AD26" s="1">
        <v>2130.087</v>
      </c>
      <c r="AE26" s="21">
        <v>1.8959999999999999</v>
      </c>
      <c r="AF26">
        <v>2.1</v>
      </c>
      <c r="AG26">
        <v>14.663</v>
      </c>
      <c r="AH26">
        <v>250.71355199999999</v>
      </c>
      <c r="AI26">
        <v>5.3941129999999999</v>
      </c>
      <c r="AJ26">
        <v>91.921891000000002</v>
      </c>
      <c r="AK26">
        <v>665</v>
      </c>
      <c r="AL26">
        <v>9</v>
      </c>
      <c r="AM26">
        <v>1100</v>
      </c>
      <c r="AN26">
        <v>93</v>
      </c>
      <c r="AO26">
        <v>16.105798</v>
      </c>
      <c r="AP26">
        <v>2281.3000000000002</v>
      </c>
      <c r="AQ26">
        <v>153.69999999999999</v>
      </c>
      <c r="AR26">
        <v>22</v>
      </c>
      <c r="AS26">
        <v>6834</v>
      </c>
      <c r="AT26">
        <v>0.223</v>
      </c>
      <c r="AU26">
        <v>27.242000000000001</v>
      </c>
      <c r="AV26">
        <v>36795</v>
      </c>
      <c r="AW26">
        <v>0</v>
      </c>
      <c r="AX26" s="22">
        <v>0.52</v>
      </c>
      <c r="AY26">
        <v>0.9028571428571428</v>
      </c>
      <c r="AZ26" t="s">
        <v>68</v>
      </c>
      <c r="BA26" t="s">
        <v>193</v>
      </c>
      <c r="BB26">
        <v>5</v>
      </c>
      <c r="BC26" t="s">
        <v>517</v>
      </c>
      <c r="BD26">
        <v>13</v>
      </c>
      <c r="BE26">
        <v>99126.9</v>
      </c>
      <c r="BF26">
        <v>4.0735077965718694E-2</v>
      </c>
      <c r="BG26">
        <v>3.677795610619173E-2</v>
      </c>
      <c r="BH26">
        <v>285487.68799999997</v>
      </c>
      <c r="BI26">
        <v>1.4144014504751605E-2</v>
      </c>
      <c r="BJ26">
        <v>1.2770024524290019E-2</v>
      </c>
      <c r="BK26">
        <v>1</v>
      </c>
      <c r="BL26" t="s">
        <v>68</v>
      </c>
      <c r="BM26">
        <v>0</v>
      </c>
      <c r="BN26" t="s">
        <v>519</v>
      </c>
    </row>
    <row r="27" spans="1:66">
      <c r="A27" s="76" t="str">
        <f t="shared" si="20"/>
        <v>강인여객</v>
      </c>
      <c r="B27" s="76" t="str">
        <f t="shared" si="21"/>
        <v>103</v>
      </c>
      <c r="C27" s="77" t="str">
        <f t="shared" si="22"/>
        <v>72바1604</v>
      </c>
      <c r="D27" s="65" t="str">
        <f t="shared" si="23"/>
        <v>대형</v>
      </c>
      <c r="E27" s="61" t="str">
        <f t="shared" si="16"/>
        <v>B</v>
      </c>
      <c r="F27" s="84">
        <f t="shared" si="17"/>
        <v>0.90500000000000003</v>
      </c>
      <c r="G27" s="85">
        <f t="shared" si="18"/>
        <v>1.81</v>
      </c>
      <c r="H27" s="86">
        <f t="shared" si="19"/>
        <v>2</v>
      </c>
      <c r="I27" s="87">
        <f t="shared" si="24"/>
        <v>5621.0680000000002</v>
      </c>
      <c r="J27" s="88">
        <f t="shared" si="25"/>
        <v>1.74729668337717E-2</v>
      </c>
      <c r="K27" s="88">
        <f t="shared" si="26"/>
        <v>0.37378907878754275</v>
      </c>
      <c r="L27" s="88">
        <f t="shared" si="27"/>
        <v>0.16527108371576363</v>
      </c>
      <c r="M27" s="89">
        <f t="shared" si="28"/>
        <v>15.949</v>
      </c>
      <c r="N27" s="90">
        <f t="shared" si="29"/>
        <v>8.8999999999999996E-2</v>
      </c>
      <c r="O27" s="90">
        <f t="shared" si="30"/>
        <v>12.115</v>
      </c>
      <c r="P27" s="91">
        <f t="shared" si="31"/>
        <v>1.8566666666666667</v>
      </c>
      <c r="Q27" s="92">
        <f t="shared" si="32"/>
        <v>94</v>
      </c>
      <c r="R27" s="93">
        <f t="shared" si="33"/>
        <v>26.120802132108267</v>
      </c>
      <c r="S27" s="78">
        <f t="shared" si="34"/>
        <v>5</v>
      </c>
      <c r="T27" s="78">
        <f t="shared" si="35"/>
        <v>681</v>
      </c>
      <c r="U27" t="s">
        <v>117</v>
      </c>
      <c r="V27" t="s">
        <v>118</v>
      </c>
      <c r="W27" t="s">
        <v>117</v>
      </c>
      <c r="X27" s="4" t="s">
        <v>118</v>
      </c>
      <c r="Y27" s="4" t="s">
        <v>226</v>
      </c>
      <c r="Z27" s="4" t="s">
        <v>192</v>
      </c>
      <c r="AA27" s="4" t="s">
        <v>48</v>
      </c>
      <c r="AB27" s="4">
        <v>502</v>
      </c>
      <c r="AC27" s="4">
        <v>5621.0680000000002</v>
      </c>
      <c r="AD27" s="4">
        <v>3105.8020000000001</v>
      </c>
      <c r="AE27" s="4">
        <v>1.81</v>
      </c>
      <c r="AF27" s="4">
        <v>2</v>
      </c>
      <c r="AG27" s="4">
        <v>15.949</v>
      </c>
      <c r="AH27" s="4">
        <v>353.5102</v>
      </c>
      <c r="AI27" s="4">
        <v>6.1768720000000004</v>
      </c>
      <c r="AJ27" s="4">
        <v>132.13825199999999</v>
      </c>
      <c r="AK27" s="4">
        <v>929</v>
      </c>
      <c r="AL27" s="4">
        <v>5</v>
      </c>
      <c r="AM27" s="4">
        <v>681</v>
      </c>
      <c r="AN27" s="4">
        <v>94</v>
      </c>
      <c r="AO27" s="4">
        <v>15.900722999999999</v>
      </c>
      <c r="AP27" s="4">
        <v>3274.5</v>
      </c>
      <c r="AQ27" s="4">
        <v>111.4</v>
      </c>
      <c r="AR27" s="4">
        <v>32</v>
      </c>
      <c r="AS27" s="4">
        <v>9775</v>
      </c>
      <c r="AT27" s="4">
        <v>8.8999999999999996E-2</v>
      </c>
      <c r="AU27" s="4">
        <v>12.115</v>
      </c>
      <c r="AV27" s="4">
        <v>45785</v>
      </c>
      <c r="AW27" s="4">
        <v>0</v>
      </c>
      <c r="AX27" s="23">
        <v>0.53</v>
      </c>
      <c r="AY27">
        <v>0.90500000000000003</v>
      </c>
      <c r="AZ27" t="s">
        <v>68</v>
      </c>
      <c r="BA27" t="s">
        <v>193</v>
      </c>
      <c r="BB27">
        <v>4</v>
      </c>
      <c r="BC27" t="s">
        <v>198</v>
      </c>
      <c r="BD27">
        <v>14</v>
      </c>
      <c r="BE27">
        <v>99126.9</v>
      </c>
      <c r="BF27">
        <v>5.6705778149019094E-2</v>
      </c>
      <c r="BG27">
        <v>5.1318729224862282E-2</v>
      </c>
      <c r="BH27">
        <v>285487.68799999997</v>
      </c>
      <c r="BI27">
        <v>1.9689353468721218E-2</v>
      </c>
      <c r="BJ27">
        <v>1.7818864889192702E-2</v>
      </c>
      <c r="BK27">
        <v>1</v>
      </c>
      <c r="BL27" t="s">
        <v>66</v>
      </c>
      <c r="BM27">
        <v>-1</v>
      </c>
      <c r="BN27" t="s">
        <v>516</v>
      </c>
    </row>
    <row r="28" spans="1:66">
      <c r="A28" s="73" t="str">
        <f t="shared" si="20"/>
        <v>강인여객</v>
      </c>
      <c r="B28" s="73" t="str">
        <f t="shared" si="21"/>
        <v>103-1</v>
      </c>
      <c r="C28" s="74" t="str">
        <f t="shared" si="22"/>
        <v>70바5923</v>
      </c>
      <c r="D28" s="48" t="str">
        <f t="shared" si="23"/>
        <v>대형</v>
      </c>
      <c r="E28" s="44" t="str">
        <f t="shared" si="16"/>
        <v>D</v>
      </c>
      <c r="F28" s="94">
        <f t="shared" si="17"/>
        <v>0.82714285714285718</v>
      </c>
      <c r="G28" s="95">
        <f t="shared" si="18"/>
        <v>1.7370000000000001</v>
      </c>
      <c r="H28" s="96">
        <f t="shared" si="19"/>
        <v>2.1</v>
      </c>
      <c r="I28" s="97">
        <f t="shared" si="24"/>
        <v>2975.2950000000001</v>
      </c>
      <c r="J28" s="98">
        <f t="shared" si="25"/>
        <v>3.6864917048873853E-2</v>
      </c>
      <c r="K28" s="98">
        <f t="shared" si="26"/>
        <v>0.38745055197831396</v>
      </c>
      <c r="L28" s="98">
        <f t="shared" si="27"/>
        <v>0.17645309120608207</v>
      </c>
      <c r="M28" s="99">
        <f t="shared" si="28"/>
        <v>19.148</v>
      </c>
      <c r="N28" s="100">
        <f t="shared" si="29"/>
        <v>0.10100000000000001</v>
      </c>
      <c r="O28" s="100">
        <f t="shared" si="30"/>
        <v>21.745999999999999</v>
      </c>
      <c r="P28" s="101">
        <f t="shared" si="31"/>
        <v>9.91</v>
      </c>
      <c r="Q28" s="102">
        <f t="shared" si="32"/>
        <v>92</v>
      </c>
      <c r="R28" s="103">
        <f t="shared" si="33"/>
        <v>28.037360455755021</v>
      </c>
      <c r="S28" s="75">
        <f t="shared" si="34"/>
        <v>3</v>
      </c>
      <c r="T28" s="75">
        <f t="shared" si="35"/>
        <v>647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227</v>
      </c>
      <c r="Z28" s="4" t="s">
        <v>192</v>
      </c>
      <c r="AA28" s="4" t="s">
        <v>48</v>
      </c>
      <c r="AB28" s="4">
        <v>502</v>
      </c>
      <c r="AC28" s="4">
        <v>2975.2950000000001</v>
      </c>
      <c r="AD28" s="4">
        <v>1712.749</v>
      </c>
      <c r="AE28" s="4">
        <v>1.7370000000000001</v>
      </c>
      <c r="AF28" s="4">
        <v>2.1</v>
      </c>
      <c r="AG28" s="4">
        <v>19.148</v>
      </c>
      <c r="AH28" s="4">
        <v>184.33523099999999</v>
      </c>
      <c r="AI28" s="4">
        <v>6.7955030000000001</v>
      </c>
      <c r="AJ28" s="4">
        <v>71.420787000000004</v>
      </c>
      <c r="AK28" s="4">
        <v>525</v>
      </c>
      <c r="AL28" s="4">
        <v>3</v>
      </c>
      <c r="AM28" s="4">
        <v>647</v>
      </c>
      <c r="AN28" s="4">
        <v>92</v>
      </c>
      <c r="AO28" s="4">
        <v>16.140674000000001</v>
      </c>
      <c r="AP28" s="4">
        <v>5162.3</v>
      </c>
      <c r="AQ28" s="4">
        <v>594.6</v>
      </c>
      <c r="AR28" s="4">
        <v>49</v>
      </c>
      <c r="AS28" s="4">
        <v>29694</v>
      </c>
      <c r="AT28" s="4">
        <v>0.10100000000000001</v>
      </c>
      <c r="AU28" s="4">
        <v>21.745999999999999</v>
      </c>
      <c r="AV28" s="4">
        <v>24423</v>
      </c>
      <c r="AW28" s="4">
        <v>0</v>
      </c>
      <c r="AX28" s="23">
        <v>0.54</v>
      </c>
      <c r="AY28">
        <v>0.82714285714285718</v>
      </c>
      <c r="AZ28" t="s">
        <v>67</v>
      </c>
      <c r="BA28" t="s">
        <v>228</v>
      </c>
      <c r="BB28">
        <v>2</v>
      </c>
      <c r="BC28" t="s">
        <v>244</v>
      </c>
      <c r="BD28">
        <v>8</v>
      </c>
      <c r="BE28">
        <v>69998.872999999992</v>
      </c>
      <c r="BF28">
        <v>4.2504898614581989E-2</v>
      </c>
      <c r="BG28">
        <v>3.5157623282632819E-2</v>
      </c>
      <c r="BH28">
        <v>285487.68799999997</v>
      </c>
      <c r="BI28">
        <v>1.0421797944575461E-2</v>
      </c>
      <c r="BJ28">
        <v>8.6203157284417027E-3</v>
      </c>
      <c r="BK28">
        <v>1</v>
      </c>
      <c r="BL28" t="s">
        <v>69</v>
      </c>
      <c r="BM28">
        <v>-1</v>
      </c>
      <c r="BN28" t="s">
        <v>516</v>
      </c>
    </row>
    <row r="29" spans="1:66">
      <c r="A29" s="76" t="str">
        <f t="shared" si="20"/>
        <v>강인여객</v>
      </c>
      <c r="B29" s="76" t="str">
        <f t="shared" si="21"/>
        <v>103-1</v>
      </c>
      <c r="C29" s="77" t="str">
        <f t="shared" si="22"/>
        <v>70바5934</v>
      </c>
      <c r="D29" s="65" t="str">
        <f t="shared" si="23"/>
        <v>대형</v>
      </c>
      <c r="E29" s="61" t="str">
        <f t="shared" si="16"/>
        <v>D</v>
      </c>
      <c r="F29" s="84">
        <f t="shared" si="17"/>
        <v>0.81285714285714283</v>
      </c>
      <c r="G29" s="85">
        <f t="shared" si="18"/>
        <v>1.7070000000000001</v>
      </c>
      <c r="H29" s="86">
        <f t="shared" si="19"/>
        <v>2.1</v>
      </c>
      <c r="I29" s="87">
        <f t="shared" si="24"/>
        <v>2806.7170000000001</v>
      </c>
      <c r="J29" s="88">
        <f t="shared" si="25"/>
        <v>3.8209377064873117E-2</v>
      </c>
      <c r="K29" s="88">
        <f t="shared" si="26"/>
        <v>0.36558920837287595</v>
      </c>
      <c r="L29" s="88">
        <f t="shared" si="27"/>
        <v>0.24690768609731584</v>
      </c>
      <c r="M29" s="89">
        <f t="shared" si="28"/>
        <v>20.68</v>
      </c>
      <c r="N29" s="90">
        <f t="shared" si="29"/>
        <v>4.9880000000000004</v>
      </c>
      <c r="O29" s="90">
        <f t="shared" si="30"/>
        <v>29.998999999999999</v>
      </c>
      <c r="P29" s="91">
        <f t="shared" si="31"/>
        <v>8.331666666666667</v>
      </c>
      <c r="Q29" s="92">
        <f t="shared" si="32"/>
        <v>91</v>
      </c>
      <c r="R29" s="93">
        <f t="shared" si="33"/>
        <v>29.714232271974108</v>
      </c>
      <c r="S29" s="78">
        <f t="shared" si="34"/>
        <v>140</v>
      </c>
      <c r="T29" s="78">
        <f t="shared" si="35"/>
        <v>842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230</v>
      </c>
      <c r="Z29" t="s">
        <v>192</v>
      </c>
      <c r="AA29" t="s">
        <v>48</v>
      </c>
      <c r="AB29">
        <v>502</v>
      </c>
      <c r="AC29" s="1">
        <v>2806.7170000000001</v>
      </c>
      <c r="AD29" s="1">
        <v>1644.5039999999999</v>
      </c>
      <c r="AE29" s="21">
        <v>1.7070000000000001</v>
      </c>
      <c r="AF29">
        <v>2.1</v>
      </c>
      <c r="AG29">
        <v>20.68</v>
      </c>
      <c r="AH29">
        <v>158.43134499999999</v>
      </c>
      <c r="AI29">
        <v>6.0535629999999996</v>
      </c>
      <c r="AJ29">
        <v>57.920789999999997</v>
      </c>
      <c r="AK29">
        <v>693</v>
      </c>
      <c r="AL29">
        <v>140</v>
      </c>
      <c r="AM29">
        <v>842</v>
      </c>
      <c r="AN29">
        <v>91</v>
      </c>
      <c r="AO29">
        <v>17.715667</v>
      </c>
      <c r="AP29">
        <v>5092.7</v>
      </c>
      <c r="AQ29">
        <v>499.9</v>
      </c>
      <c r="AR29">
        <v>24</v>
      </c>
      <c r="AS29">
        <v>8304</v>
      </c>
      <c r="AT29">
        <v>4.9880000000000004</v>
      </c>
      <c r="AU29">
        <v>29.998999999999999</v>
      </c>
      <c r="AV29">
        <v>0</v>
      </c>
      <c r="AW29">
        <v>0</v>
      </c>
      <c r="AX29" s="22">
        <v>0.53</v>
      </c>
      <c r="AY29">
        <v>0.81285714285714283</v>
      </c>
      <c r="AZ29" t="s">
        <v>67</v>
      </c>
      <c r="BA29" t="s">
        <v>228</v>
      </c>
      <c r="BB29">
        <v>3</v>
      </c>
      <c r="BC29" t="s">
        <v>248</v>
      </c>
      <c r="BD29">
        <v>5</v>
      </c>
      <c r="BE29">
        <v>69998.872999999992</v>
      </c>
      <c r="BF29">
        <v>4.0096602698160587E-2</v>
      </c>
      <c r="BG29">
        <v>3.2592809907504822E-2</v>
      </c>
      <c r="BH29">
        <v>285487.68799999997</v>
      </c>
      <c r="BI29">
        <v>9.8313066306383069E-3</v>
      </c>
      <c r="BJ29">
        <v>7.9914478183331378E-3</v>
      </c>
      <c r="BK29">
        <v>1</v>
      </c>
      <c r="BL29" t="s">
        <v>67</v>
      </c>
      <c r="BM29">
        <v>0</v>
      </c>
      <c r="BN29" t="s">
        <v>519</v>
      </c>
    </row>
    <row r="30" spans="1:66">
      <c r="A30" s="73" t="str">
        <f t="shared" si="20"/>
        <v>강인여객</v>
      </c>
      <c r="B30" s="73" t="str">
        <f t="shared" si="21"/>
        <v>103-1</v>
      </c>
      <c r="C30" s="74" t="str">
        <f t="shared" si="22"/>
        <v>70바5935</v>
      </c>
      <c r="D30" s="48" t="str">
        <f t="shared" si="23"/>
        <v>대형</v>
      </c>
      <c r="E30" s="44" t="str">
        <f t="shared" si="16"/>
        <v>D</v>
      </c>
      <c r="F30" s="94">
        <f t="shared" si="17"/>
        <v>0.80409090909090897</v>
      </c>
      <c r="G30" s="95">
        <f t="shared" si="18"/>
        <v>1.7689999999999999</v>
      </c>
      <c r="H30" s="96">
        <f t="shared" si="19"/>
        <v>2.2000000000000002</v>
      </c>
      <c r="I30" s="97">
        <f t="shared" si="24"/>
        <v>3255.02</v>
      </c>
      <c r="J30" s="98">
        <f t="shared" si="25"/>
        <v>5.006902298492133E-2</v>
      </c>
      <c r="K30" s="98">
        <f t="shared" si="26"/>
        <v>0.36034817796745999</v>
      </c>
      <c r="L30" s="98">
        <f t="shared" si="27"/>
        <v>0.16927699368974691</v>
      </c>
      <c r="M30" s="99">
        <f t="shared" si="28"/>
        <v>19.814</v>
      </c>
      <c r="N30" s="100">
        <f t="shared" si="29"/>
        <v>0</v>
      </c>
      <c r="O30" s="100">
        <f t="shared" si="30"/>
        <v>27.035</v>
      </c>
      <c r="P30" s="101">
        <f t="shared" si="31"/>
        <v>12.266666666666667</v>
      </c>
      <c r="Q30" s="102">
        <f t="shared" si="32"/>
        <v>91</v>
      </c>
      <c r="R30" s="103">
        <f t="shared" si="33"/>
        <v>28.744562244421672</v>
      </c>
      <c r="S30" s="75">
        <f t="shared" si="34"/>
        <v>0</v>
      </c>
      <c r="T30" s="75">
        <f t="shared" si="35"/>
        <v>880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231</v>
      </c>
      <c r="Z30" s="4" t="s">
        <v>192</v>
      </c>
      <c r="AA30" s="4" t="s">
        <v>48</v>
      </c>
      <c r="AB30" s="4">
        <v>502</v>
      </c>
      <c r="AC30" s="4">
        <v>3255.02</v>
      </c>
      <c r="AD30" s="4">
        <v>1839.9939999999999</v>
      </c>
      <c r="AE30" s="4">
        <v>1.7689999999999999</v>
      </c>
      <c r="AF30" s="4">
        <v>2.2000000000000002</v>
      </c>
      <c r="AG30" s="4">
        <v>19.814</v>
      </c>
      <c r="AH30" s="4">
        <v>192.06717900000001</v>
      </c>
      <c r="AI30" s="4">
        <v>9.6166160000000005</v>
      </c>
      <c r="AJ30" s="4">
        <v>69.211057999999994</v>
      </c>
      <c r="AK30" s="4">
        <v>551</v>
      </c>
      <c r="AL30" s="4">
        <v>0</v>
      </c>
      <c r="AM30" s="4">
        <v>880</v>
      </c>
      <c r="AN30" s="4">
        <v>91</v>
      </c>
      <c r="AO30" s="4">
        <v>16.947299000000001</v>
      </c>
      <c r="AP30" s="4">
        <v>7451.4</v>
      </c>
      <c r="AQ30" s="4">
        <v>736</v>
      </c>
      <c r="AR30" s="4">
        <v>30</v>
      </c>
      <c r="AS30" s="4">
        <v>16742</v>
      </c>
      <c r="AT30" s="4">
        <v>0</v>
      </c>
      <c r="AU30" s="4">
        <v>27.035</v>
      </c>
      <c r="AV30" s="4">
        <v>26919</v>
      </c>
      <c r="AW30" s="4">
        <v>0</v>
      </c>
      <c r="AX30" s="23">
        <v>0.55000000000000004</v>
      </c>
      <c r="AY30">
        <v>0.80409090909090897</v>
      </c>
      <c r="AZ30" t="s">
        <v>67</v>
      </c>
      <c r="BA30" t="s">
        <v>228</v>
      </c>
      <c r="BB30">
        <v>4</v>
      </c>
      <c r="BC30" t="s">
        <v>562</v>
      </c>
      <c r="BD30">
        <v>14</v>
      </c>
      <c r="BE30">
        <v>69998.872999999992</v>
      </c>
      <c r="BF30">
        <v>4.6501034380939249E-2</v>
      </c>
      <c r="BG30">
        <v>3.7391059009037053E-2</v>
      </c>
      <c r="BH30">
        <v>285487.68799999997</v>
      </c>
      <c r="BI30">
        <v>1.1401612527682806E-2</v>
      </c>
      <c r="BJ30">
        <v>9.167932982486764E-3</v>
      </c>
      <c r="BK30">
        <v>1</v>
      </c>
      <c r="BL30" t="s">
        <v>67</v>
      </c>
      <c r="BM30">
        <v>0</v>
      </c>
      <c r="BN30" t="s">
        <v>519</v>
      </c>
    </row>
    <row r="31" spans="1:66">
      <c r="A31" s="76" t="str">
        <f t="shared" si="20"/>
        <v>강인여객</v>
      </c>
      <c r="B31" s="76" t="str">
        <f t="shared" si="21"/>
        <v>103-1</v>
      </c>
      <c r="C31" s="77" t="str">
        <f t="shared" si="22"/>
        <v>70바5961</v>
      </c>
      <c r="D31" s="65" t="str">
        <f t="shared" si="23"/>
        <v>대형</v>
      </c>
      <c r="E31" s="61" t="str">
        <f t="shared" si="16"/>
        <v>C</v>
      </c>
      <c r="F31" s="84">
        <f t="shared" si="17"/>
        <v>0.88809523809523805</v>
      </c>
      <c r="G31" s="85">
        <f t="shared" si="18"/>
        <v>1.865</v>
      </c>
      <c r="H31" s="86">
        <f t="shared" si="19"/>
        <v>2.1</v>
      </c>
      <c r="I31" s="87">
        <f t="shared" si="24"/>
        <v>5089.299</v>
      </c>
      <c r="J31" s="88">
        <f t="shared" si="25"/>
        <v>4.7818596932932507E-2</v>
      </c>
      <c r="K31" s="88">
        <f t="shared" si="26"/>
        <v>0.369193518570332</v>
      </c>
      <c r="L31" s="88">
        <f t="shared" si="27"/>
        <v>0.15797853496129821</v>
      </c>
      <c r="M31" s="89">
        <f t="shared" si="28"/>
        <v>16.594999999999999</v>
      </c>
      <c r="N31" s="90">
        <f t="shared" si="29"/>
        <v>3.9E-2</v>
      </c>
      <c r="O31" s="90">
        <f t="shared" si="30"/>
        <v>25.327999999999999</v>
      </c>
      <c r="P31" s="91">
        <f t="shared" si="31"/>
        <v>11.026666666666667</v>
      </c>
      <c r="Q31" s="92">
        <f t="shared" si="32"/>
        <v>90</v>
      </c>
      <c r="R31" s="93">
        <f t="shared" si="33"/>
        <v>27.161549668729688</v>
      </c>
      <c r="S31" s="78">
        <f t="shared" si="34"/>
        <v>2</v>
      </c>
      <c r="T31" s="78">
        <f t="shared" si="35"/>
        <v>1289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232</v>
      </c>
      <c r="Z31" s="4" t="s">
        <v>192</v>
      </c>
      <c r="AA31" s="4" t="s">
        <v>48</v>
      </c>
      <c r="AB31" s="4">
        <v>502</v>
      </c>
      <c r="AC31" s="4">
        <v>5089.299</v>
      </c>
      <c r="AD31" s="4">
        <v>2728.8960000000002</v>
      </c>
      <c r="AE31" s="4">
        <v>1.865</v>
      </c>
      <c r="AF31" s="4">
        <v>2.1</v>
      </c>
      <c r="AG31" s="4">
        <v>16.594999999999999</v>
      </c>
      <c r="AH31" s="4">
        <v>321.39853499999998</v>
      </c>
      <c r="AI31" s="4">
        <v>15.368827</v>
      </c>
      <c r="AJ31" s="4">
        <v>118.65825599999999</v>
      </c>
      <c r="AK31" s="4">
        <v>804</v>
      </c>
      <c r="AL31" s="4">
        <v>2</v>
      </c>
      <c r="AM31" s="4">
        <v>1289</v>
      </c>
      <c r="AN31" s="4">
        <v>90</v>
      </c>
      <c r="AO31" s="4">
        <v>15.834854</v>
      </c>
      <c r="AP31" s="4">
        <v>5281.8</v>
      </c>
      <c r="AQ31" s="4">
        <v>661.6</v>
      </c>
      <c r="AR31" s="4">
        <v>66</v>
      </c>
      <c r="AS31" s="4">
        <v>41338</v>
      </c>
      <c r="AT31" s="4">
        <v>3.9E-2</v>
      </c>
      <c r="AU31" s="4">
        <v>25.327999999999999</v>
      </c>
      <c r="AV31" s="4">
        <v>42342</v>
      </c>
      <c r="AW31" s="4">
        <v>0</v>
      </c>
      <c r="AX31" s="4">
        <v>0.54</v>
      </c>
      <c r="AY31">
        <v>0.88809523809523805</v>
      </c>
      <c r="AZ31" t="s">
        <v>69</v>
      </c>
      <c r="BA31" t="s">
        <v>228</v>
      </c>
      <c r="BB31">
        <v>2</v>
      </c>
      <c r="BC31" t="s">
        <v>252</v>
      </c>
      <c r="BD31">
        <v>13</v>
      </c>
      <c r="BE31">
        <v>69998.872999999992</v>
      </c>
      <c r="BF31">
        <v>7.2705441986187419E-2</v>
      </c>
      <c r="BG31">
        <v>6.4569356811542633E-2</v>
      </c>
      <c r="BH31">
        <v>285487.68799999997</v>
      </c>
      <c r="BI31">
        <v>1.7826684701022905E-2</v>
      </c>
      <c r="BJ31">
        <v>1.5831793794003676E-2</v>
      </c>
      <c r="BK31">
        <v>1</v>
      </c>
      <c r="BL31" t="s">
        <v>68</v>
      </c>
      <c r="BM31">
        <v>-1</v>
      </c>
      <c r="BN31" t="s">
        <v>516</v>
      </c>
    </row>
    <row r="32" spans="1:66">
      <c r="A32" s="73" t="str">
        <f t="shared" si="20"/>
        <v>강인여객</v>
      </c>
      <c r="B32" s="73" t="str">
        <f t="shared" si="21"/>
        <v>103-1</v>
      </c>
      <c r="C32" s="74" t="str">
        <f t="shared" si="22"/>
        <v>70바5962</v>
      </c>
      <c r="D32" s="48" t="str">
        <f t="shared" si="23"/>
        <v>대형</v>
      </c>
      <c r="E32" s="44" t="str">
        <f t="shared" si="16"/>
        <v>B</v>
      </c>
      <c r="F32" s="94">
        <f t="shared" si="17"/>
        <v>0.91952380952380952</v>
      </c>
      <c r="G32" s="95">
        <f t="shared" si="18"/>
        <v>1.931</v>
      </c>
      <c r="H32" s="96">
        <f t="shared" si="19"/>
        <v>2.1</v>
      </c>
      <c r="I32" s="97">
        <f t="shared" si="24"/>
        <v>4479.723</v>
      </c>
      <c r="J32" s="98">
        <f t="shared" si="25"/>
        <v>1.9617073579134534E-2</v>
      </c>
      <c r="K32" s="98">
        <f t="shared" si="26"/>
        <v>0.34363808647836336</v>
      </c>
      <c r="L32" s="98">
        <f t="shared" si="27"/>
        <v>0.1921993837565403</v>
      </c>
      <c r="M32" s="99">
        <f t="shared" si="28"/>
        <v>15.407999999999999</v>
      </c>
      <c r="N32" s="100">
        <f t="shared" si="29"/>
        <v>0.35699999999999998</v>
      </c>
      <c r="O32" s="100">
        <f t="shared" si="30"/>
        <v>19.242000000000001</v>
      </c>
      <c r="P32" s="101">
        <f t="shared" si="31"/>
        <v>1.7316666666666667</v>
      </c>
      <c r="Q32" s="102">
        <f t="shared" si="32"/>
        <v>90</v>
      </c>
      <c r="R32" s="103">
        <f t="shared" si="33"/>
        <v>27.729570597389824</v>
      </c>
      <c r="S32" s="75">
        <f t="shared" si="34"/>
        <v>16</v>
      </c>
      <c r="T32" s="75">
        <f t="shared" si="35"/>
        <v>862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234</v>
      </c>
      <c r="Z32" t="s">
        <v>192</v>
      </c>
      <c r="AA32" t="s">
        <v>48</v>
      </c>
      <c r="AB32">
        <v>502</v>
      </c>
      <c r="AC32" s="1">
        <v>4479.723</v>
      </c>
      <c r="AD32" s="1">
        <v>2320.34</v>
      </c>
      <c r="AE32" s="21">
        <v>1.931</v>
      </c>
      <c r="AF32">
        <v>2.1</v>
      </c>
      <c r="AG32">
        <v>15.407999999999999</v>
      </c>
      <c r="AH32">
        <v>253.712919</v>
      </c>
      <c r="AI32">
        <v>4.9771049999999999</v>
      </c>
      <c r="AJ32">
        <v>87.185422000000003</v>
      </c>
      <c r="AK32">
        <v>861</v>
      </c>
      <c r="AL32">
        <v>16</v>
      </c>
      <c r="AM32">
        <v>862</v>
      </c>
      <c r="AN32">
        <v>90</v>
      </c>
      <c r="AO32">
        <v>17.656659999999999</v>
      </c>
      <c r="AP32">
        <v>2570.1</v>
      </c>
      <c r="AQ32">
        <v>103.9</v>
      </c>
      <c r="AR32">
        <v>11</v>
      </c>
      <c r="AS32">
        <v>2822</v>
      </c>
      <c r="AT32">
        <v>0.35699999999999998</v>
      </c>
      <c r="AU32">
        <v>19.242000000000001</v>
      </c>
      <c r="AV32">
        <v>37076</v>
      </c>
      <c r="AW32">
        <v>0</v>
      </c>
      <c r="AX32">
        <v>0.52</v>
      </c>
      <c r="AY32">
        <v>0.91952380952380952</v>
      </c>
      <c r="AZ32" t="s">
        <v>68</v>
      </c>
      <c r="BA32" t="s">
        <v>228</v>
      </c>
      <c r="BB32">
        <v>3</v>
      </c>
      <c r="BC32" t="s">
        <v>233</v>
      </c>
      <c r="BD32">
        <v>12</v>
      </c>
      <c r="BE32">
        <v>69998.872999999992</v>
      </c>
      <c r="BF32">
        <v>6.3997073210021543E-2</v>
      </c>
      <c r="BG32">
        <v>5.8846832556453142E-2</v>
      </c>
      <c r="BH32">
        <v>285487.68799999997</v>
      </c>
      <c r="BI32">
        <v>1.5691475283515555E-2</v>
      </c>
      <c r="BJ32">
        <v>1.4428685129746922E-2</v>
      </c>
      <c r="BK32">
        <v>1</v>
      </c>
      <c r="BL32" t="s">
        <v>68</v>
      </c>
      <c r="BM32">
        <v>0</v>
      </c>
      <c r="BN32" t="s">
        <v>519</v>
      </c>
    </row>
    <row r="33" spans="1:66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70바5969</v>
      </c>
      <c r="D33" s="65" t="str">
        <f t="shared" si="23"/>
        <v>대형</v>
      </c>
      <c r="E33" s="61" t="str">
        <f t="shared" si="16"/>
        <v>B</v>
      </c>
      <c r="F33" s="84">
        <f t="shared" si="17"/>
        <v>0.9385</v>
      </c>
      <c r="G33" s="85">
        <f t="shared" si="18"/>
        <v>1.877</v>
      </c>
      <c r="H33" s="86">
        <f t="shared" si="19"/>
        <v>2</v>
      </c>
      <c r="I33" s="87">
        <f t="shared" si="24"/>
        <v>5054.2049999999999</v>
      </c>
      <c r="J33" s="88">
        <f t="shared" si="25"/>
        <v>2.3955379604620426E-2</v>
      </c>
      <c r="K33" s="88">
        <f t="shared" si="26"/>
        <v>0.35207697576807967</v>
      </c>
      <c r="L33" s="88">
        <f t="shared" si="27"/>
        <v>0.15135911582533751</v>
      </c>
      <c r="M33" s="89">
        <f t="shared" si="28"/>
        <v>18.151</v>
      </c>
      <c r="N33" s="90">
        <f t="shared" si="29"/>
        <v>5.8999999999999997E-2</v>
      </c>
      <c r="O33" s="90">
        <f t="shared" si="30"/>
        <v>30.212</v>
      </c>
      <c r="P33" s="91">
        <f t="shared" si="31"/>
        <v>3.1783333333333332</v>
      </c>
      <c r="Q33" s="92">
        <f t="shared" si="32"/>
        <v>91</v>
      </c>
      <c r="R33" s="93">
        <f t="shared" si="33"/>
        <v>28.104102470363291</v>
      </c>
      <c r="S33" s="78">
        <f t="shared" si="34"/>
        <v>3</v>
      </c>
      <c r="T33" s="78">
        <f t="shared" si="35"/>
        <v>1527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235</v>
      </c>
      <c r="Z33" s="4" t="s">
        <v>192</v>
      </c>
      <c r="AA33" s="4" t="s">
        <v>48</v>
      </c>
      <c r="AB33" s="4">
        <v>502</v>
      </c>
      <c r="AC33" s="4">
        <v>5054.2049999999999</v>
      </c>
      <c r="AD33" s="4">
        <v>2692.16</v>
      </c>
      <c r="AE33" s="4">
        <v>1.877</v>
      </c>
      <c r="AF33" s="4">
        <v>2</v>
      </c>
      <c r="AG33" s="4">
        <v>18.151</v>
      </c>
      <c r="AH33" s="4">
        <v>288.21797500000002</v>
      </c>
      <c r="AI33" s="4">
        <v>6.9043710000000003</v>
      </c>
      <c r="AJ33" s="4">
        <v>101.474913</v>
      </c>
      <c r="AK33" s="4">
        <v>765</v>
      </c>
      <c r="AL33" s="4">
        <v>3</v>
      </c>
      <c r="AM33" s="4">
        <v>1527</v>
      </c>
      <c r="AN33" s="4">
        <v>91</v>
      </c>
      <c r="AO33" s="4">
        <v>17.536049999999999</v>
      </c>
      <c r="AP33" s="4">
        <v>6592.2</v>
      </c>
      <c r="AQ33" s="4">
        <v>190.7</v>
      </c>
      <c r="AR33" s="4">
        <v>20</v>
      </c>
      <c r="AS33" s="4">
        <v>7045</v>
      </c>
      <c r="AT33" s="4">
        <v>5.8999999999999997E-2</v>
      </c>
      <c r="AU33" s="4">
        <v>30.212</v>
      </c>
      <c r="AV33" s="4">
        <v>40814</v>
      </c>
      <c r="AW33" s="4">
        <v>0</v>
      </c>
      <c r="AX33" s="4">
        <v>0.56000000000000005</v>
      </c>
      <c r="AY33">
        <v>0.9385</v>
      </c>
      <c r="AZ33" t="s">
        <v>68</v>
      </c>
      <c r="BA33" t="s">
        <v>228</v>
      </c>
      <c r="BB33">
        <v>1</v>
      </c>
      <c r="BC33" t="s">
        <v>242</v>
      </c>
      <c r="BD33">
        <v>15</v>
      </c>
      <c r="BE33">
        <v>69998.872999999992</v>
      </c>
      <c r="BF33">
        <v>7.2204091057294598E-2</v>
      </c>
      <c r="BG33">
        <v>6.7763539457270983E-2</v>
      </c>
      <c r="BH33">
        <v>285487.68799999997</v>
      </c>
      <c r="BI33">
        <v>1.7703758209005497E-2</v>
      </c>
      <c r="BJ33">
        <v>1.661497707915166E-2</v>
      </c>
      <c r="BK33">
        <v>1</v>
      </c>
      <c r="BL33" t="s">
        <v>66</v>
      </c>
      <c r="BM33">
        <v>-1</v>
      </c>
      <c r="BN33" t="s">
        <v>516</v>
      </c>
    </row>
    <row r="34" spans="1:66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70바5970</v>
      </c>
      <c r="D34" s="48" t="str">
        <f t="shared" si="23"/>
        <v>대형</v>
      </c>
      <c r="E34" s="44" t="str">
        <f t="shared" si="16"/>
        <v>B</v>
      </c>
      <c r="F34" s="94">
        <f t="shared" si="17"/>
        <v>0.91549999999999998</v>
      </c>
      <c r="G34" s="95">
        <f t="shared" si="18"/>
        <v>1.831</v>
      </c>
      <c r="H34" s="96">
        <f t="shared" si="19"/>
        <v>2</v>
      </c>
      <c r="I34" s="97">
        <f t="shared" si="24"/>
        <v>3886.7829999999999</v>
      </c>
      <c r="J34" s="98">
        <f t="shared" si="25"/>
        <v>4.2933322434485943E-2</v>
      </c>
      <c r="K34" s="98">
        <f t="shared" si="26"/>
        <v>0.37212704350714904</v>
      </c>
      <c r="L34" s="98">
        <f t="shared" si="27"/>
        <v>0.15694212926216874</v>
      </c>
      <c r="M34" s="99">
        <f t="shared" si="28"/>
        <v>18.082999999999998</v>
      </c>
      <c r="N34" s="100">
        <f t="shared" si="29"/>
        <v>0.28299999999999997</v>
      </c>
      <c r="O34" s="100">
        <f t="shared" si="30"/>
        <v>14.794</v>
      </c>
      <c r="P34" s="101">
        <f t="shared" si="31"/>
        <v>0.82666666666666666</v>
      </c>
      <c r="Q34" s="102">
        <f t="shared" si="32"/>
        <v>90</v>
      </c>
      <c r="R34" s="103">
        <f t="shared" si="33"/>
        <v>27.332509135172366</v>
      </c>
      <c r="S34" s="75">
        <f t="shared" si="34"/>
        <v>11</v>
      </c>
      <c r="T34" s="75">
        <f t="shared" si="35"/>
        <v>575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236</v>
      </c>
      <c r="Z34" s="4" t="s">
        <v>192</v>
      </c>
      <c r="AA34" s="4" t="s">
        <v>48</v>
      </c>
      <c r="AB34" s="4">
        <v>502</v>
      </c>
      <c r="AC34" s="4">
        <v>3886.7829999999999</v>
      </c>
      <c r="AD34" s="4">
        <v>2122.9659999999999</v>
      </c>
      <c r="AE34" s="4">
        <v>1.831</v>
      </c>
      <c r="AF34" s="4">
        <v>2</v>
      </c>
      <c r="AG34" s="4">
        <v>18.082999999999998</v>
      </c>
      <c r="AH34" s="4">
        <v>243.10827599999999</v>
      </c>
      <c r="AI34" s="4">
        <v>10.437446</v>
      </c>
      <c r="AJ34" s="4">
        <v>90.467163999999997</v>
      </c>
      <c r="AK34" s="4">
        <v>610</v>
      </c>
      <c r="AL34" s="4">
        <v>11</v>
      </c>
      <c r="AM34" s="4">
        <v>575</v>
      </c>
      <c r="AN34" s="4">
        <v>90</v>
      </c>
      <c r="AO34" s="4">
        <v>15.987867</v>
      </c>
      <c r="AP34" s="4">
        <v>2606.3000000000002</v>
      </c>
      <c r="AQ34" s="4">
        <v>49.6</v>
      </c>
      <c r="AR34" s="4">
        <v>27</v>
      </c>
      <c r="AS34" s="4">
        <v>10795</v>
      </c>
      <c r="AT34" s="4">
        <v>0.28299999999999997</v>
      </c>
      <c r="AU34" s="4">
        <v>14.794</v>
      </c>
      <c r="AV34" s="4">
        <v>23021</v>
      </c>
      <c r="AW34" s="4">
        <v>0</v>
      </c>
      <c r="AX34" s="4">
        <v>0.56000000000000005</v>
      </c>
      <c r="AY34">
        <v>0.91549999999999998</v>
      </c>
      <c r="AZ34" t="s">
        <v>68</v>
      </c>
      <c r="BA34" t="s">
        <v>228</v>
      </c>
      <c r="BB34">
        <v>5</v>
      </c>
      <c r="BC34" t="s">
        <v>523</v>
      </c>
      <c r="BD34">
        <v>15</v>
      </c>
      <c r="BE34">
        <v>69998.872999999992</v>
      </c>
      <c r="BF34">
        <v>5.5526365403054424E-2</v>
      </c>
      <c r="BG34">
        <v>5.0834387526496327E-2</v>
      </c>
      <c r="BH34">
        <v>285487.68799999997</v>
      </c>
      <c r="BI34">
        <v>1.3614538081235925E-2</v>
      </c>
      <c r="BJ34">
        <v>1.2464109613371488E-2</v>
      </c>
      <c r="BK34">
        <v>1</v>
      </c>
      <c r="BL34" t="s">
        <v>71</v>
      </c>
      <c r="BM34">
        <v>-2</v>
      </c>
      <c r="BN34" t="s">
        <v>516</v>
      </c>
    </row>
    <row r="35" spans="1:66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70바5984</v>
      </c>
      <c r="D35" s="65" t="str">
        <f t="shared" si="23"/>
        <v>대형</v>
      </c>
      <c r="E35" s="61" t="str">
        <f t="shared" si="16"/>
        <v>B</v>
      </c>
      <c r="F35" s="84">
        <f t="shared" si="17"/>
        <v>0.92380952380952375</v>
      </c>
      <c r="G35" s="85">
        <f t="shared" si="18"/>
        <v>1.94</v>
      </c>
      <c r="H35" s="86">
        <f t="shared" si="19"/>
        <v>2.1</v>
      </c>
      <c r="I35" s="87">
        <f t="shared" si="24"/>
        <v>5695.692</v>
      </c>
      <c r="J35" s="88">
        <f t="shared" si="25"/>
        <v>1.6502581358134316E-2</v>
      </c>
      <c r="K35" s="88">
        <f t="shared" si="26"/>
        <v>0.35823245085971545</v>
      </c>
      <c r="L35" s="88">
        <f t="shared" si="27"/>
        <v>7.0404087861492506E-2</v>
      </c>
      <c r="M35" s="89">
        <f t="shared" si="28"/>
        <v>17.084</v>
      </c>
      <c r="N35" s="90">
        <f t="shared" si="29"/>
        <v>3.5000000000000003E-2</v>
      </c>
      <c r="O35" s="90">
        <f t="shared" si="30"/>
        <v>31.497</v>
      </c>
      <c r="P35" s="91">
        <f t="shared" si="31"/>
        <v>15.761666666666667</v>
      </c>
      <c r="Q35" s="92">
        <f t="shared" si="32"/>
        <v>95</v>
      </c>
      <c r="R35" s="93">
        <f t="shared" si="33"/>
        <v>27.812870610610531</v>
      </c>
      <c r="S35" s="78">
        <f t="shared" si="34"/>
        <v>2</v>
      </c>
      <c r="T35" s="78">
        <f t="shared" si="35"/>
        <v>1794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237</v>
      </c>
      <c r="Z35" s="4" t="s">
        <v>192</v>
      </c>
      <c r="AA35" s="4" t="s">
        <v>48</v>
      </c>
      <c r="AB35" s="4">
        <v>502</v>
      </c>
      <c r="AC35" s="4">
        <v>5695.692</v>
      </c>
      <c r="AD35" s="4">
        <v>2936.0940000000001</v>
      </c>
      <c r="AE35" s="4">
        <v>1.94</v>
      </c>
      <c r="AF35" s="4">
        <v>2.1</v>
      </c>
      <c r="AG35" s="4">
        <v>17.084</v>
      </c>
      <c r="AH35" s="4">
        <v>327.51906400000001</v>
      </c>
      <c r="AI35" s="4">
        <v>5.4049100000000001</v>
      </c>
      <c r="AJ35" s="4">
        <v>117.327957</v>
      </c>
      <c r="AK35" s="4">
        <v>401</v>
      </c>
      <c r="AL35" s="4">
        <v>2</v>
      </c>
      <c r="AM35" s="4">
        <v>1794</v>
      </c>
      <c r="AN35" s="4">
        <v>95</v>
      </c>
      <c r="AO35" s="4">
        <v>17.390412999999999</v>
      </c>
      <c r="AP35" s="4">
        <v>8781.2999999999993</v>
      </c>
      <c r="AQ35" s="4">
        <v>945.7</v>
      </c>
      <c r="AR35" s="4">
        <v>16</v>
      </c>
      <c r="AS35" s="4">
        <v>7878</v>
      </c>
      <c r="AT35" s="4">
        <v>3.5000000000000003E-2</v>
      </c>
      <c r="AU35" s="4">
        <v>31.497</v>
      </c>
      <c r="AV35" s="4">
        <v>41468</v>
      </c>
      <c r="AW35" s="4">
        <v>0</v>
      </c>
      <c r="AX35" s="4">
        <v>0.56000000000000005</v>
      </c>
      <c r="AY35">
        <v>0.92380952380952375</v>
      </c>
      <c r="AZ35" t="s">
        <v>68</v>
      </c>
      <c r="BA35" t="s">
        <v>228</v>
      </c>
      <c r="BB35">
        <v>2</v>
      </c>
      <c r="BC35" t="s">
        <v>239</v>
      </c>
      <c r="BD35">
        <v>12</v>
      </c>
      <c r="BE35">
        <v>69998.872999999992</v>
      </c>
      <c r="BF35">
        <v>8.1368338601680065E-2</v>
      </c>
      <c r="BG35">
        <v>7.5168846136790146E-2</v>
      </c>
      <c r="BH35">
        <v>285487.68799999997</v>
      </c>
      <c r="BI35">
        <v>1.9950744776075949E-2</v>
      </c>
      <c r="BJ35">
        <v>1.8430688031232066E-2</v>
      </c>
      <c r="BK35">
        <v>1</v>
      </c>
      <c r="BL35" t="s">
        <v>68</v>
      </c>
      <c r="BM35">
        <v>0</v>
      </c>
      <c r="BN35" t="s">
        <v>519</v>
      </c>
    </row>
    <row r="36" spans="1:66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70바5989</v>
      </c>
      <c r="D36" s="48" t="str">
        <f t="shared" si="23"/>
        <v>대형</v>
      </c>
      <c r="E36" s="44" t="str">
        <f t="shared" si="16"/>
        <v>C</v>
      </c>
      <c r="F36" s="94">
        <f t="shared" si="17"/>
        <v>0.88523809523809516</v>
      </c>
      <c r="G36" s="95">
        <f t="shared" si="18"/>
        <v>1.859</v>
      </c>
      <c r="H36" s="96">
        <f t="shared" si="19"/>
        <v>2.1</v>
      </c>
      <c r="I36" s="97">
        <f t="shared" si="24"/>
        <v>5638.2269999999999</v>
      </c>
      <c r="J36" s="98">
        <f t="shared" si="25"/>
        <v>3.2728342309115942E-2</v>
      </c>
      <c r="K36" s="98">
        <f t="shared" si="26"/>
        <v>0.35496733555543997</v>
      </c>
      <c r="L36" s="98">
        <f t="shared" si="27"/>
        <v>0.17931168787634838</v>
      </c>
      <c r="M36" s="99">
        <f t="shared" si="28"/>
        <v>17.843</v>
      </c>
      <c r="N36" s="100">
        <f t="shared" si="29"/>
        <v>0.106</v>
      </c>
      <c r="O36" s="100">
        <f t="shared" si="30"/>
        <v>15.821</v>
      </c>
      <c r="P36" s="101">
        <f t="shared" si="31"/>
        <v>5.73</v>
      </c>
      <c r="Q36" s="102">
        <f t="shared" si="32"/>
        <v>91</v>
      </c>
      <c r="R36" s="103">
        <f t="shared" si="33"/>
        <v>27.48558484695598</v>
      </c>
      <c r="S36" s="75">
        <f t="shared" si="34"/>
        <v>6</v>
      </c>
      <c r="T36" s="75">
        <f t="shared" si="35"/>
        <v>892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238</v>
      </c>
      <c r="Z36" t="s">
        <v>192</v>
      </c>
      <c r="AA36" t="s">
        <v>48</v>
      </c>
      <c r="AB36">
        <v>502</v>
      </c>
      <c r="AC36" s="1">
        <v>5638.2269999999999</v>
      </c>
      <c r="AD36" s="1">
        <v>3033.3829999999998</v>
      </c>
      <c r="AE36" s="21">
        <v>1.859</v>
      </c>
      <c r="AF36">
        <v>2.1</v>
      </c>
      <c r="AG36">
        <v>17.843</v>
      </c>
      <c r="AH36">
        <v>335.01962600000002</v>
      </c>
      <c r="AI36">
        <v>10.964637</v>
      </c>
      <c r="AJ36">
        <v>118.921024</v>
      </c>
      <c r="AK36">
        <v>1011</v>
      </c>
      <c r="AL36">
        <v>6</v>
      </c>
      <c r="AM36">
        <v>892</v>
      </c>
      <c r="AN36">
        <v>91</v>
      </c>
      <c r="AO36">
        <v>16.829542</v>
      </c>
      <c r="AP36">
        <v>6882.8</v>
      </c>
      <c r="AQ36">
        <v>343.8</v>
      </c>
      <c r="AR36">
        <v>42</v>
      </c>
      <c r="AS36">
        <v>22301</v>
      </c>
      <c r="AT36">
        <v>0.106</v>
      </c>
      <c r="AU36">
        <v>15.821</v>
      </c>
      <c r="AV36">
        <v>39563</v>
      </c>
      <c r="AW36">
        <v>0</v>
      </c>
      <c r="AX36">
        <v>0.56000000000000005</v>
      </c>
      <c r="AY36">
        <v>0.88523809523809516</v>
      </c>
      <c r="AZ36" t="s">
        <v>69</v>
      </c>
      <c r="BA36" t="s">
        <v>228</v>
      </c>
      <c r="BB36">
        <v>3</v>
      </c>
      <c r="BC36" t="s">
        <v>563</v>
      </c>
      <c r="BD36">
        <v>13</v>
      </c>
      <c r="BE36">
        <v>69998.872999999992</v>
      </c>
      <c r="BF36">
        <v>8.0547396813088701E-2</v>
      </c>
      <c r="BG36">
        <v>7.1303624131205653E-2</v>
      </c>
      <c r="BH36">
        <v>285487.68799999997</v>
      </c>
      <c r="BI36">
        <v>1.9749457636856132E-2</v>
      </c>
      <c r="BJ36">
        <v>1.7482972260435974E-2</v>
      </c>
      <c r="BK36">
        <v>1</v>
      </c>
      <c r="BL36" t="s">
        <v>68</v>
      </c>
      <c r="BM36">
        <v>-1</v>
      </c>
      <c r="BN36" t="s">
        <v>516</v>
      </c>
    </row>
    <row r="37" spans="1:66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70바6023</v>
      </c>
      <c r="D37" s="65" t="str">
        <f t="shared" si="23"/>
        <v>대형</v>
      </c>
      <c r="E37" s="61" t="str">
        <f t="shared" si="16"/>
        <v>D</v>
      </c>
      <c r="F37" s="84">
        <f t="shared" si="17"/>
        <v>0.84863636363636352</v>
      </c>
      <c r="G37" s="85">
        <f t="shared" si="18"/>
        <v>1.867</v>
      </c>
      <c r="H37" s="86">
        <f t="shared" si="19"/>
        <v>2.2000000000000002</v>
      </c>
      <c r="I37" s="87">
        <f t="shared" si="24"/>
        <v>3588.799</v>
      </c>
      <c r="J37" s="88">
        <f t="shared" si="25"/>
        <v>1.4296809102215586E-2</v>
      </c>
      <c r="K37" s="88">
        <f t="shared" si="26"/>
        <v>0.3581838102546141</v>
      </c>
      <c r="L37" s="88">
        <f t="shared" si="27"/>
        <v>0.24214228771240742</v>
      </c>
      <c r="M37" s="89">
        <f t="shared" si="28"/>
        <v>16.077999999999999</v>
      </c>
      <c r="N37" s="90">
        <f t="shared" si="29"/>
        <v>8.4000000000000005E-2</v>
      </c>
      <c r="O37" s="90">
        <f t="shared" si="30"/>
        <v>15.938000000000001</v>
      </c>
      <c r="P37" s="91">
        <f t="shared" si="31"/>
        <v>3.6866666666666665</v>
      </c>
      <c r="Q37" s="92">
        <f t="shared" si="32"/>
        <v>90</v>
      </c>
      <c r="R37" s="93">
        <f t="shared" si="33"/>
        <v>28.725955722810617</v>
      </c>
      <c r="S37" s="78">
        <f t="shared" si="34"/>
        <v>3</v>
      </c>
      <c r="T37" s="78">
        <f t="shared" si="35"/>
        <v>572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240</v>
      </c>
      <c r="Z37" s="4" t="s">
        <v>192</v>
      </c>
      <c r="AA37" s="4" t="s">
        <v>48</v>
      </c>
      <c r="AB37" s="4">
        <v>502</v>
      </c>
      <c r="AC37" s="4">
        <v>3588.799</v>
      </c>
      <c r="AD37" s="4">
        <v>1922.2619999999999</v>
      </c>
      <c r="AE37" s="4">
        <v>1.867</v>
      </c>
      <c r="AF37" s="4">
        <v>2.2000000000000002</v>
      </c>
      <c r="AG37" s="4">
        <v>16.077999999999999</v>
      </c>
      <c r="AH37" s="4">
        <v>199.08911000000001</v>
      </c>
      <c r="AI37" s="4">
        <v>2.846339</v>
      </c>
      <c r="AJ37" s="4">
        <v>71.310496000000001</v>
      </c>
      <c r="AK37" s="4">
        <v>869</v>
      </c>
      <c r="AL37" s="4">
        <v>3</v>
      </c>
      <c r="AM37" s="4">
        <v>572</v>
      </c>
      <c r="AN37" s="4">
        <v>90</v>
      </c>
      <c r="AO37" s="4">
        <v>18.026092999999999</v>
      </c>
      <c r="AP37" s="4">
        <v>4500.1000000000004</v>
      </c>
      <c r="AQ37" s="4">
        <v>221.2</v>
      </c>
      <c r="AR37" s="4">
        <v>5</v>
      </c>
      <c r="AS37" s="4">
        <v>3118</v>
      </c>
      <c r="AT37" s="4">
        <v>8.4000000000000005E-2</v>
      </c>
      <c r="AU37" s="4">
        <v>15.938000000000001</v>
      </c>
      <c r="AV37" s="4">
        <v>30466</v>
      </c>
      <c r="AW37" s="4">
        <v>0</v>
      </c>
      <c r="AX37" s="4">
        <v>0.5</v>
      </c>
      <c r="AY37">
        <v>0.84863636363636352</v>
      </c>
      <c r="AZ37" t="s">
        <v>67</v>
      </c>
      <c r="BA37" t="s">
        <v>228</v>
      </c>
      <c r="BB37">
        <v>1</v>
      </c>
      <c r="BC37" t="s">
        <v>229</v>
      </c>
      <c r="BD37">
        <v>11</v>
      </c>
      <c r="BE37">
        <v>69998.872999999992</v>
      </c>
      <c r="BF37">
        <v>5.1269382579916686E-2</v>
      </c>
      <c r="BG37">
        <v>4.3509062398502017E-2</v>
      </c>
      <c r="BH37">
        <v>285487.68799999997</v>
      </c>
      <c r="BI37">
        <v>1.2570766274165913E-2</v>
      </c>
      <c r="BJ37">
        <v>1.0668009379030799E-2</v>
      </c>
      <c r="BK37">
        <v>1</v>
      </c>
      <c r="BL37" t="s">
        <v>69</v>
      </c>
      <c r="BM37">
        <v>-1</v>
      </c>
      <c r="BN37" t="s">
        <v>516</v>
      </c>
    </row>
    <row r="38" spans="1:66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70바6036</v>
      </c>
      <c r="D38" s="48" t="str">
        <f t="shared" si="23"/>
        <v>대형</v>
      </c>
      <c r="E38" s="44" t="str">
        <f t="shared" si="16"/>
        <v>A</v>
      </c>
      <c r="F38" s="94">
        <f t="shared" si="17"/>
        <v>0.95631578947368423</v>
      </c>
      <c r="G38" s="95">
        <f t="shared" si="18"/>
        <v>1.8169999999999999</v>
      </c>
      <c r="H38" s="96">
        <f t="shared" si="19"/>
        <v>1.9</v>
      </c>
      <c r="I38" s="97">
        <f t="shared" si="24"/>
        <v>4244.0259999999998</v>
      </c>
      <c r="J38" s="98">
        <f t="shared" si="25"/>
        <v>3.7031959208637943E-2</v>
      </c>
      <c r="K38" s="98">
        <f t="shared" si="26"/>
        <v>0.36070470390013859</v>
      </c>
      <c r="L38" s="98">
        <f t="shared" si="27"/>
        <v>0.17483399017819401</v>
      </c>
      <c r="M38" s="99">
        <f t="shared" si="28"/>
        <v>19.016999999999999</v>
      </c>
      <c r="N38" s="100">
        <f t="shared" si="29"/>
        <v>4.7E-2</v>
      </c>
      <c r="O38" s="100">
        <f t="shared" si="30"/>
        <v>16.870999999999999</v>
      </c>
      <c r="P38" s="101">
        <f t="shared" si="31"/>
        <v>8.4633333333333329</v>
      </c>
      <c r="Q38" s="102">
        <f t="shared" si="32"/>
        <v>90</v>
      </c>
      <c r="R38" s="103">
        <f t="shared" si="33"/>
        <v>28.137382460849103</v>
      </c>
      <c r="S38" s="75">
        <f t="shared" si="34"/>
        <v>2</v>
      </c>
      <c r="T38" s="75">
        <f t="shared" si="35"/>
        <v>716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241</v>
      </c>
      <c r="Z38" s="4" t="s">
        <v>192</v>
      </c>
      <c r="AA38" s="4" t="s">
        <v>48</v>
      </c>
      <c r="AB38" s="4">
        <v>502</v>
      </c>
      <c r="AC38" s="4">
        <v>4244.0259999999998</v>
      </c>
      <c r="AD38" s="4">
        <v>2335.6610000000001</v>
      </c>
      <c r="AE38" s="4">
        <v>1.8169999999999999</v>
      </c>
      <c r="AF38" s="4">
        <v>1.9</v>
      </c>
      <c r="AG38" s="4">
        <v>19.016999999999999</v>
      </c>
      <c r="AH38" s="4">
        <v>250.44243399999999</v>
      </c>
      <c r="AI38" s="4">
        <v>9.2743739999999999</v>
      </c>
      <c r="AJ38" s="4">
        <v>90.335763999999998</v>
      </c>
      <c r="AK38" s="4">
        <v>742</v>
      </c>
      <c r="AL38" s="4">
        <v>2</v>
      </c>
      <c r="AM38" s="4">
        <v>716</v>
      </c>
      <c r="AN38" s="4">
        <v>90</v>
      </c>
      <c r="AO38" s="4">
        <v>16.946113</v>
      </c>
      <c r="AP38" s="4">
        <v>6261.3</v>
      </c>
      <c r="AQ38" s="4">
        <v>507.8</v>
      </c>
      <c r="AR38" s="4">
        <v>20</v>
      </c>
      <c r="AS38" s="4">
        <v>13387</v>
      </c>
      <c r="AT38" s="4">
        <v>4.7E-2</v>
      </c>
      <c r="AU38" s="4">
        <v>16.870999999999999</v>
      </c>
      <c r="AV38" s="4">
        <v>35527</v>
      </c>
      <c r="AW38" s="4">
        <v>0</v>
      </c>
      <c r="AX38" s="4">
        <v>0.56000000000000005</v>
      </c>
      <c r="AY38">
        <v>0.95631578947368423</v>
      </c>
      <c r="AZ38" t="s">
        <v>66</v>
      </c>
      <c r="BA38" t="s">
        <v>228</v>
      </c>
      <c r="BB38">
        <v>1</v>
      </c>
      <c r="BC38" t="s">
        <v>250</v>
      </c>
      <c r="BD38">
        <v>16</v>
      </c>
      <c r="BE38">
        <v>69998.872999999992</v>
      </c>
      <c r="BF38">
        <v>6.0629918998838746E-2</v>
      </c>
      <c r="BG38">
        <v>5.7981348853100002E-2</v>
      </c>
      <c r="BH38">
        <v>285487.68799999997</v>
      </c>
      <c r="BI38">
        <v>1.4865881011303017E-2</v>
      </c>
      <c r="BJ38">
        <v>1.4216476735546095E-2</v>
      </c>
      <c r="BK38">
        <v>1</v>
      </c>
      <c r="BL38" t="s">
        <v>66</v>
      </c>
      <c r="BM38">
        <v>0</v>
      </c>
      <c r="BN38" t="s">
        <v>519</v>
      </c>
    </row>
    <row r="39" spans="1:66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70바6037</v>
      </c>
      <c r="D39" s="65" t="str">
        <f t="shared" si="23"/>
        <v>대형</v>
      </c>
      <c r="E39" s="61" t="str">
        <f t="shared" si="16"/>
        <v>C</v>
      </c>
      <c r="F39" s="84">
        <f t="shared" si="17"/>
        <v>0.8568181818181817</v>
      </c>
      <c r="G39" s="85">
        <f t="shared" si="18"/>
        <v>1.885</v>
      </c>
      <c r="H39" s="86">
        <f t="shared" si="19"/>
        <v>2.2000000000000002</v>
      </c>
      <c r="I39" s="87">
        <f t="shared" si="24"/>
        <v>4258.1289999999999</v>
      </c>
      <c r="J39" s="88">
        <f t="shared" si="25"/>
        <v>1.5624325935756585E-2</v>
      </c>
      <c r="K39" s="88">
        <f t="shared" si="26"/>
        <v>0.35699371265105795</v>
      </c>
      <c r="L39" s="88">
        <f t="shared" si="27"/>
        <v>0.11530885983022121</v>
      </c>
      <c r="M39" s="89">
        <f t="shared" si="28"/>
        <v>15.840999999999999</v>
      </c>
      <c r="N39" s="90">
        <f t="shared" si="29"/>
        <v>4.7E-2</v>
      </c>
      <c r="O39" s="90">
        <f t="shared" si="30"/>
        <v>14.208</v>
      </c>
      <c r="P39" s="91">
        <f t="shared" si="31"/>
        <v>2.5966666666666667</v>
      </c>
      <c r="Q39" s="92">
        <f t="shared" si="32"/>
        <v>89</v>
      </c>
      <c r="R39" s="93">
        <f t="shared" si="33"/>
        <v>27.604220115269079</v>
      </c>
      <c r="S39" s="78">
        <f t="shared" si="34"/>
        <v>2</v>
      </c>
      <c r="T39" s="78">
        <f t="shared" si="35"/>
        <v>605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243</v>
      </c>
      <c r="Z39" t="s">
        <v>192</v>
      </c>
      <c r="AA39" t="s">
        <v>48</v>
      </c>
      <c r="AB39">
        <v>502</v>
      </c>
      <c r="AC39" s="1">
        <v>4258.1289999999999</v>
      </c>
      <c r="AD39" s="1">
        <v>2258.5329999999999</v>
      </c>
      <c r="AE39" s="21">
        <v>1.885</v>
      </c>
      <c r="AF39">
        <v>2.2000000000000002</v>
      </c>
      <c r="AG39">
        <v>15.840999999999999</v>
      </c>
      <c r="AH39">
        <v>245.87326300000001</v>
      </c>
      <c r="AI39">
        <v>3.8416039999999998</v>
      </c>
      <c r="AJ39">
        <v>87.775209000000004</v>
      </c>
      <c r="AK39">
        <v>491</v>
      </c>
      <c r="AL39">
        <v>2</v>
      </c>
      <c r="AM39">
        <v>605</v>
      </c>
      <c r="AN39">
        <v>89</v>
      </c>
      <c r="AO39">
        <v>17.318389</v>
      </c>
      <c r="AP39">
        <v>4372.2</v>
      </c>
      <c r="AQ39">
        <v>155.80000000000001</v>
      </c>
      <c r="AR39">
        <v>42</v>
      </c>
      <c r="AS39">
        <v>15307</v>
      </c>
      <c r="AT39">
        <v>4.7E-2</v>
      </c>
      <c r="AU39">
        <v>14.208</v>
      </c>
      <c r="AV39">
        <v>32915</v>
      </c>
      <c r="AW39">
        <v>0</v>
      </c>
      <c r="AX39">
        <v>0.52</v>
      </c>
      <c r="AY39">
        <v>0.8568181818181817</v>
      </c>
      <c r="AZ39" t="s">
        <v>69</v>
      </c>
      <c r="BA39" t="s">
        <v>228</v>
      </c>
      <c r="BB39">
        <v>4</v>
      </c>
      <c r="BC39" t="s">
        <v>564</v>
      </c>
      <c r="BD39">
        <v>14</v>
      </c>
      <c r="BE39">
        <v>69998.872999999992</v>
      </c>
      <c r="BF39">
        <v>6.0831393671152395E-2</v>
      </c>
      <c r="BG39">
        <v>5.2121444122782842E-2</v>
      </c>
      <c r="BH39">
        <v>285487.68799999997</v>
      </c>
      <c r="BI39">
        <v>1.491528068979283E-2</v>
      </c>
      <c r="BJ39">
        <v>1.2779683681936127E-2</v>
      </c>
      <c r="BK39">
        <v>1</v>
      </c>
      <c r="BL39" t="s">
        <v>69</v>
      </c>
      <c r="BM39">
        <v>0</v>
      </c>
      <c r="BN39" t="s">
        <v>519</v>
      </c>
    </row>
    <row r="40" spans="1:66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70바6095</v>
      </c>
      <c r="D40" s="48" t="str">
        <f t="shared" si="23"/>
        <v>대형</v>
      </c>
      <c r="E40" s="44" t="str">
        <f t="shared" si="16"/>
        <v>C</v>
      </c>
      <c r="F40" s="94">
        <f t="shared" si="17"/>
        <v>0.85</v>
      </c>
      <c r="G40" s="95">
        <f t="shared" si="18"/>
        <v>1.87</v>
      </c>
      <c r="H40" s="96">
        <f t="shared" si="19"/>
        <v>2.2000000000000002</v>
      </c>
      <c r="I40" s="97">
        <f t="shared" si="24"/>
        <v>5640.2929999999997</v>
      </c>
      <c r="J40" s="98">
        <f t="shared" si="25"/>
        <v>2.2901143637802015E-2</v>
      </c>
      <c r="K40" s="98">
        <f t="shared" si="26"/>
        <v>0.33752793083781374</v>
      </c>
      <c r="L40" s="98">
        <f t="shared" si="27"/>
        <v>0.15052409511349854</v>
      </c>
      <c r="M40" s="99">
        <f t="shared" si="28"/>
        <v>16.248999999999999</v>
      </c>
      <c r="N40" s="100">
        <f t="shared" si="29"/>
        <v>0.17699999999999999</v>
      </c>
      <c r="O40" s="100">
        <f t="shared" si="30"/>
        <v>9.3970000000000002</v>
      </c>
      <c r="P40" s="101">
        <f t="shared" si="31"/>
        <v>2.0816666666666666</v>
      </c>
      <c r="Q40" s="102">
        <f t="shared" si="32"/>
        <v>90</v>
      </c>
      <c r="R40" s="103">
        <f t="shared" si="33"/>
        <v>27.868923391316248</v>
      </c>
      <c r="S40" s="75">
        <f t="shared" si="34"/>
        <v>10</v>
      </c>
      <c r="T40" s="75">
        <f t="shared" si="35"/>
        <v>530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245</v>
      </c>
      <c r="Z40" s="4" t="s">
        <v>192</v>
      </c>
      <c r="AA40" s="4" t="s">
        <v>48</v>
      </c>
      <c r="AB40" s="4">
        <v>502</v>
      </c>
      <c r="AC40" s="4">
        <v>5640.2929999999997</v>
      </c>
      <c r="AD40" s="4">
        <v>3016.348</v>
      </c>
      <c r="AE40" s="4">
        <v>1.87</v>
      </c>
      <c r="AF40" s="4">
        <v>2.2000000000000002</v>
      </c>
      <c r="AG40" s="4">
        <v>16.248999999999999</v>
      </c>
      <c r="AH40" s="4">
        <v>316.44100900000001</v>
      </c>
      <c r="AI40" s="4">
        <v>7.246861</v>
      </c>
      <c r="AJ40" s="4">
        <v>106.80767899999999</v>
      </c>
      <c r="AK40" s="4">
        <v>849</v>
      </c>
      <c r="AL40" s="4">
        <v>10</v>
      </c>
      <c r="AM40" s="4">
        <v>530</v>
      </c>
      <c r="AN40" s="4">
        <v>90</v>
      </c>
      <c r="AO40" s="4">
        <v>17.824152999999999</v>
      </c>
      <c r="AP40" s="4">
        <v>4772.2</v>
      </c>
      <c r="AQ40" s="4">
        <v>124.9</v>
      </c>
      <c r="AR40" s="4">
        <v>12</v>
      </c>
      <c r="AS40" s="4">
        <v>5992</v>
      </c>
      <c r="AT40" s="4">
        <v>0.17699999999999999</v>
      </c>
      <c r="AU40" s="4">
        <v>9.3970000000000002</v>
      </c>
      <c r="AV40" s="4">
        <v>48206</v>
      </c>
      <c r="AW40" s="4">
        <v>0</v>
      </c>
      <c r="AX40" s="4">
        <v>0.52</v>
      </c>
      <c r="AY40">
        <v>0.85</v>
      </c>
      <c r="AZ40" t="s">
        <v>69</v>
      </c>
      <c r="BA40" t="s">
        <v>228</v>
      </c>
      <c r="BB40">
        <v>5</v>
      </c>
      <c r="BC40" t="s">
        <v>565</v>
      </c>
      <c r="BD40">
        <v>14</v>
      </c>
      <c r="BE40">
        <v>69998.872999999992</v>
      </c>
      <c r="BF40">
        <v>8.0576911573990634E-2</v>
      </c>
      <c r="BG40">
        <v>6.849037483789204E-2</v>
      </c>
      <c r="BH40">
        <v>285487.68799999997</v>
      </c>
      <c r="BI40">
        <v>1.9756694376256254E-2</v>
      </c>
      <c r="BJ40">
        <v>1.6793190219817816E-2</v>
      </c>
      <c r="BK40">
        <v>1</v>
      </c>
      <c r="BL40" t="s">
        <v>69</v>
      </c>
      <c r="BM40">
        <v>0</v>
      </c>
      <c r="BN40" t="s">
        <v>519</v>
      </c>
    </row>
    <row r="41" spans="1:66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70바6096</v>
      </c>
      <c r="D41" s="65" t="str">
        <f t="shared" si="23"/>
        <v>대형</v>
      </c>
      <c r="E41" s="61" t="str">
        <f t="shared" si="16"/>
        <v>F</v>
      </c>
      <c r="F41" s="84">
        <f t="shared" si="17"/>
        <v>0.77863636363636357</v>
      </c>
      <c r="G41" s="85">
        <f t="shared" si="18"/>
        <v>1.7130000000000001</v>
      </c>
      <c r="H41" s="86">
        <f t="shared" si="19"/>
        <v>2.2000000000000002</v>
      </c>
      <c r="I41" s="87">
        <f t="shared" si="24"/>
        <v>4468.4189999999999</v>
      </c>
      <c r="J41" s="88">
        <f t="shared" si="25"/>
        <v>4.0828323223282455E-2</v>
      </c>
      <c r="K41" s="88">
        <f t="shared" si="26"/>
        <v>0.35570282284228305</v>
      </c>
      <c r="L41" s="88">
        <f t="shared" si="27"/>
        <v>0.14904600486212238</v>
      </c>
      <c r="M41" s="89">
        <f t="shared" si="28"/>
        <v>19.172000000000001</v>
      </c>
      <c r="N41" s="90">
        <f t="shared" si="29"/>
        <v>0.09</v>
      </c>
      <c r="O41" s="90">
        <f t="shared" si="30"/>
        <v>38.448</v>
      </c>
      <c r="P41" s="91">
        <f t="shared" si="31"/>
        <v>7.875</v>
      </c>
      <c r="Q41" s="92">
        <f t="shared" si="32"/>
        <v>90</v>
      </c>
      <c r="R41" s="93">
        <f t="shared" si="33"/>
        <v>28.736624413555798</v>
      </c>
      <c r="S41" s="78">
        <f t="shared" si="34"/>
        <v>4</v>
      </c>
      <c r="T41" s="78">
        <f t="shared" si="35"/>
        <v>1718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247</v>
      </c>
      <c r="Z41" s="4" t="s">
        <v>192</v>
      </c>
      <c r="AA41" s="4" t="s">
        <v>48</v>
      </c>
      <c r="AB41" s="4">
        <v>502</v>
      </c>
      <c r="AC41" s="4">
        <v>4468.4189999999999</v>
      </c>
      <c r="AD41" s="4">
        <v>2608.8049999999998</v>
      </c>
      <c r="AE41" s="4">
        <v>1.7130000000000001</v>
      </c>
      <c r="AF41" s="4">
        <v>2.2000000000000002</v>
      </c>
      <c r="AG41" s="4">
        <v>19.172000000000001</v>
      </c>
      <c r="AH41" s="4">
        <v>257.66965599999997</v>
      </c>
      <c r="AI41" s="4">
        <v>10.52022</v>
      </c>
      <c r="AJ41" s="4">
        <v>91.653824</v>
      </c>
      <c r="AK41" s="4">
        <v>666</v>
      </c>
      <c r="AL41" s="4">
        <v>4</v>
      </c>
      <c r="AM41" s="4">
        <v>1718</v>
      </c>
      <c r="AN41" s="4">
        <v>90</v>
      </c>
      <c r="AO41" s="4">
        <v>17.341657000000001</v>
      </c>
      <c r="AP41" s="4">
        <v>8797.5</v>
      </c>
      <c r="AQ41" s="4">
        <v>472.5</v>
      </c>
      <c r="AR41" s="4">
        <v>28</v>
      </c>
      <c r="AS41" s="4">
        <v>19626</v>
      </c>
      <c r="AT41" s="4">
        <v>0.09</v>
      </c>
      <c r="AU41" s="4">
        <v>38.448</v>
      </c>
      <c r="AV41" s="4">
        <v>35742</v>
      </c>
      <c r="AW41" s="4">
        <v>0</v>
      </c>
      <c r="AX41" s="4">
        <v>0.52</v>
      </c>
      <c r="AY41">
        <v>0.77863636363636357</v>
      </c>
      <c r="AZ41" t="s">
        <v>70</v>
      </c>
      <c r="BA41" t="s">
        <v>228</v>
      </c>
      <c r="BB41">
        <v>1</v>
      </c>
      <c r="BC41" t="s">
        <v>566</v>
      </c>
      <c r="BD41">
        <v>12</v>
      </c>
      <c r="BE41">
        <v>69998.872999999992</v>
      </c>
      <c r="BF41">
        <v>6.383558489577397E-2</v>
      </c>
      <c r="BG41">
        <v>4.9704707693845822E-2</v>
      </c>
      <c r="BH41">
        <v>285487.68799999997</v>
      </c>
      <c r="BI41">
        <v>1.565187988071836E-2</v>
      </c>
      <c r="BJ41">
        <v>1.2187122834395703E-2</v>
      </c>
      <c r="BK41">
        <v>1</v>
      </c>
      <c r="BL41" t="s">
        <v>70</v>
      </c>
      <c r="BM41">
        <v>0</v>
      </c>
      <c r="BN41" t="s">
        <v>519</v>
      </c>
    </row>
    <row r="42" spans="1:66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70바6097</v>
      </c>
      <c r="D42" s="48" t="str">
        <f t="shared" si="23"/>
        <v>대형</v>
      </c>
      <c r="E42" s="44" t="str">
        <f t="shared" si="16"/>
        <v>B</v>
      </c>
      <c r="F42" s="94">
        <f t="shared" si="17"/>
        <v>0.919047619047619</v>
      </c>
      <c r="G42" s="95">
        <f t="shared" si="18"/>
        <v>1.93</v>
      </c>
      <c r="H42" s="96">
        <f t="shared" si="19"/>
        <v>2.1</v>
      </c>
      <c r="I42" s="97">
        <f t="shared" si="24"/>
        <v>5011.6790000000001</v>
      </c>
      <c r="J42" s="98">
        <f t="shared" si="25"/>
        <v>2.4311894171578228E-2</v>
      </c>
      <c r="K42" s="98">
        <f t="shared" si="26"/>
        <v>0.33404941244989311</v>
      </c>
      <c r="L42" s="98">
        <f t="shared" si="27"/>
        <v>0.17399358578232962</v>
      </c>
      <c r="M42" s="99">
        <f t="shared" si="28"/>
        <v>16.943000000000001</v>
      </c>
      <c r="N42" s="100">
        <f t="shared" si="29"/>
        <v>0</v>
      </c>
      <c r="O42" s="100">
        <f t="shared" si="30"/>
        <v>9.7769999999999992</v>
      </c>
      <c r="P42" s="101">
        <f t="shared" si="31"/>
        <v>9.4350000000000005</v>
      </c>
      <c r="Q42" s="102">
        <f t="shared" si="32"/>
        <v>90</v>
      </c>
      <c r="R42" s="103">
        <f t="shared" si="33"/>
        <v>27.51564576304634</v>
      </c>
      <c r="S42" s="75">
        <f t="shared" si="34"/>
        <v>0</v>
      </c>
      <c r="T42" s="75">
        <f t="shared" si="35"/>
        <v>490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249</v>
      </c>
      <c r="Z42" s="4" t="s">
        <v>192</v>
      </c>
      <c r="AA42" s="4" t="s">
        <v>48</v>
      </c>
      <c r="AB42" s="4">
        <v>502</v>
      </c>
      <c r="AC42" s="4">
        <v>5011.6790000000001</v>
      </c>
      <c r="AD42" s="4">
        <v>2596.098</v>
      </c>
      <c r="AE42" s="4">
        <v>1.93</v>
      </c>
      <c r="AF42" s="4">
        <v>2.1</v>
      </c>
      <c r="AG42" s="4">
        <v>16.943000000000001</v>
      </c>
      <c r="AH42" s="4">
        <v>283.865747</v>
      </c>
      <c r="AI42" s="4">
        <v>6.9013140000000002</v>
      </c>
      <c r="AJ42" s="4">
        <v>94.825186000000002</v>
      </c>
      <c r="AK42" s="4">
        <v>872</v>
      </c>
      <c r="AL42" s="4">
        <v>0</v>
      </c>
      <c r="AM42" s="4">
        <v>490</v>
      </c>
      <c r="AN42" s="4">
        <v>90</v>
      </c>
      <c r="AO42" s="4">
        <v>17.655101999999999</v>
      </c>
      <c r="AP42" s="4">
        <v>6301.2</v>
      </c>
      <c r="AQ42" s="4">
        <v>566.1</v>
      </c>
      <c r="AR42" s="4">
        <v>13</v>
      </c>
      <c r="AS42" s="4">
        <v>4877</v>
      </c>
      <c r="AT42" s="4">
        <v>0</v>
      </c>
      <c r="AU42" s="4">
        <v>9.7769999999999992</v>
      </c>
      <c r="AV42" s="4">
        <v>41947</v>
      </c>
      <c r="AW42" s="4">
        <v>0</v>
      </c>
      <c r="AX42" s="4">
        <v>0.56000000000000005</v>
      </c>
      <c r="AY42">
        <v>0.919047619047619</v>
      </c>
      <c r="AZ42" t="s">
        <v>68</v>
      </c>
      <c r="BA42" t="s">
        <v>228</v>
      </c>
      <c r="BB42">
        <v>4</v>
      </c>
      <c r="BC42" t="s">
        <v>524</v>
      </c>
      <c r="BD42">
        <v>10</v>
      </c>
      <c r="BE42">
        <v>69998.872999999992</v>
      </c>
      <c r="BF42">
        <v>7.1596566990442839E-2</v>
      </c>
      <c r="BG42">
        <v>6.580065442454984E-2</v>
      </c>
      <c r="BH42">
        <v>285487.68799999997</v>
      </c>
      <c r="BI42">
        <v>1.7554799070704584E-2</v>
      </c>
      <c r="BJ42">
        <v>1.6133696288790404E-2</v>
      </c>
      <c r="BK42">
        <v>1</v>
      </c>
      <c r="BL42" t="s">
        <v>68</v>
      </c>
      <c r="BM42">
        <v>0</v>
      </c>
      <c r="BN42" t="s">
        <v>519</v>
      </c>
    </row>
    <row r="43" spans="1:66">
      <c r="A43" s="76" t="str">
        <f t="shared" si="20"/>
        <v>강인여객</v>
      </c>
      <c r="B43" s="76" t="str">
        <f t="shared" si="21"/>
        <v>103-1</v>
      </c>
      <c r="C43" s="77" t="str">
        <f t="shared" si="22"/>
        <v>70바6098</v>
      </c>
      <c r="D43" s="65" t="str">
        <f t="shared" si="23"/>
        <v>대형</v>
      </c>
      <c r="E43" s="61" t="str">
        <f t="shared" si="16"/>
        <v>C</v>
      </c>
      <c r="F43" s="84">
        <f t="shared" si="17"/>
        <v>0.89100000000000001</v>
      </c>
      <c r="G43" s="85">
        <f t="shared" si="18"/>
        <v>1.782</v>
      </c>
      <c r="H43" s="86">
        <f t="shared" si="19"/>
        <v>2</v>
      </c>
      <c r="I43" s="87">
        <f t="shared" si="24"/>
        <v>3906.567</v>
      </c>
      <c r="J43" s="88">
        <f t="shared" si="25"/>
        <v>4.3978702898052752E-2</v>
      </c>
      <c r="K43" s="88">
        <f t="shared" si="26"/>
        <v>0.33488094107921479</v>
      </c>
      <c r="L43" s="88">
        <f t="shared" si="27"/>
        <v>0.18737679399841345</v>
      </c>
      <c r="M43" s="89">
        <f t="shared" si="28"/>
        <v>19.390999999999998</v>
      </c>
      <c r="N43" s="90">
        <f t="shared" si="29"/>
        <v>2.5999999999999999E-2</v>
      </c>
      <c r="O43" s="90">
        <f t="shared" si="30"/>
        <v>24.803999999999998</v>
      </c>
      <c r="P43" s="91">
        <f t="shared" si="31"/>
        <v>1.2883333333333333</v>
      </c>
      <c r="Q43" s="92">
        <f t="shared" si="32"/>
        <v>90</v>
      </c>
      <c r="R43" s="93">
        <f t="shared" si="33"/>
        <v>29.026571589142282</v>
      </c>
      <c r="S43" s="78">
        <f t="shared" si="34"/>
        <v>1</v>
      </c>
      <c r="T43" s="78">
        <f t="shared" si="35"/>
        <v>969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251</v>
      </c>
      <c r="Z43" s="4" t="s">
        <v>192</v>
      </c>
      <c r="AA43" s="4" t="s">
        <v>48</v>
      </c>
      <c r="AB43" s="4">
        <v>502</v>
      </c>
      <c r="AC43" s="4">
        <v>3906.567</v>
      </c>
      <c r="AD43" s="4">
        <v>2192.67</v>
      </c>
      <c r="AE43" s="4">
        <v>1.782</v>
      </c>
      <c r="AF43" s="4">
        <v>2</v>
      </c>
      <c r="AG43" s="4">
        <v>19.390999999999998</v>
      </c>
      <c r="AH43" s="4">
        <v>216.67549</v>
      </c>
      <c r="AI43" s="4">
        <v>9.5291069999999998</v>
      </c>
      <c r="AJ43" s="4">
        <v>72.560491999999996</v>
      </c>
      <c r="AK43" s="4">
        <v>732</v>
      </c>
      <c r="AL43" s="4">
        <v>1</v>
      </c>
      <c r="AM43" s="4">
        <v>969</v>
      </c>
      <c r="AN43" s="4">
        <v>90</v>
      </c>
      <c r="AO43" s="4">
        <v>18.029575000000001</v>
      </c>
      <c r="AP43" s="4">
        <v>4100.1000000000004</v>
      </c>
      <c r="AQ43" s="4">
        <v>77.3</v>
      </c>
      <c r="AR43" s="4">
        <v>10</v>
      </c>
      <c r="AS43" s="4">
        <v>4295</v>
      </c>
      <c r="AT43" s="4">
        <v>2.5999999999999999E-2</v>
      </c>
      <c r="AU43" s="4">
        <v>24.803999999999998</v>
      </c>
      <c r="AV43" s="4">
        <v>32594</v>
      </c>
      <c r="AW43" s="4">
        <v>0</v>
      </c>
      <c r="AX43" s="4">
        <v>0.54</v>
      </c>
      <c r="AY43">
        <v>0.89100000000000001</v>
      </c>
      <c r="AZ43" t="s">
        <v>69</v>
      </c>
      <c r="BA43" t="s">
        <v>228</v>
      </c>
      <c r="BB43">
        <v>1</v>
      </c>
      <c r="BC43" t="s">
        <v>246</v>
      </c>
      <c r="BD43">
        <v>11</v>
      </c>
      <c r="BE43">
        <v>69998.872999999992</v>
      </c>
      <c r="BF43">
        <v>5.5808998524876259E-2</v>
      </c>
      <c r="BG43">
        <v>4.9725817685664746E-2</v>
      </c>
      <c r="BH43">
        <v>285487.68799999997</v>
      </c>
      <c r="BI43">
        <v>1.3683837041687068E-2</v>
      </c>
      <c r="BJ43">
        <v>1.2192298804143178E-2</v>
      </c>
      <c r="BK43">
        <v>1</v>
      </c>
      <c r="BL43" t="s">
        <v>69</v>
      </c>
      <c r="BM43">
        <v>0</v>
      </c>
      <c r="BN43" t="s">
        <v>519</v>
      </c>
    </row>
    <row r="44" spans="1:66">
      <c r="A44" s="73" t="str">
        <f t="shared" si="20"/>
        <v>강인여객</v>
      </c>
      <c r="B44" s="73" t="str">
        <f t="shared" si="21"/>
        <v>223</v>
      </c>
      <c r="C44" s="74" t="str">
        <f t="shared" si="22"/>
        <v>70바5953</v>
      </c>
      <c r="D44" s="48" t="str">
        <f t="shared" si="23"/>
        <v>대형</v>
      </c>
      <c r="E44" s="44" t="str">
        <f t="shared" si="16"/>
        <v>D</v>
      </c>
      <c r="F44" s="94">
        <f t="shared" si="17"/>
        <v>0.82040000000000002</v>
      </c>
      <c r="G44" s="95">
        <f t="shared" si="18"/>
        <v>2.0510000000000002</v>
      </c>
      <c r="H44" s="96">
        <f t="shared" si="19"/>
        <v>2.5</v>
      </c>
      <c r="I44" s="97">
        <f t="shared" si="24"/>
        <v>8563.6110000000008</v>
      </c>
      <c r="J44" s="98">
        <f t="shared" si="25"/>
        <v>1.1535903553080566E-2</v>
      </c>
      <c r="K44" s="98">
        <f t="shared" si="26"/>
        <v>0.29850643568040547</v>
      </c>
      <c r="L44" s="98">
        <f t="shared" si="27"/>
        <v>0.15343994490174762</v>
      </c>
      <c r="M44" s="99">
        <f t="shared" si="28"/>
        <v>18.916</v>
      </c>
      <c r="N44" s="100">
        <f t="shared" si="29"/>
        <v>0.19900000000000001</v>
      </c>
      <c r="O44" s="100">
        <f t="shared" si="30"/>
        <v>43.731999999999999</v>
      </c>
      <c r="P44" s="101">
        <f t="shared" si="31"/>
        <v>294.25</v>
      </c>
      <c r="Q44" s="102">
        <f t="shared" si="32"/>
        <v>90</v>
      </c>
      <c r="R44" s="103">
        <f t="shared" si="33"/>
        <v>34.0801325737581</v>
      </c>
      <c r="S44" s="75">
        <f t="shared" si="34"/>
        <v>17</v>
      </c>
      <c r="T44" s="75">
        <f t="shared" si="35"/>
        <v>3745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253</v>
      </c>
      <c r="Z44" s="4" t="s">
        <v>192</v>
      </c>
      <c r="AA44" s="4" t="s">
        <v>48</v>
      </c>
      <c r="AB44" s="4">
        <v>502</v>
      </c>
      <c r="AC44" s="4">
        <v>8563.6110000000008</v>
      </c>
      <c r="AD44" s="4">
        <v>4174.6930000000002</v>
      </c>
      <c r="AE44" s="4">
        <v>2.0510000000000002</v>
      </c>
      <c r="AF44" s="4">
        <v>2.5</v>
      </c>
      <c r="AG44" s="4">
        <v>18.916</v>
      </c>
      <c r="AH44" s="4">
        <v>364.19435900000002</v>
      </c>
      <c r="AI44" s="4">
        <v>4.2013109999999996</v>
      </c>
      <c r="AJ44" s="4">
        <v>108.71436</v>
      </c>
      <c r="AK44" s="4">
        <v>1314</v>
      </c>
      <c r="AL44" s="4">
        <v>17</v>
      </c>
      <c r="AM44" s="4">
        <v>3745</v>
      </c>
      <c r="AN44" s="4">
        <v>90</v>
      </c>
      <c r="AO44" s="4">
        <v>23.513847999999999</v>
      </c>
      <c r="AP44" s="4">
        <v>42093.9</v>
      </c>
      <c r="AQ44" s="4">
        <v>17655</v>
      </c>
      <c r="AR44" s="4">
        <v>42</v>
      </c>
      <c r="AS44" s="4">
        <v>23776</v>
      </c>
      <c r="AT44" s="4">
        <v>0.19900000000000001</v>
      </c>
      <c r="AU44" s="4">
        <v>43.731999999999999</v>
      </c>
      <c r="AV44" s="4">
        <v>79564</v>
      </c>
      <c r="AW44" s="4">
        <v>0</v>
      </c>
      <c r="AX44" s="4">
        <v>0.52</v>
      </c>
      <c r="AY44">
        <v>0.82040000000000002</v>
      </c>
      <c r="AZ44" t="s">
        <v>67</v>
      </c>
      <c r="BA44" t="s">
        <v>254</v>
      </c>
      <c r="BB44">
        <v>2</v>
      </c>
      <c r="BC44" t="s">
        <v>567</v>
      </c>
      <c r="BD44">
        <v>11</v>
      </c>
      <c r="BE44">
        <v>63412.2</v>
      </c>
      <c r="BF44">
        <v>0.13504674179416581</v>
      </c>
      <c r="BG44">
        <v>0.11079234696793364</v>
      </c>
      <c r="BH44">
        <v>285487.68799999997</v>
      </c>
      <c r="BI44">
        <v>2.9996428427414363E-2</v>
      </c>
      <c r="BJ44">
        <v>2.4609069881850743E-2</v>
      </c>
      <c r="BK44">
        <v>1</v>
      </c>
      <c r="BL44" t="s">
        <v>69</v>
      </c>
      <c r="BM44">
        <v>-1</v>
      </c>
      <c r="BN44" t="s">
        <v>516</v>
      </c>
    </row>
    <row r="45" spans="1:66">
      <c r="A45" s="76" t="str">
        <f t="shared" si="20"/>
        <v>강인여객</v>
      </c>
      <c r="B45" s="76" t="str">
        <f t="shared" si="21"/>
        <v>223</v>
      </c>
      <c r="C45" s="77" t="str">
        <f t="shared" si="22"/>
        <v>70바5974</v>
      </c>
      <c r="D45" s="65" t="str">
        <f t="shared" si="23"/>
        <v>대형</v>
      </c>
      <c r="E45" s="61" t="str">
        <f t="shared" si="16"/>
        <v>C</v>
      </c>
      <c r="F45" s="84">
        <f t="shared" si="17"/>
        <v>0.87040000000000006</v>
      </c>
      <c r="G45" s="85">
        <f t="shared" si="18"/>
        <v>2.1760000000000002</v>
      </c>
      <c r="H45" s="86">
        <f t="shared" si="19"/>
        <v>2.5</v>
      </c>
      <c r="I45" s="87">
        <f t="shared" si="24"/>
        <v>9102.4380000000001</v>
      </c>
      <c r="J45" s="88">
        <f t="shared" si="25"/>
        <v>7.3917465116204225E-3</v>
      </c>
      <c r="K45" s="88">
        <f t="shared" si="26"/>
        <v>0.28473830149524598</v>
      </c>
      <c r="L45" s="88">
        <f t="shared" si="27"/>
        <v>0.13930333829244429</v>
      </c>
      <c r="M45" s="89">
        <f t="shared" si="28"/>
        <v>15.782</v>
      </c>
      <c r="N45" s="90">
        <f t="shared" si="29"/>
        <v>0.19800000000000001</v>
      </c>
      <c r="O45" s="90">
        <f t="shared" si="30"/>
        <v>53.161999999999999</v>
      </c>
      <c r="P45" s="91">
        <f t="shared" si="31"/>
        <v>367.54500000000002</v>
      </c>
      <c r="Q45" s="92">
        <f t="shared" si="32"/>
        <v>99</v>
      </c>
      <c r="R45" s="93">
        <f t="shared" si="33"/>
        <v>33.055324029522033</v>
      </c>
      <c r="S45" s="78">
        <f t="shared" si="34"/>
        <v>18</v>
      </c>
      <c r="T45" s="78">
        <f t="shared" si="35"/>
        <v>4839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255</v>
      </c>
      <c r="Z45" s="4" t="s">
        <v>192</v>
      </c>
      <c r="AA45" s="4" t="s">
        <v>48</v>
      </c>
      <c r="AB45" s="4">
        <v>502</v>
      </c>
      <c r="AC45" s="4">
        <v>9102.4380000000001</v>
      </c>
      <c r="AD45" s="4">
        <v>4182.4449999999997</v>
      </c>
      <c r="AE45" s="4">
        <v>2.1760000000000002</v>
      </c>
      <c r="AF45" s="4">
        <v>2.5</v>
      </c>
      <c r="AG45" s="4">
        <v>15.782</v>
      </c>
      <c r="AH45" s="4">
        <v>389.01185199999998</v>
      </c>
      <c r="AI45" s="4">
        <v>2.8754770000000001</v>
      </c>
      <c r="AJ45" s="4">
        <v>110.76657400000001</v>
      </c>
      <c r="AK45" s="4">
        <v>1268</v>
      </c>
      <c r="AL45" s="4">
        <v>18</v>
      </c>
      <c r="AM45" s="4">
        <v>4839</v>
      </c>
      <c r="AN45" s="4">
        <v>99</v>
      </c>
      <c r="AO45" s="4">
        <v>23.398869999999999</v>
      </c>
      <c r="AP45" s="4">
        <v>55186</v>
      </c>
      <c r="AQ45" s="4">
        <v>22052.7</v>
      </c>
      <c r="AR45" s="4">
        <v>46</v>
      </c>
      <c r="AS45" s="4">
        <v>20236</v>
      </c>
      <c r="AT45" s="4">
        <v>0.19800000000000001</v>
      </c>
      <c r="AU45" s="4">
        <v>53.161999999999999</v>
      </c>
      <c r="AV45" s="4">
        <v>83551</v>
      </c>
      <c r="AW45" s="4">
        <v>0</v>
      </c>
      <c r="AX45" s="4">
        <v>0.5</v>
      </c>
      <c r="AY45">
        <v>0.87040000000000006</v>
      </c>
      <c r="AZ45" t="s">
        <v>69</v>
      </c>
      <c r="BA45" t="s">
        <v>254</v>
      </c>
      <c r="BB45">
        <v>1</v>
      </c>
      <c r="BC45" t="s">
        <v>263</v>
      </c>
      <c r="BD45">
        <v>6</v>
      </c>
      <c r="BE45">
        <v>63412.2</v>
      </c>
      <c r="BF45">
        <v>0.143543955264129</v>
      </c>
      <c r="BG45">
        <v>0.12494065866189789</v>
      </c>
      <c r="BH45">
        <v>285487.68799999997</v>
      </c>
      <c r="BI45">
        <v>3.188381980241474E-2</v>
      </c>
      <c r="BJ45">
        <v>2.775167675602179E-2</v>
      </c>
      <c r="BK45">
        <v>1</v>
      </c>
      <c r="BL45" t="s">
        <v>69</v>
      </c>
      <c r="BM45">
        <v>0</v>
      </c>
      <c r="BN45" t="s">
        <v>519</v>
      </c>
    </row>
    <row r="46" spans="1:66">
      <c r="A46" s="73" t="str">
        <f t="shared" ref="A46:A50" si="36">W46</f>
        <v>강인여객</v>
      </c>
      <c r="B46" s="73" t="str">
        <f t="shared" ref="B46:B50" si="37">V46</f>
        <v>223</v>
      </c>
      <c r="C46" s="74" t="str">
        <f t="shared" ref="C46:C50" si="38">Y46</f>
        <v>70바5993</v>
      </c>
      <c r="D46" s="48" t="str">
        <f t="shared" ref="D46:D50" si="39">Z46</f>
        <v>대형</v>
      </c>
      <c r="E46" s="44" t="str">
        <f t="shared" ref="E46:E50" si="40">AZ46</f>
        <v>F</v>
      </c>
      <c r="F46" s="94">
        <f t="shared" ref="F46:F50" si="41">G46/H46</f>
        <v>0.79279999999999995</v>
      </c>
      <c r="G46" s="95">
        <f t="shared" ref="G46:G50" si="42">AE46</f>
        <v>1.982</v>
      </c>
      <c r="H46" s="96">
        <f t="shared" ref="H46:H50" si="43">AF46</f>
        <v>2.5</v>
      </c>
      <c r="I46" s="97">
        <f t="shared" ref="I46:I50" si="44">AC46</f>
        <v>9621.9459999999999</v>
      </c>
      <c r="J46" s="98">
        <f t="shared" ref="J46:J50" si="45">AI46/AH46</f>
        <v>1.6104783541919958E-2</v>
      </c>
      <c r="K46" s="98">
        <f t="shared" ref="K46:K50" si="46">AJ46/AH46</f>
        <v>0.28825218791823315</v>
      </c>
      <c r="L46" s="98">
        <f t="shared" ref="L46:L50" si="47">AK46/AC46</f>
        <v>0.16202543643458403</v>
      </c>
      <c r="M46" s="99">
        <f t="shared" ref="M46:M50" si="48">AG46</f>
        <v>18.363</v>
      </c>
      <c r="N46" s="100">
        <f t="shared" ref="N46:N50" si="49">IF(AW46=0,AT46,"속도계이상")</f>
        <v>0.60299999999999998</v>
      </c>
      <c r="O46" s="100">
        <f t="shared" ref="O46:O50" si="50">IF(AW46=0,AU46,"속도계이상")</f>
        <v>32.26</v>
      </c>
      <c r="P46" s="101">
        <f t="shared" ref="P46:P50" si="51">AQ46/60</f>
        <v>414.23333333333335</v>
      </c>
      <c r="Q46" s="102">
        <f t="shared" ref="Q46:Q50" si="52">AN46</f>
        <v>91</v>
      </c>
      <c r="R46" s="103">
        <f t="shared" ref="R46:R50" si="53">AC46/(AH46-AI46-AJ46)</f>
        <v>33.507416750918281</v>
      </c>
      <c r="S46" s="75">
        <f t="shared" ref="S46:S50" si="54">IF(AW46=0,AL46,"속도계이상")</f>
        <v>58</v>
      </c>
      <c r="T46" s="75">
        <f t="shared" ref="T46:T50" si="55">IF(AW46=0,AM46,"속도계이상")</f>
        <v>3104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256</v>
      </c>
      <c r="Z46" s="4" t="s">
        <v>192</v>
      </c>
      <c r="AA46" s="4" t="s">
        <v>48</v>
      </c>
      <c r="AB46" s="4">
        <v>502</v>
      </c>
      <c r="AC46" s="4">
        <v>9621.9459999999999</v>
      </c>
      <c r="AD46" s="4">
        <v>4855.2529999999997</v>
      </c>
      <c r="AE46" s="4">
        <v>1.982</v>
      </c>
      <c r="AF46" s="4">
        <v>2.5</v>
      </c>
      <c r="AG46" s="4">
        <v>18.363</v>
      </c>
      <c r="AH46" s="4">
        <v>412.79604799999998</v>
      </c>
      <c r="AI46" s="4">
        <v>6.6479910000000002</v>
      </c>
      <c r="AJ46" s="4">
        <v>118.98936399999999</v>
      </c>
      <c r="AK46" s="4">
        <v>1559</v>
      </c>
      <c r="AL46" s="4">
        <v>58</v>
      </c>
      <c r="AM46" s="4">
        <v>3104</v>
      </c>
      <c r="AN46" s="4">
        <v>91</v>
      </c>
      <c r="AO46" s="4">
        <v>23.309200000000001</v>
      </c>
      <c r="AP46" s="4">
        <v>54477.8</v>
      </c>
      <c r="AQ46" s="4">
        <v>24854</v>
      </c>
      <c r="AR46" s="4">
        <v>54</v>
      </c>
      <c r="AS46" s="4">
        <v>23430</v>
      </c>
      <c r="AT46" s="4">
        <v>0.60299999999999998</v>
      </c>
      <c r="AU46" s="4">
        <v>32.26</v>
      </c>
      <c r="AV46" s="4">
        <v>66670</v>
      </c>
      <c r="AW46" s="4">
        <v>0</v>
      </c>
      <c r="AX46" s="4">
        <v>0.5</v>
      </c>
      <c r="AY46">
        <v>0.79279999999999995</v>
      </c>
      <c r="AZ46" t="s">
        <v>70</v>
      </c>
      <c r="BA46" t="s">
        <v>254</v>
      </c>
      <c r="BB46">
        <v>1</v>
      </c>
      <c r="BC46" t="s">
        <v>568</v>
      </c>
      <c r="BD46">
        <v>8</v>
      </c>
      <c r="BE46">
        <v>63412.2</v>
      </c>
      <c r="BF46">
        <v>0.15173651127070187</v>
      </c>
      <c r="BG46">
        <v>0.12029670613541243</v>
      </c>
      <c r="BH46">
        <v>285487.68799999997</v>
      </c>
      <c r="BI46">
        <v>3.3703541008745709E-2</v>
      </c>
      <c r="BJ46">
        <v>2.6720167311733597E-2</v>
      </c>
      <c r="BK46">
        <v>1</v>
      </c>
      <c r="BL46" t="s">
        <v>67</v>
      </c>
      <c r="BM46">
        <v>-1</v>
      </c>
      <c r="BN46" t="s">
        <v>516</v>
      </c>
    </row>
    <row r="47" spans="1:66">
      <c r="A47" s="76" t="str">
        <f t="shared" si="36"/>
        <v>강인여객</v>
      </c>
      <c r="B47" s="76" t="str">
        <f t="shared" si="37"/>
        <v>223</v>
      </c>
      <c r="C47" s="77" t="str">
        <f t="shared" si="38"/>
        <v>72바1261</v>
      </c>
      <c r="D47" s="65" t="str">
        <f t="shared" si="39"/>
        <v>대형</v>
      </c>
      <c r="E47" s="61" t="str">
        <f t="shared" si="40"/>
        <v>D</v>
      </c>
      <c r="F47" s="84">
        <f t="shared" si="41"/>
        <v>0.81600000000000006</v>
      </c>
      <c r="G47" s="85">
        <f t="shared" si="42"/>
        <v>2.04</v>
      </c>
      <c r="H47" s="86">
        <f t="shared" si="43"/>
        <v>2.5</v>
      </c>
      <c r="I47" s="87">
        <f t="shared" si="44"/>
        <v>9141.902</v>
      </c>
      <c r="J47" s="88">
        <f t="shared" si="45"/>
        <v>6.6775884485973762E-3</v>
      </c>
      <c r="K47" s="88">
        <f t="shared" si="46"/>
        <v>0.30567702236183664</v>
      </c>
      <c r="L47" s="88">
        <f t="shared" si="47"/>
        <v>0.16648614259920966</v>
      </c>
      <c r="M47" s="89">
        <f t="shared" si="48"/>
        <v>17.501000000000001</v>
      </c>
      <c r="N47" s="90">
        <f t="shared" si="49"/>
        <v>0.14199999999999999</v>
      </c>
      <c r="O47" s="90">
        <f t="shared" si="50"/>
        <v>31.088000000000001</v>
      </c>
      <c r="P47" s="91">
        <f t="shared" si="51"/>
        <v>379.08333333333331</v>
      </c>
      <c r="Q47" s="92">
        <f t="shared" si="52"/>
        <v>91</v>
      </c>
      <c r="R47" s="93">
        <f t="shared" si="53"/>
        <v>33.315658813938605</v>
      </c>
      <c r="S47" s="78">
        <f t="shared" si="54"/>
        <v>13</v>
      </c>
      <c r="T47" s="78">
        <f t="shared" si="55"/>
        <v>2842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257</v>
      </c>
      <c r="Z47" s="4" t="s">
        <v>192</v>
      </c>
      <c r="AA47" s="4" t="s">
        <v>48</v>
      </c>
      <c r="AB47" s="4">
        <v>502</v>
      </c>
      <c r="AC47" s="4">
        <v>9141.902</v>
      </c>
      <c r="AD47" s="4">
        <v>4482.0540000000001</v>
      </c>
      <c r="AE47" s="4">
        <v>2.04</v>
      </c>
      <c r="AF47" s="4">
        <v>2.5</v>
      </c>
      <c r="AG47" s="4">
        <v>17.501000000000001</v>
      </c>
      <c r="AH47" s="4">
        <v>399.046605</v>
      </c>
      <c r="AI47" s="4">
        <v>2.664669</v>
      </c>
      <c r="AJ47" s="4">
        <v>121.979378</v>
      </c>
      <c r="AK47" s="4">
        <v>1522</v>
      </c>
      <c r="AL47" s="4">
        <v>13</v>
      </c>
      <c r="AM47" s="4">
        <v>2842</v>
      </c>
      <c r="AN47" s="4">
        <v>91</v>
      </c>
      <c r="AO47" s="4">
        <v>22.909358999999998</v>
      </c>
      <c r="AP47" s="4">
        <v>53519.199999999997</v>
      </c>
      <c r="AQ47" s="4">
        <v>22745</v>
      </c>
      <c r="AR47" s="4">
        <v>78</v>
      </c>
      <c r="AS47" s="4">
        <v>46466</v>
      </c>
      <c r="AT47" s="4">
        <v>0.14199999999999999</v>
      </c>
      <c r="AU47" s="4">
        <v>31.088000000000001</v>
      </c>
      <c r="AV47" s="4">
        <v>86467</v>
      </c>
      <c r="AW47" s="4">
        <v>0</v>
      </c>
      <c r="AX47" s="4">
        <v>0.5</v>
      </c>
      <c r="AY47">
        <v>0.81600000000000006</v>
      </c>
      <c r="AZ47" t="s">
        <v>67</v>
      </c>
      <c r="BA47" t="s">
        <v>254</v>
      </c>
      <c r="BB47">
        <v>3</v>
      </c>
      <c r="BC47" t="s">
        <v>569</v>
      </c>
      <c r="BD47">
        <v>9</v>
      </c>
      <c r="BE47">
        <v>63412.2</v>
      </c>
      <c r="BF47">
        <v>0.14416629607551859</v>
      </c>
      <c r="BG47">
        <v>0.11763969759762317</v>
      </c>
      <c r="BH47">
        <v>285487.68799999997</v>
      </c>
      <c r="BI47">
        <v>3.2022053434402398E-2</v>
      </c>
      <c r="BJ47">
        <v>2.612999560247236E-2</v>
      </c>
      <c r="BK47">
        <v>1</v>
      </c>
      <c r="BL47" t="s">
        <v>67</v>
      </c>
      <c r="BM47">
        <v>0</v>
      </c>
      <c r="BN47" t="s">
        <v>519</v>
      </c>
    </row>
    <row r="48" spans="1:66">
      <c r="A48" s="73" t="str">
        <f t="shared" si="36"/>
        <v>강인여객</v>
      </c>
      <c r="B48" s="73" t="str">
        <f t="shared" si="37"/>
        <v>223</v>
      </c>
      <c r="C48" s="74" t="str">
        <f t="shared" si="38"/>
        <v>72바1263</v>
      </c>
      <c r="D48" s="48" t="str">
        <f t="shared" si="39"/>
        <v>대형</v>
      </c>
      <c r="E48" s="44" t="str">
        <f t="shared" si="40"/>
        <v>F</v>
      </c>
      <c r="F48" s="94">
        <f t="shared" si="41"/>
        <v>0.75119999999999998</v>
      </c>
      <c r="G48" s="95">
        <f t="shared" si="42"/>
        <v>1.8779999999999999</v>
      </c>
      <c r="H48" s="96">
        <f t="shared" si="43"/>
        <v>2.5</v>
      </c>
      <c r="I48" s="97">
        <f t="shared" si="44"/>
        <v>7315.8670000000002</v>
      </c>
      <c r="J48" s="98">
        <f t="shared" si="45"/>
        <v>1.0446296258761643E-2</v>
      </c>
      <c r="K48" s="98">
        <f t="shared" si="46"/>
        <v>0.33277510579459391</v>
      </c>
      <c r="L48" s="98">
        <f t="shared" si="47"/>
        <v>0.17072480951334953</v>
      </c>
      <c r="M48" s="99">
        <f t="shared" si="48"/>
        <v>20.045000000000002</v>
      </c>
      <c r="N48" s="100">
        <f t="shared" si="49"/>
        <v>0.13700000000000001</v>
      </c>
      <c r="O48" s="100">
        <f t="shared" si="50"/>
        <v>70.230999999999995</v>
      </c>
      <c r="P48" s="101">
        <f t="shared" si="51"/>
        <v>456.22833333333335</v>
      </c>
      <c r="Q48" s="102">
        <f t="shared" si="52"/>
        <v>91</v>
      </c>
      <c r="R48" s="103">
        <f t="shared" si="53"/>
        <v>33.859253715059644</v>
      </c>
      <c r="S48" s="75">
        <f t="shared" si="54"/>
        <v>10</v>
      </c>
      <c r="T48" s="75">
        <f t="shared" si="55"/>
        <v>5138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258</v>
      </c>
      <c r="Z48" s="4" t="s">
        <v>192</v>
      </c>
      <c r="AA48" s="4" t="s">
        <v>48</v>
      </c>
      <c r="AB48" s="4">
        <v>502</v>
      </c>
      <c r="AC48" s="4">
        <v>7315.8670000000002</v>
      </c>
      <c r="AD48" s="4">
        <v>3895.6590000000001</v>
      </c>
      <c r="AE48" s="4">
        <v>1.8779999999999999</v>
      </c>
      <c r="AF48" s="4">
        <v>2.5</v>
      </c>
      <c r="AG48" s="4">
        <v>20.045000000000002</v>
      </c>
      <c r="AH48" s="4">
        <v>328.97994799999998</v>
      </c>
      <c r="AI48" s="4">
        <v>3.4366219999999998</v>
      </c>
      <c r="AJ48" s="4">
        <v>109.476337</v>
      </c>
      <c r="AK48" s="4">
        <v>1249</v>
      </c>
      <c r="AL48" s="4">
        <v>10</v>
      </c>
      <c r="AM48" s="4">
        <v>5138</v>
      </c>
      <c r="AN48" s="4">
        <v>91</v>
      </c>
      <c r="AO48" s="4">
        <v>22.238033000000001</v>
      </c>
      <c r="AP48" s="4">
        <v>52976.9</v>
      </c>
      <c r="AQ48" s="4">
        <v>27373.7</v>
      </c>
      <c r="AR48" s="4">
        <v>85</v>
      </c>
      <c r="AS48" s="4">
        <v>49953</v>
      </c>
      <c r="AT48" s="4">
        <v>0.13700000000000001</v>
      </c>
      <c r="AU48" s="4">
        <v>70.230999999999995</v>
      </c>
      <c r="AV48" s="4">
        <v>69605</v>
      </c>
      <c r="AW48" s="4">
        <v>0</v>
      </c>
      <c r="AX48" s="4">
        <v>0.5</v>
      </c>
      <c r="AY48">
        <v>0.75119999999999998</v>
      </c>
      <c r="AZ48" t="s">
        <v>70</v>
      </c>
      <c r="BA48" t="s">
        <v>254</v>
      </c>
      <c r="BB48">
        <v>3</v>
      </c>
      <c r="BC48" t="s">
        <v>570</v>
      </c>
      <c r="BD48">
        <v>10</v>
      </c>
      <c r="BE48">
        <v>63412.2</v>
      </c>
      <c r="BF48">
        <v>0.11537002343397644</v>
      </c>
      <c r="BG48">
        <v>8.6665961603603098E-2</v>
      </c>
      <c r="BH48">
        <v>285487.68799999997</v>
      </c>
      <c r="BI48">
        <v>2.5625858163102293E-2</v>
      </c>
      <c r="BJ48">
        <v>1.9250144652122443E-2</v>
      </c>
      <c r="BK48">
        <v>1</v>
      </c>
      <c r="BL48" t="s">
        <v>70</v>
      </c>
      <c r="BM48">
        <v>0</v>
      </c>
      <c r="BN48" t="s">
        <v>519</v>
      </c>
    </row>
    <row r="49" spans="1:66">
      <c r="A49" s="76" t="str">
        <f t="shared" si="36"/>
        <v>강인여객</v>
      </c>
      <c r="B49" s="76" t="str">
        <f t="shared" si="37"/>
        <v>223</v>
      </c>
      <c r="C49" s="77" t="str">
        <f t="shared" si="38"/>
        <v>72바1268</v>
      </c>
      <c r="D49" s="65" t="str">
        <f t="shared" si="39"/>
        <v>대형</v>
      </c>
      <c r="E49" s="61" t="str">
        <f t="shared" si="40"/>
        <v>F</v>
      </c>
      <c r="F49" s="84">
        <f t="shared" si="41"/>
        <v>0.78239999999999998</v>
      </c>
      <c r="G49" s="85">
        <f t="shared" si="42"/>
        <v>1.956</v>
      </c>
      <c r="H49" s="86">
        <f t="shared" si="43"/>
        <v>2.5</v>
      </c>
      <c r="I49" s="87">
        <f t="shared" si="44"/>
        <v>4025.0720000000001</v>
      </c>
      <c r="J49" s="88">
        <f t="shared" si="45"/>
        <v>1.7036765925492459E-2</v>
      </c>
      <c r="K49" s="88">
        <f t="shared" si="46"/>
        <v>0.29661311040310379</v>
      </c>
      <c r="L49" s="88">
        <f t="shared" si="47"/>
        <v>0.17217083321739338</v>
      </c>
      <c r="M49" s="89">
        <f t="shared" si="48"/>
        <v>19.434000000000001</v>
      </c>
      <c r="N49" s="90">
        <f t="shared" si="49"/>
        <v>0.34799999999999998</v>
      </c>
      <c r="O49" s="90">
        <f t="shared" si="50"/>
        <v>46.981000000000002</v>
      </c>
      <c r="P49" s="91">
        <f t="shared" si="51"/>
        <v>202.63</v>
      </c>
      <c r="Q49" s="92">
        <f t="shared" si="52"/>
        <v>91</v>
      </c>
      <c r="R49" s="93">
        <f t="shared" si="53"/>
        <v>34.469172000557869</v>
      </c>
      <c r="S49" s="78">
        <f t="shared" si="54"/>
        <v>14</v>
      </c>
      <c r="T49" s="78">
        <f t="shared" si="55"/>
        <v>1891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260</v>
      </c>
      <c r="Z49" s="4" t="s">
        <v>192</v>
      </c>
      <c r="AA49" s="4" t="s">
        <v>48</v>
      </c>
      <c r="AB49" s="4">
        <v>502</v>
      </c>
      <c r="AC49" s="4">
        <v>4025.0720000000001</v>
      </c>
      <c r="AD49" s="4">
        <v>2057.6689999999999</v>
      </c>
      <c r="AE49" s="4">
        <v>1.956</v>
      </c>
      <c r="AF49" s="4">
        <v>2.5</v>
      </c>
      <c r="AG49" s="4">
        <v>19.434000000000001</v>
      </c>
      <c r="AH49" s="4">
        <v>170.13633999999999</v>
      </c>
      <c r="AI49" s="4">
        <v>2.8985729999999998</v>
      </c>
      <c r="AJ49" s="4">
        <v>50.464669000000001</v>
      </c>
      <c r="AK49" s="4">
        <v>693</v>
      </c>
      <c r="AL49" s="4">
        <v>14</v>
      </c>
      <c r="AM49" s="4">
        <v>1891</v>
      </c>
      <c r="AN49" s="4">
        <v>91</v>
      </c>
      <c r="AO49" s="4">
        <v>23.657920000000001</v>
      </c>
      <c r="AP49" s="4">
        <v>27137.200000000001</v>
      </c>
      <c r="AQ49" s="4">
        <v>12157.8</v>
      </c>
      <c r="AR49" s="4">
        <v>20</v>
      </c>
      <c r="AS49" s="4">
        <v>8779</v>
      </c>
      <c r="AT49" s="4">
        <v>0.34799999999999998</v>
      </c>
      <c r="AU49" s="4">
        <v>46.981000000000002</v>
      </c>
      <c r="AV49" s="4">
        <v>33715</v>
      </c>
      <c r="AW49" s="4">
        <v>0</v>
      </c>
      <c r="AX49" s="4">
        <v>0.5</v>
      </c>
      <c r="AY49">
        <v>0.78239999999999998</v>
      </c>
      <c r="AZ49" t="s">
        <v>70</v>
      </c>
      <c r="BA49" t="s">
        <v>254</v>
      </c>
      <c r="BB49">
        <v>2</v>
      </c>
      <c r="BC49" t="s">
        <v>571</v>
      </c>
      <c r="BD49">
        <v>9</v>
      </c>
      <c r="BE49">
        <v>63412.2</v>
      </c>
      <c r="BF49">
        <v>6.3474725683701244E-2</v>
      </c>
      <c r="BG49">
        <v>4.9662625374927855E-2</v>
      </c>
      <c r="BH49">
        <v>285487.68799999997</v>
      </c>
      <c r="BI49">
        <v>1.40989337515669E-2</v>
      </c>
      <c r="BJ49">
        <v>1.1031005767225942E-2</v>
      </c>
      <c r="BK49">
        <v>1</v>
      </c>
      <c r="BL49" t="s">
        <v>69</v>
      </c>
      <c r="BM49">
        <v>-2</v>
      </c>
      <c r="BN49" t="s">
        <v>516</v>
      </c>
    </row>
    <row r="50" spans="1:66">
      <c r="A50" s="73" t="str">
        <f t="shared" si="36"/>
        <v>강인여객</v>
      </c>
      <c r="B50" s="73" t="str">
        <f t="shared" si="37"/>
        <v>223</v>
      </c>
      <c r="C50" s="74" t="str">
        <f t="shared" si="38"/>
        <v>72바1599</v>
      </c>
      <c r="D50" s="48" t="str">
        <f t="shared" si="39"/>
        <v>대형</v>
      </c>
      <c r="E50" s="44" t="str">
        <f t="shared" si="40"/>
        <v>D</v>
      </c>
      <c r="F50" s="94">
        <f t="shared" si="41"/>
        <v>0.83640000000000003</v>
      </c>
      <c r="G50" s="95">
        <f t="shared" si="42"/>
        <v>2.0910000000000002</v>
      </c>
      <c r="H50" s="96">
        <f t="shared" si="43"/>
        <v>2.5</v>
      </c>
      <c r="I50" s="97">
        <f t="shared" si="44"/>
        <v>8225.7800000000007</v>
      </c>
      <c r="J50" s="98">
        <f t="shared" si="45"/>
        <v>1.0710749584502187E-2</v>
      </c>
      <c r="K50" s="98">
        <f t="shared" si="46"/>
        <v>0.3213411310440355</v>
      </c>
      <c r="L50" s="98">
        <f t="shared" si="47"/>
        <v>0.17420840333682641</v>
      </c>
      <c r="M50" s="99">
        <f t="shared" si="48"/>
        <v>16.718</v>
      </c>
      <c r="N50" s="100">
        <f t="shared" si="49"/>
        <v>0.13400000000000001</v>
      </c>
      <c r="O50" s="100">
        <f t="shared" si="50"/>
        <v>25.954999999999998</v>
      </c>
      <c r="P50" s="101">
        <f t="shared" si="51"/>
        <v>305.42166666666668</v>
      </c>
      <c r="Q50" s="102">
        <f t="shared" si="52"/>
        <v>91</v>
      </c>
      <c r="R50" s="103">
        <f t="shared" si="53"/>
        <v>33.054244534881398</v>
      </c>
      <c r="S50" s="75">
        <f t="shared" si="54"/>
        <v>11</v>
      </c>
      <c r="T50" s="75">
        <f t="shared" si="55"/>
        <v>2135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262</v>
      </c>
      <c r="Z50" s="4" t="s">
        <v>192</v>
      </c>
      <c r="AA50" s="4" t="s">
        <v>48</v>
      </c>
      <c r="AB50" s="4">
        <v>502</v>
      </c>
      <c r="AC50" s="4">
        <v>8225.7800000000007</v>
      </c>
      <c r="AD50" s="4">
        <v>3934.752</v>
      </c>
      <c r="AE50" s="4">
        <v>2.0910000000000002</v>
      </c>
      <c r="AF50" s="4">
        <v>2.5</v>
      </c>
      <c r="AG50" s="4">
        <v>16.718</v>
      </c>
      <c r="AH50" s="4">
        <v>372.56934899999999</v>
      </c>
      <c r="AI50" s="4">
        <v>3.990497</v>
      </c>
      <c r="AJ50" s="4">
        <v>119.721856</v>
      </c>
      <c r="AK50" s="4">
        <v>1433</v>
      </c>
      <c r="AL50" s="4">
        <v>11</v>
      </c>
      <c r="AM50" s="4">
        <v>2135</v>
      </c>
      <c r="AN50" s="4">
        <v>91</v>
      </c>
      <c r="AO50" s="4">
        <v>22.078520000000001</v>
      </c>
      <c r="AP50" s="4">
        <v>41953.3</v>
      </c>
      <c r="AQ50" s="4">
        <v>18325.3</v>
      </c>
      <c r="AR50" s="4">
        <v>92</v>
      </c>
      <c r="AS50" s="4">
        <v>64057</v>
      </c>
      <c r="AT50" s="4">
        <v>0.13400000000000001</v>
      </c>
      <c r="AU50" s="4">
        <v>25.954999999999998</v>
      </c>
      <c r="AV50" s="4">
        <v>75852</v>
      </c>
      <c r="AW50" s="4">
        <v>0</v>
      </c>
      <c r="AX50" s="4">
        <v>0.5</v>
      </c>
      <c r="AY50">
        <v>0.83640000000000003</v>
      </c>
      <c r="AZ50" t="s">
        <v>67</v>
      </c>
      <c r="BA50" t="s">
        <v>254</v>
      </c>
      <c r="BB50">
        <v>1</v>
      </c>
      <c r="BC50" t="s">
        <v>259</v>
      </c>
      <c r="BD50">
        <v>9</v>
      </c>
      <c r="BE50">
        <v>63412.2</v>
      </c>
      <c r="BF50">
        <v>0.12971920229861134</v>
      </c>
      <c r="BG50">
        <v>0.10849714080255853</v>
      </c>
      <c r="BH50">
        <v>285487.68799999997</v>
      </c>
      <c r="BI50">
        <v>2.8813081424373024E-2</v>
      </c>
      <c r="BJ50">
        <v>2.4099261303345599E-2</v>
      </c>
      <c r="BK50">
        <v>1</v>
      </c>
      <c r="BL50" t="s">
        <v>69</v>
      </c>
      <c r="BM50">
        <v>-1</v>
      </c>
      <c r="BN50" t="s">
        <v>516</v>
      </c>
    </row>
    <row r="51" spans="1:66">
      <c r="A51" s="76" t="str">
        <f t="shared" ref="A51:A59" si="56">W51</f>
        <v>강인여객</v>
      </c>
      <c r="B51" s="76" t="str">
        <f t="shared" ref="B51:B59" si="57">V51</f>
        <v>223</v>
      </c>
      <c r="C51" s="77" t="str">
        <f t="shared" ref="C51:C59" si="58">Y51</f>
        <v>72바1600</v>
      </c>
      <c r="D51" s="65" t="str">
        <f t="shared" ref="D51:D59" si="59">Z51</f>
        <v>대형</v>
      </c>
      <c r="E51" s="61" t="str">
        <f t="shared" ref="E51:E59" si="60">AZ51</f>
        <v>C</v>
      </c>
      <c r="F51" s="84">
        <f t="shared" ref="F51:F59" si="61">G51/H51</f>
        <v>0.86119999999999997</v>
      </c>
      <c r="G51" s="85">
        <f t="shared" ref="G51:G59" si="62">AE51</f>
        <v>2.153</v>
      </c>
      <c r="H51" s="86">
        <f t="shared" ref="H51:H59" si="63">AF51</f>
        <v>2.5</v>
      </c>
      <c r="I51" s="87">
        <f t="shared" ref="I51:I59" si="64">AC51</f>
        <v>7415.5839999999998</v>
      </c>
      <c r="J51" s="88">
        <f t="shared" ref="J51:J59" si="65">AI51/AH51</f>
        <v>5.8219957013375141E-3</v>
      </c>
      <c r="K51" s="88">
        <f t="shared" ref="K51:K59" si="66">AJ51/AH51</f>
        <v>0.27818067453825363</v>
      </c>
      <c r="L51" s="88">
        <f t="shared" ref="L51:L59" si="67">AK51/AC51</f>
        <v>0.12702977944825383</v>
      </c>
      <c r="M51" s="89">
        <f t="shared" ref="M51:M59" si="68">AG51</f>
        <v>17.126999999999999</v>
      </c>
      <c r="N51" s="90">
        <f t="shared" ref="N51:N59" si="69">IF(AW51=0,AT51,"속도계이상")</f>
        <v>0.70099999999999996</v>
      </c>
      <c r="O51" s="90">
        <f t="shared" ref="O51:O59" si="70">IF(AW51=0,AU51,"속도계이상")</f>
        <v>31.07</v>
      </c>
      <c r="P51" s="91">
        <f t="shared" ref="P51:P59" si="71">AQ51/60</f>
        <v>236.75166666666667</v>
      </c>
      <c r="Q51" s="92">
        <f t="shared" ref="Q51:Q59" si="72">AN51</f>
        <v>95</v>
      </c>
      <c r="R51" s="93">
        <f t="shared" ref="R51:R59" si="73">AC51/(AH51-AI51-AJ51)</f>
        <v>33.950333616679167</v>
      </c>
      <c r="S51" s="78">
        <f t="shared" ref="S51:S59" si="74">IF(AW51=0,AL51,"속도계이상")</f>
        <v>52</v>
      </c>
      <c r="T51" s="78">
        <f t="shared" ref="T51:T59" si="75">IF(AW51=0,AM51,"속도계이상")</f>
        <v>2304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264</v>
      </c>
      <c r="Z51" s="4" t="s">
        <v>192</v>
      </c>
      <c r="AA51" s="4" t="s">
        <v>48</v>
      </c>
      <c r="AB51" s="4">
        <v>502</v>
      </c>
      <c r="AC51" s="4">
        <v>7415.5839999999998</v>
      </c>
      <c r="AD51" s="4">
        <v>3444.3870000000002</v>
      </c>
      <c r="AE51" s="4">
        <v>2.153</v>
      </c>
      <c r="AF51" s="4">
        <v>2.5</v>
      </c>
      <c r="AG51" s="4">
        <v>17.126999999999999</v>
      </c>
      <c r="AH51" s="4">
        <v>305.06326200000001</v>
      </c>
      <c r="AI51" s="4">
        <v>1.7760769999999999</v>
      </c>
      <c r="AJ51" s="4">
        <v>84.862703999999994</v>
      </c>
      <c r="AK51" s="4">
        <v>942</v>
      </c>
      <c r="AL51" s="4">
        <v>52</v>
      </c>
      <c r="AM51" s="4">
        <v>2304</v>
      </c>
      <c r="AN51" s="4">
        <v>95</v>
      </c>
      <c r="AO51" s="4">
        <v>24.308347999999999</v>
      </c>
      <c r="AP51" s="4">
        <v>38468.1</v>
      </c>
      <c r="AQ51" s="4">
        <v>14205.1</v>
      </c>
      <c r="AR51" s="4">
        <v>26</v>
      </c>
      <c r="AS51" s="4">
        <v>15149</v>
      </c>
      <c r="AT51" s="4">
        <v>0.70099999999999996</v>
      </c>
      <c r="AU51" s="4">
        <v>31.07</v>
      </c>
      <c r="AV51" s="4">
        <v>69392</v>
      </c>
      <c r="AW51" s="4">
        <v>0</v>
      </c>
      <c r="AX51" s="4">
        <v>0.51</v>
      </c>
      <c r="AY51">
        <v>0.86119999999999997</v>
      </c>
      <c r="AZ51" t="s">
        <v>69</v>
      </c>
      <c r="BA51" t="s">
        <v>254</v>
      </c>
      <c r="BB51">
        <v>2</v>
      </c>
      <c r="BC51" t="s">
        <v>261</v>
      </c>
      <c r="BD51">
        <v>10</v>
      </c>
      <c r="BE51">
        <v>63412.2</v>
      </c>
      <c r="BF51">
        <v>0.11694254417919581</v>
      </c>
      <c r="BG51">
        <v>0.10071091904712343</v>
      </c>
      <c r="BH51">
        <v>285487.68799999997</v>
      </c>
      <c r="BI51">
        <v>2.5975144679444111E-2</v>
      </c>
      <c r="BJ51">
        <v>2.2369794597937268E-2</v>
      </c>
      <c r="BK51">
        <v>1</v>
      </c>
      <c r="BL51" t="s">
        <v>66</v>
      </c>
      <c r="BM51">
        <v>-2</v>
      </c>
      <c r="BN51" t="s">
        <v>516</v>
      </c>
    </row>
    <row r="52" spans="1:66">
      <c r="A52" s="73" t="str">
        <f t="shared" si="56"/>
        <v>강인여객</v>
      </c>
      <c r="B52" s="73" t="str">
        <f t="shared" si="57"/>
        <v>급행91</v>
      </c>
      <c r="C52" s="74" t="str">
        <f t="shared" si="58"/>
        <v>70바5981</v>
      </c>
      <c r="D52" s="48" t="str">
        <f t="shared" si="59"/>
        <v>대형</v>
      </c>
      <c r="E52" s="44" t="str">
        <f t="shared" si="60"/>
        <v>S</v>
      </c>
      <c r="F52" s="94">
        <f t="shared" si="61"/>
        <v>1.1342307692307692</v>
      </c>
      <c r="G52" s="95">
        <f t="shared" si="62"/>
        <v>2.9489999999999998</v>
      </c>
      <c r="H52" s="96">
        <f t="shared" si="63"/>
        <v>2.6</v>
      </c>
      <c r="I52" s="97">
        <f t="shared" si="64"/>
        <v>9666.6589999999997</v>
      </c>
      <c r="J52" s="98">
        <f t="shared" si="65"/>
        <v>5.4777876496617736E-2</v>
      </c>
      <c r="K52" s="98">
        <f t="shared" si="66"/>
        <v>0.2964930846243381</v>
      </c>
      <c r="L52" s="98">
        <f t="shared" si="67"/>
        <v>0.13810355780626998</v>
      </c>
      <c r="M52" s="99">
        <f t="shared" si="68"/>
        <v>19.125</v>
      </c>
      <c r="N52" s="100">
        <f t="shared" si="69"/>
        <v>6.2E-2</v>
      </c>
      <c r="O52" s="100">
        <f t="shared" si="70"/>
        <v>19.902999999999999</v>
      </c>
      <c r="P52" s="101">
        <f t="shared" si="71"/>
        <v>205.45333333333335</v>
      </c>
      <c r="Q52" s="102">
        <f t="shared" si="72"/>
        <v>110</v>
      </c>
      <c r="R52" s="103">
        <f t="shared" si="73"/>
        <v>40.130625622115133</v>
      </c>
      <c r="S52" s="75">
        <f t="shared" si="74"/>
        <v>6</v>
      </c>
      <c r="T52" s="75">
        <f t="shared" si="75"/>
        <v>1924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265</v>
      </c>
      <c r="Z52" s="4" t="s">
        <v>192</v>
      </c>
      <c r="AA52" s="4" t="s">
        <v>48</v>
      </c>
      <c r="AB52" s="4">
        <v>502</v>
      </c>
      <c r="AC52" s="4">
        <v>9666.6589999999997</v>
      </c>
      <c r="AD52" s="4">
        <v>3277.81</v>
      </c>
      <c r="AE52" s="4">
        <v>2.9489999999999998</v>
      </c>
      <c r="AF52" s="4">
        <v>2.6</v>
      </c>
      <c r="AG52" s="4">
        <v>19.125</v>
      </c>
      <c r="AH52" s="4">
        <v>371.31041399999998</v>
      </c>
      <c r="AI52" s="4">
        <v>20.339596</v>
      </c>
      <c r="AJ52" s="4">
        <v>110.09097</v>
      </c>
      <c r="AK52" s="4">
        <v>1335</v>
      </c>
      <c r="AL52" s="4">
        <v>6</v>
      </c>
      <c r="AM52" s="4">
        <v>1924</v>
      </c>
      <c r="AN52" s="4">
        <v>110</v>
      </c>
      <c r="AO52" s="4">
        <v>26.033902000000001</v>
      </c>
      <c r="AP52" s="4">
        <v>55540.5</v>
      </c>
      <c r="AQ52" s="4">
        <v>12327.2</v>
      </c>
      <c r="AR52" s="4">
        <v>22</v>
      </c>
      <c r="AS52" s="4">
        <v>5006</v>
      </c>
      <c r="AT52" s="4">
        <v>6.2E-2</v>
      </c>
      <c r="AU52" s="4">
        <v>19.902999999999999</v>
      </c>
      <c r="AV52" s="4">
        <v>73338</v>
      </c>
      <c r="AW52" s="4">
        <v>0</v>
      </c>
      <c r="AX52" s="4">
        <v>0.64</v>
      </c>
      <c r="AY52">
        <v>1.1342307692307692</v>
      </c>
      <c r="AZ52" t="s">
        <v>71</v>
      </c>
      <c r="BA52" t="s">
        <v>266</v>
      </c>
      <c r="BB52">
        <v>1</v>
      </c>
      <c r="BC52" t="s">
        <v>267</v>
      </c>
      <c r="BD52">
        <v>8</v>
      </c>
      <c r="BE52">
        <v>38585.635000000002</v>
      </c>
      <c r="BF52">
        <v>0.25052481318501041</v>
      </c>
      <c r="BG52">
        <v>0.28415295157022907</v>
      </c>
      <c r="BH52">
        <v>285487.68799999997</v>
      </c>
      <c r="BI52">
        <v>3.3860160722587802E-2</v>
      </c>
      <c r="BJ52">
        <v>3.8405236142658242E-2</v>
      </c>
      <c r="BK52">
        <v>1</v>
      </c>
      <c r="BL52" t="s">
        <v>71</v>
      </c>
      <c r="BM52">
        <v>0</v>
      </c>
      <c r="BN52" t="s">
        <v>519</v>
      </c>
    </row>
    <row r="53" spans="1:66">
      <c r="A53" s="76" t="str">
        <f t="shared" si="56"/>
        <v>강인여객</v>
      </c>
      <c r="B53" s="76" t="str">
        <f t="shared" si="57"/>
        <v>급행91</v>
      </c>
      <c r="C53" s="77" t="str">
        <f t="shared" si="58"/>
        <v>70바6017</v>
      </c>
      <c r="D53" s="65" t="str">
        <f t="shared" si="59"/>
        <v>대형</v>
      </c>
      <c r="E53" s="61" t="str">
        <f t="shared" si="60"/>
        <v>B</v>
      </c>
      <c r="F53" s="84">
        <f t="shared" si="61"/>
        <v>0.90115384615384608</v>
      </c>
      <c r="G53" s="85">
        <f t="shared" si="62"/>
        <v>2.343</v>
      </c>
      <c r="H53" s="86">
        <f t="shared" si="63"/>
        <v>2.6</v>
      </c>
      <c r="I53" s="87">
        <f t="shared" si="64"/>
        <v>9624.1610000000001</v>
      </c>
      <c r="J53" s="88">
        <f t="shared" si="65"/>
        <v>2.6011298412032962E-2</v>
      </c>
      <c r="K53" s="88">
        <f t="shared" si="66"/>
        <v>0.30661854468007826</v>
      </c>
      <c r="L53" s="88">
        <f t="shared" si="67"/>
        <v>0.24012482750444428</v>
      </c>
      <c r="M53" s="89">
        <f t="shared" si="68"/>
        <v>17.672000000000001</v>
      </c>
      <c r="N53" s="90">
        <f t="shared" si="69"/>
        <v>0.14499999999999999</v>
      </c>
      <c r="O53" s="90">
        <f t="shared" si="70"/>
        <v>12.396000000000001</v>
      </c>
      <c r="P53" s="91">
        <f t="shared" si="71"/>
        <v>110.33833333333334</v>
      </c>
      <c r="Q53" s="92">
        <f t="shared" si="72"/>
        <v>108</v>
      </c>
      <c r="R53" s="93">
        <f t="shared" si="73"/>
        <v>40.145396987389475</v>
      </c>
      <c r="S53" s="78">
        <f t="shared" si="74"/>
        <v>14</v>
      </c>
      <c r="T53" s="78">
        <f t="shared" si="75"/>
        <v>1193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268</v>
      </c>
      <c r="Z53" s="4" t="s">
        <v>192</v>
      </c>
      <c r="AA53" s="4" t="s">
        <v>48</v>
      </c>
      <c r="AB53" s="4">
        <v>502</v>
      </c>
      <c r="AC53" s="4">
        <v>9624.1610000000001</v>
      </c>
      <c r="AD53" s="4">
        <v>4107.4870000000001</v>
      </c>
      <c r="AE53" s="4">
        <v>2.343</v>
      </c>
      <c r="AF53" s="4">
        <v>2.6</v>
      </c>
      <c r="AG53" s="4">
        <v>17.672000000000001</v>
      </c>
      <c r="AH53" s="4">
        <v>359.21986099999998</v>
      </c>
      <c r="AI53" s="4">
        <v>9.3437750000000008</v>
      </c>
      <c r="AJ53" s="4">
        <v>110.14347100000001</v>
      </c>
      <c r="AK53" s="4">
        <v>2311</v>
      </c>
      <c r="AL53" s="4">
        <v>14</v>
      </c>
      <c r="AM53" s="4">
        <v>1193</v>
      </c>
      <c r="AN53" s="4">
        <v>108</v>
      </c>
      <c r="AO53" s="4">
        <v>26.791839</v>
      </c>
      <c r="AP53" s="4">
        <v>37690.6</v>
      </c>
      <c r="AQ53" s="4">
        <v>6620.3</v>
      </c>
      <c r="AR53" s="4">
        <v>18</v>
      </c>
      <c r="AS53" s="4">
        <v>5524</v>
      </c>
      <c r="AT53" s="4">
        <v>0.14499999999999999</v>
      </c>
      <c r="AU53" s="4">
        <v>12.396000000000001</v>
      </c>
      <c r="AV53" s="4">
        <v>73734</v>
      </c>
      <c r="AW53" s="4">
        <v>0</v>
      </c>
      <c r="AX53" s="4">
        <v>0.48</v>
      </c>
      <c r="AY53">
        <v>0.90115384615384608</v>
      </c>
      <c r="AZ53" t="s">
        <v>68</v>
      </c>
      <c r="BA53" t="s">
        <v>266</v>
      </c>
      <c r="BB53">
        <v>1</v>
      </c>
      <c r="BC53" t="s">
        <v>572</v>
      </c>
      <c r="BD53">
        <v>9</v>
      </c>
      <c r="BE53">
        <v>38585.635000000002</v>
      </c>
      <c r="BF53">
        <v>0.24942341884486285</v>
      </c>
      <c r="BG53">
        <v>0.22476887321288985</v>
      </c>
      <c r="BH53">
        <v>285487.68799999997</v>
      </c>
      <c r="BI53">
        <v>3.3711299662071599E-2</v>
      </c>
      <c r="BJ53">
        <v>3.0379067349320672E-2</v>
      </c>
      <c r="BK53">
        <v>1</v>
      </c>
      <c r="BL53" t="s">
        <v>68</v>
      </c>
      <c r="BM53">
        <v>0</v>
      </c>
      <c r="BN53" t="s">
        <v>519</v>
      </c>
    </row>
    <row r="54" spans="1:66">
      <c r="A54" s="73" t="str">
        <f t="shared" si="56"/>
        <v>강인여객</v>
      </c>
      <c r="B54" s="73" t="str">
        <f t="shared" si="57"/>
        <v>급행91</v>
      </c>
      <c r="C54" s="74" t="str">
        <f t="shared" si="58"/>
        <v>72바1259</v>
      </c>
      <c r="D54" s="48" t="str">
        <f t="shared" si="59"/>
        <v>대형</v>
      </c>
      <c r="E54" s="44" t="str">
        <f t="shared" si="60"/>
        <v>A</v>
      </c>
      <c r="F54" s="94">
        <f t="shared" si="61"/>
        <v>0.98961538461538456</v>
      </c>
      <c r="G54" s="95">
        <f t="shared" si="62"/>
        <v>2.573</v>
      </c>
      <c r="H54" s="96">
        <f t="shared" si="63"/>
        <v>2.6</v>
      </c>
      <c r="I54" s="97">
        <f t="shared" si="64"/>
        <v>10531.518</v>
      </c>
      <c r="J54" s="98">
        <f t="shared" si="65"/>
        <v>1.9073244659427575E-2</v>
      </c>
      <c r="K54" s="98">
        <f t="shared" si="66"/>
        <v>0.30150594448057771</v>
      </c>
      <c r="L54" s="98">
        <f t="shared" si="67"/>
        <v>0.21630310084453164</v>
      </c>
      <c r="M54" s="99">
        <f t="shared" si="68"/>
        <v>17.254000000000001</v>
      </c>
      <c r="N54" s="100">
        <f t="shared" si="69"/>
        <v>8.9999999999999993E-3</v>
      </c>
      <c r="O54" s="100">
        <f t="shared" si="70"/>
        <v>13.255000000000001</v>
      </c>
      <c r="P54" s="101">
        <f t="shared" si="71"/>
        <v>100.74833333333332</v>
      </c>
      <c r="Q54" s="102">
        <f t="shared" si="72"/>
        <v>108</v>
      </c>
      <c r="R54" s="103">
        <f t="shared" si="73"/>
        <v>37.816789264096336</v>
      </c>
      <c r="S54" s="75">
        <f t="shared" si="74"/>
        <v>1</v>
      </c>
      <c r="T54" s="75">
        <f t="shared" si="75"/>
        <v>1396</v>
      </c>
      <c r="U54" t="s">
        <v>117</v>
      </c>
      <c r="V54" t="s">
        <v>121</v>
      </c>
      <c r="W54" t="s">
        <v>117</v>
      </c>
      <c r="X54" s="4" t="s">
        <v>121</v>
      </c>
      <c r="Y54" s="4" t="s">
        <v>270</v>
      </c>
      <c r="Z54" s="4" t="s">
        <v>192</v>
      </c>
      <c r="AA54" s="4" t="s">
        <v>48</v>
      </c>
      <c r="AB54" s="4">
        <v>502</v>
      </c>
      <c r="AC54" s="4">
        <v>10531.518</v>
      </c>
      <c r="AD54" s="4">
        <v>4093.0970000000002</v>
      </c>
      <c r="AE54" s="4">
        <v>2.573</v>
      </c>
      <c r="AF54" s="4">
        <v>2.6</v>
      </c>
      <c r="AG54" s="4">
        <v>17.254000000000001</v>
      </c>
      <c r="AH54" s="4">
        <v>409.89014400000002</v>
      </c>
      <c r="AI54" s="4">
        <v>7.8179350000000003</v>
      </c>
      <c r="AJ54" s="4">
        <v>123.584315</v>
      </c>
      <c r="AK54" s="4">
        <v>2278</v>
      </c>
      <c r="AL54" s="4">
        <v>1</v>
      </c>
      <c r="AM54" s="4">
        <v>1396</v>
      </c>
      <c r="AN54" s="4">
        <v>108</v>
      </c>
      <c r="AO54" s="4">
        <v>25.693512999999999</v>
      </c>
      <c r="AP54" s="4">
        <v>51903.9</v>
      </c>
      <c r="AQ54" s="4">
        <v>6044.9</v>
      </c>
      <c r="AR54" s="4">
        <v>45</v>
      </c>
      <c r="AS54" s="4">
        <v>14943</v>
      </c>
      <c r="AT54" s="4">
        <v>8.9999999999999993E-3</v>
      </c>
      <c r="AU54" s="4">
        <v>13.255000000000001</v>
      </c>
      <c r="AV54" s="4">
        <v>80075</v>
      </c>
      <c r="AW54" s="4">
        <v>0</v>
      </c>
      <c r="AX54" s="4">
        <v>0.55000000000000004</v>
      </c>
      <c r="AY54">
        <v>0.98961538461538456</v>
      </c>
      <c r="AZ54" t="s">
        <v>66</v>
      </c>
      <c r="BA54" t="s">
        <v>266</v>
      </c>
      <c r="BB54">
        <v>1</v>
      </c>
      <c r="BC54" t="s">
        <v>269</v>
      </c>
      <c r="BD54">
        <v>7</v>
      </c>
      <c r="BE54">
        <v>38585.635000000002</v>
      </c>
      <c r="BF54">
        <v>0.2729388281416128</v>
      </c>
      <c r="BG54">
        <v>0.2701044633878345</v>
      </c>
      <c r="BH54">
        <v>285487.68799999997</v>
      </c>
      <c r="BI54">
        <v>3.6889569822709835E-2</v>
      </c>
      <c r="BJ54">
        <v>3.6506485828397078E-2</v>
      </c>
      <c r="BK54">
        <v>1</v>
      </c>
      <c r="BL54" t="s">
        <v>71</v>
      </c>
      <c r="BM54">
        <v>-1</v>
      </c>
      <c r="BN54" t="s">
        <v>516</v>
      </c>
    </row>
    <row r="55" spans="1:66">
      <c r="A55" s="76" t="str">
        <f t="shared" si="56"/>
        <v>강인여객</v>
      </c>
      <c r="B55" s="76" t="str">
        <f t="shared" si="57"/>
        <v>급행91</v>
      </c>
      <c r="C55" s="77" t="str">
        <f t="shared" si="58"/>
        <v>72바1602</v>
      </c>
      <c r="D55" s="65" t="str">
        <f t="shared" si="59"/>
        <v>대형</v>
      </c>
      <c r="E55" s="61" t="str">
        <f t="shared" si="60"/>
        <v>C</v>
      </c>
      <c r="F55" s="84">
        <f t="shared" si="61"/>
        <v>0.89499999999999991</v>
      </c>
      <c r="G55" s="85">
        <f t="shared" si="62"/>
        <v>2.327</v>
      </c>
      <c r="H55" s="86">
        <f t="shared" si="63"/>
        <v>2.6</v>
      </c>
      <c r="I55" s="87">
        <f t="shared" si="64"/>
        <v>8763.2970000000005</v>
      </c>
      <c r="J55" s="88">
        <f t="shared" si="65"/>
        <v>1.257787062710646E-2</v>
      </c>
      <c r="K55" s="88">
        <f t="shared" si="66"/>
        <v>0.30975974019281638</v>
      </c>
      <c r="L55" s="88">
        <f t="shared" si="67"/>
        <v>0.25059061675075028</v>
      </c>
      <c r="M55" s="89">
        <f t="shared" si="68"/>
        <v>18.545000000000002</v>
      </c>
      <c r="N55" s="90">
        <f t="shared" si="69"/>
        <v>0.24</v>
      </c>
      <c r="O55" s="90">
        <f t="shared" si="70"/>
        <v>22.195</v>
      </c>
      <c r="P55" s="91">
        <f t="shared" si="71"/>
        <v>75.501666666666679</v>
      </c>
      <c r="Q55" s="92">
        <f t="shared" si="72"/>
        <v>106</v>
      </c>
      <c r="R55" s="93">
        <f t="shared" si="73"/>
        <v>38.856344754689623</v>
      </c>
      <c r="S55" s="78">
        <f t="shared" si="74"/>
        <v>21</v>
      </c>
      <c r="T55" s="78">
        <f t="shared" si="75"/>
        <v>1945</v>
      </c>
      <c r="U55" t="s">
        <v>117</v>
      </c>
      <c r="V55" t="s">
        <v>121</v>
      </c>
      <c r="W55" t="s">
        <v>117</v>
      </c>
      <c r="X55" s="4" t="s">
        <v>121</v>
      </c>
      <c r="Y55" s="4" t="s">
        <v>271</v>
      </c>
      <c r="Z55" s="4" t="s">
        <v>192</v>
      </c>
      <c r="AA55" s="4" t="s">
        <v>48</v>
      </c>
      <c r="AB55" s="4">
        <v>502</v>
      </c>
      <c r="AC55" s="4">
        <v>8763.2970000000005</v>
      </c>
      <c r="AD55" s="4">
        <v>3765.2759999999998</v>
      </c>
      <c r="AE55" s="4">
        <v>2.327</v>
      </c>
      <c r="AF55" s="4">
        <v>2.6</v>
      </c>
      <c r="AG55" s="4">
        <v>18.545000000000002</v>
      </c>
      <c r="AH55" s="4">
        <v>332.80680999999998</v>
      </c>
      <c r="AI55" s="4">
        <v>4.1860010000000001</v>
      </c>
      <c r="AJ55" s="4">
        <v>103.09015100000001</v>
      </c>
      <c r="AK55" s="4">
        <v>2196</v>
      </c>
      <c r="AL55" s="4">
        <v>21</v>
      </c>
      <c r="AM55" s="4">
        <v>1945</v>
      </c>
      <c r="AN55" s="4">
        <v>106</v>
      </c>
      <c r="AO55" s="4">
        <v>26.331482999999999</v>
      </c>
      <c r="AP55" s="4">
        <v>36615.9</v>
      </c>
      <c r="AQ55" s="4">
        <v>4530.1000000000004</v>
      </c>
      <c r="AR55" s="4">
        <v>22</v>
      </c>
      <c r="AS55" s="4">
        <v>4611</v>
      </c>
      <c r="AT55" s="4">
        <v>0.24</v>
      </c>
      <c r="AU55" s="4">
        <v>22.195</v>
      </c>
      <c r="AV55" s="4">
        <v>66611</v>
      </c>
      <c r="AW55" s="4">
        <v>0</v>
      </c>
      <c r="AX55" s="4">
        <v>0.51</v>
      </c>
      <c r="AY55">
        <v>0.89499999999999991</v>
      </c>
      <c r="AZ55" t="s">
        <v>69</v>
      </c>
      <c r="BA55" t="s">
        <v>266</v>
      </c>
      <c r="BB55">
        <v>1</v>
      </c>
      <c r="BC55" t="s">
        <v>573</v>
      </c>
      <c r="BD55">
        <v>6</v>
      </c>
      <c r="BE55">
        <v>38585.635000000002</v>
      </c>
      <c r="BF55">
        <v>0.22711293982851391</v>
      </c>
      <c r="BG55">
        <v>0.20326608114651992</v>
      </c>
      <c r="BH55">
        <v>285487.68799999997</v>
      </c>
      <c r="BI55">
        <v>3.0695884160160357E-2</v>
      </c>
      <c r="BJ55">
        <v>2.7472816323343516E-2</v>
      </c>
      <c r="BK55">
        <v>1</v>
      </c>
      <c r="BL55" t="s">
        <v>68</v>
      </c>
      <c r="BM55">
        <v>-1</v>
      </c>
      <c r="BN55" t="s">
        <v>516</v>
      </c>
    </row>
    <row r="56" spans="1:66">
      <c r="A56" s="73" t="str">
        <f t="shared" si="56"/>
        <v>강인여객</v>
      </c>
      <c r="B56" s="73" t="str">
        <f t="shared" si="57"/>
        <v>예비</v>
      </c>
      <c r="C56" s="74" t="str">
        <f t="shared" si="58"/>
        <v>70바5060</v>
      </c>
      <c r="D56" s="48" t="str">
        <f t="shared" si="59"/>
        <v>대형</v>
      </c>
      <c r="E56" s="44" t="str">
        <f t="shared" si="60"/>
        <v>B</v>
      </c>
      <c r="F56" s="94">
        <f t="shared" si="61"/>
        <v>0.9308333333333334</v>
      </c>
      <c r="G56" s="95">
        <f t="shared" si="62"/>
        <v>2.234</v>
      </c>
      <c r="H56" s="96">
        <f t="shared" si="63"/>
        <v>2.4</v>
      </c>
      <c r="I56" s="97">
        <f t="shared" si="64"/>
        <v>5327.9040000000005</v>
      </c>
      <c r="J56" s="98">
        <f t="shared" si="65"/>
        <v>2.5740483628191091E-2</v>
      </c>
      <c r="K56" s="98">
        <f t="shared" si="66"/>
        <v>0.33346876737335379</v>
      </c>
      <c r="L56" s="98">
        <f t="shared" si="67"/>
        <v>0.20514633897307458</v>
      </c>
      <c r="M56" s="99">
        <f t="shared" si="68"/>
        <v>19.606999999999999</v>
      </c>
      <c r="N56" s="100">
        <f t="shared" si="69"/>
        <v>0.188</v>
      </c>
      <c r="O56" s="100">
        <f t="shared" si="70"/>
        <v>23.931000000000001</v>
      </c>
      <c r="P56" s="101">
        <f t="shared" si="71"/>
        <v>66.663333333333341</v>
      </c>
      <c r="Q56" s="102">
        <f t="shared" si="72"/>
        <v>108</v>
      </c>
      <c r="R56" s="103">
        <f t="shared" si="73"/>
        <v>36.687991395023623</v>
      </c>
      <c r="S56" s="75">
        <f t="shared" si="74"/>
        <v>10</v>
      </c>
      <c r="T56" s="75">
        <f t="shared" si="75"/>
        <v>1275</v>
      </c>
      <c r="U56" t="s">
        <v>117</v>
      </c>
      <c r="V56" t="s">
        <v>90</v>
      </c>
      <c r="W56" t="s">
        <v>117</v>
      </c>
      <c r="X56" s="4" t="s">
        <v>90</v>
      </c>
      <c r="Y56" s="4" t="s">
        <v>272</v>
      </c>
      <c r="Z56" s="4" t="s">
        <v>192</v>
      </c>
      <c r="AA56" s="4" t="s">
        <v>48</v>
      </c>
      <c r="AB56" s="4">
        <v>502</v>
      </c>
      <c r="AC56" s="4">
        <v>5327.9040000000005</v>
      </c>
      <c r="AD56" s="4">
        <v>2384.7260000000001</v>
      </c>
      <c r="AE56" s="4">
        <v>2.234</v>
      </c>
      <c r="AF56" s="4">
        <v>2.4</v>
      </c>
      <c r="AG56" s="4">
        <v>19.606999999999999</v>
      </c>
      <c r="AH56" s="4">
        <v>226.62938600000001</v>
      </c>
      <c r="AI56" s="4">
        <v>5.8335499999999998</v>
      </c>
      <c r="AJ56" s="4">
        <v>75.573822000000007</v>
      </c>
      <c r="AK56" s="4">
        <v>1093</v>
      </c>
      <c r="AL56" s="4">
        <v>10</v>
      </c>
      <c r="AM56" s="4">
        <v>1275</v>
      </c>
      <c r="AN56" s="4">
        <v>108</v>
      </c>
      <c r="AO56" s="4">
        <v>23.509325</v>
      </c>
      <c r="AP56" s="4">
        <v>24630.6</v>
      </c>
      <c r="AQ56" s="4">
        <v>3999.8</v>
      </c>
      <c r="AR56" s="4">
        <v>44</v>
      </c>
      <c r="AS56" s="4">
        <v>15905</v>
      </c>
      <c r="AT56" s="4">
        <v>0.188</v>
      </c>
      <c r="AU56" s="4">
        <v>23.931000000000001</v>
      </c>
      <c r="AV56" s="4">
        <v>38051</v>
      </c>
      <c r="AW56" s="4">
        <v>0</v>
      </c>
      <c r="AX56" s="4">
        <v>0.54</v>
      </c>
      <c r="AY56">
        <v>0.9308333333333334</v>
      </c>
      <c r="AZ56" t="s">
        <v>68</v>
      </c>
      <c r="BA56" t="s">
        <v>273</v>
      </c>
      <c r="BB56">
        <v>4</v>
      </c>
      <c r="BC56" t="s">
        <v>574</v>
      </c>
      <c r="BD56">
        <v>15</v>
      </c>
      <c r="BE56">
        <v>14364.08</v>
      </c>
      <c r="BF56">
        <v>0.37091856909735954</v>
      </c>
      <c r="BG56">
        <v>0.34526336806812552</v>
      </c>
      <c r="BH56">
        <v>285487.68799999997</v>
      </c>
      <c r="BI56">
        <v>1.8662465051732812E-2</v>
      </c>
      <c r="BJ56">
        <v>1.7371644552321295E-2</v>
      </c>
      <c r="BK56">
        <v>1</v>
      </c>
      <c r="BL56" t="s">
        <v>68</v>
      </c>
      <c r="BM56">
        <v>0</v>
      </c>
      <c r="BN56" t="s">
        <v>519</v>
      </c>
    </row>
    <row r="57" spans="1:66">
      <c r="A57" s="76" t="str">
        <f t="shared" si="56"/>
        <v>강인여객</v>
      </c>
      <c r="B57" s="76" t="str">
        <f t="shared" si="57"/>
        <v>예비</v>
      </c>
      <c r="C57" s="77" t="str">
        <f t="shared" si="58"/>
        <v>70바5061</v>
      </c>
      <c r="D57" s="65" t="str">
        <f t="shared" si="59"/>
        <v>대형</v>
      </c>
      <c r="E57" s="61" t="str">
        <f t="shared" si="60"/>
        <v>S</v>
      </c>
      <c r="F57" s="84">
        <f t="shared" si="61"/>
        <v>1.0927272727272725</v>
      </c>
      <c r="G57" s="85">
        <f t="shared" si="62"/>
        <v>2.4039999999999999</v>
      </c>
      <c r="H57" s="86">
        <f t="shared" si="63"/>
        <v>2.2000000000000002</v>
      </c>
      <c r="I57" s="87">
        <f t="shared" si="64"/>
        <v>656.45299999999997</v>
      </c>
      <c r="J57" s="88">
        <f t="shared" si="65"/>
        <v>2.0361408747304691E-2</v>
      </c>
      <c r="K57" s="88">
        <f t="shared" si="66"/>
        <v>0.30844659576544176</v>
      </c>
      <c r="L57" s="88">
        <f t="shared" si="67"/>
        <v>0.25592083515499209</v>
      </c>
      <c r="M57" s="89">
        <f t="shared" si="68"/>
        <v>18.783999999999999</v>
      </c>
      <c r="N57" s="90">
        <f t="shared" si="69"/>
        <v>0.30499999999999999</v>
      </c>
      <c r="O57" s="90">
        <f t="shared" si="70"/>
        <v>24.678000000000001</v>
      </c>
      <c r="P57" s="91">
        <f t="shared" si="71"/>
        <v>3.9216666666666669</v>
      </c>
      <c r="Q57" s="92">
        <f t="shared" si="72"/>
        <v>93</v>
      </c>
      <c r="R57" s="93">
        <f t="shared" si="73"/>
        <v>38.984323023057861</v>
      </c>
      <c r="S57" s="78">
        <f t="shared" si="74"/>
        <v>2</v>
      </c>
      <c r="T57" s="78">
        <f t="shared" si="75"/>
        <v>162</v>
      </c>
      <c r="U57" t="s">
        <v>117</v>
      </c>
      <c r="V57" t="s">
        <v>90</v>
      </c>
      <c r="W57" t="s">
        <v>117</v>
      </c>
      <c r="X57" s="4" t="s">
        <v>90</v>
      </c>
      <c r="Y57" s="4" t="s">
        <v>575</v>
      </c>
      <c r="Z57" s="4" t="s">
        <v>192</v>
      </c>
      <c r="AA57" s="4" t="s">
        <v>48</v>
      </c>
      <c r="AB57" s="4">
        <v>502</v>
      </c>
      <c r="AC57" s="4">
        <v>656.45299999999997</v>
      </c>
      <c r="AD57" s="4">
        <v>273.07900000000001</v>
      </c>
      <c r="AE57" s="4">
        <v>2.4039999999999999</v>
      </c>
      <c r="AF57" s="4">
        <v>2.2000000000000002</v>
      </c>
      <c r="AG57" s="4">
        <v>18.783999999999999</v>
      </c>
      <c r="AH57" s="4">
        <v>25.088048000000001</v>
      </c>
      <c r="AI57" s="4">
        <v>0.51082799999999995</v>
      </c>
      <c r="AJ57" s="4">
        <v>7.7383230000000003</v>
      </c>
      <c r="AK57" s="4">
        <v>168</v>
      </c>
      <c r="AL57" s="4">
        <v>2</v>
      </c>
      <c r="AM57" s="4">
        <v>162</v>
      </c>
      <c r="AN57" s="4">
        <v>93</v>
      </c>
      <c r="AO57" s="4">
        <v>26.165965</v>
      </c>
      <c r="AP57" s="4">
        <v>2075.6</v>
      </c>
      <c r="AQ57" s="4">
        <v>235.3</v>
      </c>
      <c r="AR57" s="4">
        <v>1</v>
      </c>
      <c r="AS57" s="4">
        <v>90</v>
      </c>
      <c r="AT57" s="4">
        <v>0.30499999999999999</v>
      </c>
      <c r="AU57" s="4">
        <v>24.678000000000001</v>
      </c>
      <c r="AV57" s="4">
        <v>5083</v>
      </c>
      <c r="AW57" s="4">
        <v>0</v>
      </c>
      <c r="AX57" s="4">
        <v>0.53</v>
      </c>
      <c r="AY57">
        <v>1.0927272727272725</v>
      </c>
      <c r="AZ57" t="s">
        <v>71</v>
      </c>
      <c r="BA57" t="s">
        <v>273</v>
      </c>
      <c r="BB57">
        <v>1</v>
      </c>
      <c r="BC57" t="s">
        <v>274</v>
      </c>
      <c r="BD57">
        <v>4</v>
      </c>
      <c r="BE57">
        <v>14364.08</v>
      </c>
      <c r="BF57">
        <v>4.5701012525689082E-2</v>
      </c>
      <c r="BG57">
        <v>4.993874277807115E-2</v>
      </c>
      <c r="BH57">
        <v>285487.68799999997</v>
      </c>
      <c r="BI57">
        <v>2.2994091429960374E-3</v>
      </c>
      <c r="BJ57">
        <v>2.5126270817102149E-3</v>
      </c>
      <c r="BK57">
        <v>1</v>
      </c>
      <c r="BL57" t="s">
        <v>557</v>
      </c>
      <c r="BM57" t="s">
        <v>558</v>
      </c>
      <c r="BN57" t="s">
        <v>557</v>
      </c>
    </row>
    <row r="58" spans="1:66">
      <c r="A58" s="73" t="str">
        <f t="shared" si="56"/>
        <v>강인여객</v>
      </c>
      <c r="B58" s="73" t="str">
        <f t="shared" si="57"/>
        <v>예비</v>
      </c>
      <c r="C58" s="74" t="str">
        <f t="shared" si="58"/>
        <v>72바1340</v>
      </c>
      <c r="D58" s="48" t="str">
        <f t="shared" si="59"/>
        <v>대형</v>
      </c>
      <c r="E58" s="44" t="str">
        <f t="shared" si="60"/>
        <v>C</v>
      </c>
      <c r="F58" s="94">
        <f t="shared" si="61"/>
        <v>0.85640000000000005</v>
      </c>
      <c r="G58" s="95">
        <f t="shared" si="62"/>
        <v>2.141</v>
      </c>
      <c r="H58" s="96">
        <f t="shared" si="63"/>
        <v>2.5</v>
      </c>
      <c r="I58" s="97">
        <f t="shared" si="64"/>
        <v>3720.1489999999999</v>
      </c>
      <c r="J58" s="98">
        <f t="shared" si="65"/>
        <v>8.3319731172585669E-3</v>
      </c>
      <c r="K58" s="98">
        <f t="shared" si="66"/>
        <v>0.29908665934798379</v>
      </c>
      <c r="L58" s="98">
        <f t="shared" si="67"/>
        <v>0.15778937886627659</v>
      </c>
      <c r="M58" s="99">
        <f t="shared" si="68"/>
        <v>18.283999999999999</v>
      </c>
      <c r="N58" s="100">
        <f t="shared" si="69"/>
        <v>0.80600000000000005</v>
      </c>
      <c r="O58" s="100">
        <f t="shared" si="70"/>
        <v>52.148000000000003</v>
      </c>
      <c r="P58" s="101">
        <f t="shared" si="71"/>
        <v>124.76833333333335</v>
      </c>
      <c r="Q58" s="102">
        <f t="shared" si="72"/>
        <v>91</v>
      </c>
      <c r="R58" s="103">
        <f t="shared" si="73"/>
        <v>33.40658661344289</v>
      </c>
      <c r="S58" s="75">
        <f t="shared" si="74"/>
        <v>30</v>
      </c>
      <c r="T58" s="75">
        <f t="shared" si="75"/>
        <v>1940</v>
      </c>
      <c r="U58" t="s">
        <v>117</v>
      </c>
      <c r="V58" t="s">
        <v>90</v>
      </c>
      <c r="W58" t="s">
        <v>117</v>
      </c>
      <c r="X58" s="4" t="s">
        <v>90</v>
      </c>
      <c r="Y58" s="4" t="s">
        <v>275</v>
      </c>
      <c r="Z58" s="4" t="s">
        <v>192</v>
      </c>
      <c r="AA58" s="4" t="s">
        <v>48</v>
      </c>
      <c r="AB58" s="4">
        <v>502</v>
      </c>
      <c r="AC58" s="4">
        <v>3720.1489999999999</v>
      </c>
      <c r="AD58" s="4">
        <v>1737.96</v>
      </c>
      <c r="AE58" s="4">
        <v>2.141</v>
      </c>
      <c r="AF58" s="4">
        <v>2.5</v>
      </c>
      <c r="AG58" s="4">
        <v>18.283999999999999</v>
      </c>
      <c r="AH58" s="4">
        <v>160.78940499999999</v>
      </c>
      <c r="AI58" s="4">
        <v>1.339693</v>
      </c>
      <c r="AJ58" s="4">
        <v>48.089965999999997</v>
      </c>
      <c r="AK58" s="4">
        <v>587</v>
      </c>
      <c r="AL58" s="4">
        <v>30</v>
      </c>
      <c r="AM58" s="4">
        <v>1940</v>
      </c>
      <c r="AN58" s="4">
        <v>91</v>
      </c>
      <c r="AO58" s="4">
        <v>23.136779000000001</v>
      </c>
      <c r="AP58" s="4">
        <v>17910.099999999999</v>
      </c>
      <c r="AQ58" s="4">
        <v>7486.1</v>
      </c>
      <c r="AR58" s="4">
        <v>18</v>
      </c>
      <c r="AS58" s="4">
        <v>10003</v>
      </c>
      <c r="AT58" s="4">
        <v>0.80600000000000005</v>
      </c>
      <c r="AU58" s="4">
        <v>52.148000000000003</v>
      </c>
      <c r="AV58" s="4">
        <v>33293</v>
      </c>
      <c r="AW58" s="4">
        <v>0</v>
      </c>
      <c r="AX58" s="4">
        <v>0.54</v>
      </c>
      <c r="AY58">
        <v>0.85640000000000005</v>
      </c>
      <c r="AZ58" t="s">
        <v>69</v>
      </c>
      <c r="BA58" t="s">
        <v>273</v>
      </c>
      <c r="BB58">
        <v>9</v>
      </c>
      <c r="BC58" t="s">
        <v>576</v>
      </c>
      <c r="BD58">
        <v>13</v>
      </c>
      <c r="BE58">
        <v>14364.08</v>
      </c>
      <c r="BF58">
        <v>0.25898971601383453</v>
      </c>
      <c r="BG58">
        <v>0.22179879279424791</v>
      </c>
      <c r="BH58">
        <v>285487.68799999997</v>
      </c>
      <c r="BI58">
        <v>1.3030856167779818E-2</v>
      </c>
      <c r="BJ58">
        <v>1.1159625222086637E-2</v>
      </c>
      <c r="BK58">
        <v>1</v>
      </c>
      <c r="BL58" t="s">
        <v>69</v>
      </c>
      <c r="BM58">
        <v>0</v>
      </c>
      <c r="BN58" t="s">
        <v>519</v>
      </c>
    </row>
    <row r="59" spans="1:66">
      <c r="A59" s="76" t="str">
        <f t="shared" si="56"/>
        <v>강인여객</v>
      </c>
      <c r="B59" s="76" t="str">
        <f t="shared" si="57"/>
        <v>예비</v>
      </c>
      <c r="C59" s="77" t="str">
        <f t="shared" si="58"/>
        <v>72바1341</v>
      </c>
      <c r="D59" s="65" t="str">
        <f t="shared" si="59"/>
        <v>대형</v>
      </c>
      <c r="E59" s="61" t="str">
        <f t="shared" si="60"/>
        <v>F</v>
      </c>
      <c r="F59" s="84">
        <f t="shared" si="61"/>
        <v>0.79181818181818175</v>
      </c>
      <c r="G59" s="85">
        <f t="shared" si="62"/>
        <v>1.742</v>
      </c>
      <c r="H59" s="86">
        <f t="shared" si="63"/>
        <v>2.2000000000000002</v>
      </c>
      <c r="I59" s="87">
        <f t="shared" si="64"/>
        <v>1245.2329999999999</v>
      </c>
      <c r="J59" s="88">
        <f t="shared" si="65"/>
        <v>2.5144707294766394E-2</v>
      </c>
      <c r="K59" s="88">
        <f t="shared" si="66"/>
        <v>0.34084268713661531</v>
      </c>
      <c r="L59" s="88">
        <f t="shared" si="67"/>
        <v>0.21281157823475608</v>
      </c>
      <c r="M59" s="89">
        <f t="shared" si="68"/>
        <v>18.465</v>
      </c>
      <c r="N59" s="90">
        <f t="shared" si="69"/>
        <v>0.08</v>
      </c>
      <c r="O59" s="90">
        <f t="shared" si="70"/>
        <v>20.398</v>
      </c>
      <c r="P59" s="91">
        <f t="shared" si="71"/>
        <v>1.9866666666666668</v>
      </c>
      <c r="Q59" s="92">
        <f t="shared" si="72"/>
        <v>94</v>
      </c>
      <c r="R59" s="93">
        <f t="shared" si="73"/>
        <v>28.99372979477328</v>
      </c>
      <c r="S59" s="78">
        <f t="shared" si="74"/>
        <v>1</v>
      </c>
      <c r="T59" s="78">
        <f t="shared" si="75"/>
        <v>254</v>
      </c>
      <c r="U59" t="s">
        <v>117</v>
      </c>
      <c r="V59" t="s">
        <v>90</v>
      </c>
      <c r="W59" t="s">
        <v>117</v>
      </c>
      <c r="X59" s="4" t="s">
        <v>90</v>
      </c>
      <c r="Y59" s="4" t="s">
        <v>276</v>
      </c>
      <c r="Z59" s="4" t="s">
        <v>192</v>
      </c>
      <c r="AA59" s="4" t="s">
        <v>48</v>
      </c>
      <c r="AB59" s="4">
        <v>502</v>
      </c>
      <c r="AC59" s="4">
        <v>1245.2329999999999</v>
      </c>
      <c r="AD59" s="4">
        <v>714.83299999999997</v>
      </c>
      <c r="AE59" s="4">
        <v>1.742</v>
      </c>
      <c r="AF59" s="4">
        <v>2.2000000000000002</v>
      </c>
      <c r="AG59" s="4">
        <v>18.465</v>
      </c>
      <c r="AH59" s="4">
        <v>67.740538000000001</v>
      </c>
      <c r="AI59" s="4">
        <v>1.7033160000000001</v>
      </c>
      <c r="AJ59" s="4">
        <v>23.088867</v>
      </c>
      <c r="AK59" s="4">
        <v>265</v>
      </c>
      <c r="AL59" s="4">
        <v>1</v>
      </c>
      <c r="AM59" s="4">
        <v>254</v>
      </c>
      <c r="AN59" s="4">
        <v>94</v>
      </c>
      <c r="AO59" s="4">
        <v>18.382390000000001</v>
      </c>
      <c r="AP59" s="4">
        <v>1199</v>
      </c>
      <c r="AQ59" s="4">
        <v>119.2</v>
      </c>
      <c r="AR59" s="4">
        <v>4</v>
      </c>
      <c r="AS59" s="4">
        <v>1242</v>
      </c>
      <c r="AT59" s="4">
        <v>0.08</v>
      </c>
      <c r="AU59" s="4">
        <v>20.398</v>
      </c>
      <c r="AV59" s="4">
        <v>8841</v>
      </c>
      <c r="AW59" s="4">
        <v>0</v>
      </c>
      <c r="AX59" s="4">
        <v>0.51</v>
      </c>
      <c r="AY59">
        <v>0.79181818181818175</v>
      </c>
      <c r="AZ59" t="s">
        <v>70</v>
      </c>
      <c r="BA59" t="s">
        <v>273</v>
      </c>
      <c r="BB59">
        <v>2</v>
      </c>
      <c r="BC59" t="s">
        <v>577</v>
      </c>
      <c r="BD59">
        <v>10</v>
      </c>
      <c r="BE59">
        <v>14364.08</v>
      </c>
      <c r="BF59">
        <v>8.6690759171488871E-2</v>
      </c>
      <c r="BG59">
        <v>6.8643319307606185E-2</v>
      </c>
      <c r="BH59">
        <v>285487.68799999997</v>
      </c>
      <c r="BI59">
        <v>4.3617747886907123E-3</v>
      </c>
      <c r="BJ59">
        <v>3.4537325826814636E-3</v>
      </c>
      <c r="BK59">
        <v>1</v>
      </c>
      <c r="BL59" t="s">
        <v>70</v>
      </c>
      <c r="BM59">
        <v>0</v>
      </c>
      <c r="BN59" t="s">
        <v>519</v>
      </c>
    </row>
    <row r="60" spans="1:66">
      <c r="A60" s="76" t="str">
        <f t="shared" ref="A60:A61" si="76">W60</f>
        <v>강인여객</v>
      </c>
      <c r="B60" s="76" t="str">
        <f t="shared" ref="B60:B61" si="77">V60</f>
        <v>예비</v>
      </c>
      <c r="C60" s="77" t="str">
        <f t="shared" ref="C60:C61" si="78">Y60</f>
        <v>72바1342</v>
      </c>
      <c r="D60" s="65" t="str">
        <f t="shared" ref="D60:D61" si="79">Z60</f>
        <v>대형</v>
      </c>
      <c r="E60" s="61" t="str">
        <f t="shared" ref="E60:E61" si="80">AZ60</f>
        <v>D</v>
      </c>
      <c r="F60" s="84">
        <f t="shared" ref="F60:F61" si="81">G60/H60</f>
        <v>0.83320000000000005</v>
      </c>
      <c r="G60" s="85">
        <f t="shared" ref="G60:G61" si="82">AE60</f>
        <v>2.0830000000000002</v>
      </c>
      <c r="H60" s="86">
        <f t="shared" ref="H60:H61" si="83">AF60</f>
        <v>2.5</v>
      </c>
      <c r="I60" s="87">
        <f t="shared" ref="I60:I61" si="84">AC60</f>
        <v>2504.848</v>
      </c>
      <c r="J60" s="88">
        <f t="shared" ref="J60:J61" si="85">AI60/AH60</f>
        <v>1.7634130817995929E-2</v>
      </c>
      <c r="K60" s="88">
        <f t="shared" ref="K60:K61" si="86">AJ60/AH60</f>
        <v>0.33975457717940544</v>
      </c>
      <c r="L60" s="88">
        <f t="shared" ref="L60:L61" si="87">AK60/AC60</f>
        <v>0.19202762003921994</v>
      </c>
      <c r="M60" s="89">
        <f t="shared" ref="M60:M61" si="88">AG60</f>
        <v>19.274999999999999</v>
      </c>
      <c r="N60" s="90">
        <f t="shared" ref="N60:N61" si="89">IF(AW60=0,AT60,"속도계이상")</f>
        <v>2.036</v>
      </c>
      <c r="O60" s="90">
        <f t="shared" ref="O60:O61" si="90">IF(AW60=0,AU60,"속도계이상")</f>
        <v>61.600999999999999</v>
      </c>
      <c r="P60" s="91">
        <f t="shared" ref="P60:P61" si="91">AQ60/60</f>
        <v>119.94</v>
      </c>
      <c r="Q60" s="92">
        <f t="shared" ref="Q60:Q61" si="92">AN60</f>
        <v>92</v>
      </c>
      <c r="R60" s="93">
        <f t="shared" ref="R60:R61" si="93">AC60/(AH60-AI60-AJ60)</f>
        <v>33.781954796462166</v>
      </c>
      <c r="S60" s="78">
        <f t="shared" ref="S60:S61" si="94">IF(AW60=0,AL60,"속도계이상")</f>
        <v>51</v>
      </c>
      <c r="T60" s="78">
        <f t="shared" ref="T60:T61" si="95">IF(AW60=0,AM60,"속도계이상")</f>
        <v>1543</v>
      </c>
      <c r="U60" t="s">
        <v>117</v>
      </c>
      <c r="V60" t="s">
        <v>90</v>
      </c>
      <c r="W60" t="s">
        <v>117</v>
      </c>
      <c r="X60" s="4" t="s">
        <v>90</v>
      </c>
      <c r="Y60" s="4" t="s">
        <v>277</v>
      </c>
      <c r="Z60" s="4" t="s">
        <v>192</v>
      </c>
      <c r="AA60" s="4" t="s">
        <v>48</v>
      </c>
      <c r="AB60" s="4">
        <v>502</v>
      </c>
      <c r="AC60" s="4">
        <v>2504.848</v>
      </c>
      <c r="AD60" s="4">
        <v>1202.663</v>
      </c>
      <c r="AE60" s="4">
        <v>2.0830000000000002</v>
      </c>
      <c r="AF60" s="4">
        <v>2.5</v>
      </c>
      <c r="AG60" s="4">
        <v>19.274999999999999</v>
      </c>
      <c r="AH60" s="4">
        <v>115.38470599999999</v>
      </c>
      <c r="AI60" s="4">
        <v>2.0347089999999999</v>
      </c>
      <c r="AJ60" s="4">
        <v>39.202482000000003</v>
      </c>
      <c r="AK60" s="4">
        <v>481</v>
      </c>
      <c r="AL60" s="4">
        <v>51</v>
      </c>
      <c r="AM60" s="4">
        <v>1543</v>
      </c>
      <c r="AN60" s="4">
        <v>92</v>
      </c>
      <c r="AO60" s="4">
        <v>21.708665</v>
      </c>
      <c r="AP60" s="4">
        <v>16555.3</v>
      </c>
      <c r="AQ60" s="4">
        <v>7196.4</v>
      </c>
      <c r="AR60" s="4">
        <v>36</v>
      </c>
      <c r="AS60" s="4">
        <v>19923</v>
      </c>
      <c r="AT60" s="4">
        <v>2.036</v>
      </c>
      <c r="AU60" s="4">
        <v>61.600999999999999</v>
      </c>
      <c r="AV60" s="4">
        <v>0</v>
      </c>
      <c r="AW60" s="4">
        <v>0</v>
      </c>
      <c r="AX60" s="4">
        <v>0.54</v>
      </c>
      <c r="AY60">
        <v>0.83320000000000005</v>
      </c>
      <c r="AZ60" t="s">
        <v>67</v>
      </c>
      <c r="BA60" t="s">
        <v>273</v>
      </c>
      <c r="BB60">
        <v>4</v>
      </c>
      <c r="BC60" t="s">
        <v>578</v>
      </c>
      <c r="BD60">
        <v>1</v>
      </c>
      <c r="BE60">
        <v>14364.08</v>
      </c>
      <c r="BF60">
        <v>0.17438276589938234</v>
      </c>
      <c r="BG60">
        <v>0.14529572054736536</v>
      </c>
      <c r="BH60">
        <v>285487.68799999997</v>
      </c>
      <c r="BI60">
        <v>8.7739265309402775E-3</v>
      </c>
      <c r="BJ60">
        <v>7.3104355855794396E-3</v>
      </c>
      <c r="BK60">
        <v>1</v>
      </c>
      <c r="BL60" t="s">
        <v>69</v>
      </c>
      <c r="BM60">
        <v>-1</v>
      </c>
      <c r="BN60" t="s">
        <v>516</v>
      </c>
    </row>
    <row r="61" spans="1:66">
      <c r="A61" s="76" t="str">
        <f t="shared" si="76"/>
        <v>강인여객</v>
      </c>
      <c r="B61" s="76" t="str">
        <f t="shared" si="77"/>
        <v>예비</v>
      </c>
      <c r="C61" s="77" t="str">
        <f t="shared" si="78"/>
        <v>72바1343</v>
      </c>
      <c r="D61" s="65" t="str">
        <f t="shared" si="79"/>
        <v>대형</v>
      </c>
      <c r="E61" s="61" t="str">
        <f t="shared" si="80"/>
        <v>F</v>
      </c>
      <c r="F61" s="84">
        <f t="shared" si="81"/>
        <v>0.74519999999999997</v>
      </c>
      <c r="G61" s="85">
        <f t="shared" si="82"/>
        <v>1.863</v>
      </c>
      <c r="H61" s="86">
        <f t="shared" si="83"/>
        <v>2.5</v>
      </c>
      <c r="I61" s="87">
        <f t="shared" si="84"/>
        <v>909.49300000000005</v>
      </c>
      <c r="J61" s="88">
        <f t="shared" si="85"/>
        <v>2.3356728956650613E-2</v>
      </c>
      <c r="K61" s="88">
        <f t="shared" si="86"/>
        <v>0.36433098372726741</v>
      </c>
      <c r="L61" s="88">
        <f t="shared" si="87"/>
        <v>0.20231051805786299</v>
      </c>
      <c r="M61" s="89">
        <f t="shared" si="88"/>
        <v>17.771999999999998</v>
      </c>
      <c r="N61" s="90">
        <f t="shared" si="89"/>
        <v>0.55000000000000004</v>
      </c>
      <c r="O61" s="90">
        <f t="shared" si="90"/>
        <v>42.991</v>
      </c>
      <c r="P61" s="91">
        <f t="shared" si="91"/>
        <v>1.7650000000000001</v>
      </c>
      <c r="Q61" s="92">
        <f t="shared" si="92"/>
        <v>90</v>
      </c>
      <c r="R61" s="93">
        <f t="shared" si="93"/>
        <v>27.971958073049105</v>
      </c>
      <c r="S61" s="78">
        <f t="shared" si="94"/>
        <v>5</v>
      </c>
      <c r="T61" s="78">
        <f t="shared" si="95"/>
        <v>391</v>
      </c>
      <c r="U61" t="s">
        <v>117</v>
      </c>
      <c r="V61" t="s">
        <v>90</v>
      </c>
      <c r="W61" t="s">
        <v>117</v>
      </c>
      <c r="X61" s="4" t="s">
        <v>90</v>
      </c>
      <c r="Y61" s="4" t="s">
        <v>427</v>
      </c>
      <c r="Z61" s="4" t="s">
        <v>192</v>
      </c>
      <c r="AA61" s="4" t="s">
        <v>48</v>
      </c>
      <c r="AB61" s="4">
        <v>502</v>
      </c>
      <c r="AC61" s="4">
        <v>909.49300000000005</v>
      </c>
      <c r="AD61" s="4">
        <v>488.089</v>
      </c>
      <c r="AE61" s="4">
        <v>1.863</v>
      </c>
      <c r="AF61" s="4">
        <v>2.5</v>
      </c>
      <c r="AG61" s="4">
        <v>17.771999999999998</v>
      </c>
      <c r="AH61" s="4">
        <v>53.101100000000002</v>
      </c>
      <c r="AI61" s="4">
        <v>1.2402679999999999</v>
      </c>
      <c r="AJ61" s="4">
        <v>19.346375999999999</v>
      </c>
      <c r="AK61" s="4">
        <v>184</v>
      </c>
      <c r="AL61" s="4">
        <v>5</v>
      </c>
      <c r="AM61" s="4">
        <v>391</v>
      </c>
      <c r="AN61" s="4">
        <v>90</v>
      </c>
      <c r="AO61" s="4">
        <v>17.127573000000002</v>
      </c>
      <c r="AP61" s="4">
        <v>1419.3</v>
      </c>
      <c r="AQ61" s="4">
        <v>105.9</v>
      </c>
      <c r="AR61" s="4">
        <v>4</v>
      </c>
      <c r="AS61" s="4">
        <v>2044</v>
      </c>
      <c r="AT61" s="4">
        <v>0.55000000000000004</v>
      </c>
      <c r="AU61" s="4">
        <v>42.991</v>
      </c>
      <c r="AV61" s="4">
        <v>8030</v>
      </c>
      <c r="AW61" s="4">
        <v>0</v>
      </c>
      <c r="AX61" s="4">
        <v>0.55000000000000004</v>
      </c>
      <c r="AY61">
        <v>0.74519999999999997</v>
      </c>
      <c r="AZ61" t="s">
        <v>70</v>
      </c>
      <c r="BA61" t="s">
        <v>273</v>
      </c>
      <c r="BB61">
        <v>10</v>
      </c>
      <c r="BC61" t="s">
        <v>579</v>
      </c>
      <c r="BD61">
        <v>7</v>
      </c>
      <c r="BE61">
        <v>14364.08</v>
      </c>
      <c r="BF61">
        <v>6.331717729224566E-2</v>
      </c>
      <c r="BG61">
        <v>4.7183960518181467E-2</v>
      </c>
      <c r="BH61">
        <v>285487.68799999997</v>
      </c>
      <c r="BI61">
        <v>3.1857520945001317E-3</v>
      </c>
      <c r="BJ61">
        <v>2.3740224608214981E-3</v>
      </c>
      <c r="BK61">
        <v>1</v>
      </c>
      <c r="BL61" t="s">
        <v>70</v>
      </c>
      <c r="BM61">
        <v>0</v>
      </c>
      <c r="BN61" t="s">
        <v>519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9"/>
      <c r="R1" s="109"/>
    </row>
    <row r="2" spans="1:69" ht="45" customHeight="1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0"/>
      <c r="R2" s="110"/>
      <c r="S2" s="8"/>
      <c r="T2" s="8"/>
      <c r="U2" s="8"/>
      <c r="V2" s="8"/>
      <c r="W2" s="8"/>
      <c r="X2" s="8"/>
      <c r="Y2" s="8"/>
    </row>
    <row r="3" spans="1:69" ht="30.75" customHeight="1">
      <c r="A3" s="20" t="s">
        <v>155</v>
      </c>
      <c r="B3" s="27"/>
      <c r="E3" s="9"/>
      <c r="F3" s="6"/>
      <c r="G3" s="9"/>
      <c r="H3" s="9"/>
      <c r="X3" s="9"/>
      <c r="Y3" s="9"/>
    </row>
    <row r="4" spans="1:69" ht="27">
      <c r="A4" s="54" t="s">
        <v>38</v>
      </c>
      <c r="B4" s="55" t="s">
        <v>49</v>
      </c>
      <c r="C4" s="56" t="s">
        <v>139</v>
      </c>
      <c r="D4" s="56" t="s">
        <v>156</v>
      </c>
      <c r="E4" s="57" t="s">
        <v>145</v>
      </c>
      <c r="F4" s="55" t="s">
        <v>149</v>
      </c>
      <c r="G4" s="57" t="s">
        <v>147</v>
      </c>
      <c r="H4" s="57" t="s">
        <v>151</v>
      </c>
      <c r="I4" s="58" t="s">
        <v>153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180</v>
      </c>
      <c r="Q4" s="112" t="s">
        <v>43</v>
      </c>
      <c r="R4" s="112" t="s">
        <v>44</v>
      </c>
      <c r="S4" s="10"/>
      <c r="T4" s="10" t="s">
        <v>42</v>
      </c>
      <c r="U4" s="10" t="s">
        <v>158</v>
      </c>
      <c r="V4" s="10" t="s">
        <v>159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185</v>
      </c>
      <c r="AN4" s="10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  <c r="BQ4" t="s">
        <v>184</v>
      </c>
    </row>
    <row r="5" spans="1:69" ht="16.5">
      <c r="A5" s="59" t="str">
        <f>BF5</f>
        <v>강인여객</v>
      </c>
      <c r="B5" s="60">
        <f>IF(BH5="NULL", E5, BH5)</f>
        <v>3725</v>
      </c>
      <c r="C5" s="61" t="str">
        <f>BN5</f>
        <v>D</v>
      </c>
      <c r="D5" s="62">
        <f>BM5</f>
        <v>0.81992635484187015</v>
      </c>
      <c r="E5" s="63">
        <f>U5</f>
        <v>3725</v>
      </c>
      <c r="F5" s="64" t="str">
        <f>BG5</f>
        <v>103-1</v>
      </c>
      <c r="G5" s="65" t="str">
        <f>BK5</f>
        <v>70바5969</v>
      </c>
      <c r="H5" s="66">
        <f>BJ5</f>
        <v>3</v>
      </c>
      <c r="I5" s="67">
        <f>BP5</f>
        <v>503.55199999999996</v>
      </c>
      <c r="J5" s="68">
        <f>AB5/AA5</f>
        <v>9.8480340711354156E-3</v>
      </c>
      <c r="K5" s="68">
        <f>AC5/AA5</f>
        <v>0.39069202245863049</v>
      </c>
      <c r="L5" s="68">
        <f>AD5/I5</f>
        <v>0.27603901881037113</v>
      </c>
      <c r="M5" s="69">
        <f>Z5</f>
        <v>18.056999999999999</v>
      </c>
      <c r="N5" s="70">
        <f>AE5*100/W5</f>
        <v>0</v>
      </c>
      <c r="O5" s="70">
        <f>AF5*100/W5</f>
        <v>7.1492119979664457</v>
      </c>
      <c r="P5" s="113">
        <f>AK5</f>
        <v>3</v>
      </c>
      <c r="Q5" s="114">
        <f>AE5</f>
        <v>0</v>
      </c>
      <c r="R5" s="114">
        <f>AF5</f>
        <v>36</v>
      </c>
      <c r="T5">
        <v>502</v>
      </c>
      <c r="U5">
        <v>3725</v>
      </c>
      <c r="V5" t="s">
        <v>580</v>
      </c>
      <c r="W5">
        <v>503.55200000000002</v>
      </c>
      <c r="X5">
        <v>298.71600000000001</v>
      </c>
      <c r="Y5">
        <v>1.6859999999999999</v>
      </c>
      <c r="Z5">
        <v>18.056999999999999</v>
      </c>
      <c r="AA5">
        <v>32.803603000000003</v>
      </c>
      <c r="AB5">
        <v>0.32305099999999998</v>
      </c>
      <c r="AC5">
        <v>12.816106</v>
      </c>
      <c r="AD5" s="1">
        <v>139</v>
      </c>
      <c r="AE5">
        <v>0</v>
      </c>
      <c r="AF5">
        <v>36</v>
      </c>
      <c r="AG5">
        <v>86</v>
      </c>
      <c r="AH5">
        <v>15.350508</v>
      </c>
      <c r="AI5">
        <v>273.39999999999998</v>
      </c>
      <c r="AJ5">
        <v>6.7</v>
      </c>
      <c r="AK5">
        <v>3</v>
      </c>
      <c r="AL5">
        <v>673</v>
      </c>
      <c r="AM5" t="s">
        <v>581</v>
      </c>
      <c r="AN5" t="s">
        <v>582</v>
      </c>
      <c r="AO5">
        <v>253.35499999999999</v>
      </c>
      <c r="AR5" t="s">
        <v>117</v>
      </c>
      <c r="AS5" t="s">
        <v>119</v>
      </c>
      <c r="AT5" t="s">
        <v>235</v>
      </c>
      <c r="AU5" t="s">
        <v>580</v>
      </c>
      <c r="AV5" t="s">
        <v>48</v>
      </c>
      <c r="AW5">
        <v>3</v>
      </c>
      <c r="BB5">
        <v>0.81992635484187015</v>
      </c>
      <c r="BC5" t="s">
        <v>67</v>
      </c>
      <c r="BF5" t="s">
        <v>117</v>
      </c>
      <c r="BG5" t="s">
        <v>119</v>
      </c>
      <c r="BH5" t="s">
        <v>580</v>
      </c>
      <c r="BI5">
        <v>3725</v>
      </c>
      <c r="BJ5">
        <v>3</v>
      </c>
      <c r="BK5" t="s">
        <v>235</v>
      </c>
      <c r="BL5" t="s">
        <v>209</v>
      </c>
      <c r="BM5">
        <v>0.81992635484187015</v>
      </c>
      <c r="BN5" t="s">
        <v>67</v>
      </c>
      <c r="BO5" t="s">
        <v>178</v>
      </c>
      <c r="BP5">
        <v>503.55199999999996</v>
      </c>
      <c r="BQ5" t="s">
        <v>66</v>
      </c>
    </row>
    <row r="6" spans="1:69" ht="16.5">
      <c r="A6" s="42" t="str">
        <f t="shared" ref="A6:A7" si="0">BF6</f>
        <v>강인여객</v>
      </c>
      <c r="B6" s="43">
        <f t="shared" ref="B6:B69" si="1">IF(BH6="NULL", E6, BH6)</f>
        <v>3798</v>
      </c>
      <c r="C6" s="44" t="str">
        <f t="shared" ref="C6:C7" si="2">BN6</f>
        <v>D</v>
      </c>
      <c r="D6" s="45">
        <f t="shared" ref="D6:D7" si="3">BM6</f>
        <v>0.83463929915844359</v>
      </c>
      <c r="E6" s="46">
        <f t="shared" ref="E6:E7" si="4">U6</f>
        <v>3798</v>
      </c>
      <c r="F6" s="47" t="str">
        <f t="shared" ref="F6:F7" si="5">BG6</f>
        <v>103</v>
      </c>
      <c r="G6" s="48" t="str">
        <f t="shared" ref="G6:G7" si="6">BK6</f>
        <v>72바1299</v>
      </c>
      <c r="H6" s="49">
        <f t="shared" ref="H6:H7" si="7">BJ6</f>
        <v>17</v>
      </c>
      <c r="I6" s="50">
        <f t="shared" ref="I6:I7" si="8">BP6</f>
        <v>2202.3760000000002</v>
      </c>
      <c r="J6" s="51">
        <f t="shared" ref="J6:J7" si="9">AB6/AA6</f>
        <v>3.7974251051437542E-2</v>
      </c>
      <c r="K6" s="51">
        <f t="shared" ref="K6:K7" si="10">AC6/AA6</f>
        <v>0.37074849677878441</v>
      </c>
      <c r="L6" s="51">
        <f t="shared" ref="L6:L7" si="11">AD6/I6</f>
        <v>0.15392467044682651</v>
      </c>
      <c r="M6" s="52">
        <f t="shared" ref="M6:M7" si="12">Z6</f>
        <v>16.358000000000001</v>
      </c>
      <c r="N6" s="53">
        <f t="shared" ref="N6:N7" si="13">AE6*100/W6</f>
        <v>4.54055075064385E-2</v>
      </c>
      <c r="O6" s="53">
        <f t="shared" ref="O6" si="14">AF6*100/W6</f>
        <v>35.370890347515591</v>
      </c>
      <c r="P6" s="115">
        <f t="shared" ref="P6:P7" si="15">AK6</f>
        <v>44</v>
      </c>
      <c r="Q6" s="116">
        <f t="shared" ref="Q6:Q7" si="16">AE6</f>
        <v>1</v>
      </c>
      <c r="R6" s="116">
        <f t="shared" ref="R6:R7" si="17">AF6</f>
        <v>779</v>
      </c>
      <c r="T6">
        <v>502</v>
      </c>
      <c r="U6">
        <v>3798</v>
      </c>
      <c r="V6" t="s">
        <v>580</v>
      </c>
      <c r="W6">
        <v>2202.3760000000002</v>
      </c>
      <c r="X6">
        <v>1263.9649999999999</v>
      </c>
      <c r="Y6">
        <v>1.742</v>
      </c>
      <c r="Z6">
        <v>16.358000000000001</v>
      </c>
      <c r="AA6">
        <v>149.20857799999999</v>
      </c>
      <c r="AB6">
        <v>5.6660839999999997</v>
      </c>
      <c r="AC6">
        <v>55.318855999999997</v>
      </c>
      <c r="AD6" s="1">
        <v>339</v>
      </c>
      <c r="AE6">
        <v>1</v>
      </c>
      <c r="AF6">
        <v>779</v>
      </c>
      <c r="AG6">
        <v>89</v>
      </c>
      <c r="AH6">
        <v>14.760384</v>
      </c>
      <c r="AI6">
        <v>579.1</v>
      </c>
      <c r="AJ6">
        <v>3.6</v>
      </c>
      <c r="AK6">
        <v>44</v>
      </c>
      <c r="AL6">
        <v>3525</v>
      </c>
      <c r="AM6" t="s">
        <v>583</v>
      </c>
      <c r="AN6" t="s">
        <v>584</v>
      </c>
      <c r="AO6">
        <v>232.64500000000001</v>
      </c>
      <c r="AR6" t="s">
        <v>117</v>
      </c>
      <c r="AS6" t="s">
        <v>118</v>
      </c>
      <c r="AT6" t="s">
        <v>220</v>
      </c>
      <c r="AU6" t="s">
        <v>580</v>
      </c>
      <c r="AV6" t="s">
        <v>48</v>
      </c>
      <c r="AW6">
        <v>17</v>
      </c>
      <c r="BB6">
        <v>0.83463929915844359</v>
      </c>
      <c r="BC6" t="s">
        <v>67</v>
      </c>
      <c r="BF6" t="s">
        <v>117</v>
      </c>
      <c r="BG6" t="s">
        <v>118</v>
      </c>
      <c r="BH6" t="s">
        <v>580</v>
      </c>
      <c r="BI6">
        <v>3798</v>
      </c>
      <c r="BJ6">
        <v>17</v>
      </c>
      <c r="BK6" t="s">
        <v>220</v>
      </c>
      <c r="BL6" t="s">
        <v>232</v>
      </c>
      <c r="BM6">
        <v>0.83463929915844359</v>
      </c>
      <c r="BN6" t="s">
        <v>67</v>
      </c>
      <c r="BO6" t="s">
        <v>178</v>
      </c>
      <c r="BP6">
        <v>2202.3760000000002</v>
      </c>
      <c r="BQ6" t="s">
        <v>68</v>
      </c>
    </row>
    <row r="7" spans="1:69" ht="16.5">
      <c r="A7" s="59" t="str">
        <f t="shared" si="0"/>
        <v>강인여객</v>
      </c>
      <c r="B7" s="60">
        <f t="shared" si="1"/>
        <v>3976</v>
      </c>
      <c r="C7" s="61" t="str">
        <f t="shared" si="2"/>
        <v>D</v>
      </c>
      <c r="D7" s="62">
        <f t="shared" si="3"/>
        <v>0.84831164299625628</v>
      </c>
      <c r="E7" s="63">
        <f t="shared" si="4"/>
        <v>3976</v>
      </c>
      <c r="F7" s="64" t="str">
        <f t="shared" si="5"/>
        <v>103</v>
      </c>
      <c r="G7" s="65" t="str">
        <f t="shared" si="6"/>
        <v>72바1604</v>
      </c>
      <c r="H7" s="66">
        <f t="shared" si="7"/>
        <v>11</v>
      </c>
      <c r="I7" s="67">
        <f t="shared" si="8"/>
        <v>1615.174</v>
      </c>
      <c r="J7" s="68">
        <f t="shared" si="9"/>
        <v>1.1625737765153049E-2</v>
      </c>
      <c r="K7" s="68">
        <f t="shared" si="10"/>
        <v>0.37425024697109116</v>
      </c>
      <c r="L7" s="68">
        <f t="shared" si="11"/>
        <v>9.0392737872204476E-2</v>
      </c>
      <c r="M7" s="69">
        <f t="shared" si="12"/>
        <v>18.077000000000002</v>
      </c>
      <c r="N7" s="70">
        <f t="shared" si="13"/>
        <v>6.1912834159044167E-2</v>
      </c>
      <c r="O7" s="70">
        <v>70</v>
      </c>
      <c r="P7" s="113">
        <f t="shared" si="15"/>
        <v>10</v>
      </c>
      <c r="Q7" s="114">
        <f t="shared" si="16"/>
        <v>1</v>
      </c>
      <c r="R7" s="114">
        <f t="shared" si="17"/>
        <v>245</v>
      </c>
      <c r="T7">
        <v>502</v>
      </c>
      <c r="U7">
        <v>3976</v>
      </c>
      <c r="V7" t="s">
        <v>580</v>
      </c>
      <c r="W7">
        <v>1615.174</v>
      </c>
      <c r="X7">
        <v>906.40800000000002</v>
      </c>
      <c r="Y7">
        <v>1.782</v>
      </c>
      <c r="Z7">
        <v>18.077000000000002</v>
      </c>
      <c r="AA7">
        <v>95.930256</v>
      </c>
      <c r="AB7">
        <v>1.1152599999999999</v>
      </c>
      <c r="AC7">
        <v>35.901921999999999</v>
      </c>
      <c r="AD7" s="1">
        <v>146</v>
      </c>
      <c r="AE7">
        <v>1</v>
      </c>
      <c r="AF7">
        <v>245</v>
      </c>
      <c r="AG7">
        <v>90</v>
      </c>
      <c r="AH7">
        <v>16.836960999999999</v>
      </c>
      <c r="AI7">
        <v>2476.9</v>
      </c>
      <c r="AJ7">
        <v>50</v>
      </c>
      <c r="AK7">
        <v>10</v>
      </c>
      <c r="AL7">
        <v>1822</v>
      </c>
      <c r="AM7" t="s">
        <v>585</v>
      </c>
      <c r="AN7" t="s">
        <v>586</v>
      </c>
      <c r="AO7">
        <v>319.51499999999999</v>
      </c>
      <c r="AR7" t="s">
        <v>117</v>
      </c>
      <c r="AS7" t="s">
        <v>118</v>
      </c>
      <c r="AT7" t="s">
        <v>226</v>
      </c>
      <c r="AU7" t="s">
        <v>580</v>
      </c>
      <c r="AV7" t="s">
        <v>48</v>
      </c>
      <c r="AW7">
        <v>11</v>
      </c>
      <c r="BB7">
        <v>0.84831164299625628</v>
      </c>
      <c r="BC7" t="s">
        <v>67</v>
      </c>
      <c r="BF7" t="s">
        <v>117</v>
      </c>
      <c r="BG7" t="s">
        <v>118</v>
      </c>
      <c r="BH7" t="s">
        <v>580</v>
      </c>
      <c r="BI7">
        <v>3976</v>
      </c>
      <c r="BJ7">
        <v>11</v>
      </c>
      <c r="BK7" t="s">
        <v>226</v>
      </c>
      <c r="BL7" t="s">
        <v>270</v>
      </c>
      <c r="BM7">
        <v>0.84831164299625628</v>
      </c>
      <c r="BN7" t="s">
        <v>67</v>
      </c>
      <c r="BO7" t="s">
        <v>178</v>
      </c>
      <c r="BP7">
        <v>1615.174</v>
      </c>
      <c r="BQ7" t="s">
        <v>66</v>
      </c>
    </row>
    <row r="8" spans="1:69" ht="16.5">
      <c r="A8" s="42" t="str">
        <f t="shared" ref="A8:A71" si="18">BF8</f>
        <v>강인여객</v>
      </c>
      <c r="B8" s="43">
        <f t="shared" si="1"/>
        <v>4928</v>
      </c>
      <c r="C8" s="44" t="str">
        <f t="shared" ref="C8:C71" si="19">BN8</f>
        <v>C</v>
      </c>
      <c r="D8" s="45">
        <f t="shared" ref="D8:D71" si="20">BM8</f>
        <v>0.85578145944934714</v>
      </c>
      <c r="E8" s="46">
        <f t="shared" ref="E8:E71" si="21">U8</f>
        <v>4928</v>
      </c>
      <c r="F8" s="47" t="str">
        <f t="shared" ref="F8:F71" si="22">BG8</f>
        <v>103</v>
      </c>
      <c r="G8" s="48" t="str">
        <f t="shared" ref="G8:G71" si="23">BK8</f>
        <v>70바5947</v>
      </c>
      <c r="H8" s="49">
        <f t="shared" ref="H8:H71" si="24">BJ8</f>
        <v>4</v>
      </c>
      <c r="I8" s="50">
        <f t="shared" ref="I8:I71" si="25">BP8</f>
        <v>406.50100000000003</v>
      </c>
      <c r="J8" s="51">
        <f t="shared" ref="J8:J71" si="26">AB8/AA8</f>
        <v>2.7552960368168868E-2</v>
      </c>
      <c r="K8" s="51">
        <f t="shared" ref="K8:K71" si="27">AC8/AA8</f>
        <v>0.3539321194628986</v>
      </c>
      <c r="L8" s="51">
        <f t="shared" ref="L8:L71" si="28">AD8/I8</f>
        <v>0.24846187340252543</v>
      </c>
      <c r="M8" s="52">
        <f t="shared" ref="M8:M71" si="29">Z8</f>
        <v>15.981999999999999</v>
      </c>
      <c r="N8" s="53">
        <f t="shared" ref="N8:N71" si="30">AE8*100/W8</f>
        <v>0.45408208441840031</v>
      </c>
      <c r="O8" s="53">
        <f t="shared" ref="O8:O71" si="31">AF8*100/W8</f>
        <v>40.640346555446826</v>
      </c>
      <c r="P8" s="115">
        <f t="shared" ref="P8:P71" si="32">AK8</f>
        <v>3</v>
      </c>
      <c r="Q8" s="116">
        <f t="shared" ref="Q8:Q71" si="33">AE8</f>
        <v>2</v>
      </c>
      <c r="R8" s="116">
        <f t="shared" ref="R8:R71" si="34">AF8</f>
        <v>179</v>
      </c>
      <c r="T8">
        <v>502</v>
      </c>
      <c r="U8">
        <v>4928</v>
      </c>
      <c r="V8" t="s">
        <v>580</v>
      </c>
      <c r="W8">
        <v>440.44900000000001</v>
      </c>
      <c r="X8">
        <v>248.35300000000001</v>
      </c>
      <c r="Y8">
        <v>1.7729999999999999</v>
      </c>
      <c r="Z8">
        <v>15.981999999999999</v>
      </c>
      <c r="AA8">
        <v>28.439993000000001</v>
      </c>
      <c r="AB8">
        <v>0.78360600000000002</v>
      </c>
      <c r="AC8">
        <v>10.065827000000001</v>
      </c>
      <c r="AD8" s="1">
        <v>101</v>
      </c>
      <c r="AE8">
        <v>2</v>
      </c>
      <c r="AF8">
        <v>179</v>
      </c>
      <c r="AG8">
        <v>73</v>
      </c>
      <c r="AH8">
        <v>15.486958</v>
      </c>
      <c r="AI8">
        <v>249.8</v>
      </c>
      <c r="AJ8">
        <v>0</v>
      </c>
      <c r="AK8">
        <v>3</v>
      </c>
      <c r="AL8">
        <v>418</v>
      </c>
      <c r="AM8" t="s">
        <v>587</v>
      </c>
      <c r="AN8" t="s">
        <v>588</v>
      </c>
      <c r="AO8">
        <v>180</v>
      </c>
      <c r="AR8" t="s">
        <v>117</v>
      </c>
      <c r="AS8" t="s">
        <v>118</v>
      </c>
      <c r="AT8" t="s">
        <v>209</v>
      </c>
      <c r="AU8" t="s">
        <v>580</v>
      </c>
      <c r="AV8" t="s">
        <v>48</v>
      </c>
      <c r="AW8">
        <v>4</v>
      </c>
      <c r="BB8">
        <v>0.85578145944934714</v>
      </c>
      <c r="BC8" t="s">
        <v>69</v>
      </c>
      <c r="BF8" t="s">
        <v>117</v>
      </c>
      <c r="BG8" t="s">
        <v>118</v>
      </c>
      <c r="BH8" t="s">
        <v>580</v>
      </c>
      <c r="BI8">
        <v>4928</v>
      </c>
      <c r="BJ8">
        <v>4</v>
      </c>
      <c r="BK8" t="s">
        <v>209</v>
      </c>
      <c r="BL8" t="s">
        <v>234</v>
      </c>
      <c r="BM8">
        <v>0.85578145944934714</v>
      </c>
      <c r="BN8" t="s">
        <v>69</v>
      </c>
      <c r="BO8" t="s">
        <v>176</v>
      </c>
      <c r="BP8">
        <v>406.50100000000003</v>
      </c>
      <c r="BQ8" t="s">
        <v>68</v>
      </c>
    </row>
    <row r="9" spans="1:69" ht="16.5">
      <c r="A9" s="59" t="str">
        <f t="shared" si="18"/>
        <v>강인여객</v>
      </c>
      <c r="B9" s="60" t="str">
        <f t="shared" si="1"/>
        <v>강상남</v>
      </c>
      <c r="C9" s="61" t="str">
        <f t="shared" si="19"/>
        <v>C</v>
      </c>
      <c r="D9" s="62">
        <f t="shared" si="20"/>
        <v>0.85628753088471798</v>
      </c>
      <c r="E9" s="63">
        <f t="shared" si="21"/>
        <v>3893</v>
      </c>
      <c r="F9" s="64" t="str">
        <f t="shared" si="22"/>
        <v>103</v>
      </c>
      <c r="G9" s="65" t="str">
        <f t="shared" si="23"/>
        <v>70바5023</v>
      </c>
      <c r="H9" s="66">
        <f t="shared" si="24"/>
        <v>3</v>
      </c>
      <c r="I9" s="67">
        <f t="shared" si="25"/>
        <v>1559.0620000000001</v>
      </c>
      <c r="J9" s="68">
        <f t="shared" si="26"/>
        <v>1.5089863786702936E-2</v>
      </c>
      <c r="K9" s="68">
        <f t="shared" si="27"/>
        <v>0.3632766496566176</v>
      </c>
      <c r="L9" s="68">
        <f t="shared" si="28"/>
        <v>0.23411512819887853</v>
      </c>
      <c r="M9" s="69">
        <f t="shared" si="29"/>
        <v>17.64</v>
      </c>
      <c r="N9" s="70">
        <f t="shared" si="30"/>
        <v>6.4141131013391389E-2</v>
      </c>
      <c r="O9" s="70">
        <f t="shared" si="31"/>
        <v>64.461836668458346</v>
      </c>
      <c r="P9" s="113">
        <f t="shared" si="32"/>
        <v>2</v>
      </c>
      <c r="Q9" s="114">
        <f t="shared" si="33"/>
        <v>1</v>
      </c>
      <c r="R9" s="114">
        <f t="shared" si="34"/>
        <v>1005</v>
      </c>
      <c r="T9">
        <v>502</v>
      </c>
      <c r="U9">
        <v>3893</v>
      </c>
      <c r="V9" t="s">
        <v>278</v>
      </c>
      <c r="W9">
        <v>1559.0619999999999</v>
      </c>
      <c r="X9">
        <v>869.79100000000005</v>
      </c>
      <c r="Y9">
        <v>1.792</v>
      </c>
      <c r="Z9">
        <v>17.64</v>
      </c>
      <c r="AA9">
        <v>93.475528999999995</v>
      </c>
      <c r="AB9">
        <v>1.410533</v>
      </c>
      <c r="AC9">
        <v>33.957476999999997</v>
      </c>
      <c r="AD9" s="1">
        <v>365</v>
      </c>
      <c r="AE9">
        <v>1</v>
      </c>
      <c r="AF9">
        <v>1005</v>
      </c>
      <c r="AG9">
        <v>90</v>
      </c>
      <c r="AH9">
        <v>16.678825</v>
      </c>
      <c r="AI9">
        <v>1270.5</v>
      </c>
      <c r="AJ9">
        <v>46.8</v>
      </c>
      <c r="AK9">
        <v>2</v>
      </c>
      <c r="AL9">
        <v>817</v>
      </c>
      <c r="AM9" t="s">
        <v>279</v>
      </c>
      <c r="AN9" t="s">
        <v>589</v>
      </c>
      <c r="AO9">
        <v>1344.52</v>
      </c>
      <c r="AR9" t="s">
        <v>117</v>
      </c>
      <c r="AS9" t="s">
        <v>118</v>
      </c>
      <c r="AT9" t="s">
        <v>191</v>
      </c>
      <c r="AU9" t="s">
        <v>278</v>
      </c>
      <c r="AV9" t="s">
        <v>48</v>
      </c>
      <c r="AW9">
        <v>3</v>
      </c>
      <c r="BB9">
        <v>0.85628753088471798</v>
      </c>
      <c r="BC9" t="s">
        <v>69</v>
      </c>
      <c r="BF9" t="s">
        <v>117</v>
      </c>
      <c r="BG9" t="s">
        <v>118</v>
      </c>
      <c r="BH9" t="s">
        <v>278</v>
      </c>
      <c r="BI9">
        <v>3893</v>
      </c>
      <c r="BJ9">
        <v>3</v>
      </c>
      <c r="BK9" t="s">
        <v>191</v>
      </c>
      <c r="BL9" t="s">
        <v>220</v>
      </c>
      <c r="BM9">
        <v>0.85628753088471798</v>
      </c>
      <c r="BN9" t="s">
        <v>69</v>
      </c>
      <c r="BO9" t="s">
        <v>176</v>
      </c>
      <c r="BP9">
        <v>1559.0620000000001</v>
      </c>
      <c r="BQ9" t="s">
        <v>71</v>
      </c>
    </row>
    <row r="10" spans="1:69" ht="16.5">
      <c r="A10" s="42" t="str">
        <f t="shared" si="18"/>
        <v>강인여객</v>
      </c>
      <c r="B10" s="43" t="str">
        <f t="shared" si="1"/>
        <v>강상혁</v>
      </c>
      <c r="C10" s="44" t="str">
        <f t="shared" si="19"/>
        <v>D</v>
      </c>
      <c r="D10" s="45">
        <f t="shared" si="20"/>
        <v>0.81943491775801258</v>
      </c>
      <c r="E10" s="46">
        <f t="shared" si="21"/>
        <v>2887</v>
      </c>
      <c r="F10" s="47" t="str">
        <f t="shared" si="22"/>
        <v>103-1</v>
      </c>
      <c r="G10" s="48" t="str">
        <f t="shared" si="23"/>
        <v>70바5970</v>
      </c>
      <c r="H10" s="49">
        <f t="shared" si="24"/>
        <v>10</v>
      </c>
      <c r="I10" s="50">
        <f t="shared" si="25"/>
        <v>1380.35</v>
      </c>
      <c r="J10" s="51">
        <f t="shared" si="26"/>
        <v>1.8279350891963635E-2</v>
      </c>
      <c r="K10" s="51">
        <f t="shared" si="27"/>
        <v>0.37199334443179854</v>
      </c>
      <c r="L10" s="51">
        <f t="shared" si="28"/>
        <v>0.23689643930887094</v>
      </c>
      <c r="M10" s="52">
        <f t="shared" si="29"/>
        <v>19.042000000000002</v>
      </c>
      <c r="N10" s="53">
        <f t="shared" si="30"/>
        <v>7.0510822706177173E-2</v>
      </c>
      <c r="O10" s="53">
        <f t="shared" si="31"/>
        <v>16.852086626776345</v>
      </c>
      <c r="P10" s="115">
        <f t="shared" si="32"/>
        <v>3</v>
      </c>
      <c r="Q10" s="116">
        <f t="shared" si="33"/>
        <v>1</v>
      </c>
      <c r="R10" s="116">
        <f t="shared" si="34"/>
        <v>239</v>
      </c>
      <c r="T10">
        <v>502</v>
      </c>
      <c r="U10">
        <v>2887</v>
      </c>
      <c r="V10" t="s">
        <v>525</v>
      </c>
      <c r="W10">
        <v>1418.222</v>
      </c>
      <c r="X10">
        <v>821.45</v>
      </c>
      <c r="Y10">
        <v>1.726</v>
      </c>
      <c r="Z10">
        <v>19.042000000000002</v>
      </c>
      <c r="AA10">
        <v>84.307753000000005</v>
      </c>
      <c r="AB10">
        <v>1.541091</v>
      </c>
      <c r="AC10">
        <v>31.361923000000001</v>
      </c>
      <c r="AD10" s="1">
        <v>327</v>
      </c>
      <c r="AE10">
        <v>1</v>
      </c>
      <c r="AF10">
        <v>239</v>
      </c>
      <c r="AG10">
        <v>79</v>
      </c>
      <c r="AH10">
        <v>16.821964000000001</v>
      </c>
      <c r="AI10">
        <v>841.8</v>
      </c>
      <c r="AJ10">
        <v>0</v>
      </c>
      <c r="AK10">
        <v>3</v>
      </c>
      <c r="AL10">
        <v>619</v>
      </c>
      <c r="AM10" t="s">
        <v>526</v>
      </c>
      <c r="AN10" t="s">
        <v>590</v>
      </c>
      <c r="AO10">
        <v>331.37200000000001</v>
      </c>
      <c r="AR10" t="s">
        <v>117</v>
      </c>
      <c r="AS10" t="s">
        <v>119</v>
      </c>
      <c r="AT10" t="s">
        <v>236</v>
      </c>
      <c r="AU10" t="s">
        <v>525</v>
      </c>
      <c r="AV10" t="s">
        <v>48</v>
      </c>
      <c r="AW10">
        <v>10</v>
      </c>
      <c r="BB10">
        <v>0.81943491775801258</v>
      </c>
      <c r="BC10" t="s">
        <v>67</v>
      </c>
      <c r="BF10" t="s">
        <v>117</v>
      </c>
      <c r="BG10" t="s">
        <v>119</v>
      </c>
      <c r="BH10" t="s">
        <v>525</v>
      </c>
      <c r="BI10">
        <v>2887</v>
      </c>
      <c r="BJ10">
        <v>10</v>
      </c>
      <c r="BK10" t="s">
        <v>236</v>
      </c>
      <c r="BL10" t="s">
        <v>245</v>
      </c>
      <c r="BM10">
        <v>0.81943491775801258</v>
      </c>
      <c r="BN10" t="s">
        <v>67</v>
      </c>
      <c r="BO10" t="s">
        <v>178</v>
      </c>
      <c r="BP10">
        <v>1380.35</v>
      </c>
      <c r="BQ10" t="s">
        <v>69</v>
      </c>
    </row>
    <row r="11" spans="1:69" ht="16.5">
      <c r="A11" s="59" t="str">
        <f t="shared" si="18"/>
        <v>강인여객</v>
      </c>
      <c r="B11" s="60" t="str">
        <f t="shared" si="1"/>
        <v>강성후</v>
      </c>
      <c r="C11" s="61" t="str">
        <f t="shared" si="19"/>
        <v>D</v>
      </c>
      <c r="D11" s="62">
        <f t="shared" si="20"/>
        <v>0.81767471515081802</v>
      </c>
      <c r="E11" s="63">
        <f t="shared" si="21"/>
        <v>1408</v>
      </c>
      <c r="F11" s="64" t="str">
        <f t="shared" si="22"/>
        <v>103</v>
      </c>
      <c r="G11" s="65" t="str">
        <f t="shared" si="23"/>
        <v>70바5084</v>
      </c>
      <c r="H11" s="66">
        <f t="shared" si="24"/>
        <v>12</v>
      </c>
      <c r="I11" s="67">
        <f t="shared" si="25"/>
        <v>1490.3249999999998</v>
      </c>
      <c r="J11" s="68">
        <f t="shared" si="26"/>
        <v>9.1319503090552499E-3</v>
      </c>
      <c r="K11" s="68">
        <f t="shared" si="27"/>
        <v>0.36855770232448198</v>
      </c>
      <c r="L11" s="68">
        <f t="shared" si="28"/>
        <v>0.17982654790062572</v>
      </c>
      <c r="M11" s="69">
        <f t="shared" si="29"/>
        <v>19.369</v>
      </c>
      <c r="N11" s="70">
        <f t="shared" si="30"/>
        <v>0.32904738150674745</v>
      </c>
      <c r="O11" s="70">
        <f t="shared" si="31"/>
        <v>8.9500887769835309</v>
      </c>
      <c r="P11" s="113">
        <f t="shared" si="32"/>
        <v>25</v>
      </c>
      <c r="Q11" s="114">
        <f t="shared" si="33"/>
        <v>5</v>
      </c>
      <c r="R11" s="114">
        <f t="shared" si="34"/>
        <v>136</v>
      </c>
      <c r="T11">
        <v>502</v>
      </c>
      <c r="U11">
        <v>1408</v>
      </c>
      <c r="V11" t="s">
        <v>280</v>
      </c>
      <c r="W11">
        <v>1519.538</v>
      </c>
      <c r="X11">
        <v>890.76199999999994</v>
      </c>
      <c r="Y11">
        <v>1.706</v>
      </c>
      <c r="Z11">
        <v>19.369</v>
      </c>
      <c r="AA11">
        <v>89.762753000000004</v>
      </c>
      <c r="AB11">
        <v>0.81970900000000002</v>
      </c>
      <c r="AC11">
        <v>33.082754000000001</v>
      </c>
      <c r="AD11" s="1">
        <v>268</v>
      </c>
      <c r="AE11">
        <v>5</v>
      </c>
      <c r="AF11">
        <v>136</v>
      </c>
      <c r="AG11">
        <v>83</v>
      </c>
      <c r="AH11">
        <v>16.928380000000001</v>
      </c>
      <c r="AI11">
        <v>641.29999999999995</v>
      </c>
      <c r="AJ11">
        <v>0</v>
      </c>
      <c r="AK11">
        <v>25</v>
      </c>
      <c r="AL11">
        <v>0</v>
      </c>
      <c r="AM11" t="s">
        <v>281</v>
      </c>
      <c r="AN11" t="s">
        <v>591</v>
      </c>
      <c r="AO11">
        <v>237.80799999999999</v>
      </c>
      <c r="AR11" t="s">
        <v>117</v>
      </c>
      <c r="AS11" t="s">
        <v>118</v>
      </c>
      <c r="AT11" t="s">
        <v>205</v>
      </c>
      <c r="AU11" t="s">
        <v>280</v>
      </c>
      <c r="AV11" t="s">
        <v>48</v>
      </c>
      <c r="AW11">
        <v>12</v>
      </c>
      <c r="BB11">
        <v>0.81767471515081802</v>
      </c>
      <c r="BC11" t="s">
        <v>67</v>
      </c>
      <c r="BF11" t="s">
        <v>117</v>
      </c>
      <c r="BG11" t="s">
        <v>118</v>
      </c>
      <c r="BH11" t="s">
        <v>280</v>
      </c>
      <c r="BI11">
        <v>1408</v>
      </c>
      <c r="BJ11">
        <v>12</v>
      </c>
      <c r="BK11" t="s">
        <v>205</v>
      </c>
      <c r="BL11" t="s">
        <v>206</v>
      </c>
      <c r="BM11">
        <v>0.81767471515081802</v>
      </c>
      <c r="BN11" t="s">
        <v>67</v>
      </c>
      <c r="BO11" t="s">
        <v>178</v>
      </c>
      <c r="BP11">
        <v>1490.3249999999998</v>
      </c>
      <c r="BQ11" t="s">
        <v>68</v>
      </c>
    </row>
    <row r="12" spans="1:69" ht="16.5">
      <c r="A12" s="42" t="str">
        <f t="shared" si="18"/>
        <v>강인여객</v>
      </c>
      <c r="B12" s="43" t="str">
        <f t="shared" si="1"/>
        <v>강신우</v>
      </c>
      <c r="C12" s="44" t="str">
        <f t="shared" si="19"/>
        <v>D</v>
      </c>
      <c r="D12" s="45">
        <f t="shared" si="20"/>
        <v>0.83190139215785419</v>
      </c>
      <c r="E12" s="46">
        <f t="shared" si="21"/>
        <v>887</v>
      </c>
      <c r="F12" s="47" t="str">
        <f t="shared" si="22"/>
        <v>223</v>
      </c>
      <c r="G12" s="48" t="str">
        <f t="shared" si="23"/>
        <v>70바5974</v>
      </c>
      <c r="H12" s="49">
        <f t="shared" si="24"/>
        <v>2</v>
      </c>
      <c r="I12" s="50">
        <f t="shared" si="25"/>
        <v>4192.6280000000006</v>
      </c>
      <c r="J12" s="51">
        <f t="shared" si="26"/>
        <v>4.1654178127543007E-3</v>
      </c>
      <c r="K12" s="51">
        <f t="shared" si="27"/>
        <v>0.32085168179504536</v>
      </c>
      <c r="L12" s="51">
        <f t="shared" si="28"/>
        <v>0.15479551250432899</v>
      </c>
      <c r="M12" s="52">
        <f t="shared" si="29"/>
        <v>17.719000000000001</v>
      </c>
      <c r="N12" s="53">
        <f t="shared" si="30"/>
        <v>0.21466249807996324</v>
      </c>
      <c r="O12" s="53">
        <f t="shared" si="31"/>
        <v>100.36664354672058</v>
      </c>
      <c r="P12" s="115">
        <f t="shared" si="32"/>
        <v>40</v>
      </c>
      <c r="Q12" s="116">
        <f t="shared" si="33"/>
        <v>9</v>
      </c>
      <c r="R12" s="116">
        <f t="shared" si="34"/>
        <v>4208</v>
      </c>
      <c r="T12">
        <v>502</v>
      </c>
      <c r="U12">
        <v>887</v>
      </c>
      <c r="V12" t="s">
        <v>282</v>
      </c>
      <c r="W12">
        <v>4192.6279999999997</v>
      </c>
      <c r="X12">
        <v>2016.7329999999999</v>
      </c>
      <c r="Y12">
        <v>2.0790000000000002</v>
      </c>
      <c r="Z12">
        <v>17.719000000000001</v>
      </c>
      <c r="AA12">
        <v>182.64746400000001</v>
      </c>
      <c r="AB12">
        <v>0.76080300000000001</v>
      </c>
      <c r="AC12">
        <v>58.602746000000003</v>
      </c>
      <c r="AD12" s="1">
        <v>649</v>
      </c>
      <c r="AE12">
        <v>9</v>
      </c>
      <c r="AF12">
        <v>4208</v>
      </c>
      <c r="AG12">
        <v>99</v>
      </c>
      <c r="AH12">
        <v>22.954756</v>
      </c>
      <c r="AI12">
        <v>33384.5</v>
      </c>
      <c r="AJ12">
        <v>18805.400000000001</v>
      </c>
      <c r="AK12">
        <v>40</v>
      </c>
      <c r="AL12">
        <v>19581</v>
      </c>
      <c r="AM12" t="s">
        <v>283</v>
      </c>
      <c r="AN12" t="s">
        <v>592</v>
      </c>
      <c r="AO12">
        <v>3779.0010000000002</v>
      </c>
      <c r="AR12" t="s">
        <v>117</v>
      </c>
      <c r="AS12" t="s">
        <v>120</v>
      </c>
      <c r="AT12" t="s">
        <v>255</v>
      </c>
      <c r="AU12" t="s">
        <v>282</v>
      </c>
      <c r="AV12" t="s">
        <v>48</v>
      </c>
      <c r="AW12">
        <v>2</v>
      </c>
      <c r="BB12">
        <v>0.83190139215785419</v>
      </c>
      <c r="BC12" t="s">
        <v>67</v>
      </c>
      <c r="BF12" t="s">
        <v>117</v>
      </c>
      <c r="BG12" t="s">
        <v>120</v>
      </c>
      <c r="BH12" t="s">
        <v>282</v>
      </c>
      <c r="BI12">
        <v>887</v>
      </c>
      <c r="BJ12">
        <v>2</v>
      </c>
      <c r="BK12" t="s">
        <v>255</v>
      </c>
      <c r="BL12" t="s">
        <v>275</v>
      </c>
      <c r="BM12">
        <v>0.83190139215785419</v>
      </c>
      <c r="BN12" t="s">
        <v>67</v>
      </c>
      <c r="BO12" t="s">
        <v>178</v>
      </c>
      <c r="BP12">
        <v>4192.6280000000006</v>
      </c>
      <c r="BQ12" t="s">
        <v>67</v>
      </c>
    </row>
    <row r="13" spans="1:69" ht="16.5">
      <c r="A13" s="59" t="str">
        <f t="shared" si="18"/>
        <v>강인여객</v>
      </c>
      <c r="B13" s="60" t="str">
        <f t="shared" si="1"/>
        <v>강정섭</v>
      </c>
      <c r="C13" s="61" t="str">
        <f t="shared" si="19"/>
        <v>D</v>
      </c>
      <c r="D13" s="62">
        <f t="shared" si="20"/>
        <v>0.80949219803991812</v>
      </c>
      <c r="E13" s="63">
        <f t="shared" si="21"/>
        <v>1614</v>
      </c>
      <c r="F13" s="64" t="str">
        <f t="shared" si="22"/>
        <v>103</v>
      </c>
      <c r="G13" s="65" t="str">
        <f t="shared" si="23"/>
        <v>70바5990</v>
      </c>
      <c r="H13" s="66">
        <f t="shared" si="24"/>
        <v>13</v>
      </c>
      <c r="I13" s="67">
        <f t="shared" si="25"/>
        <v>1690.845</v>
      </c>
      <c r="J13" s="68">
        <f t="shared" si="26"/>
        <v>3.1460067314627187E-2</v>
      </c>
      <c r="K13" s="68">
        <f t="shared" si="27"/>
        <v>0.37977883794325357</v>
      </c>
      <c r="L13" s="68">
        <f t="shared" si="28"/>
        <v>0.20226573103980552</v>
      </c>
      <c r="M13" s="69">
        <f t="shared" si="29"/>
        <v>18.803999999999998</v>
      </c>
      <c r="N13" s="70">
        <f t="shared" si="30"/>
        <v>0.29571013309913091</v>
      </c>
      <c r="O13" s="70">
        <f t="shared" si="31"/>
        <v>41.872554846836934</v>
      </c>
      <c r="P13" s="113">
        <f t="shared" si="32"/>
        <v>12</v>
      </c>
      <c r="Q13" s="114">
        <f t="shared" si="33"/>
        <v>5</v>
      </c>
      <c r="R13" s="114">
        <f t="shared" si="34"/>
        <v>708</v>
      </c>
      <c r="T13">
        <v>502</v>
      </c>
      <c r="U13">
        <v>1614</v>
      </c>
      <c r="V13" t="s">
        <v>284</v>
      </c>
      <c r="W13">
        <v>1690.845</v>
      </c>
      <c r="X13">
        <v>989.98800000000006</v>
      </c>
      <c r="Y13">
        <v>1.708</v>
      </c>
      <c r="Z13">
        <v>18.803999999999998</v>
      </c>
      <c r="AA13">
        <v>106.245259</v>
      </c>
      <c r="AB13">
        <v>3.3424830000000001</v>
      </c>
      <c r="AC13">
        <v>40.349701000000003</v>
      </c>
      <c r="AD13" s="1">
        <v>342</v>
      </c>
      <c r="AE13">
        <v>5</v>
      </c>
      <c r="AF13">
        <v>708</v>
      </c>
      <c r="AG13">
        <v>89</v>
      </c>
      <c r="AH13">
        <v>15.914545</v>
      </c>
      <c r="AI13">
        <v>1935.9</v>
      </c>
      <c r="AJ13">
        <v>52.7</v>
      </c>
      <c r="AK13">
        <v>12</v>
      </c>
      <c r="AL13">
        <v>7433</v>
      </c>
      <c r="AM13" t="s">
        <v>285</v>
      </c>
      <c r="AN13" t="s">
        <v>593</v>
      </c>
      <c r="AO13">
        <v>238.053</v>
      </c>
      <c r="AR13" t="s">
        <v>117</v>
      </c>
      <c r="AS13" t="s">
        <v>118</v>
      </c>
      <c r="AT13" t="s">
        <v>213</v>
      </c>
      <c r="AU13" t="s">
        <v>284</v>
      </c>
      <c r="AV13" t="s">
        <v>48</v>
      </c>
      <c r="AW13">
        <v>13</v>
      </c>
      <c r="BB13">
        <v>0.80949219803991812</v>
      </c>
      <c r="BC13" t="s">
        <v>67</v>
      </c>
      <c r="BF13" t="s">
        <v>117</v>
      </c>
      <c r="BG13" t="s">
        <v>118</v>
      </c>
      <c r="BH13" t="s">
        <v>284</v>
      </c>
      <c r="BI13">
        <v>1614</v>
      </c>
      <c r="BJ13">
        <v>13</v>
      </c>
      <c r="BK13" t="s">
        <v>213</v>
      </c>
      <c r="BL13" t="s">
        <v>202</v>
      </c>
      <c r="BM13">
        <v>0.80949219803991812</v>
      </c>
      <c r="BN13" t="s">
        <v>67</v>
      </c>
      <c r="BO13" t="s">
        <v>178</v>
      </c>
      <c r="BP13">
        <v>1690.845</v>
      </c>
      <c r="BQ13" t="s">
        <v>70</v>
      </c>
    </row>
    <row r="14" spans="1:69" ht="16.5">
      <c r="A14" s="42" t="str">
        <f t="shared" si="18"/>
        <v>강인여객</v>
      </c>
      <c r="B14" s="43" t="str">
        <f t="shared" si="1"/>
        <v>강태성</v>
      </c>
      <c r="C14" s="44" t="str">
        <f t="shared" si="19"/>
        <v>F</v>
      </c>
      <c r="D14" s="45">
        <f t="shared" si="20"/>
        <v>0.79781743360363711</v>
      </c>
      <c r="E14" s="46">
        <f t="shared" si="21"/>
        <v>21</v>
      </c>
      <c r="F14" s="47" t="str">
        <f t="shared" si="22"/>
        <v>103</v>
      </c>
      <c r="G14" s="48" t="str">
        <f t="shared" si="23"/>
        <v>70바5087</v>
      </c>
      <c r="H14" s="49">
        <f t="shared" si="24"/>
        <v>2</v>
      </c>
      <c r="I14" s="50">
        <f t="shared" si="25"/>
        <v>634.29499999999996</v>
      </c>
      <c r="J14" s="51">
        <f t="shared" si="26"/>
        <v>4.2831911866980481E-2</v>
      </c>
      <c r="K14" s="51">
        <f t="shared" si="27"/>
        <v>0.33499241482573633</v>
      </c>
      <c r="L14" s="51">
        <f t="shared" si="28"/>
        <v>0.21125816851780324</v>
      </c>
      <c r="M14" s="52">
        <f t="shared" si="29"/>
        <v>20.646000000000001</v>
      </c>
      <c r="N14" s="53">
        <f t="shared" si="30"/>
        <v>0.29511801031437446</v>
      </c>
      <c r="O14" s="53">
        <f t="shared" si="31"/>
        <v>8.1157452836452979</v>
      </c>
      <c r="P14" s="115">
        <f t="shared" si="32"/>
        <v>3</v>
      </c>
      <c r="Q14" s="116">
        <f t="shared" si="33"/>
        <v>2</v>
      </c>
      <c r="R14" s="116">
        <f t="shared" si="34"/>
        <v>55</v>
      </c>
      <c r="T14">
        <v>502</v>
      </c>
      <c r="U14">
        <v>21</v>
      </c>
      <c r="V14" t="s">
        <v>286</v>
      </c>
      <c r="W14">
        <v>677.69500000000005</v>
      </c>
      <c r="X14">
        <v>403.78399999999999</v>
      </c>
      <c r="Y14">
        <v>1.6779999999999999</v>
      </c>
      <c r="Z14">
        <v>20.646000000000001</v>
      </c>
      <c r="AA14">
        <v>37.834991000000002</v>
      </c>
      <c r="AB14">
        <v>1.6205449999999999</v>
      </c>
      <c r="AC14">
        <v>12.674435000000001</v>
      </c>
      <c r="AD14" s="1">
        <v>134</v>
      </c>
      <c r="AE14">
        <v>2</v>
      </c>
      <c r="AF14">
        <v>55</v>
      </c>
      <c r="AG14">
        <v>81</v>
      </c>
      <c r="AH14">
        <v>17.911857999999999</v>
      </c>
      <c r="AI14">
        <v>259.8</v>
      </c>
      <c r="AJ14">
        <v>0</v>
      </c>
      <c r="AK14">
        <v>3</v>
      </c>
      <c r="AL14">
        <v>1728</v>
      </c>
      <c r="AM14" t="s">
        <v>287</v>
      </c>
      <c r="AN14" t="s">
        <v>594</v>
      </c>
      <c r="AO14">
        <v>531.51599999999996</v>
      </c>
      <c r="AR14" t="s">
        <v>117</v>
      </c>
      <c r="AS14" t="s">
        <v>118</v>
      </c>
      <c r="AT14" t="s">
        <v>207</v>
      </c>
      <c r="AU14" t="s">
        <v>286</v>
      </c>
      <c r="AV14" t="s">
        <v>48</v>
      </c>
      <c r="AW14">
        <v>2</v>
      </c>
      <c r="BB14">
        <v>0.79781743360363711</v>
      </c>
      <c r="BC14" t="s">
        <v>70</v>
      </c>
      <c r="BF14" t="s">
        <v>117</v>
      </c>
      <c r="BG14" t="s">
        <v>118</v>
      </c>
      <c r="BH14" t="s">
        <v>286</v>
      </c>
      <c r="BI14">
        <v>21</v>
      </c>
      <c r="BJ14">
        <v>2</v>
      </c>
      <c r="BK14" t="s">
        <v>207</v>
      </c>
      <c r="BL14" t="s">
        <v>224</v>
      </c>
      <c r="BM14">
        <v>0.79781743360363711</v>
      </c>
      <c r="BN14" t="s">
        <v>70</v>
      </c>
      <c r="BO14" t="s">
        <v>183</v>
      </c>
      <c r="BP14">
        <v>634.29499999999996</v>
      </c>
      <c r="BQ14" t="s">
        <v>69</v>
      </c>
    </row>
    <row r="15" spans="1:69" ht="16.5">
      <c r="A15" s="59" t="str">
        <f t="shared" si="18"/>
        <v>강인여객</v>
      </c>
      <c r="B15" s="60" t="str">
        <f t="shared" si="1"/>
        <v>고호철</v>
      </c>
      <c r="C15" s="61" t="str">
        <f t="shared" si="19"/>
        <v>B</v>
      </c>
      <c r="D15" s="62">
        <f t="shared" si="20"/>
        <v>0.92334970537901351</v>
      </c>
      <c r="E15" s="63">
        <f t="shared" si="21"/>
        <v>667</v>
      </c>
      <c r="F15" s="64" t="str">
        <f t="shared" si="22"/>
        <v>급행91</v>
      </c>
      <c r="G15" s="65" t="str">
        <f t="shared" si="23"/>
        <v>72바1259</v>
      </c>
      <c r="H15" s="66">
        <f t="shared" si="24"/>
        <v>6</v>
      </c>
      <c r="I15" s="67">
        <f t="shared" si="25"/>
        <v>2602.0119999999997</v>
      </c>
      <c r="J15" s="68">
        <f t="shared" si="26"/>
        <v>7.8624816240909223E-3</v>
      </c>
      <c r="K15" s="68">
        <f t="shared" si="27"/>
        <v>0.34291083641710873</v>
      </c>
      <c r="L15" s="68">
        <f t="shared" si="28"/>
        <v>0.24788509814712617</v>
      </c>
      <c r="M15" s="69">
        <f t="shared" si="29"/>
        <v>19.114000000000001</v>
      </c>
      <c r="N15" s="70">
        <f t="shared" si="30"/>
        <v>0</v>
      </c>
      <c r="O15" s="70">
        <f t="shared" si="31"/>
        <v>30.207393355603276</v>
      </c>
      <c r="P15" s="113">
        <f t="shared" si="32"/>
        <v>20</v>
      </c>
      <c r="Q15" s="114">
        <f t="shared" si="33"/>
        <v>0</v>
      </c>
      <c r="R15" s="114">
        <f t="shared" si="34"/>
        <v>786</v>
      </c>
      <c r="T15">
        <v>502</v>
      </c>
      <c r="U15">
        <v>667</v>
      </c>
      <c r="V15" t="s">
        <v>288</v>
      </c>
      <c r="W15">
        <v>2602.0120000000002</v>
      </c>
      <c r="X15">
        <v>1109.529</v>
      </c>
      <c r="Y15">
        <v>2.3450000000000002</v>
      </c>
      <c r="Z15">
        <v>19.114000000000001</v>
      </c>
      <c r="AA15">
        <v>105.173028</v>
      </c>
      <c r="AB15">
        <v>0.82692100000000002</v>
      </c>
      <c r="AC15">
        <v>36.064971</v>
      </c>
      <c r="AD15" s="1">
        <v>645</v>
      </c>
      <c r="AE15">
        <v>0</v>
      </c>
      <c r="AF15">
        <v>786</v>
      </c>
      <c r="AG15">
        <v>91</v>
      </c>
      <c r="AH15">
        <v>24.740297000000002</v>
      </c>
      <c r="AI15">
        <v>14983.1</v>
      </c>
      <c r="AJ15">
        <v>1666.6</v>
      </c>
      <c r="AK15">
        <v>20</v>
      </c>
      <c r="AL15">
        <v>6755</v>
      </c>
      <c r="AM15" t="s">
        <v>289</v>
      </c>
      <c r="AN15" t="s">
        <v>595</v>
      </c>
      <c r="AO15">
        <v>761.16499999999996</v>
      </c>
      <c r="AR15" t="s">
        <v>117</v>
      </c>
      <c r="AS15" t="s">
        <v>121</v>
      </c>
      <c r="AT15" t="s">
        <v>270</v>
      </c>
      <c r="AU15" t="s">
        <v>288</v>
      </c>
      <c r="AV15" t="s">
        <v>48</v>
      </c>
      <c r="AW15">
        <v>6</v>
      </c>
      <c r="BB15">
        <v>0.92334970537901351</v>
      </c>
      <c r="BC15" t="s">
        <v>68</v>
      </c>
      <c r="BF15" t="s">
        <v>117</v>
      </c>
      <c r="BG15" t="s">
        <v>121</v>
      </c>
      <c r="BH15" t="s">
        <v>288</v>
      </c>
      <c r="BI15">
        <v>667</v>
      </c>
      <c r="BJ15">
        <v>6</v>
      </c>
      <c r="BK15" t="s">
        <v>270</v>
      </c>
      <c r="BL15" t="s">
        <v>271</v>
      </c>
      <c r="BM15">
        <v>0.92334970537901351</v>
      </c>
      <c r="BN15" t="s">
        <v>68</v>
      </c>
      <c r="BO15" t="s">
        <v>174</v>
      </c>
      <c r="BP15">
        <v>2602.0119999999997</v>
      </c>
      <c r="BQ15" t="s">
        <v>68</v>
      </c>
    </row>
    <row r="16" spans="1:69" ht="16.5">
      <c r="A16" s="42" t="str">
        <f t="shared" si="18"/>
        <v>강인여객</v>
      </c>
      <c r="B16" s="43" t="str">
        <f t="shared" si="1"/>
        <v>구도형</v>
      </c>
      <c r="C16" s="44" t="str">
        <f t="shared" si="19"/>
        <v>C</v>
      </c>
      <c r="D16" s="45">
        <f t="shared" si="20"/>
        <v>0.89285714285714279</v>
      </c>
      <c r="E16" s="46">
        <f t="shared" si="21"/>
        <v>2737</v>
      </c>
      <c r="F16" s="47" t="str">
        <f t="shared" si="22"/>
        <v>103</v>
      </c>
      <c r="G16" s="48" t="str">
        <f t="shared" si="23"/>
        <v>72바1299</v>
      </c>
      <c r="H16" s="49">
        <f t="shared" si="24"/>
        <v>1</v>
      </c>
      <c r="I16" s="50">
        <f t="shared" si="25"/>
        <v>2196.9929999999999</v>
      </c>
      <c r="J16" s="51">
        <f t="shared" si="26"/>
        <v>1.98202311040598E-2</v>
      </c>
      <c r="K16" s="51">
        <f t="shared" si="27"/>
        <v>0.40404476522338817</v>
      </c>
      <c r="L16" s="51">
        <f t="shared" si="28"/>
        <v>0.16067415781479505</v>
      </c>
      <c r="M16" s="52">
        <f t="shared" si="29"/>
        <v>16.93</v>
      </c>
      <c r="N16" s="53">
        <f t="shared" si="30"/>
        <v>4.5516758587760636E-2</v>
      </c>
      <c r="O16" s="53">
        <f t="shared" si="31"/>
        <v>60.400738645958363</v>
      </c>
      <c r="P16" s="115">
        <f t="shared" si="32"/>
        <v>16</v>
      </c>
      <c r="Q16" s="116">
        <f t="shared" si="33"/>
        <v>1</v>
      </c>
      <c r="R16" s="116">
        <f t="shared" si="34"/>
        <v>1327</v>
      </c>
      <c r="T16">
        <v>502</v>
      </c>
      <c r="U16">
        <v>2737</v>
      </c>
      <c r="V16" t="s">
        <v>290</v>
      </c>
      <c r="W16">
        <v>2196.9929999999999</v>
      </c>
      <c r="X16">
        <v>1171.884</v>
      </c>
      <c r="Y16">
        <v>1.875</v>
      </c>
      <c r="Z16">
        <v>16.93</v>
      </c>
      <c r="AA16">
        <v>140.25941399999999</v>
      </c>
      <c r="AB16">
        <v>2.7799740000000002</v>
      </c>
      <c r="AC16">
        <v>56.671081999999998</v>
      </c>
      <c r="AD16" s="1">
        <v>353</v>
      </c>
      <c r="AE16">
        <v>1</v>
      </c>
      <c r="AF16">
        <v>1327</v>
      </c>
      <c r="AG16">
        <v>81</v>
      </c>
      <c r="AH16">
        <v>15.663781999999999</v>
      </c>
      <c r="AI16">
        <v>1065.4000000000001</v>
      </c>
      <c r="AJ16">
        <v>0</v>
      </c>
      <c r="AK16">
        <v>16</v>
      </c>
      <c r="AL16">
        <v>8222</v>
      </c>
      <c r="AM16" t="s">
        <v>291</v>
      </c>
      <c r="AN16" t="s">
        <v>596</v>
      </c>
      <c r="AO16">
        <v>2196.9929999999999</v>
      </c>
      <c r="AR16" t="s">
        <v>117</v>
      </c>
      <c r="AS16" t="s">
        <v>118</v>
      </c>
      <c r="AT16" t="s">
        <v>220</v>
      </c>
      <c r="AU16" t="s">
        <v>290</v>
      </c>
      <c r="AV16" t="s">
        <v>48</v>
      </c>
      <c r="AW16">
        <v>1</v>
      </c>
      <c r="BB16">
        <v>0.89285714285714279</v>
      </c>
      <c r="BC16" t="s">
        <v>69</v>
      </c>
      <c r="BF16" t="s">
        <v>117</v>
      </c>
      <c r="BG16" t="s">
        <v>118</v>
      </c>
      <c r="BH16" t="s">
        <v>290</v>
      </c>
      <c r="BI16">
        <v>2737</v>
      </c>
      <c r="BJ16">
        <v>1</v>
      </c>
      <c r="BK16" t="s">
        <v>220</v>
      </c>
      <c r="BL16" t="s">
        <v>173</v>
      </c>
      <c r="BM16">
        <v>0.89285714285714279</v>
      </c>
      <c r="BN16" t="s">
        <v>69</v>
      </c>
      <c r="BO16" t="s">
        <v>176</v>
      </c>
      <c r="BP16">
        <v>2196.9929999999999</v>
      </c>
      <c r="BQ16" t="s">
        <v>68</v>
      </c>
    </row>
    <row r="17" spans="1:69" ht="16.5">
      <c r="A17" s="59" t="str">
        <f t="shared" si="18"/>
        <v>강인여객</v>
      </c>
      <c r="B17" s="60" t="str">
        <f t="shared" si="1"/>
        <v>구동욱</v>
      </c>
      <c r="C17" s="61" t="str">
        <f t="shared" si="19"/>
        <v>B</v>
      </c>
      <c r="D17" s="62">
        <f t="shared" si="20"/>
        <v>0.91696385955146154</v>
      </c>
      <c r="E17" s="63">
        <f t="shared" si="21"/>
        <v>8237</v>
      </c>
      <c r="F17" s="64" t="str">
        <f t="shared" si="22"/>
        <v>103-1</v>
      </c>
      <c r="G17" s="65" t="str">
        <f t="shared" si="23"/>
        <v>70바5923</v>
      </c>
      <c r="H17" s="66">
        <f t="shared" si="24"/>
        <v>14</v>
      </c>
      <c r="I17" s="67">
        <f t="shared" si="25"/>
        <v>2209.4330000000004</v>
      </c>
      <c r="J17" s="68">
        <f t="shared" si="26"/>
        <v>3.2091122501271496E-2</v>
      </c>
      <c r="K17" s="68">
        <f t="shared" si="27"/>
        <v>0.34993075889930669</v>
      </c>
      <c r="L17" s="68">
        <f t="shared" si="28"/>
        <v>0.13351841852638208</v>
      </c>
      <c r="M17" s="69">
        <f t="shared" si="29"/>
        <v>15.571999999999999</v>
      </c>
      <c r="N17" s="70">
        <f t="shared" si="30"/>
        <v>0</v>
      </c>
      <c r="O17" s="70">
        <f t="shared" si="31"/>
        <v>8.5994913627161367</v>
      </c>
      <c r="P17" s="113">
        <f t="shared" si="32"/>
        <v>21</v>
      </c>
      <c r="Q17" s="114">
        <f t="shared" si="33"/>
        <v>0</v>
      </c>
      <c r="R17" s="114">
        <f t="shared" si="34"/>
        <v>190</v>
      </c>
      <c r="T17">
        <v>502</v>
      </c>
      <c r="U17">
        <v>8237</v>
      </c>
      <c r="V17" t="s">
        <v>527</v>
      </c>
      <c r="W17">
        <v>2209.433</v>
      </c>
      <c r="X17">
        <v>1162.625</v>
      </c>
      <c r="Y17">
        <v>1.9</v>
      </c>
      <c r="Z17">
        <v>15.571999999999999</v>
      </c>
      <c r="AA17">
        <v>135.723579</v>
      </c>
      <c r="AB17">
        <v>4.3555219999999997</v>
      </c>
      <c r="AC17">
        <v>47.493855000000003</v>
      </c>
      <c r="AD17" s="1">
        <v>295</v>
      </c>
      <c r="AE17">
        <v>0</v>
      </c>
      <c r="AF17">
        <v>190</v>
      </c>
      <c r="AG17">
        <v>89</v>
      </c>
      <c r="AH17">
        <v>16.278917</v>
      </c>
      <c r="AI17">
        <v>1272.4000000000001</v>
      </c>
      <c r="AJ17">
        <v>14.4</v>
      </c>
      <c r="AK17">
        <v>21</v>
      </c>
      <c r="AL17">
        <v>8078</v>
      </c>
      <c r="AM17" t="s">
        <v>528</v>
      </c>
      <c r="AN17" t="s">
        <v>597</v>
      </c>
      <c r="AO17">
        <v>301.57</v>
      </c>
      <c r="AR17" t="s">
        <v>117</v>
      </c>
      <c r="AS17" t="s">
        <v>119</v>
      </c>
      <c r="AT17" t="s">
        <v>227</v>
      </c>
      <c r="AU17" t="s">
        <v>527</v>
      </c>
      <c r="AV17" t="s">
        <v>48</v>
      </c>
      <c r="AW17">
        <v>14</v>
      </c>
      <c r="BB17">
        <v>0.91696385955146154</v>
      </c>
      <c r="BC17" t="s">
        <v>68</v>
      </c>
      <c r="BF17" t="s">
        <v>117</v>
      </c>
      <c r="BG17" t="s">
        <v>119</v>
      </c>
      <c r="BH17" t="s">
        <v>527</v>
      </c>
      <c r="BI17">
        <v>8237</v>
      </c>
      <c r="BJ17">
        <v>14</v>
      </c>
      <c r="BK17" t="s">
        <v>227</v>
      </c>
      <c r="BL17" t="s">
        <v>238</v>
      </c>
      <c r="BM17">
        <v>0.91696385955146154</v>
      </c>
      <c r="BN17" t="s">
        <v>68</v>
      </c>
      <c r="BO17" t="s">
        <v>174</v>
      </c>
      <c r="BP17">
        <v>2209.4330000000004</v>
      </c>
      <c r="BQ17" t="s">
        <v>71</v>
      </c>
    </row>
    <row r="18" spans="1:69" ht="16.5">
      <c r="A18" s="42" t="str">
        <f t="shared" si="18"/>
        <v>강인여객</v>
      </c>
      <c r="B18" s="43" t="str">
        <f t="shared" si="1"/>
        <v>권영근</v>
      </c>
      <c r="C18" s="44" t="str">
        <f t="shared" si="19"/>
        <v>B</v>
      </c>
      <c r="D18" s="45">
        <f t="shared" si="20"/>
        <v>0.91637671462119308</v>
      </c>
      <c r="E18" s="46">
        <f t="shared" si="21"/>
        <v>4155</v>
      </c>
      <c r="F18" s="47" t="str">
        <f t="shared" si="22"/>
        <v>103</v>
      </c>
      <c r="G18" s="48" t="str">
        <f t="shared" si="23"/>
        <v>70바5025</v>
      </c>
      <c r="H18" s="49">
        <f t="shared" si="24"/>
        <v>4</v>
      </c>
      <c r="I18" s="50">
        <f t="shared" si="25"/>
        <v>2168.2130000000002</v>
      </c>
      <c r="J18" s="51">
        <f t="shared" si="26"/>
        <v>4.7309337504391112E-2</v>
      </c>
      <c r="K18" s="51">
        <f t="shared" si="27"/>
        <v>0.35655856714329243</v>
      </c>
      <c r="L18" s="51">
        <f t="shared" si="28"/>
        <v>0.1383627900026427</v>
      </c>
      <c r="M18" s="52">
        <f t="shared" si="29"/>
        <v>17.262</v>
      </c>
      <c r="N18" s="53">
        <f t="shared" si="30"/>
        <v>0.1383627900026427</v>
      </c>
      <c r="O18" s="53">
        <f t="shared" si="31"/>
        <v>29.471274270562898</v>
      </c>
      <c r="P18" s="115">
        <f t="shared" si="32"/>
        <v>19</v>
      </c>
      <c r="Q18" s="116">
        <f t="shared" si="33"/>
        <v>3</v>
      </c>
      <c r="R18" s="116">
        <f t="shared" si="34"/>
        <v>639</v>
      </c>
      <c r="T18">
        <v>502</v>
      </c>
      <c r="U18">
        <v>4155</v>
      </c>
      <c r="V18" t="s">
        <v>292</v>
      </c>
      <c r="W18">
        <v>2168.2130000000002</v>
      </c>
      <c r="X18">
        <v>1178.394</v>
      </c>
      <c r="Y18">
        <v>1.84</v>
      </c>
      <c r="Z18">
        <v>17.262</v>
      </c>
      <c r="AA18">
        <v>134.239969</v>
      </c>
      <c r="AB18">
        <v>6.3508040000000001</v>
      </c>
      <c r="AC18">
        <v>47.864410999999997</v>
      </c>
      <c r="AD18" s="1">
        <v>300</v>
      </c>
      <c r="AE18">
        <v>3</v>
      </c>
      <c r="AF18">
        <v>639</v>
      </c>
      <c r="AG18">
        <v>90</v>
      </c>
      <c r="AH18">
        <v>16.151769000000002</v>
      </c>
      <c r="AI18">
        <v>1325.1</v>
      </c>
      <c r="AJ18">
        <v>35.799999999999997</v>
      </c>
      <c r="AK18">
        <v>19</v>
      </c>
      <c r="AL18">
        <v>11103</v>
      </c>
      <c r="AM18" t="s">
        <v>293</v>
      </c>
      <c r="AN18" t="s">
        <v>598</v>
      </c>
      <c r="AO18">
        <v>1863.559</v>
      </c>
      <c r="AR18" t="s">
        <v>117</v>
      </c>
      <c r="AS18" t="s">
        <v>118</v>
      </c>
      <c r="AT18" t="s">
        <v>195</v>
      </c>
      <c r="AU18" t="s">
        <v>292</v>
      </c>
      <c r="AV18" t="s">
        <v>48</v>
      </c>
      <c r="AW18">
        <v>4</v>
      </c>
      <c r="BB18">
        <v>0.91637671462119308</v>
      </c>
      <c r="BC18" t="s">
        <v>68</v>
      </c>
      <c r="BF18" t="s">
        <v>117</v>
      </c>
      <c r="BG18" t="s">
        <v>118</v>
      </c>
      <c r="BH18" t="s">
        <v>292</v>
      </c>
      <c r="BI18">
        <v>4155</v>
      </c>
      <c r="BJ18">
        <v>4</v>
      </c>
      <c r="BK18" t="s">
        <v>195</v>
      </c>
      <c r="BL18" t="s">
        <v>555</v>
      </c>
      <c r="BM18">
        <v>0.91637671462119308</v>
      </c>
      <c r="BN18" t="s">
        <v>68</v>
      </c>
      <c r="BO18" t="s">
        <v>174</v>
      </c>
      <c r="BP18">
        <v>2168.2130000000002</v>
      </c>
      <c r="BQ18" t="s">
        <v>68</v>
      </c>
    </row>
    <row r="19" spans="1:69" ht="16.5">
      <c r="A19" s="59" t="str">
        <f t="shared" si="18"/>
        <v>강인여객</v>
      </c>
      <c r="B19" s="60" t="str">
        <f t="shared" si="1"/>
        <v>권용국</v>
      </c>
      <c r="C19" s="61" t="str">
        <f t="shared" si="19"/>
        <v>F</v>
      </c>
      <c r="D19" s="62">
        <f t="shared" si="20"/>
        <v>0.79786993430217634</v>
      </c>
      <c r="E19" s="63">
        <f t="shared" si="21"/>
        <v>47</v>
      </c>
      <c r="F19" s="64" t="str">
        <f t="shared" si="22"/>
        <v>103</v>
      </c>
      <c r="G19" s="65" t="str">
        <f t="shared" si="23"/>
        <v>70바5064</v>
      </c>
      <c r="H19" s="66">
        <f t="shared" si="24"/>
        <v>2</v>
      </c>
      <c r="I19" s="67">
        <f t="shared" si="25"/>
        <v>1346.4169999999999</v>
      </c>
      <c r="J19" s="68">
        <f t="shared" si="26"/>
        <v>2.3556961461230545E-2</v>
      </c>
      <c r="K19" s="68">
        <f t="shared" si="27"/>
        <v>0.38981118541273779</v>
      </c>
      <c r="L19" s="68">
        <f t="shared" si="28"/>
        <v>0.24360952067598673</v>
      </c>
      <c r="M19" s="69">
        <f t="shared" si="29"/>
        <v>20.873000000000001</v>
      </c>
      <c r="N19" s="70">
        <f t="shared" si="30"/>
        <v>0.35989139917138602</v>
      </c>
      <c r="O19" s="70">
        <f t="shared" si="31"/>
        <v>38.796292830675412</v>
      </c>
      <c r="P19" s="113">
        <f t="shared" si="32"/>
        <v>29</v>
      </c>
      <c r="Q19" s="114">
        <f t="shared" si="33"/>
        <v>5</v>
      </c>
      <c r="R19" s="114">
        <f t="shared" si="34"/>
        <v>539</v>
      </c>
      <c r="T19">
        <v>502</v>
      </c>
      <c r="U19">
        <v>47</v>
      </c>
      <c r="V19" t="s">
        <v>529</v>
      </c>
      <c r="W19">
        <v>1389.308</v>
      </c>
      <c r="X19">
        <v>830.096</v>
      </c>
      <c r="Y19">
        <v>1.6739999999999999</v>
      </c>
      <c r="Z19">
        <v>20.873000000000001</v>
      </c>
      <c r="AA19">
        <v>83.567483999999993</v>
      </c>
      <c r="AB19">
        <v>1.968596</v>
      </c>
      <c r="AC19">
        <v>32.575539999999997</v>
      </c>
      <c r="AD19" s="1">
        <v>328</v>
      </c>
      <c r="AE19">
        <v>5</v>
      </c>
      <c r="AF19">
        <v>539</v>
      </c>
      <c r="AG19">
        <v>81</v>
      </c>
      <c r="AH19">
        <v>16.624981999999999</v>
      </c>
      <c r="AI19">
        <v>2678.1</v>
      </c>
      <c r="AJ19">
        <v>0</v>
      </c>
      <c r="AK19">
        <v>29</v>
      </c>
      <c r="AL19">
        <v>12614</v>
      </c>
      <c r="AM19" t="s">
        <v>530</v>
      </c>
      <c r="AN19" t="s">
        <v>599</v>
      </c>
      <c r="AO19">
        <v>1208.8789999999999</v>
      </c>
      <c r="AR19" t="s">
        <v>117</v>
      </c>
      <c r="AS19" t="s">
        <v>118</v>
      </c>
      <c r="AT19" t="s">
        <v>199</v>
      </c>
      <c r="AU19" t="s">
        <v>529</v>
      </c>
      <c r="AV19" t="s">
        <v>48</v>
      </c>
      <c r="AW19">
        <v>2</v>
      </c>
      <c r="BB19">
        <v>0.79786993430217634</v>
      </c>
      <c r="BC19" t="s">
        <v>70</v>
      </c>
      <c r="BF19" t="s">
        <v>117</v>
      </c>
      <c r="BG19" t="s">
        <v>118</v>
      </c>
      <c r="BH19" t="s">
        <v>529</v>
      </c>
      <c r="BI19">
        <v>47</v>
      </c>
      <c r="BJ19">
        <v>2</v>
      </c>
      <c r="BK19" t="s">
        <v>199</v>
      </c>
      <c r="BL19" t="s">
        <v>219</v>
      </c>
      <c r="BM19">
        <v>0.79786993430217634</v>
      </c>
      <c r="BN19" t="s">
        <v>70</v>
      </c>
      <c r="BO19" t="s">
        <v>183</v>
      </c>
      <c r="BP19">
        <v>1346.4169999999999</v>
      </c>
      <c r="BQ19" t="s">
        <v>69</v>
      </c>
    </row>
    <row r="20" spans="1:69" ht="16.5">
      <c r="A20" s="42" t="str">
        <f t="shared" si="18"/>
        <v>강인여객</v>
      </c>
      <c r="B20" s="43" t="str">
        <f t="shared" si="1"/>
        <v>김경석</v>
      </c>
      <c r="C20" s="44" t="str">
        <f t="shared" si="19"/>
        <v>F</v>
      </c>
      <c r="D20" s="45">
        <f t="shared" si="20"/>
        <v>0.74772727272727268</v>
      </c>
      <c r="E20" s="46">
        <f t="shared" si="21"/>
        <v>5366</v>
      </c>
      <c r="F20" s="47" t="str">
        <f t="shared" si="22"/>
        <v>103-1</v>
      </c>
      <c r="G20" s="48" t="str">
        <f t="shared" si="23"/>
        <v>70바5935</v>
      </c>
      <c r="H20" s="49">
        <f t="shared" si="24"/>
        <v>1</v>
      </c>
      <c r="I20" s="50">
        <f t="shared" si="25"/>
        <v>695.85900000000004</v>
      </c>
      <c r="J20" s="51">
        <f t="shared" si="26"/>
        <v>6.582122093382306E-2</v>
      </c>
      <c r="K20" s="51">
        <f t="shared" si="27"/>
        <v>0.37273535145895192</v>
      </c>
      <c r="L20" s="51">
        <f t="shared" si="28"/>
        <v>0.24573943859316325</v>
      </c>
      <c r="M20" s="52">
        <f t="shared" si="29"/>
        <v>23.492999999999999</v>
      </c>
      <c r="N20" s="53">
        <f t="shared" si="30"/>
        <v>0</v>
      </c>
      <c r="O20" s="53">
        <f t="shared" si="31"/>
        <v>19.180853368585623</v>
      </c>
      <c r="P20" s="115">
        <f t="shared" si="32"/>
        <v>7</v>
      </c>
      <c r="Q20" s="116">
        <f t="shared" si="33"/>
        <v>0</v>
      </c>
      <c r="R20" s="116">
        <f t="shared" si="34"/>
        <v>139</v>
      </c>
      <c r="T20">
        <v>502</v>
      </c>
      <c r="U20">
        <v>5366</v>
      </c>
      <c r="V20" t="s">
        <v>294</v>
      </c>
      <c r="W20">
        <v>724.68100000000004</v>
      </c>
      <c r="X20">
        <v>441.29300000000001</v>
      </c>
      <c r="Y20">
        <v>1.6419999999999999</v>
      </c>
      <c r="Z20">
        <v>23.492999999999999</v>
      </c>
      <c r="AA20">
        <v>42.505547</v>
      </c>
      <c r="AB20">
        <v>2.7977669999999999</v>
      </c>
      <c r="AC20">
        <v>15.84332</v>
      </c>
      <c r="AD20" s="1">
        <v>171</v>
      </c>
      <c r="AE20">
        <v>0</v>
      </c>
      <c r="AF20">
        <v>139</v>
      </c>
      <c r="AG20">
        <v>90</v>
      </c>
      <c r="AH20">
        <v>17.049092000000002</v>
      </c>
      <c r="AI20">
        <v>1916.7</v>
      </c>
      <c r="AJ20">
        <v>345.3</v>
      </c>
      <c r="AK20">
        <v>7</v>
      </c>
      <c r="AL20">
        <v>2350</v>
      </c>
      <c r="AM20" t="s">
        <v>295</v>
      </c>
      <c r="AN20" t="s">
        <v>600</v>
      </c>
      <c r="AO20">
        <v>695.85900000000004</v>
      </c>
      <c r="AR20" t="s">
        <v>117</v>
      </c>
      <c r="AS20" t="s">
        <v>119</v>
      </c>
      <c r="AT20" t="s">
        <v>231</v>
      </c>
      <c r="AU20" t="s">
        <v>294</v>
      </c>
      <c r="AV20" t="s">
        <v>48</v>
      </c>
      <c r="AW20">
        <v>1</v>
      </c>
      <c r="BB20">
        <v>0.74772727272727268</v>
      </c>
      <c r="BC20" t="s">
        <v>70</v>
      </c>
      <c r="BF20" t="s">
        <v>117</v>
      </c>
      <c r="BG20" t="s">
        <v>119</v>
      </c>
      <c r="BH20" t="s">
        <v>294</v>
      </c>
      <c r="BI20">
        <v>5366</v>
      </c>
      <c r="BJ20">
        <v>1</v>
      </c>
      <c r="BK20" t="s">
        <v>231</v>
      </c>
      <c r="BL20" t="s">
        <v>173</v>
      </c>
      <c r="BM20">
        <v>0.74772727272727268</v>
      </c>
      <c r="BN20" t="s">
        <v>70</v>
      </c>
      <c r="BO20" t="s">
        <v>183</v>
      </c>
      <c r="BP20">
        <v>695.85900000000004</v>
      </c>
      <c r="BQ20" t="s">
        <v>69</v>
      </c>
    </row>
    <row r="21" spans="1:69" ht="16.5">
      <c r="A21" s="59" t="str">
        <f t="shared" si="18"/>
        <v>강인여객</v>
      </c>
      <c r="B21" s="60" t="str">
        <f t="shared" si="1"/>
        <v>김광수</v>
      </c>
      <c r="C21" s="61" t="str">
        <f t="shared" si="19"/>
        <v>A</v>
      </c>
      <c r="D21" s="62">
        <f t="shared" si="20"/>
        <v>0.95166291946080173</v>
      </c>
      <c r="E21" s="63">
        <f t="shared" si="21"/>
        <v>9389</v>
      </c>
      <c r="F21" s="64" t="str">
        <f t="shared" si="22"/>
        <v>급행91</v>
      </c>
      <c r="G21" s="65" t="str">
        <f t="shared" si="23"/>
        <v>70바6017</v>
      </c>
      <c r="H21" s="66">
        <f t="shared" si="24"/>
        <v>2</v>
      </c>
      <c r="I21" s="67">
        <f t="shared" si="25"/>
        <v>3806.1179999999999</v>
      </c>
      <c r="J21" s="68">
        <f t="shared" si="26"/>
        <v>1.7676106320872676E-2</v>
      </c>
      <c r="K21" s="68">
        <f t="shared" si="27"/>
        <v>0.30478009792810468</v>
      </c>
      <c r="L21" s="68">
        <f t="shared" si="28"/>
        <v>0.25537831459770821</v>
      </c>
      <c r="M21" s="69">
        <f t="shared" si="29"/>
        <v>15.64</v>
      </c>
      <c r="N21" s="70">
        <f t="shared" si="30"/>
        <v>5.2408086043595668E-2</v>
      </c>
      <c r="O21" s="70">
        <f t="shared" si="31"/>
        <v>8.4901099390624974</v>
      </c>
      <c r="P21" s="113">
        <f t="shared" si="32"/>
        <v>4</v>
      </c>
      <c r="Q21" s="114">
        <f t="shared" si="33"/>
        <v>2</v>
      </c>
      <c r="R21" s="114">
        <f t="shared" si="34"/>
        <v>324</v>
      </c>
      <c r="T21">
        <v>502</v>
      </c>
      <c r="U21">
        <v>9389</v>
      </c>
      <c r="V21" t="s">
        <v>296</v>
      </c>
      <c r="W21">
        <v>3816.2049999999999</v>
      </c>
      <c r="X21">
        <v>1549.115</v>
      </c>
      <c r="Y21">
        <v>2.4630000000000001</v>
      </c>
      <c r="Z21">
        <v>15.64</v>
      </c>
      <c r="AA21">
        <v>145.86272299999999</v>
      </c>
      <c r="AB21">
        <v>2.5782850000000002</v>
      </c>
      <c r="AC21">
        <v>44.456054999999999</v>
      </c>
      <c r="AD21" s="1">
        <v>972</v>
      </c>
      <c r="AE21">
        <v>2</v>
      </c>
      <c r="AF21">
        <v>324</v>
      </c>
      <c r="AG21">
        <v>106</v>
      </c>
      <c r="AH21">
        <v>26.162990000000001</v>
      </c>
      <c r="AI21">
        <v>15234.1</v>
      </c>
      <c r="AJ21">
        <v>1792.6</v>
      </c>
      <c r="AK21">
        <v>4</v>
      </c>
      <c r="AL21">
        <v>371</v>
      </c>
      <c r="AM21" t="s">
        <v>297</v>
      </c>
      <c r="AN21" t="s">
        <v>601</v>
      </c>
      <c r="AO21">
        <v>3707.578</v>
      </c>
      <c r="AR21" t="s">
        <v>117</v>
      </c>
      <c r="AS21" t="s">
        <v>121</v>
      </c>
      <c r="AT21" t="s">
        <v>268</v>
      </c>
      <c r="AU21" t="s">
        <v>296</v>
      </c>
      <c r="AV21" t="s">
        <v>48</v>
      </c>
      <c r="AW21">
        <v>2</v>
      </c>
      <c r="BB21">
        <v>0.95166291946080173</v>
      </c>
      <c r="BC21" t="s">
        <v>66</v>
      </c>
      <c r="BF21" t="s">
        <v>117</v>
      </c>
      <c r="BG21" t="s">
        <v>121</v>
      </c>
      <c r="BH21" t="s">
        <v>296</v>
      </c>
      <c r="BI21">
        <v>9389</v>
      </c>
      <c r="BJ21">
        <v>2</v>
      </c>
      <c r="BK21" t="s">
        <v>268</v>
      </c>
      <c r="BL21" t="s">
        <v>575</v>
      </c>
      <c r="BM21">
        <v>0.95166291946080173</v>
      </c>
      <c r="BN21" t="s">
        <v>66</v>
      </c>
      <c r="BO21" t="s">
        <v>177</v>
      </c>
      <c r="BP21">
        <v>3806.1179999999999</v>
      </c>
      <c r="BQ21" t="s">
        <v>67</v>
      </c>
    </row>
    <row r="22" spans="1:69" ht="16.5">
      <c r="A22" s="42" t="str">
        <f t="shared" si="18"/>
        <v>강인여객</v>
      </c>
      <c r="B22" s="43" t="str">
        <f t="shared" si="1"/>
        <v>김광원</v>
      </c>
      <c r="C22" s="44" t="str">
        <f t="shared" si="19"/>
        <v>B</v>
      </c>
      <c r="D22" s="45">
        <f t="shared" si="20"/>
        <v>0.93047236472364236</v>
      </c>
      <c r="E22" s="46">
        <f t="shared" si="21"/>
        <v>2488</v>
      </c>
      <c r="F22" s="47" t="str">
        <f t="shared" si="22"/>
        <v>103-1</v>
      </c>
      <c r="G22" s="48" t="str">
        <f t="shared" si="23"/>
        <v>70바6037</v>
      </c>
      <c r="H22" s="49">
        <f t="shared" si="24"/>
        <v>2</v>
      </c>
      <c r="I22" s="50">
        <f t="shared" si="25"/>
        <v>1974.9050000000002</v>
      </c>
      <c r="J22" s="51">
        <f t="shared" si="26"/>
        <v>8.4332687360569297E-3</v>
      </c>
      <c r="K22" s="51">
        <f t="shared" si="27"/>
        <v>0.36222302612759183</v>
      </c>
      <c r="L22" s="51">
        <f t="shared" si="28"/>
        <v>6.8864071942701041E-2</v>
      </c>
      <c r="M22" s="52">
        <f t="shared" si="29"/>
        <v>13.914</v>
      </c>
      <c r="N22" s="53">
        <f t="shared" si="30"/>
        <v>0</v>
      </c>
      <c r="O22" s="53">
        <f t="shared" si="31"/>
        <v>10.886599608588767</v>
      </c>
      <c r="P22" s="115">
        <f t="shared" si="32"/>
        <v>11</v>
      </c>
      <c r="Q22" s="116">
        <f t="shared" si="33"/>
        <v>0</v>
      </c>
      <c r="R22" s="116">
        <f t="shared" si="34"/>
        <v>215</v>
      </c>
      <c r="T22">
        <v>502</v>
      </c>
      <c r="U22">
        <v>2488</v>
      </c>
      <c r="V22" t="s">
        <v>298</v>
      </c>
      <c r="W22">
        <v>1974.905</v>
      </c>
      <c r="X22">
        <v>964.94799999999998</v>
      </c>
      <c r="Y22">
        <v>2.0470000000000002</v>
      </c>
      <c r="Z22">
        <v>13.914</v>
      </c>
      <c r="AA22">
        <v>114.720523</v>
      </c>
      <c r="AB22">
        <v>0.96746900000000002</v>
      </c>
      <c r="AC22">
        <v>41.554414999999999</v>
      </c>
      <c r="AD22" s="1">
        <v>136</v>
      </c>
      <c r="AE22">
        <v>0</v>
      </c>
      <c r="AF22">
        <v>215</v>
      </c>
      <c r="AG22">
        <v>86</v>
      </c>
      <c r="AH22">
        <v>17.214922999999999</v>
      </c>
      <c r="AI22">
        <v>1997.2</v>
      </c>
      <c r="AJ22">
        <v>39.1</v>
      </c>
      <c r="AK22">
        <v>11</v>
      </c>
      <c r="AL22">
        <v>7178</v>
      </c>
      <c r="AM22" t="s">
        <v>299</v>
      </c>
      <c r="AN22" t="s">
        <v>602</v>
      </c>
      <c r="AO22">
        <v>1862.6310000000001</v>
      </c>
      <c r="AR22" t="s">
        <v>117</v>
      </c>
      <c r="AS22" t="s">
        <v>119</v>
      </c>
      <c r="AT22" t="s">
        <v>243</v>
      </c>
      <c r="AU22" t="s">
        <v>298</v>
      </c>
      <c r="AV22" t="s">
        <v>48</v>
      </c>
      <c r="AW22">
        <v>2</v>
      </c>
      <c r="BB22">
        <v>0.93047236472364236</v>
      </c>
      <c r="BC22" t="s">
        <v>68</v>
      </c>
      <c r="BF22" t="s">
        <v>117</v>
      </c>
      <c r="BG22" t="s">
        <v>119</v>
      </c>
      <c r="BH22" t="s">
        <v>298</v>
      </c>
      <c r="BI22">
        <v>2488</v>
      </c>
      <c r="BJ22">
        <v>2</v>
      </c>
      <c r="BK22" t="s">
        <v>243</v>
      </c>
      <c r="BL22" t="s">
        <v>231</v>
      </c>
      <c r="BM22">
        <v>0.93047236472364236</v>
      </c>
      <c r="BN22" t="s">
        <v>68</v>
      </c>
      <c r="BO22" t="s">
        <v>174</v>
      </c>
      <c r="BP22">
        <v>1974.9050000000002</v>
      </c>
      <c r="BQ22" t="s">
        <v>68</v>
      </c>
    </row>
    <row r="23" spans="1:69" ht="16.5">
      <c r="A23" s="59" t="str">
        <f t="shared" si="18"/>
        <v>강인여객</v>
      </c>
      <c r="B23" s="60" t="str">
        <f t="shared" si="1"/>
        <v>김기영</v>
      </c>
      <c r="C23" s="61" t="str">
        <f t="shared" si="19"/>
        <v>D</v>
      </c>
      <c r="D23" s="62">
        <f t="shared" si="20"/>
        <v>0.83716495394670865</v>
      </c>
      <c r="E23" s="63">
        <f t="shared" si="21"/>
        <v>1046</v>
      </c>
      <c r="F23" s="64" t="str">
        <f t="shared" si="22"/>
        <v>103</v>
      </c>
      <c r="G23" s="65" t="str">
        <f t="shared" si="23"/>
        <v>70바5067</v>
      </c>
      <c r="H23" s="66">
        <f t="shared" si="24"/>
        <v>2</v>
      </c>
      <c r="I23" s="67">
        <f t="shared" si="25"/>
        <v>1640.8319999999999</v>
      </c>
      <c r="J23" s="68">
        <f t="shared" si="26"/>
        <v>8.6612947597351636E-3</v>
      </c>
      <c r="K23" s="68">
        <f t="shared" si="27"/>
        <v>0.36227988664824173</v>
      </c>
      <c r="L23" s="68">
        <f t="shared" si="28"/>
        <v>0.1127476792261487</v>
      </c>
      <c r="M23" s="69">
        <f t="shared" si="29"/>
        <v>18.672999999999998</v>
      </c>
      <c r="N23" s="70">
        <f t="shared" si="30"/>
        <v>0.24377876589437553</v>
      </c>
      <c r="O23" s="70">
        <f t="shared" si="31"/>
        <v>17.369237069974258</v>
      </c>
      <c r="P23" s="113">
        <f t="shared" si="32"/>
        <v>3</v>
      </c>
      <c r="Q23" s="114">
        <f t="shared" si="33"/>
        <v>4</v>
      </c>
      <c r="R23" s="114">
        <f t="shared" si="34"/>
        <v>285</v>
      </c>
      <c r="T23">
        <v>502</v>
      </c>
      <c r="U23">
        <v>1046</v>
      </c>
      <c r="V23" t="s">
        <v>300</v>
      </c>
      <c r="W23">
        <v>1640.8320000000001</v>
      </c>
      <c r="X23">
        <v>933.53399999999999</v>
      </c>
      <c r="Y23">
        <v>1.758</v>
      </c>
      <c r="Z23">
        <v>18.672999999999998</v>
      </c>
      <c r="AA23">
        <v>95.120536000000001</v>
      </c>
      <c r="AB23">
        <v>0.82386700000000002</v>
      </c>
      <c r="AC23">
        <v>34.460256999999999</v>
      </c>
      <c r="AD23" s="1">
        <v>185</v>
      </c>
      <c r="AE23">
        <v>4</v>
      </c>
      <c r="AF23">
        <v>285</v>
      </c>
      <c r="AG23">
        <v>90</v>
      </c>
      <c r="AH23">
        <v>17.250028</v>
      </c>
      <c r="AI23">
        <v>887.1</v>
      </c>
      <c r="AJ23">
        <v>2</v>
      </c>
      <c r="AK23">
        <v>3</v>
      </c>
      <c r="AL23">
        <v>971</v>
      </c>
      <c r="AM23" t="s">
        <v>301</v>
      </c>
      <c r="AN23" t="s">
        <v>603</v>
      </c>
      <c r="AO23">
        <v>1502.827</v>
      </c>
      <c r="AR23" t="s">
        <v>117</v>
      </c>
      <c r="AS23" t="s">
        <v>118</v>
      </c>
      <c r="AT23" t="s">
        <v>202</v>
      </c>
      <c r="AU23" t="s">
        <v>300</v>
      </c>
      <c r="AV23" t="s">
        <v>48</v>
      </c>
      <c r="AW23">
        <v>2</v>
      </c>
      <c r="BB23">
        <v>0.83716495394670865</v>
      </c>
      <c r="BC23" t="s">
        <v>67</v>
      </c>
      <c r="BF23" t="s">
        <v>117</v>
      </c>
      <c r="BG23" t="s">
        <v>118</v>
      </c>
      <c r="BH23" t="s">
        <v>300</v>
      </c>
      <c r="BI23">
        <v>1046</v>
      </c>
      <c r="BJ23">
        <v>2</v>
      </c>
      <c r="BK23" t="s">
        <v>202</v>
      </c>
      <c r="BL23" t="s">
        <v>217</v>
      </c>
      <c r="BM23">
        <v>0.83716495394670865</v>
      </c>
      <c r="BN23" t="s">
        <v>67</v>
      </c>
      <c r="BO23" t="s">
        <v>178</v>
      </c>
      <c r="BP23">
        <v>1640.8319999999999</v>
      </c>
      <c r="BQ23" t="s">
        <v>71</v>
      </c>
    </row>
    <row r="24" spans="1:69" ht="16.5">
      <c r="A24" s="42" t="str">
        <f t="shared" si="18"/>
        <v>강인여객</v>
      </c>
      <c r="B24" s="43" t="str">
        <f t="shared" si="1"/>
        <v>김남원</v>
      </c>
      <c r="C24" s="44" t="str">
        <f t="shared" si="19"/>
        <v>D</v>
      </c>
      <c r="D24" s="45">
        <f t="shared" si="20"/>
        <v>0.81556182169828373</v>
      </c>
      <c r="E24" s="46">
        <f t="shared" si="21"/>
        <v>2278</v>
      </c>
      <c r="F24" s="47" t="str">
        <f t="shared" si="22"/>
        <v>223</v>
      </c>
      <c r="G24" s="48" t="str">
        <f t="shared" si="23"/>
        <v>72바1261</v>
      </c>
      <c r="H24" s="49">
        <f t="shared" si="24"/>
        <v>3</v>
      </c>
      <c r="I24" s="50">
        <f t="shared" si="25"/>
        <v>3825.6390000000001</v>
      </c>
      <c r="J24" s="51">
        <f t="shared" si="26"/>
        <v>7.8745223764292091E-3</v>
      </c>
      <c r="K24" s="51">
        <f t="shared" si="27"/>
        <v>0.32784517979885314</v>
      </c>
      <c r="L24" s="51">
        <f t="shared" si="28"/>
        <v>0.16859928498219512</v>
      </c>
      <c r="M24" s="52">
        <f t="shared" si="29"/>
        <v>17.841999999999999</v>
      </c>
      <c r="N24" s="53">
        <f t="shared" si="30"/>
        <v>0</v>
      </c>
      <c r="O24" s="53">
        <f t="shared" si="31"/>
        <v>38.843184105975496</v>
      </c>
      <c r="P24" s="115">
        <f t="shared" si="32"/>
        <v>45</v>
      </c>
      <c r="Q24" s="116">
        <f t="shared" si="33"/>
        <v>0</v>
      </c>
      <c r="R24" s="116">
        <f t="shared" si="34"/>
        <v>1486</v>
      </c>
      <c r="T24">
        <v>502</v>
      </c>
      <c r="U24">
        <v>2278</v>
      </c>
      <c r="V24" t="s">
        <v>302</v>
      </c>
      <c r="W24">
        <v>3825.6390000000001</v>
      </c>
      <c r="X24">
        <v>1876.934</v>
      </c>
      <c r="Y24">
        <v>2.0379999999999998</v>
      </c>
      <c r="Z24">
        <v>17.841999999999999</v>
      </c>
      <c r="AA24">
        <v>170.97748100000001</v>
      </c>
      <c r="AB24">
        <v>1.346366</v>
      </c>
      <c r="AC24">
        <v>56.054143000000003</v>
      </c>
      <c r="AD24" s="1">
        <v>645</v>
      </c>
      <c r="AE24">
        <v>0</v>
      </c>
      <c r="AF24">
        <v>1486</v>
      </c>
      <c r="AG24">
        <v>91</v>
      </c>
      <c r="AH24">
        <v>22.375104</v>
      </c>
      <c r="AI24">
        <v>24062.1</v>
      </c>
      <c r="AJ24">
        <v>9770.7999999999993</v>
      </c>
      <c r="AK24">
        <v>45</v>
      </c>
      <c r="AL24">
        <v>34114</v>
      </c>
      <c r="AM24" t="s">
        <v>303</v>
      </c>
      <c r="AN24" t="s">
        <v>604</v>
      </c>
      <c r="AO24">
        <v>3164.3040000000001</v>
      </c>
      <c r="AR24" t="s">
        <v>117</v>
      </c>
      <c r="AS24" t="s">
        <v>120</v>
      </c>
      <c r="AT24" t="s">
        <v>257</v>
      </c>
      <c r="AU24" t="s">
        <v>302</v>
      </c>
      <c r="AV24" t="s">
        <v>48</v>
      </c>
      <c r="AW24">
        <v>3</v>
      </c>
      <c r="BB24">
        <v>0.81556182169828373</v>
      </c>
      <c r="BC24" t="s">
        <v>67</v>
      </c>
      <c r="BF24" t="s">
        <v>117</v>
      </c>
      <c r="BG24" t="s">
        <v>120</v>
      </c>
      <c r="BH24" t="s">
        <v>302</v>
      </c>
      <c r="BI24">
        <v>2278</v>
      </c>
      <c r="BJ24">
        <v>3</v>
      </c>
      <c r="BK24" t="s">
        <v>257</v>
      </c>
      <c r="BL24" t="s">
        <v>264</v>
      </c>
      <c r="BM24">
        <v>0.81556182169828373</v>
      </c>
      <c r="BN24" t="s">
        <v>67</v>
      </c>
      <c r="BO24" t="s">
        <v>178</v>
      </c>
      <c r="BP24">
        <v>3825.6390000000001</v>
      </c>
      <c r="BQ24" t="s">
        <v>66</v>
      </c>
    </row>
    <row r="25" spans="1:69" ht="16.5">
      <c r="A25" s="59" t="str">
        <f t="shared" si="18"/>
        <v>강인여객</v>
      </c>
      <c r="B25" s="60" t="str">
        <f t="shared" si="1"/>
        <v>김민식</v>
      </c>
      <c r="C25" s="61" t="str">
        <f t="shared" si="19"/>
        <v>S</v>
      </c>
      <c r="D25" s="62">
        <f t="shared" si="20"/>
        <v>1.0325841078171276</v>
      </c>
      <c r="E25" s="63">
        <f t="shared" si="21"/>
        <v>3369</v>
      </c>
      <c r="F25" s="64" t="str">
        <f t="shared" si="22"/>
        <v>급행91</v>
      </c>
      <c r="G25" s="65" t="str">
        <f t="shared" si="23"/>
        <v>70바5981</v>
      </c>
      <c r="H25" s="66">
        <f t="shared" si="24"/>
        <v>5</v>
      </c>
      <c r="I25" s="67">
        <f t="shared" si="25"/>
        <v>2798.241</v>
      </c>
      <c r="J25" s="68">
        <f t="shared" si="26"/>
        <v>1.8796777365551888E-2</v>
      </c>
      <c r="K25" s="68">
        <f t="shared" si="27"/>
        <v>0.30571164626877068</v>
      </c>
      <c r="L25" s="68">
        <f t="shared" si="28"/>
        <v>8.5053431780893779E-2</v>
      </c>
      <c r="M25" s="69">
        <f t="shared" si="29"/>
        <v>18.489000000000001</v>
      </c>
      <c r="N25" s="70">
        <f t="shared" si="30"/>
        <v>0.17868368021196174</v>
      </c>
      <c r="O25" s="70">
        <f t="shared" si="31"/>
        <v>21.942355930028899</v>
      </c>
      <c r="P25" s="113">
        <f t="shared" si="32"/>
        <v>1</v>
      </c>
      <c r="Q25" s="114">
        <f t="shared" si="33"/>
        <v>5</v>
      </c>
      <c r="R25" s="114">
        <f t="shared" si="34"/>
        <v>614</v>
      </c>
      <c r="T25">
        <v>502</v>
      </c>
      <c r="U25">
        <v>3369</v>
      </c>
      <c r="V25" t="s">
        <v>304</v>
      </c>
      <c r="W25">
        <v>2798.241</v>
      </c>
      <c r="X25">
        <v>1065.6469999999999</v>
      </c>
      <c r="Y25">
        <v>2.6259999999999999</v>
      </c>
      <c r="Z25">
        <v>18.489000000000001</v>
      </c>
      <c r="AA25">
        <v>100.68023700000001</v>
      </c>
      <c r="AB25">
        <v>1.8924639999999999</v>
      </c>
      <c r="AC25">
        <v>30.779121</v>
      </c>
      <c r="AD25" s="1">
        <v>238</v>
      </c>
      <c r="AE25">
        <v>5</v>
      </c>
      <c r="AF25">
        <v>614</v>
      </c>
      <c r="AG25">
        <v>110</v>
      </c>
      <c r="AH25">
        <v>27.793348999999999</v>
      </c>
      <c r="AI25">
        <v>12925.6</v>
      </c>
      <c r="AJ25">
        <v>2462.8000000000002</v>
      </c>
      <c r="AK25">
        <v>1</v>
      </c>
      <c r="AL25">
        <v>11</v>
      </c>
      <c r="AM25" t="s">
        <v>305</v>
      </c>
      <c r="AN25" t="s">
        <v>605</v>
      </c>
      <c r="AO25">
        <v>800.89099999999996</v>
      </c>
      <c r="AR25" t="s">
        <v>117</v>
      </c>
      <c r="AS25" t="s">
        <v>121</v>
      </c>
      <c r="AT25" t="s">
        <v>265</v>
      </c>
      <c r="AU25" t="s">
        <v>304</v>
      </c>
      <c r="AV25" t="s">
        <v>48</v>
      </c>
      <c r="AW25">
        <v>5</v>
      </c>
      <c r="BB25">
        <v>1.0325841078171276</v>
      </c>
      <c r="BC25" t="s">
        <v>71</v>
      </c>
      <c r="BF25" t="s">
        <v>117</v>
      </c>
      <c r="BG25" t="s">
        <v>121</v>
      </c>
      <c r="BH25" t="s">
        <v>304</v>
      </c>
      <c r="BI25">
        <v>3369</v>
      </c>
      <c r="BJ25">
        <v>5</v>
      </c>
      <c r="BK25" t="s">
        <v>265</v>
      </c>
      <c r="BL25" t="s">
        <v>271</v>
      </c>
      <c r="BM25">
        <v>1.0325841078171276</v>
      </c>
      <c r="BN25" t="s">
        <v>71</v>
      </c>
      <c r="BO25" t="s">
        <v>175</v>
      </c>
      <c r="BP25">
        <v>2798.241</v>
      </c>
      <c r="BQ25" t="s">
        <v>69</v>
      </c>
    </row>
    <row r="26" spans="1:69" ht="16.5">
      <c r="A26" s="42" t="str">
        <f t="shared" si="18"/>
        <v>강인여객</v>
      </c>
      <c r="B26" s="43" t="str">
        <f t="shared" si="1"/>
        <v>김상용</v>
      </c>
      <c r="C26" s="44" t="str">
        <f t="shared" si="19"/>
        <v>B</v>
      </c>
      <c r="D26" s="45">
        <f t="shared" si="20"/>
        <v>0.90653679134803578</v>
      </c>
      <c r="E26" s="46">
        <f t="shared" si="21"/>
        <v>4096</v>
      </c>
      <c r="F26" s="47" t="str">
        <f t="shared" si="22"/>
        <v>급행91</v>
      </c>
      <c r="G26" s="48" t="str">
        <f t="shared" si="23"/>
        <v>72바1602</v>
      </c>
      <c r="H26" s="49">
        <f t="shared" si="24"/>
        <v>3</v>
      </c>
      <c r="I26" s="50">
        <f t="shared" si="25"/>
        <v>3434.1239999999998</v>
      </c>
      <c r="J26" s="51">
        <f t="shared" si="26"/>
        <v>1.1609824822709617E-2</v>
      </c>
      <c r="K26" s="51">
        <f t="shared" si="27"/>
        <v>0.31814146272369653</v>
      </c>
      <c r="L26" s="51">
        <f t="shared" si="28"/>
        <v>0.24460386404218371</v>
      </c>
      <c r="M26" s="52">
        <f t="shared" si="29"/>
        <v>17.783000000000001</v>
      </c>
      <c r="N26" s="53">
        <f t="shared" si="30"/>
        <v>0.34943409148883386</v>
      </c>
      <c r="O26" s="53">
        <f t="shared" si="31"/>
        <v>25.188374094820109</v>
      </c>
      <c r="P26" s="115">
        <f t="shared" si="32"/>
        <v>7</v>
      </c>
      <c r="Q26" s="116">
        <f t="shared" si="33"/>
        <v>12</v>
      </c>
      <c r="R26" s="116">
        <f t="shared" si="34"/>
        <v>865</v>
      </c>
      <c r="T26">
        <v>502</v>
      </c>
      <c r="U26">
        <v>4096</v>
      </c>
      <c r="V26" t="s">
        <v>306</v>
      </c>
      <c r="W26">
        <v>3434.1239999999998</v>
      </c>
      <c r="X26">
        <v>1471.278</v>
      </c>
      <c r="Y26">
        <v>2.3340000000000001</v>
      </c>
      <c r="Z26">
        <v>17.783000000000001</v>
      </c>
      <c r="AA26">
        <v>136.039951</v>
      </c>
      <c r="AB26">
        <v>1.5793999999999999</v>
      </c>
      <c r="AC26">
        <v>43.279949000000002</v>
      </c>
      <c r="AD26" s="1">
        <v>840</v>
      </c>
      <c r="AE26">
        <v>12</v>
      </c>
      <c r="AF26">
        <v>865</v>
      </c>
      <c r="AG26">
        <v>96</v>
      </c>
      <c r="AH26">
        <v>25.243496</v>
      </c>
      <c r="AI26">
        <v>13999.4</v>
      </c>
      <c r="AJ26">
        <v>947.4</v>
      </c>
      <c r="AK26">
        <v>7</v>
      </c>
      <c r="AL26">
        <v>1719</v>
      </c>
      <c r="AM26" t="s">
        <v>307</v>
      </c>
      <c r="AN26" t="s">
        <v>606</v>
      </c>
      <c r="AO26">
        <v>2834.66</v>
      </c>
      <c r="AR26" t="s">
        <v>117</v>
      </c>
      <c r="AS26" t="s">
        <v>121</v>
      </c>
      <c r="AT26" t="s">
        <v>271</v>
      </c>
      <c r="AU26" t="s">
        <v>306</v>
      </c>
      <c r="AV26" t="s">
        <v>48</v>
      </c>
      <c r="AW26">
        <v>3</v>
      </c>
      <c r="BB26">
        <v>0.90653679134803578</v>
      </c>
      <c r="BC26" t="s">
        <v>68</v>
      </c>
      <c r="BF26" t="s">
        <v>117</v>
      </c>
      <c r="BG26" t="s">
        <v>121</v>
      </c>
      <c r="BH26" t="s">
        <v>306</v>
      </c>
      <c r="BI26">
        <v>4096</v>
      </c>
      <c r="BJ26">
        <v>3</v>
      </c>
      <c r="BK26" t="s">
        <v>271</v>
      </c>
      <c r="BL26" t="s">
        <v>272</v>
      </c>
      <c r="BM26">
        <v>0.90653679134803578</v>
      </c>
      <c r="BN26" t="s">
        <v>68</v>
      </c>
      <c r="BO26" t="s">
        <v>174</v>
      </c>
      <c r="BP26">
        <v>3434.1239999999998</v>
      </c>
      <c r="BQ26" t="s">
        <v>71</v>
      </c>
    </row>
    <row r="27" spans="1:69" ht="16.5">
      <c r="A27" s="59" t="str">
        <f t="shared" si="18"/>
        <v>강인여객</v>
      </c>
      <c r="B27" s="60" t="str">
        <f t="shared" si="1"/>
        <v>김석중</v>
      </c>
      <c r="C27" s="61" t="str">
        <f t="shared" si="19"/>
        <v>S</v>
      </c>
      <c r="D27" s="62">
        <f t="shared" si="20"/>
        <v>1.0206922167694701</v>
      </c>
      <c r="E27" s="63">
        <f t="shared" si="21"/>
        <v>3662</v>
      </c>
      <c r="F27" s="64" t="str">
        <f t="shared" si="22"/>
        <v>103</v>
      </c>
      <c r="G27" s="65" t="str">
        <f t="shared" si="23"/>
        <v>70바6031</v>
      </c>
      <c r="H27" s="66">
        <f t="shared" si="24"/>
        <v>2</v>
      </c>
      <c r="I27" s="67">
        <f t="shared" si="25"/>
        <v>774.154</v>
      </c>
      <c r="J27" s="68">
        <f t="shared" si="26"/>
        <v>9.7297653049376112E-3</v>
      </c>
      <c r="K27" s="68">
        <f t="shared" si="27"/>
        <v>0.3729060984613391</v>
      </c>
      <c r="L27" s="68">
        <f t="shared" si="28"/>
        <v>0.12142286935157605</v>
      </c>
      <c r="M27" s="69">
        <f t="shared" si="29"/>
        <v>12.805999999999999</v>
      </c>
      <c r="N27" s="70">
        <f t="shared" si="30"/>
        <v>0</v>
      </c>
      <c r="O27" s="70">
        <f t="shared" si="31"/>
        <v>3.8751979580290228</v>
      </c>
      <c r="P27" s="113">
        <f t="shared" si="32"/>
        <v>3</v>
      </c>
      <c r="Q27" s="114">
        <f t="shared" si="33"/>
        <v>0</v>
      </c>
      <c r="R27" s="114">
        <f t="shared" si="34"/>
        <v>30</v>
      </c>
      <c r="T27">
        <v>502</v>
      </c>
      <c r="U27">
        <v>3662</v>
      </c>
      <c r="V27" t="s">
        <v>308</v>
      </c>
      <c r="W27">
        <v>774.154</v>
      </c>
      <c r="X27">
        <v>361.48899999999998</v>
      </c>
      <c r="Y27">
        <v>2.1419999999999999</v>
      </c>
      <c r="Z27">
        <v>12.805999999999999</v>
      </c>
      <c r="AA27">
        <v>49.503044000000003</v>
      </c>
      <c r="AB27">
        <v>0.481653</v>
      </c>
      <c r="AC27">
        <v>18.459987000000002</v>
      </c>
      <c r="AD27" s="1">
        <v>94</v>
      </c>
      <c r="AE27">
        <v>0</v>
      </c>
      <c r="AF27">
        <v>30</v>
      </c>
      <c r="AG27">
        <v>78</v>
      </c>
      <c r="AH27">
        <v>15.638513</v>
      </c>
      <c r="AI27">
        <v>69.400000000000006</v>
      </c>
      <c r="AJ27">
        <v>0</v>
      </c>
      <c r="AK27">
        <v>3</v>
      </c>
      <c r="AL27">
        <v>353</v>
      </c>
      <c r="AM27" t="s">
        <v>309</v>
      </c>
      <c r="AN27" t="s">
        <v>607</v>
      </c>
      <c r="AO27">
        <v>602.16700000000003</v>
      </c>
      <c r="AR27" t="s">
        <v>117</v>
      </c>
      <c r="AS27" t="s">
        <v>118</v>
      </c>
      <c r="AT27" t="s">
        <v>216</v>
      </c>
      <c r="AU27" t="s">
        <v>308</v>
      </c>
      <c r="AV27" t="s">
        <v>48</v>
      </c>
      <c r="AW27">
        <v>2</v>
      </c>
      <c r="BB27">
        <v>1.0206922167694701</v>
      </c>
      <c r="BC27" t="s">
        <v>71</v>
      </c>
      <c r="BF27" t="s">
        <v>117</v>
      </c>
      <c r="BG27" t="s">
        <v>118</v>
      </c>
      <c r="BH27" t="s">
        <v>308</v>
      </c>
      <c r="BI27">
        <v>3662</v>
      </c>
      <c r="BJ27">
        <v>2</v>
      </c>
      <c r="BK27" t="s">
        <v>216</v>
      </c>
      <c r="BL27" t="s">
        <v>224</v>
      </c>
      <c r="BM27">
        <v>1.0206922167694701</v>
      </c>
      <c r="BN27" t="s">
        <v>71</v>
      </c>
      <c r="BO27" t="s">
        <v>175</v>
      </c>
      <c r="BP27">
        <v>774.154</v>
      </c>
      <c r="BQ27" t="s">
        <v>66</v>
      </c>
    </row>
    <row r="28" spans="1:69" ht="16.5">
      <c r="A28" s="42" t="str">
        <f t="shared" si="18"/>
        <v>강인여객</v>
      </c>
      <c r="B28" s="43" t="str">
        <f t="shared" si="1"/>
        <v>김선호</v>
      </c>
      <c r="C28" s="44" t="str">
        <f t="shared" si="19"/>
        <v>B</v>
      </c>
      <c r="D28" s="45">
        <f t="shared" si="20"/>
        <v>0.93583151027025824</v>
      </c>
      <c r="E28" s="46">
        <f t="shared" si="21"/>
        <v>705</v>
      </c>
      <c r="F28" s="47" t="str">
        <f t="shared" si="22"/>
        <v>103</v>
      </c>
      <c r="G28" s="48" t="str">
        <f t="shared" si="23"/>
        <v>72바1258</v>
      </c>
      <c r="H28" s="49">
        <f t="shared" si="24"/>
        <v>10</v>
      </c>
      <c r="I28" s="50">
        <f t="shared" si="25"/>
        <v>1578.481</v>
      </c>
      <c r="J28" s="51">
        <f t="shared" si="26"/>
        <v>2.4828162189016203E-2</v>
      </c>
      <c r="K28" s="51">
        <f t="shared" si="27"/>
        <v>0.3572379193616132</v>
      </c>
      <c r="L28" s="51">
        <f t="shared" si="28"/>
        <v>0.19385725897239181</v>
      </c>
      <c r="M28" s="52">
        <f t="shared" si="29"/>
        <v>15.276</v>
      </c>
      <c r="N28" s="53">
        <f t="shared" si="30"/>
        <v>0.31676022707907159</v>
      </c>
      <c r="O28" s="53">
        <f t="shared" si="31"/>
        <v>22.870088395108969</v>
      </c>
      <c r="P28" s="115">
        <f t="shared" si="32"/>
        <v>9</v>
      </c>
      <c r="Q28" s="116">
        <f t="shared" si="33"/>
        <v>5</v>
      </c>
      <c r="R28" s="116">
        <f t="shared" si="34"/>
        <v>361</v>
      </c>
      <c r="T28">
        <v>502</v>
      </c>
      <c r="U28">
        <v>705</v>
      </c>
      <c r="V28" t="s">
        <v>189</v>
      </c>
      <c r="W28">
        <v>1578.481</v>
      </c>
      <c r="X28">
        <v>828.90599999999995</v>
      </c>
      <c r="Y28">
        <v>1.9039999999999999</v>
      </c>
      <c r="Z28">
        <v>15.276</v>
      </c>
      <c r="AA28">
        <v>97.938863999999995</v>
      </c>
      <c r="AB28">
        <v>2.4316420000000001</v>
      </c>
      <c r="AC28">
        <v>34.987476000000001</v>
      </c>
      <c r="AD28" s="1">
        <v>306</v>
      </c>
      <c r="AE28">
        <v>5</v>
      </c>
      <c r="AF28">
        <v>361</v>
      </c>
      <c r="AG28">
        <v>89</v>
      </c>
      <c r="AH28">
        <v>16.117003</v>
      </c>
      <c r="AI28">
        <v>963.1</v>
      </c>
      <c r="AJ28">
        <v>0</v>
      </c>
      <c r="AK28">
        <v>9</v>
      </c>
      <c r="AL28">
        <v>1503</v>
      </c>
      <c r="AM28" t="s">
        <v>310</v>
      </c>
      <c r="AN28" t="s">
        <v>608</v>
      </c>
      <c r="AO28">
        <v>387.46300000000002</v>
      </c>
      <c r="AR28" t="s">
        <v>117</v>
      </c>
      <c r="AS28" t="s">
        <v>118</v>
      </c>
      <c r="AT28" t="s">
        <v>217</v>
      </c>
      <c r="AU28" t="s">
        <v>189</v>
      </c>
      <c r="AV28" t="s">
        <v>48</v>
      </c>
      <c r="AW28">
        <v>10</v>
      </c>
      <c r="BB28">
        <v>0.93583151027025824</v>
      </c>
      <c r="BC28" t="s">
        <v>68</v>
      </c>
      <c r="BF28" t="s">
        <v>117</v>
      </c>
      <c r="BG28" t="s">
        <v>118</v>
      </c>
      <c r="BH28" t="s">
        <v>189</v>
      </c>
      <c r="BI28">
        <v>705</v>
      </c>
      <c r="BJ28">
        <v>10</v>
      </c>
      <c r="BK28" t="s">
        <v>217</v>
      </c>
      <c r="BL28" t="s">
        <v>241</v>
      </c>
      <c r="BM28">
        <v>0.93583151027025824</v>
      </c>
      <c r="BN28" t="s">
        <v>68</v>
      </c>
      <c r="BO28" t="s">
        <v>174</v>
      </c>
      <c r="BP28">
        <v>1578.481</v>
      </c>
      <c r="BQ28" t="s">
        <v>66</v>
      </c>
    </row>
    <row r="29" spans="1:69" ht="16.5">
      <c r="A29" s="59" t="str">
        <f t="shared" si="18"/>
        <v>강인여객</v>
      </c>
      <c r="B29" s="60" t="str">
        <f t="shared" si="1"/>
        <v>김성수</v>
      </c>
      <c r="C29" s="61" t="str">
        <f t="shared" si="19"/>
        <v>B</v>
      </c>
      <c r="D29" s="62">
        <f t="shared" si="20"/>
        <v>0.91967186767194742</v>
      </c>
      <c r="E29" s="63">
        <f t="shared" si="21"/>
        <v>4754</v>
      </c>
      <c r="F29" s="64" t="str">
        <f t="shared" si="22"/>
        <v>223</v>
      </c>
      <c r="G29" s="65" t="str">
        <f t="shared" si="23"/>
        <v>72바1261</v>
      </c>
      <c r="H29" s="66">
        <f t="shared" si="24"/>
        <v>7</v>
      </c>
      <c r="I29" s="67">
        <f t="shared" si="25"/>
        <v>3408.1359999999995</v>
      </c>
      <c r="J29" s="68">
        <f t="shared" si="26"/>
        <v>3.3468414157761276E-3</v>
      </c>
      <c r="K29" s="68">
        <f t="shared" si="27"/>
        <v>0.26650279515053926</v>
      </c>
      <c r="L29" s="68">
        <f t="shared" si="28"/>
        <v>5.3108209296812106E-2</v>
      </c>
      <c r="M29" s="69">
        <f t="shared" si="29"/>
        <v>14.64</v>
      </c>
      <c r="N29" s="70">
        <f t="shared" si="30"/>
        <v>0.32275707307454865</v>
      </c>
      <c r="O29" s="70">
        <f t="shared" si="31"/>
        <v>9.2425889107711665</v>
      </c>
      <c r="P29" s="113">
        <f t="shared" si="32"/>
        <v>3</v>
      </c>
      <c r="Q29" s="114">
        <f t="shared" si="33"/>
        <v>11</v>
      </c>
      <c r="R29" s="114">
        <f t="shared" si="34"/>
        <v>315</v>
      </c>
      <c r="T29">
        <v>502</v>
      </c>
      <c r="U29">
        <v>4754</v>
      </c>
      <c r="V29" t="s">
        <v>311</v>
      </c>
      <c r="W29">
        <v>3408.136</v>
      </c>
      <c r="X29">
        <v>1485.1569999999999</v>
      </c>
      <c r="Y29">
        <v>2.2949999999999999</v>
      </c>
      <c r="Z29">
        <v>14.64</v>
      </c>
      <c r="AA29">
        <v>142.16747699999999</v>
      </c>
      <c r="AB29">
        <v>0.47581200000000001</v>
      </c>
      <c r="AC29">
        <v>37.888030000000001</v>
      </c>
      <c r="AD29" s="1">
        <v>181</v>
      </c>
      <c r="AE29">
        <v>11</v>
      </c>
      <c r="AF29">
        <v>315</v>
      </c>
      <c r="AG29">
        <v>93</v>
      </c>
      <c r="AH29">
        <v>23.972683</v>
      </c>
      <c r="AI29">
        <v>21224.3</v>
      </c>
      <c r="AJ29">
        <v>6890.7</v>
      </c>
      <c r="AK29">
        <v>3</v>
      </c>
      <c r="AL29">
        <v>1169</v>
      </c>
      <c r="AM29" t="s">
        <v>312</v>
      </c>
      <c r="AN29" t="s">
        <v>609</v>
      </c>
      <c r="AO29">
        <v>1009.505</v>
      </c>
      <c r="AR29" t="s">
        <v>117</v>
      </c>
      <c r="AS29" t="s">
        <v>120</v>
      </c>
      <c r="AT29" t="s">
        <v>257</v>
      </c>
      <c r="AU29" t="s">
        <v>311</v>
      </c>
      <c r="AV29" t="s">
        <v>48</v>
      </c>
      <c r="AW29">
        <v>7</v>
      </c>
      <c r="BB29">
        <v>0.91967186767194742</v>
      </c>
      <c r="BC29" t="s">
        <v>68</v>
      </c>
      <c r="BF29" t="s">
        <v>117</v>
      </c>
      <c r="BG29" t="s">
        <v>120</v>
      </c>
      <c r="BH29" t="s">
        <v>311</v>
      </c>
      <c r="BI29">
        <v>4754</v>
      </c>
      <c r="BJ29">
        <v>7</v>
      </c>
      <c r="BK29" t="s">
        <v>257</v>
      </c>
      <c r="BL29" t="s">
        <v>256</v>
      </c>
      <c r="BM29">
        <v>0.91967186767194742</v>
      </c>
      <c r="BN29" t="s">
        <v>68</v>
      </c>
      <c r="BO29" t="s">
        <v>174</v>
      </c>
      <c r="BP29">
        <v>3408.1359999999995</v>
      </c>
      <c r="BQ29" t="s">
        <v>69</v>
      </c>
    </row>
    <row r="30" spans="1:69" ht="16.5">
      <c r="A30" s="42" t="str">
        <f t="shared" si="18"/>
        <v>강인여객</v>
      </c>
      <c r="B30" s="43" t="str">
        <f t="shared" si="1"/>
        <v>김성학</v>
      </c>
      <c r="C30" s="44" t="str">
        <f t="shared" si="19"/>
        <v>C</v>
      </c>
      <c r="D30" s="45">
        <f t="shared" si="20"/>
        <v>0.86647382909577508</v>
      </c>
      <c r="E30" s="46">
        <f t="shared" si="21"/>
        <v>533</v>
      </c>
      <c r="F30" s="47" t="str">
        <f t="shared" si="22"/>
        <v>103</v>
      </c>
      <c r="G30" s="48" t="str">
        <f t="shared" si="23"/>
        <v>70바5086</v>
      </c>
      <c r="H30" s="49">
        <f t="shared" si="24"/>
        <v>2</v>
      </c>
      <c r="I30" s="50">
        <f t="shared" si="25"/>
        <v>1516.99</v>
      </c>
      <c r="J30" s="51">
        <f t="shared" si="26"/>
        <v>1.5158046523854826E-2</v>
      </c>
      <c r="K30" s="51">
        <f t="shared" si="27"/>
        <v>0.36485134928331342</v>
      </c>
      <c r="L30" s="51">
        <f t="shared" si="28"/>
        <v>0.27159045214536681</v>
      </c>
      <c r="M30" s="52">
        <f t="shared" si="29"/>
        <v>19.05</v>
      </c>
      <c r="N30" s="53">
        <f t="shared" si="30"/>
        <v>0.19776003796992728</v>
      </c>
      <c r="O30" s="53">
        <f t="shared" si="31"/>
        <v>24.917764784210839</v>
      </c>
      <c r="P30" s="115">
        <f t="shared" si="32"/>
        <v>3</v>
      </c>
      <c r="Q30" s="116">
        <f t="shared" si="33"/>
        <v>3</v>
      </c>
      <c r="R30" s="116">
        <f t="shared" si="34"/>
        <v>378</v>
      </c>
      <c r="T30">
        <v>502</v>
      </c>
      <c r="U30">
        <v>533</v>
      </c>
      <c r="V30" t="s">
        <v>610</v>
      </c>
      <c r="W30">
        <v>1516.99</v>
      </c>
      <c r="X30">
        <v>875.41899999999998</v>
      </c>
      <c r="Y30">
        <v>1.7330000000000001</v>
      </c>
      <c r="Z30">
        <v>19.05</v>
      </c>
      <c r="AA30">
        <v>89.463308999999995</v>
      </c>
      <c r="AB30">
        <v>1.3560890000000001</v>
      </c>
      <c r="AC30">
        <v>32.640808999999997</v>
      </c>
      <c r="AD30" s="1">
        <v>412</v>
      </c>
      <c r="AE30">
        <v>3</v>
      </c>
      <c r="AF30">
        <v>378</v>
      </c>
      <c r="AG30">
        <v>92</v>
      </c>
      <c r="AH30">
        <v>16.95656</v>
      </c>
      <c r="AI30">
        <v>2342.1999999999998</v>
      </c>
      <c r="AJ30">
        <v>77.400000000000006</v>
      </c>
      <c r="AK30">
        <v>3</v>
      </c>
      <c r="AL30">
        <v>218</v>
      </c>
      <c r="AM30" t="s">
        <v>611</v>
      </c>
      <c r="AN30" t="s">
        <v>612</v>
      </c>
      <c r="AO30">
        <v>1415.1079999999999</v>
      </c>
      <c r="AR30" t="s">
        <v>117</v>
      </c>
      <c r="AS30" t="s">
        <v>118</v>
      </c>
      <c r="AT30" t="s">
        <v>555</v>
      </c>
      <c r="AU30" t="s">
        <v>610</v>
      </c>
      <c r="AV30" t="s">
        <v>48</v>
      </c>
      <c r="AW30">
        <v>2</v>
      </c>
      <c r="BB30">
        <v>0.86647382909577508</v>
      </c>
      <c r="BC30" t="s">
        <v>69</v>
      </c>
      <c r="BF30" t="s">
        <v>117</v>
      </c>
      <c r="BG30" t="s">
        <v>118</v>
      </c>
      <c r="BH30" t="s">
        <v>610</v>
      </c>
      <c r="BI30">
        <v>533</v>
      </c>
      <c r="BJ30">
        <v>2</v>
      </c>
      <c r="BK30" t="s">
        <v>555</v>
      </c>
      <c r="BL30" t="s">
        <v>213</v>
      </c>
      <c r="BM30">
        <v>0.86647382909577508</v>
      </c>
      <c r="BN30" t="s">
        <v>69</v>
      </c>
      <c r="BO30" t="s">
        <v>176</v>
      </c>
      <c r="BP30">
        <v>1516.99</v>
      </c>
      <c r="BQ30" t="s">
        <v>69</v>
      </c>
    </row>
    <row r="31" spans="1:69" ht="16.5">
      <c r="A31" s="59" t="str">
        <f t="shared" si="18"/>
        <v>강인여객</v>
      </c>
      <c r="B31" s="60" t="str">
        <f t="shared" si="1"/>
        <v>김순철</v>
      </c>
      <c r="C31" s="61" t="str">
        <f t="shared" si="19"/>
        <v>D</v>
      </c>
      <c r="D31" s="62">
        <f t="shared" si="20"/>
        <v>0.81692248034386739</v>
      </c>
      <c r="E31" s="63">
        <f t="shared" si="21"/>
        <v>852</v>
      </c>
      <c r="F31" s="64" t="str">
        <f t="shared" si="22"/>
        <v>103</v>
      </c>
      <c r="G31" s="65" t="str">
        <f t="shared" si="23"/>
        <v>70바5025</v>
      </c>
      <c r="H31" s="66">
        <f t="shared" si="24"/>
        <v>11</v>
      </c>
      <c r="I31" s="67">
        <f t="shared" si="25"/>
        <v>1276.616</v>
      </c>
      <c r="J31" s="68">
        <f t="shared" si="26"/>
        <v>1.1409194581748704E-2</v>
      </c>
      <c r="K31" s="68">
        <f t="shared" si="27"/>
        <v>0.35805591370446532</v>
      </c>
      <c r="L31" s="68">
        <f t="shared" si="28"/>
        <v>0.25066268948532683</v>
      </c>
      <c r="M31" s="69">
        <f t="shared" si="29"/>
        <v>19.262</v>
      </c>
      <c r="N31" s="70">
        <f t="shared" si="30"/>
        <v>0.21686532735459721</v>
      </c>
      <c r="O31" s="70">
        <f t="shared" si="31"/>
        <v>19.734744789268348</v>
      </c>
      <c r="P31" s="113">
        <f t="shared" si="32"/>
        <v>48</v>
      </c>
      <c r="Q31" s="114">
        <f t="shared" si="33"/>
        <v>3</v>
      </c>
      <c r="R31" s="114">
        <f t="shared" si="34"/>
        <v>273</v>
      </c>
      <c r="T31">
        <v>502</v>
      </c>
      <c r="U31">
        <v>852</v>
      </c>
      <c r="V31" t="s">
        <v>313</v>
      </c>
      <c r="W31">
        <v>1383.347</v>
      </c>
      <c r="X31">
        <v>820.51099999999997</v>
      </c>
      <c r="Y31">
        <v>1.6859999999999999</v>
      </c>
      <c r="Z31">
        <v>19.262</v>
      </c>
      <c r="AA31">
        <v>80.926922000000005</v>
      </c>
      <c r="AB31">
        <v>0.92331099999999999</v>
      </c>
      <c r="AC31">
        <v>28.976362999999999</v>
      </c>
      <c r="AD31" s="1">
        <v>320</v>
      </c>
      <c r="AE31">
        <v>3</v>
      </c>
      <c r="AF31">
        <v>273</v>
      </c>
      <c r="AG31">
        <v>92</v>
      </c>
      <c r="AH31">
        <v>17.093779000000001</v>
      </c>
      <c r="AI31">
        <v>1026.9000000000001</v>
      </c>
      <c r="AJ31">
        <v>172.3</v>
      </c>
      <c r="AK31">
        <v>48</v>
      </c>
      <c r="AL31">
        <v>695</v>
      </c>
      <c r="AM31" t="s">
        <v>314</v>
      </c>
      <c r="AN31" t="s">
        <v>613</v>
      </c>
      <c r="AO31">
        <v>205.08199999999999</v>
      </c>
      <c r="AR31" t="s">
        <v>117</v>
      </c>
      <c r="AS31" t="s">
        <v>118</v>
      </c>
      <c r="AT31" t="s">
        <v>195</v>
      </c>
      <c r="AU31" t="s">
        <v>313</v>
      </c>
      <c r="AV31" t="s">
        <v>48</v>
      </c>
      <c r="AW31">
        <v>11</v>
      </c>
      <c r="BB31">
        <v>0.81692248034386739</v>
      </c>
      <c r="BC31" t="s">
        <v>67</v>
      </c>
      <c r="BF31" t="s">
        <v>117</v>
      </c>
      <c r="BG31" t="s">
        <v>118</v>
      </c>
      <c r="BH31" t="s">
        <v>313</v>
      </c>
      <c r="BI31">
        <v>852</v>
      </c>
      <c r="BJ31">
        <v>11</v>
      </c>
      <c r="BK31" t="s">
        <v>195</v>
      </c>
      <c r="BL31" t="s">
        <v>197</v>
      </c>
      <c r="BM31">
        <v>0.81692248034386739</v>
      </c>
      <c r="BN31" t="s">
        <v>67</v>
      </c>
      <c r="BO31" t="s">
        <v>178</v>
      </c>
      <c r="BP31">
        <v>1276.616</v>
      </c>
      <c r="BQ31" t="s">
        <v>71</v>
      </c>
    </row>
    <row r="32" spans="1:69" ht="16.5">
      <c r="A32" s="42" t="str">
        <f t="shared" si="18"/>
        <v>강인여객</v>
      </c>
      <c r="B32" s="43" t="str">
        <f t="shared" si="1"/>
        <v>김시용</v>
      </c>
      <c r="C32" s="44" t="str">
        <f t="shared" si="19"/>
        <v>C</v>
      </c>
      <c r="D32" s="45">
        <f t="shared" si="20"/>
        <v>0.88653121147691727</v>
      </c>
      <c r="E32" s="46">
        <f t="shared" si="21"/>
        <v>7127</v>
      </c>
      <c r="F32" s="47" t="str">
        <f t="shared" si="22"/>
        <v>103-1</v>
      </c>
      <c r="G32" s="48" t="str">
        <f t="shared" si="23"/>
        <v>70바5969</v>
      </c>
      <c r="H32" s="49">
        <f t="shared" si="24"/>
        <v>3</v>
      </c>
      <c r="I32" s="50">
        <f t="shared" si="25"/>
        <v>1897.4399999999998</v>
      </c>
      <c r="J32" s="51">
        <f t="shared" si="26"/>
        <v>2.5622607238872004E-2</v>
      </c>
      <c r="K32" s="51">
        <f t="shared" si="27"/>
        <v>0.34951098295115324</v>
      </c>
      <c r="L32" s="51">
        <f t="shared" si="28"/>
        <v>8.168901256429717E-2</v>
      </c>
      <c r="M32" s="52">
        <f t="shared" si="29"/>
        <v>20.023</v>
      </c>
      <c r="N32" s="53">
        <f t="shared" si="30"/>
        <v>5.1652092167993269E-2</v>
      </c>
      <c r="O32" s="53">
        <f t="shared" si="31"/>
        <v>53.201654933033062</v>
      </c>
      <c r="P32" s="115">
        <f t="shared" si="32"/>
        <v>2</v>
      </c>
      <c r="Q32" s="116">
        <f t="shared" si="33"/>
        <v>1</v>
      </c>
      <c r="R32" s="116">
        <f t="shared" si="34"/>
        <v>1030</v>
      </c>
      <c r="T32">
        <v>502</v>
      </c>
      <c r="U32">
        <v>7127</v>
      </c>
      <c r="V32" t="s">
        <v>315</v>
      </c>
      <c r="W32">
        <v>1936.03</v>
      </c>
      <c r="X32">
        <v>1087.83</v>
      </c>
      <c r="Y32">
        <v>1.78</v>
      </c>
      <c r="Z32">
        <v>20.023</v>
      </c>
      <c r="AA32">
        <v>108.05247</v>
      </c>
      <c r="AB32">
        <v>2.768586</v>
      </c>
      <c r="AC32">
        <v>37.765524999999997</v>
      </c>
      <c r="AD32" s="1">
        <v>155</v>
      </c>
      <c r="AE32">
        <v>1</v>
      </c>
      <c r="AF32">
        <v>1030</v>
      </c>
      <c r="AG32">
        <v>90</v>
      </c>
      <c r="AH32">
        <v>17.917497999999998</v>
      </c>
      <c r="AI32">
        <v>3446</v>
      </c>
      <c r="AJ32">
        <v>66</v>
      </c>
      <c r="AK32">
        <v>2</v>
      </c>
      <c r="AL32">
        <v>700</v>
      </c>
      <c r="AM32" t="s">
        <v>316</v>
      </c>
      <c r="AN32" t="s">
        <v>614</v>
      </c>
      <c r="AO32">
        <v>1671.09</v>
      </c>
      <c r="AR32" t="s">
        <v>117</v>
      </c>
      <c r="AS32" t="s">
        <v>119</v>
      </c>
      <c r="AT32" t="s">
        <v>235</v>
      </c>
      <c r="AU32" t="s">
        <v>315</v>
      </c>
      <c r="AV32" t="s">
        <v>48</v>
      </c>
      <c r="AW32">
        <v>3</v>
      </c>
      <c r="BB32">
        <v>0.88653121147691727</v>
      </c>
      <c r="BC32" t="s">
        <v>69</v>
      </c>
      <c r="BF32" t="s">
        <v>117</v>
      </c>
      <c r="BG32" t="s">
        <v>119</v>
      </c>
      <c r="BH32" t="s">
        <v>315</v>
      </c>
      <c r="BI32">
        <v>7127</v>
      </c>
      <c r="BJ32">
        <v>3</v>
      </c>
      <c r="BK32" t="s">
        <v>235</v>
      </c>
      <c r="BL32" t="s">
        <v>237</v>
      </c>
      <c r="BM32">
        <v>0.88653121147691727</v>
      </c>
      <c r="BN32" t="s">
        <v>69</v>
      </c>
      <c r="BO32" t="s">
        <v>176</v>
      </c>
      <c r="BP32">
        <v>1897.4399999999998</v>
      </c>
      <c r="BQ32" t="s">
        <v>69</v>
      </c>
    </row>
    <row r="33" spans="1:69" ht="16.5">
      <c r="A33" s="59" t="str">
        <f t="shared" si="18"/>
        <v>강인여객</v>
      </c>
      <c r="B33" s="60" t="str">
        <f t="shared" si="1"/>
        <v>김용안</v>
      </c>
      <c r="C33" s="61" t="str">
        <f t="shared" si="19"/>
        <v>C</v>
      </c>
      <c r="D33" s="62">
        <f t="shared" si="20"/>
        <v>0.88666666666666671</v>
      </c>
      <c r="E33" s="63">
        <f t="shared" si="21"/>
        <v>5225</v>
      </c>
      <c r="F33" s="64" t="str">
        <f t="shared" si="22"/>
        <v>예비</v>
      </c>
      <c r="G33" s="65" t="str">
        <f t="shared" si="23"/>
        <v>70바5060</v>
      </c>
      <c r="H33" s="66">
        <f t="shared" si="24"/>
        <v>1</v>
      </c>
      <c r="I33" s="67">
        <f t="shared" si="25"/>
        <v>1052.0920000000001</v>
      </c>
      <c r="J33" s="68">
        <f t="shared" si="26"/>
        <v>1.8536682853518716E-2</v>
      </c>
      <c r="K33" s="68">
        <f t="shared" si="27"/>
        <v>0.34789152005674528</v>
      </c>
      <c r="L33" s="68">
        <f t="shared" si="28"/>
        <v>0.12546431300684729</v>
      </c>
      <c r="M33" s="69">
        <f t="shared" si="29"/>
        <v>20.588000000000001</v>
      </c>
      <c r="N33" s="70">
        <f t="shared" si="30"/>
        <v>0</v>
      </c>
      <c r="O33" s="70">
        <f t="shared" si="31"/>
        <v>10.265261973287506</v>
      </c>
      <c r="P33" s="113">
        <f t="shared" si="32"/>
        <v>16</v>
      </c>
      <c r="Q33" s="114">
        <f t="shared" si="33"/>
        <v>0</v>
      </c>
      <c r="R33" s="114">
        <f t="shared" si="34"/>
        <v>108</v>
      </c>
      <c r="T33">
        <v>502</v>
      </c>
      <c r="U33">
        <v>5225</v>
      </c>
      <c r="V33" t="s">
        <v>615</v>
      </c>
      <c r="W33">
        <v>1052.0920000000001</v>
      </c>
      <c r="X33">
        <v>494.35500000000002</v>
      </c>
      <c r="Y33">
        <v>2.1280000000000001</v>
      </c>
      <c r="Z33">
        <v>20.588000000000001</v>
      </c>
      <c r="AA33">
        <v>45.824433999999997</v>
      </c>
      <c r="AB33">
        <v>0.84943299999999999</v>
      </c>
      <c r="AC33">
        <v>15.941932</v>
      </c>
      <c r="AD33" s="1">
        <v>132</v>
      </c>
      <c r="AE33">
        <v>0</v>
      </c>
      <c r="AF33">
        <v>108</v>
      </c>
      <c r="AG33">
        <v>105</v>
      </c>
      <c r="AH33">
        <v>22.959192000000002</v>
      </c>
      <c r="AI33">
        <v>3542</v>
      </c>
      <c r="AJ33">
        <v>449.5</v>
      </c>
      <c r="AK33">
        <v>16</v>
      </c>
      <c r="AL33">
        <v>7021</v>
      </c>
      <c r="AM33" t="s">
        <v>616</v>
      </c>
      <c r="AN33" t="s">
        <v>617</v>
      </c>
      <c r="AO33">
        <v>1052.0920000000001</v>
      </c>
      <c r="AR33" t="s">
        <v>117</v>
      </c>
      <c r="AS33" t="s">
        <v>90</v>
      </c>
      <c r="AT33" t="s">
        <v>272</v>
      </c>
      <c r="AU33" t="s">
        <v>615</v>
      </c>
      <c r="AV33" t="s">
        <v>48</v>
      </c>
      <c r="AW33">
        <v>1</v>
      </c>
      <c r="BB33">
        <v>0.88666666666666671</v>
      </c>
      <c r="BC33" t="s">
        <v>69</v>
      </c>
      <c r="BF33" t="s">
        <v>117</v>
      </c>
      <c r="BG33" t="s">
        <v>90</v>
      </c>
      <c r="BH33" t="s">
        <v>615</v>
      </c>
      <c r="BI33">
        <v>5225</v>
      </c>
      <c r="BJ33">
        <v>1</v>
      </c>
      <c r="BK33" t="s">
        <v>272</v>
      </c>
      <c r="BL33" t="s">
        <v>173</v>
      </c>
      <c r="BM33">
        <v>0.88666666666666671</v>
      </c>
      <c r="BN33" t="s">
        <v>69</v>
      </c>
      <c r="BO33" t="s">
        <v>176</v>
      </c>
      <c r="BP33">
        <v>1052.0920000000001</v>
      </c>
      <c r="BQ33" t="s">
        <v>68</v>
      </c>
    </row>
    <row r="34" spans="1:69" ht="16.5">
      <c r="A34" s="42" t="str">
        <f t="shared" si="18"/>
        <v>강인여객</v>
      </c>
      <c r="B34" s="43" t="str">
        <f t="shared" si="1"/>
        <v>김용진</v>
      </c>
      <c r="C34" s="44" t="str">
        <f t="shared" si="19"/>
        <v>F</v>
      </c>
      <c r="D34" s="45">
        <f t="shared" si="20"/>
        <v>0.79747991180836741</v>
      </c>
      <c r="E34" s="46">
        <f t="shared" si="21"/>
        <v>4554</v>
      </c>
      <c r="F34" s="47" t="str">
        <f t="shared" si="22"/>
        <v>103</v>
      </c>
      <c r="G34" s="48" t="str">
        <f t="shared" si="23"/>
        <v>70바5084</v>
      </c>
      <c r="H34" s="49">
        <f t="shared" si="24"/>
        <v>7</v>
      </c>
      <c r="I34" s="50">
        <f t="shared" si="25"/>
        <v>650.82299999999998</v>
      </c>
      <c r="J34" s="51">
        <f t="shared" si="26"/>
        <v>1.2617753485315126E-2</v>
      </c>
      <c r="K34" s="51">
        <f t="shared" si="27"/>
        <v>0.37714033067633834</v>
      </c>
      <c r="L34" s="51">
        <f t="shared" si="28"/>
        <v>0.2950110859634647</v>
      </c>
      <c r="M34" s="52">
        <f t="shared" si="29"/>
        <v>21.096</v>
      </c>
      <c r="N34" s="53">
        <f t="shared" si="30"/>
        <v>0.2538924892254375</v>
      </c>
      <c r="O34" s="53">
        <f t="shared" si="31"/>
        <v>54.206046449630904</v>
      </c>
      <c r="P34" s="115">
        <f t="shared" si="32"/>
        <v>8</v>
      </c>
      <c r="Q34" s="116">
        <f t="shared" si="33"/>
        <v>2</v>
      </c>
      <c r="R34" s="116">
        <f t="shared" si="34"/>
        <v>427</v>
      </c>
      <c r="T34">
        <v>502</v>
      </c>
      <c r="U34">
        <v>4554</v>
      </c>
      <c r="V34" t="s">
        <v>317</v>
      </c>
      <c r="W34">
        <v>787.73500000000001</v>
      </c>
      <c r="X34">
        <v>481.71600000000001</v>
      </c>
      <c r="Y34">
        <v>1.635</v>
      </c>
      <c r="Z34">
        <v>21.096</v>
      </c>
      <c r="AA34">
        <v>46.054156999999996</v>
      </c>
      <c r="AB34">
        <v>0.58109999999999995</v>
      </c>
      <c r="AC34">
        <v>17.368880000000001</v>
      </c>
      <c r="AD34" s="1">
        <v>192</v>
      </c>
      <c r="AE34">
        <v>2</v>
      </c>
      <c r="AF34">
        <v>427</v>
      </c>
      <c r="AG34">
        <v>94</v>
      </c>
      <c r="AH34">
        <v>17.104536</v>
      </c>
      <c r="AI34">
        <v>727.1</v>
      </c>
      <c r="AJ34">
        <v>82.5</v>
      </c>
      <c r="AK34">
        <v>8</v>
      </c>
      <c r="AL34">
        <v>4282</v>
      </c>
      <c r="AM34" t="s">
        <v>318</v>
      </c>
      <c r="AN34" t="s">
        <v>618</v>
      </c>
      <c r="AO34">
        <v>146.09399999999999</v>
      </c>
      <c r="AR34" t="s">
        <v>117</v>
      </c>
      <c r="AS34" t="s">
        <v>118</v>
      </c>
      <c r="AT34" t="s">
        <v>205</v>
      </c>
      <c r="AU34" t="s">
        <v>317</v>
      </c>
      <c r="AV34" t="s">
        <v>48</v>
      </c>
      <c r="AW34">
        <v>7</v>
      </c>
      <c r="BB34">
        <v>0.79747991180836741</v>
      </c>
      <c r="BC34" t="s">
        <v>70</v>
      </c>
      <c r="BF34" t="s">
        <v>117</v>
      </c>
      <c r="BG34" t="s">
        <v>118</v>
      </c>
      <c r="BH34" t="s">
        <v>317</v>
      </c>
      <c r="BI34">
        <v>4554</v>
      </c>
      <c r="BJ34">
        <v>7</v>
      </c>
      <c r="BK34" t="s">
        <v>205</v>
      </c>
      <c r="BL34" t="s">
        <v>220</v>
      </c>
      <c r="BM34">
        <v>0.79747991180836741</v>
      </c>
      <c r="BN34" t="s">
        <v>70</v>
      </c>
      <c r="BO34" t="s">
        <v>183</v>
      </c>
      <c r="BP34">
        <v>650.82299999999998</v>
      </c>
      <c r="BQ34" t="s">
        <v>68</v>
      </c>
    </row>
    <row r="35" spans="1:69" ht="16.5">
      <c r="A35" s="59" t="str">
        <f t="shared" si="18"/>
        <v>강인여객</v>
      </c>
      <c r="B35" s="60" t="str">
        <f t="shared" si="1"/>
        <v>김용호</v>
      </c>
      <c r="C35" s="61" t="str">
        <f t="shared" si="19"/>
        <v>B</v>
      </c>
      <c r="D35" s="62">
        <f t="shared" si="20"/>
        <v>0.90930728951506723</v>
      </c>
      <c r="E35" s="63">
        <f t="shared" si="21"/>
        <v>8402</v>
      </c>
      <c r="F35" s="64" t="str">
        <f t="shared" si="22"/>
        <v>103-1</v>
      </c>
      <c r="G35" s="65" t="str">
        <f t="shared" si="23"/>
        <v>70바5970</v>
      </c>
      <c r="H35" s="66">
        <f t="shared" si="24"/>
        <v>2</v>
      </c>
      <c r="I35" s="67">
        <f t="shared" si="25"/>
        <v>1890.5509999999999</v>
      </c>
      <c r="J35" s="68">
        <f t="shared" si="26"/>
        <v>4.1948881018765961E-2</v>
      </c>
      <c r="K35" s="68">
        <f t="shared" si="27"/>
        <v>0.37681654211972093</v>
      </c>
      <c r="L35" s="68">
        <f t="shared" si="28"/>
        <v>0.121657654302899</v>
      </c>
      <c r="M35" s="69">
        <f t="shared" si="29"/>
        <v>17.853000000000002</v>
      </c>
      <c r="N35" s="70">
        <f t="shared" si="30"/>
        <v>0.42315705844486606</v>
      </c>
      <c r="O35" s="70">
        <f t="shared" si="31"/>
        <v>9.785506976537528</v>
      </c>
      <c r="P35" s="113">
        <f t="shared" si="32"/>
        <v>13</v>
      </c>
      <c r="Q35" s="114">
        <f t="shared" si="33"/>
        <v>8</v>
      </c>
      <c r="R35" s="114">
        <f t="shared" si="34"/>
        <v>185</v>
      </c>
      <c r="T35">
        <v>502</v>
      </c>
      <c r="U35">
        <v>8402</v>
      </c>
      <c r="V35" t="s">
        <v>319</v>
      </c>
      <c r="W35">
        <v>1890.5509999999999</v>
      </c>
      <c r="X35">
        <v>1039.433</v>
      </c>
      <c r="Y35">
        <v>1.819</v>
      </c>
      <c r="Z35">
        <v>17.853000000000002</v>
      </c>
      <c r="AA35">
        <v>120.64219300000001</v>
      </c>
      <c r="AB35">
        <v>5.0608050000000002</v>
      </c>
      <c r="AC35">
        <v>45.459974000000003</v>
      </c>
      <c r="AD35" s="1">
        <v>230</v>
      </c>
      <c r="AE35">
        <v>8</v>
      </c>
      <c r="AF35">
        <v>185</v>
      </c>
      <c r="AG35">
        <v>88</v>
      </c>
      <c r="AH35">
        <v>15.670728</v>
      </c>
      <c r="AI35">
        <v>828.7</v>
      </c>
      <c r="AJ35">
        <v>12.2</v>
      </c>
      <c r="AK35">
        <v>13</v>
      </c>
      <c r="AL35">
        <v>3003</v>
      </c>
      <c r="AM35" t="s">
        <v>320</v>
      </c>
      <c r="AN35" t="s">
        <v>619</v>
      </c>
      <c r="AO35">
        <v>1777.807</v>
      </c>
      <c r="AR35" t="s">
        <v>117</v>
      </c>
      <c r="AS35" t="s">
        <v>119</v>
      </c>
      <c r="AT35" t="s">
        <v>236</v>
      </c>
      <c r="AU35" t="s">
        <v>319</v>
      </c>
      <c r="AV35" t="s">
        <v>48</v>
      </c>
      <c r="AW35">
        <v>2</v>
      </c>
      <c r="BB35">
        <v>0.90930728951506723</v>
      </c>
      <c r="BC35" t="s">
        <v>68</v>
      </c>
      <c r="BF35" t="s">
        <v>117</v>
      </c>
      <c r="BG35" t="s">
        <v>119</v>
      </c>
      <c r="BH35" t="s">
        <v>319</v>
      </c>
      <c r="BI35">
        <v>8402</v>
      </c>
      <c r="BJ35">
        <v>2</v>
      </c>
      <c r="BK35" t="s">
        <v>236</v>
      </c>
      <c r="BL35" t="s">
        <v>251</v>
      </c>
      <c r="BM35">
        <v>0.90930728951506723</v>
      </c>
      <c r="BN35" t="s">
        <v>68</v>
      </c>
      <c r="BO35" t="s">
        <v>174</v>
      </c>
      <c r="BP35">
        <v>1890.5509999999999</v>
      </c>
      <c r="BQ35" t="s">
        <v>66</v>
      </c>
    </row>
    <row r="36" spans="1:69" ht="16.5">
      <c r="A36" s="42" t="str">
        <f t="shared" si="18"/>
        <v>강인여객</v>
      </c>
      <c r="B36" s="43" t="str">
        <f t="shared" si="1"/>
        <v>김원이</v>
      </c>
      <c r="C36" s="44" t="str">
        <f t="shared" si="19"/>
        <v>A</v>
      </c>
      <c r="D36" s="45">
        <f t="shared" si="20"/>
        <v>0.96024095776095253</v>
      </c>
      <c r="E36" s="46">
        <f t="shared" si="21"/>
        <v>6510</v>
      </c>
      <c r="F36" s="47" t="str">
        <f t="shared" si="22"/>
        <v>103</v>
      </c>
      <c r="G36" s="48" t="str">
        <f t="shared" si="23"/>
        <v>70바5064</v>
      </c>
      <c r="H36" s="49">
        <f t="shared" si="24"/>
        <v>4</v>
      </c>
      <c r="I36" s="50">
        <f t="shared" si="25"/>
        <v>2472.8269999999998</v>
      </c>
      <c r="J36" s="51">
        <f t="shared" si="26"/>
        <v>9.5836598851603855E-3</v>
      </c>
      <c r="K36" s="51">
        <f t="shared" si="27"/>
        <v>0.34719553645950468</v>
      </c>
      <c r="L36" s="51">
        <f t="shared" si="28"/>
        <v>0.20462410027066189</v>
      </c>
      <c r="M36" s="52">
        <f t="shared" si="29"/>
        <v>13.63</v>
      </c>
      <c r="N36" s="53">
        <f t="shared" si="30"/>
        <v>0</v>
      </c>
      <c r="O36" s="53">
        <f t="shared" si="31"/>
        <v>10.271644559041128</v>
      </c>
      <c r="P36" s="115">
        <f t="shared" si="32"/>
        <v>84</v>
      </c>
      <c r="Q36" s="116">
        <f t="shared" si="33"/>
        <v>0</v>
      </c>
      <c r="R36" s="116">
        <f t="shared" si="34"/>
        <v>254</v>
      </c>
      <c r="T36">
        <v>502</v>
      </c>
      <c r="U36">
        <v>6510</v>
      </c>
      <c r="V36" t="s">
        <v>321</v>
      </c>
      <c r="W36">
        <v>2472.8270000000002</v>
      </c>
      <c r="X36">
        <v>1234.307</v>
      </c>
      <c r="Y36">
        <v>2.0030000000000001</v>
      </c>
      <c r="Z36">
        <v>13.63</v>
      </c>
      <c r="AA36">
        <v>153.17885000000001</v>
      </c>
      <c r="AB36">
        <v>1.4680139999999999</v>
      </c>
      <c r="AC36">
        <v>53.183013000000003</v>
      </c>
      <c r="AD36" s="1">
        <v>506</v>
      </c>
      <c r="AE36">
        <v>0</v>
      </c>
      <c r="AF36">
        <v>254</v>
      </c>
      <c r="AG36">
        <v>81</v>
      </c>
      <c r="AH36">
        <v>16.143397</v>
      </c>
      <c r="AI36">
        <v>1073.2</v>
      </c>
      <c r="AJ36">
        <v>0</v>
      </c>
      <c r="AK36">
        <v>84</v>
      </c>
      <c r="AL36">
        <v>1063</v>
      </c>
      <c r="AM36" t="s">
        <v>322</v>
      </c>
      <c r="AN36" t="s">
        <v>620</v>
      </c>
      <c r="AO36">
        <v>2063.8910000000001</v>
      </c>
      <c r="AR36" t="s">
        <v>117</v>
      </c>
      <c r="AS36" t="s">
        <v>118</v>
      </c>
      <c r="AT36" t="s">
        <v>199</v>
      </c>
      <c r="AU36" t="s">
        <v>321</v>
      </c>
      <c r="AV36" t="s">
        <v>48</v>
      </c>
      <c r="AW36">
        <v>4</v>
      </c>
      <c r="BB36">
        <v>0.96024095776095253</v>
      </c>
      <c r="BC36" t="s">
        <v>66</v>
      </c>
      <c r="BF36" t="s">
        <v>117</v>
      </c>
      <c r="BG36" t="s">
        <v>118</v>
      </c>
      <c r="BH36" t="s">
        <v>321</v>
      </c>
      <c r="BI36">
        <v>6510</v>
      </c>
      <c r="BJ36">
        <v>4</v>
      </c>
      <c r="BK36" t="s">
        <v>199</v>
      </c>
      <c r="BL36" t="s">
        <v>222</v>
      </c>
      <c r="BM36">
        <v>0.96024095776095253</v>
      </c>
      <c r="BN36" t="s">
        <v>66</v>
      </c>
      <c r="BO36" t="s">
        <v>177</v>
      </c>
      <c r="BP36">
        <v>2472.8269999999998</v>
      </c>
      <c r="BQ36" t="s">
        <v>69</v>
      </c>
    </row>
    <row r="37" spans="1:69" ht="16.5">
      <c r="A37" s="59" t="str">
        <f t="shared" si="18"/>
        <v>강인여객</v>
      </c>
      <c r="B37" s="60" t="str">
        <f t="shared" si="1"/>
        <v>김윤철</v>
      </c>
      <c r="C37" s="61" t="str">
        <f t="shared" si="19"/>
        <v>C</v>
      </c>
      <c r="D37" s="62">
        <f t="shared" si="20"/>
        <v>0.89684210526315788</v>
      </c>
      <c r="E37" s="63">
        <f t="shared" si="21"/>
        <v>9914</v>
      </c>
      <c r="F37" s="64" t="str">
        <f t="shared" si="22"/>
        <v>103-1</v>
      </c>
      <c r="G37" s="65" t="str">
        <f t="shared" si="23"/>
        <v>70바6036</v>
      </c>
      <c r="H37" s="66">
        <f t="shared" si="24"/>
        <v>1</v>
      </c>
      <c r="I37" s="67">
        <f t="shared" si="25"/>
        <v>631.19799999999998</v>
      </c>
      <c r="J37" s="68">
        <f t="shared" si="26"/>
        <v>8.1768145967077627E-2</v>
      </c>
      <c r="K37" s="68">
        <f t="shared" si="27"/>
        <v>0.34060159619569558</v>
      </c>
      <c r="L37" s="68">
        <f t="shared" si="28"/>
        <v>9.66416243397476E-2</v>
      </c>
      <c r="M37" s="69">
        <f t="shared" si="29"/>
        <v>22.05</v>
      </c>
      <c r="N37" s="70">
        <f t="shared" si="30"/>
        <v>0.31685778472048393</v>
      </c>
      <c r="O37" s="70">
        <f t="shared" si="31"/>
        <v>16.318175913104923</v>
      </c>
      <c r="P37" s="113">
        <f t="shared" si="32"/>
        <v>7</v>
      </c>
      <c r="Q37" s="114">
        <f t="shared" si="33"/>
        <v>2</v>
      </c>
      <c r="R37" s="114">
        <f t="shared" si="34"/>
        <v>103</v>
      </c>
      <c r="T37">
        <v>502</v>
      </c>
      <c r="U37">
        <v>9914</v>
      </c>
      <c r="V37" t="s">
        <v>323</v>
      </c>
      <c r="W37">
        <v>631.19799999999998</v>
      </c>
      <c r="X37">
        <v>370.42599999999999</v>
      </c>
      <c r="Y37">
        <v>1.704</v>
      </c>
      <c r="Z37">
        <v>22.05</v>
      </c>
      <c r="AA37">
        <v>37.083047000000001</v>
      </c>
      <c r="AB37">
        <v>3.0322119999999999</v>
      </c>
      <c r="AC37">
        <v>12.630545</v>
      </c>
      <c r="AD37" s="1">
        <v>61</v>
      </c>
      <c r="AE37">
        <v>2</v>
      </c>
      <c r="AF37">
        <v>103</v>
      </c>
      <c r="AG37">
        <v>90</v>
      </c>
      <c r="AH37">
        <v>17.021201000000001</v>
      </c>
      <c r="AI37">
        <v>524.6</v>
      </c>
      <c r="AJ37">
        <v>12.8</v>
      </c>
      <c r="AK37">
        <v>7</v>
      </c>
      <c r="AL37">
        <v>3251</v>
      </c>
      <c r="AM37" t="s">
        <v>324</v>
      </c>
      <c r="AN37" t="s">
        <v>621</v>
      </c>
      <c r="AO37">
        <v>631.19799999999998</v>
      </c>
      <c r="AR37" t="s">
        <v>117</v>
      </c>
      <c r="AS37" t="s">
        <v>119</v>
      </c>
      <c r="AT37" t="s">
        <v>241</v>
      </c>
      <c r="AU37" t="s">
        <v>323</v>
      </c>
      <c r="AV37" t="s">
        <v>48</v>
      </c>
      <c r="AW37">
        <v>1</v>
      </c>
      <c r="BB37">
        <v>0.89684210526315788</v>
      </c>
      <c r="BC37" t="s">
        <v>69</v>
      </c>
      <c r="BF37" t="s">
        <v>117</v>
      </c>
      <c r="BG37" t="s">
        <v>119</v>
      </c>
      <c r="BH37" t="s">
        <v>323</v>
      </c>
      <c r="BI37">
        <v>9914</v>
      </c>
      <c r="BJ37">
        <v>1</v>
      </c>
      <c r="BK37" t="s">
        <v>241</v>
      </c>
      <c r="BL37" t="s">
        <v>173</v>
      </c>
      <c r="BM37">
        <v>0.89684210526315788</v>
      </c>
      <c r="BN37" t="s">
        <v>69</v>
      </c>
      <c r="BO37" t="s">
        <v>176</v>
      </c>
      <c r="BP37">
        <v>631.19799999999998</v>
      </c>
      <c r="BQ37" t="s">
        <v>68</v>
      </c>
    </row>
    <row r="38" spans="1:69" ht="16.5">
      <c r="A38" s="42" t="str">
        <f t="shared" si="18"/>
        <v>강인여객</v>
      </c>
      <c r="B38" s="43" t="str">
        <f t="shared" si="1"/>
        <v>김인식</v>
      </c>
      <c r="C38" s="44" t="str">
        <f t="shared" si="19"/>
        <v>D</v>
      </c>
      <c r="D38" s="45">
        <f t="shared" si="20"/>
        <v>0.82282659850430018</v>
      </c>
      <c r="E38" s="46">
        <f t="shared" si="21"/>
        <v>5010</v>
      </c>
      <c r="F38" s="47" t="str">
        <f t="shared" si="22"/>
        <v>103-1</v>
      </c>
      <c r="G38" s="48" t="str">
        <f t="shared" si="23"/>
        <v>70바5961</v>
      </c>
      <c r="H38" s="49">
        <f t="shared" si="24"/>
        <v>2</v>
      </c>
      <c r="I38" s="50">
        <f t="shared" si="25"/>
        <v>1731.44</v>
      </c>
      <c r="J38" s="51">
        <f t="shared" si="26"/>
        <v>9.0988308232255732E-2</v>
      </c>
      <c r="K38" s="51">
        <f t="shared" si="27"/>
        <v>0.34793961739367119</v>
      </c>
      <c r="L38" s="51">
        <f t="shared" si="28"/>
        <v>0.17499884489211293</v>
      </c>
      <c r="M38" s="52">
        <f t="shared" si="29"/>
        <v>19.363</v>
      </c>
      <c r="N38" s="53">
        <f t="shared" si="30"/>
        <v>0</v>
      </c>
      <c r="O38" s="53">
        <f t="shared" si="31"/>
        <v>37.829783301760386</v>
      </c>
      <c r="P38" s="115">
        <f t="shared" si="32"/>
        <v>23</v>
      </c>
      <c r="Q38" s="116">
        <f t="shared" si="33"/>
        <v>0</v>
      </c>
      <c r="R38" s="116">
        <f t="shared" si="34"/>
        <v>655</v>
      </c>
      <c r="T38">
        <v>502</v>
      </c>
      <c r="U38">
        <v>5010</v>
      </c>
      <c r="V38" t="s">
        <v>325</v>
      </c>
      <c r="W38">
        <v>1731.44</v>
      </c>
      <c r="X38">
        <v>1002.121</v>
      </c>
      <c r="Y38">
        <v>1.728</v>
      </c>
      <c r="Z38">
        <v>19.363</v>
      </c>
      <c r="AA38">
        <v>110.041358</v>
      </c>
      <c r="AB38">
        <v>10.012477000000001</v>
      </c>
      <c r="AC38">
        <v>38.287748000000001</v>
      </c>
      <c r="AD38" s="1">
        <v>303</v>
      </c>
      <c r="AE38">
        <v>0</v>
      </c>
      <c r="AF38">
        <v>655</v>
      </c>
      <c r="AG38">
        <v>90</v>
      </c>
      <c r="AH38">
        <v>15.734446999999999</v>
      </c>
      <c r="AI38">
        <v>1944.7</v>
      </c>
      <c r="AJ38">
        <v>555</v>
      </c>
      <c r="AK38">
        <v>23</v>
      </c>
      <c r="AL38">
        <v>8505</v>
      </c>
      <c r="AM38" t="s">
        <v>326</v>
      </c>
      <c r="AN38" t="s">
        <v>622</v>
      </c>
      <c r="AO38">
        <v>1618.54</v>
      </c>
      <c r="AR38" t="s">
        <v>117</v>
      </c>
      <c r="AS38" t="s">
        <v>119</v>
      </c>
      <c r="AT38" t="s">
        <v>232</v>
      </c>
      <c r="AU38" t="s">
        <v>325</v>
      </c>
      <c r="AV38" t="s">
        <v>48</v>
      </c>
      <c r="AW38">
        <v>2</v>
      </c>
      <c r="BB38">
        <v>0.82282659850430018</v>
      </c>
      <c r="BC38" t="s">
        <v>67</v>
      </c>
      <c r="BF38" t="s">
        <v>117</v>
      </c>
      <c r="BG38" t="s">
        <v>119</v>
      </c>
      <c r="BH38" t="s">
        <v>325</v>
      </c>
      <c r="BI38">
        <v>5010</v>
      </c>
      <c r="BJ38">
        <v>2</v>
      </c>
      <c r="BK38" t="s">
        <v>232</v>
      </c>
      <c r="BL38" t="s">
        <v>237</v>
      </c>
      <c r="BM38">
        <v>0.82282659850430018</v>
      </c>
      <c r="BN38" t="s">
        <v>67</v>
      </c>
      <c r="BO38" t="s">
        <v>178</v>
      </c>
      <c r="BP38">
        <v>1731.44</v>
      </c>
      <c r="BQ38" t="s">
        <v>66</v>
      </c>
    </row>
    <row r="39" spans="1:69" ht="16.5">
      <c r="A39" s="59" t="str">
        <f t="shared" si="18"/>
        <v>강인여객</v>
      </c>
      <c r="B39" s="60" t="str">
        <f t="shared" si="1"/>
        <v>김재현</v>
      </c>
      <c r="C39" s="61" t="str">
        <f t="shared" si="19"/>
        <v>C</v>
      </c>
      <c r="D39" s="62">
        <f t="shared" si="20"/>
        <v>0.89949999999999997</v>
      </c>
      <c r="E39" s="63">
        <f t="shared" si="21"/>
        <v>7751</v>
      </c>
      <c r="F39" s="64" t="str">
        <f t="shared" si="22"/>
        <v>103</v>
      </c>
      <c r="G39" s="65" t="str">
        <f t="shared" si="23"/>
        <v>72바1604</v>
      </c>
      <c r="H39" s="66">
        <f t="shared" si="24"/>
        <v>1</v>
      </c>
      <c r="I39" s="67">
        <f t="shared" si="25"/>
        <v>1861.0309999999999</v>
      </c>
      <c r="J39" s="68">
        <f t="shared" si="26"/>
        <v>2.8562647302992912E-2</v>
      </c>
      <c r="K39" s="68">
        <f t="shared" si="27"/>
        <v>0.39071104505819831</v>
      </c>
      <c r="L39" s="68">
        <f t="shared" si="28"/>
        <v>0.15905162246088325</v>
      </c>
      <c r="M39" s="69">
        <f t="shared" si="29"/>
        <v>16.457000000000001</v>
      </c>
      <c r="N39" s="70">
        <f t="shared" si="30"/>
        <v>5.3733656236784881E-2</v>
      </c>
      <c r="O39" s="70">
        <f t="shared" si="31"/>
        <v>7.0391089670188194</v>
      </c>
      <c r="P39" s="113">
        <f t="shared" si="32"/>
        <v>22</v>
      </c>
      <c r="Q39" s="114">
        <f t="shared" si="33"/>
        <v>1</v>
      </c>
      <c r="R39" s="114">
        <f t="shared" si="34"/>
        <v>131</v>
      </c>
      <c r="T39">
        <v>502</v>
      </c>
      <c r="U39">
        <v>7751</v>
      </c>
      <c r="V39" t="s">
        <v>327</v>
      </c>
      <c r="W39">
        <v>1861.0309999999999</v>
      </c>
      <c r="X39">
        <v>1034.6320000000001</v>
      </c>
      <c r="Y39">
        <v>1.7989999999999999</v>
      </c>
      <c r="Z39">
        <v>16.457000000000001</v>
      </c>
      <c r="AA39">
        <v>120.796086</v>
      </c>
      <c r="AB39">
        <v>3.450256</v>
      </c>
      <c r="AC39">
        <v>47.196365</v>
      </c>
      <c r="AD39" s="1">
        <v>296</v>
      </c>
      <c r="AE39">
        <v>1</v>
      </c>
      <c r="AF39">
        <v>131</v>
      </c>
      <c r="AG39">
        <v>94</v>
      </c>
      <c r="AH39">
        <v>15.406383999999999</v>
      </c>
      <c r="AI39">
        <v>1420.8</v>
      </c>
      <c r="AJ39">
        <v>102.7</v>
      </c>
      <c r="AK39">
        <v>22</v>
      </c>
      <c r="AL39">
        <v>6635</v>
      </c>
      <c r="AM39" t="s">
        <v>328</v>
      </c>
      <c r="AN39" t="s">
        <v>623</v>
      </c>
      <c r="AO39">
        <v>1861.0309999999999</v>
      </c>
      <c r="AR39" t="s">
        <v>117</v>
      </c>
      <c r="AS39" t="s">
        <v>118</v>
      </c>
      <c r="AT39" t="s">
        <v>226</v>
      </c>
      <c r="AU39" t="s">
        <v>327</v>
      </c>
      <c r="AV39" t="s">
        <v>48</v>
      </c>
      <c r="AW39">
        <v>1</v>
      </c>
      <c r="BB39">
        <v>0.89949999999999997</v>
      </c>
      <c r="BC39" t="s">
        <v>69</v>
      </c>
      <c r="BF39" t="s">
        <v>117</v>
      </c>
      <c r="BG39" t="s">
        <v>118</v>
      </c>
      <c r="BH39" t="s">
        <v>327</v>
      </c>
      <c r="BI39">
        <v>7751</v>
      </c>
      <c r="BJ39">
        <v>1</v>
      </c>
      <c r="BK39" t="s">
        <v>226</v>
      </c>
      <c r="BL39" t="s">
        <v>173</v>
      </c>
      <c r="BM39">
        <v>0.89949999999999997</v>
      </c>
      <c r="BN39" t="s">
        <v>69</v>
      </c>
      <c r="BO39" t="s">
        <v>176</v>
      </c>
      <c r="BP39">
        <v>1861.0309999999999</v>
      </c>
      <c r="BQ39" t="s">
        <v>66</v>
      </c>
    </row>
    <row r="40" spans="1:69" ht="16.5">
      <c r="A40" s="42" t="str">
        <f t="shared" si="18"/>
        <v>강인여객</v>
      </c>
      <c r="B40" s="43" t="str">
        <f t="shared" si="1"/>
        <v>김정현</v>
      </c>
      <c r="C40" s="44" t="str">
        <f t="shared" si="19"/>
        <v>S</v>
      </c>
      <c r="D40" s="45">
        <f t="shared" si="20"/>
        <v>1.0284487115362138</v>
      </c>
      <c r="E40" s="46">
        <f t="shared" si="21"/>
        <v>8518</v>
      </c>
      <c r="F40" s="47" t="str">
        <f t="shared" si="22"/>
        <v>급행91</v>
      </c>
      <c r="G40" s="48" t="str">
        <f t="shared" si="23"/>
        <v>70바5981</v>
      </c>
      <c r="H40" s="49">
        <f t="shared" si="24"/>
        <v>3</v>
      </c>
      <c r="I40" s="50">
        <f t="shared" si="25"/>
        <v>4146.5460000000003</v>
      </c>
      <c r="J40" s="51">
        <f t="shared" si="26"/>
        <v>9.7868042410886244E-2</v>
      </c>
      <c r="K40" s="51">
        <f t="shared" si="27"/>
        <v>0.28618413819075733</v>
      </c>
      <c r="L40" s="51">
        <f t="shared" si="28"/>
        <v>0.13432866776348315</v>
      </c>
      <c r="M40" s="52">
        <f t="shared" si="29"/>
        <v>22.306999999999999</v>
      </c>
      <c r="N40" s="53">
        <f t="shared" si="30"/>
        <v>4.811817052790926E-2</v>
      </c>
      <c r="O40" s="53">
        <f t="shared" si="31"/>
        <v>25.671043976639588</v>
      </c>
      <c r="P40" s="115">
        <f t="shared" si="32"/>
        <v>8</v>
      </c>
      <c r="Q40" s="116">
        <f t="shared" si="33"/>
        <v>2</v>
      </c>
      <c r="R40" s="116">
        <f t="shared" si="34"/>
        <v>1067</v>
      </c>
      <c r="T40">
        <v>502</v>
      </c>
      <c r="U40">
        <v>8518</v>
      </c>
      <c r="V40" t="s">
        <v>329</v>
      </c>
      <c r="W40">
        <v>4156.4340000000002</v>
      </c>
      <c r="X40">
        <v>1565.251</v>
      </c>
      <c r="Y40">
        <v>2.6549999999999998</v>
      </c>
      <c r="Z40">
        <v>22.306999999999999</v>
      </c>
      <c r="AA40">
        <v>162.573825</v>
      </c>
      <c r="AB40">
        <v>15.910781999999999</v>
      </c>
      <c r="AC40">
        <v>46.526049999999998</v>
      </c>
      <c r="AD40" s="1">
        <v>557</v>
      </c>
      <c r="AE40">
        <v>2</v>
      </c>
      <c r="AF40">
        <v>1067</v>
      </c>
      <c r="AG40">
        <v>95</v>
      </c>
      <c r="AH40">
        <v>25.56644</v>
      </c>
      <c r="AI40">
        <v>30981.8</v>
      </c>
      <c r="AJ40">
        <v>8187.9</v>
      </c>
      <c r="AK40">
        <v>8</v>
      </c>
      <c r="AL40">
        <v>1630</v>
      </c>
      <c r="AM40" t="s">
        <v>330</v>
      </c>
      <c r="AN40" t="s">
        <v>624</v>
      </c>
      <c r="AO40">
        <v>3757.123</v>
      </c>
      <c r="AR40" t="s">
        <v>117</v>
      </c>
      <c r="AS40" t="s">
        <v>121</v>
      </c>
      <c r="AT40" t="s">
        <v>265</v>
      </c>
      <c r="AU40" t="s">
        <v>329</v>
      </c>
      <c r="AV40" t="s">
        <v>48</v>
      </c>
      <c r="AW40">
        <v>3</v>
      </c>
      <c r="BB40">
        <v>1.0284487115362138</v>
      </c>
      <c r="BC40" t="s">
        <v>71</v>
      </c>
      <c r="BF40" t="s">
        <v>117</v>
      </c>
      <c r="BG40" t="s">
        <v>121</v>
      </c>
      <c r="BH40" t="s">
        <v>329</v>
      </c>
      <c r="BI40">
        <v>8518</v>
      </c>
      <c r="BJ40">
        <v>3</v>
      </c>
      <c r="BK40" t="s">
        <v>265</v>
      </c>
      <c r="BL40" t="s">
        <v>268</v>
      </c>
      <c r="BM40">
        <v>1.0284487115362138</v>
      </c>
      <c r="BN40" t="s">
        <v>71</v>
      </c>
      <c r="BO40" t="s">
        <v>175</v>
      </c>
      <c r="BP40">
        <v>4146.5460000000003</v>
      </c>
      <c r="BQ40" t="s">
        <v>66</v>
      </c>
    </row>
    <row r="41" spans="1:69" ht="16.5">
      <c r="A41" s="59" t="str">
        <f t="shared" si="18"/>
        <v>강인여객</v>
      </c>
      <c r="B41" s="60" t="str">
        <f t="shared" si="1"/>
        <v>김준호</v>
      </c>
      <c r="C41" s="61" t="str">
        <f t="shared" si="19"/>
        <v>F</v>
      </c>
      <c r="D41" s="62">
        <f t="shared" si="20"/>
        <v>0.79068336740449885</v>
      </c>
      <c r="E41" s="63">
        <f t="shared" si="21"/>
        <v>9059</v>
      </c>
      <c r="F41" s="64" t="str">
        <f t="shared" si="22"/>
        <v>103-1</v>
      </c>
      <c r="G41" s="65" t="str">
        <f t="shared" si="23"/>
        <v>70바5935</v>
      </c>
      <c r="H41" s="66">
        <f t="shared" si="24"/>
        <v>3</v>
      </c>
      <c r="I41" s="67">
        <f t="shared" si="25"/>
        <v>1296.8589999999999</v>
      </c>
      <c r="J41" s="68">
        <f t="shared" si="26"/>
        <v>3.8596257966123905E-2</v>
      </c>
      <c r="K41" s="68">
        <f t="shared" si="27"/>
        <v>0.35549865134473446</v>
      </c>
      <c r="L41" s="68">
        <f t="shared" si="28"/>
        <v>0.14882111316650462</v>
      </c>
      <c r="M41" s="69">
        <f t="shared" si="29"/>
        <v>19.756</v>
      </c>
      <c r="N41" s="70">
        <f t="shared" si="30"/>
        <v>0</v>
      </c>
      <c r="O41" s="70">
        <f t="shared" si="31"/>
        <v>30.920863409206401</v>
      </c>
      <c r="P41" s="113">
        <f t="shared" si="32"/>
        <v>13</v>
      </c>
      <c r="Q41" s="114">
        <f t="shared" si="33"/>
        <v>0</v>
      </c>
      <c r="R41" s="114">
        <f t="shared" si="34"/>
        <v>401</v>
      </c>
      <c r="T41">
        <v>502</v>
      </c>
      <c r="U41">
        <v>9059</v>
      </c>
      <c r="V41" t="s">
        <v>331</v>
      </c>
      <c r="W41">
        <v>1296.8589999999999</v>
      </c>
      <c r="X41">
        <v>748.81899999999996</v>
      </c>
      <c r="Y41">
        <v>1.732</v>
      </c>
      <c r="Z41">
        <v>19.756</v>
      </c>
      <c r="AA41">
        <v>75.647204000000002</v>
      </c>
      <c r="AB41">
        <v>2.919699</v>
      </c>
      <c r="AC41">
        <v>26.892479000000002</v>
      </c>
      <c r="AD41" s="1">
        <v>193</v>
      </c>
      <c r="AE41">
        <v>0</v>
      </c>
      <c r="AF41">
        <v>401</v>
      </c>
      <c r="AG41">
        <v>86</v>
      </c>
      <c r="AH41">
        <v>17.143515000000001</v>
      </c>
      <c r="AI41">
        <v>2280.6</v>
      </c>
      <c r="AJ41">
        <v>123.2</v>
      </c>
      <c r="AK41">
        <v>13</v>
      </c>
      <c r="AL41">
        <v>3548</v>
      </c>
      <c r="AM41" t="s">
        <v>332</v>
      </c>
      <c r="AN41" t="s">
        <v>625</v>
      </c>
      <c r="AO41">
        <v>1097.9849999999999</v>
      </c>
      <c r="AR41" t="s">
        <v>117</v>
      </c>
      <c r="AS41" t="s">
        <v>119</v>
      </c>
      <c r="AT41" t="s">
        <v>231</v>
      </c>
      <c r="AU41" t="s">
        <v>331</v>
      </c>
      <c r="AV41" t="s">
        <v>48</v>
      </c>
      <c r="AW41">
        <v>3</v>
      </c>
      <c r="BB41">
        <v>0.79068336740449885</v>
      </c>
      <c r="BC41" t="s">
        <v>70</v>
      </c>
      <c r="BF41" t="s">
        <v>117</v>
      </c>
      <c r="BG41" t="s">
        <v>119</v>
      </c>
      <c r="BH41" t="s">
        <v>331</v>
      </c>
      <c r="BI41">
        <v>9059</v>
      </c>
      <c r="BJ41">
        <v>3</v>
      </c>
      <c r="BK41" t="s">
        <v>231</v>
      </c>
      <c r="BL41" t="s">
        <v>232</v>
      </c>
      <c r="BM41">
        <v>0.79068336740449885</v>
      </c>
      <c r="BN41" t="s">
        <v>70</v>
      </c>
      <c r="BO41" t="s">
        <v>183</v>
      </c>
      <c r="BP41">
        <v>1296.8589999999999</v>
      </c>
      <c r="BQ41" t="s">
        <v>68</v>
      </c>
    </row>
    <row r="42" spans="1:69" ht="16.5">
      <c r="A42" s="42" t="str">
        <f t="shared" si="18"/>
        <v>강인여객</v>
      </c>
      <c r="B42" s="43" t="str">
        <f t="shared" si="1"/>
        <v>김진영</v>
      </c>
      <c r="C42" s="44" t="str">
        <f t="shared" si="19"/>
        <v>F</v>
      </c>
      <c r="D42" s="45">
        <f t="shared" si="20"/>
        <v>0.77337539574852998</v>
      </c>
      <c r="E42" s="46">
        <f t="shared" si="21"/>
        <v>2975</v>
      </c>
      <c r="F42" s="47" t="str">
        <f t="shared" si="22"/>
        <v>103-1</v>
      </c>
      <c r="G42" s="48" t="str">
        <f t="shared" si="23"/>
        <v>70바6096</v>
      </c>
      <c r="H42" s="49">
        <f t="shared" si="24"/>
        <v>2</v>
      </c>
      <c r="I42" s="50">
        <f t="shared" si="25"/>
        <v>1547.7</v>
      </c>
      <c r="J42" s="51">
        <f t="shared" si="26"/>
        <v>5.5804454288147537E-2</v>
      </c>
      <c r="K42" s="51">
        <f t="shared" si="27"/>
        <v>0.36650994450827967</v>
      </c>
      <c r="L42" s="51">
        <f t="shared" si="28"/>
        <v>0.14796149124507332</v>
      </c>
      <c r="M42" s="52">
        <f t="shared" si="29"/>
        <v>19.271000000000001</v>
      </c>
      <c r="N42" s="53">
        <f t="shared" si="30"/>
        <v>0.2584480196420495</v>
      </c>
      <c r="O42" s="53">
        <f t="shared" si="31"/>
        <v>48.329779673063257</v>
      </c>
      <c r="P42" s="115">
        <f t="shared" si="32"/>
        <v>19</v>
      </c>
      <c r="Q42" s="116">
        <f t="shared" si="33"/>
        <v>4</v>
      </c>
      <c r="R42" s="116">
        <f t="shared" si="34"/>
        <v>748</v>
      </c>
      <c r="T42">
        <v>502</v>
      </c>
      <c r="U42">
        <v>2975</v>
      </c>
      <c r="V42" t="s">
        <v>333</v>
      </c>
      <c r="W42">
        <v>1547.7</v>
      </c>
      <c r="X42">
        <v>909.86900000000003</v>
      </c>
      <c r="Y42">
        <v>1.7010000000000001</v>
      </c>
      <c r="Z42">
        <v>19.271000000000001</v>
      </c>
      <c r="AA42">
        <v>94.217478999999997</v>
      </c>
      <c r="AB42">
        <v>5.2577550000000004</v>
      </c>
      <c r="AC42">
        <v>34.531643000000003</v>
      </c>
      <c r="AD42" s="1">
        <v>229</v>
      </c>
      <c r="AE42">
        <v>4</v>
      </c>
      <c r="AF42">
        <v>748</v>
      </c>
      <c r="AG42">
        <v>89</v>
      </c>
      <c r="AH42">
        <v>16.426888000000002</v>
      </c>
      <c r="AI42">
        <v>5138.8999999999996</v>
      </c>
      <c r="AJ42">
        <v>372.9</v>
      </c>
      <c r="AK42">
        <v>19</v>
      </c>
      <c r="AL42">
        <v>19523</v>
      </c>
      <c r="AM42" t="s">
        <v>334</v>
      </c>
      <c r="AN42" t="s">
        <v>626</v>
      </c>
      <c r="AO42">
        <v>1350.14</v>
      </c>
      <c r="AR42" t="s">
        <v>117</v>
      </c>
      <c r="AS42" t="s">
        <v>119</v>
      </c>
      <c r="AT42" t="s">
        <v>247</v>
      </c>
      <c r="AU42" t="s">
        <v>333</v>
      </c>
      <c r="AV42" t="s">
        <v>48</v>
      </c>
      <c r="AW42">
        <v>2</v>
      </c>
      <c r="BB42">
        <v>0.77337539574852998</v>
      </c>
      <c r="BC42" t="s">
        <v>70</v>
      </c>
      <c r="BF42" t="s">
        <v>117</v>
      </c>
      <c r="BG42" t="s">
        <v>119</v>
      </c>
      <c r="BH42" t="s">
        <v>333</v>
      </c>
      <c r="BI42">
        <v>2975</v>
      </c>
      <c r="BJ42">
        <v>2</v>
      </c>
      <c r="BK42" t="s">
        <v>247</v>
      </c>
      <c r="BL42" t="s">
        <v>231</v>
      </c>
      <c r="BM42">
        <v>0.77337539574852998</v>
      </c>
      <c r="BN42" t="s">
        <v>70</v>
      </c>
      <c r="BO42" t="s">
        <v>183</v>
      </c>
      <c r="BP42">
        <v>1547.7</v>
      </c>
      <c r="BQ42" t="s">
        <v>67</v>
      </c>
    </row>
    <row r="43" spans="1:69" ht="16.5">
      <c r="A43" s="59" t="str">
        <f t="shared" si="18"/>
        <v>강인여객</v>
      </c>
      <c r="B43" s="60" t="str">
        <f t="shared" si="1"/>
        <v>김철용</v>
      </c>
      <c r="C43" s="61" t="str">
        <f t="shared" si="19"/>
        <v>S</v>
      </c>
      <c r="D43" s="62">
        <f t="shared" si="20"/>
        <v>1.1199999999999999</v>
      </c>
      <c r="E43" s="63">
        <f t="shared" si="21"/>
        <v>8463</v>
      </c>
      <c r="F43" s="64" t="str">
        <f t="shared" si="22"/>
        <v>급행91</v>
      </c>
      <c r="G43" s="65" t="str">
        <f t="shared" si="23"/>
        <v>72바1259</v>
      </c>
      <c r="H43" s="66">
        <f t="shared" si="24"/>
        <v>2</v>
      </c>
      <c r="I43" s="67">
        <f t="shared" si="25"/>
        <v>3865.9399999999996</v>
      </c>
      <c r="J43" s="68">
        <f t="shared" si="26"/>
        <v>2.0360124655557008E-2</v>
      </c>
      <c r="K43" s="68">
        <f t="shared" si="27"/>
        <v>0.26555327819060054</v>
      </c>
      <c r="L43" s="68">
        <f t="shared" si="28"/>
        <v>0.22167959150943886</v>
      </c>
      <c r="M43" s="69">
        <f t="shared" si="29"/>
        <v>14.186999999999999</v>
      </c>
      <c r="N43" s="70">
        <f t="shared" si="30"/>
        <v>0</v>
      </c>
      <c r="O43" s="70">
        <f t="shared" si="31"/>
        <v>7.9152806303253538</v>
      </c>
      <c r="P43" s="113">
        <f t="shared" si="32"/>
        <v>2</v>
      </c>
      <c r="Q43" s="114">
        <f t="shared" si="33"/>
        <v>0</v>
      </c>
      <c r="R43" s="114">
        <f t="shared" si="34"/>
        <v>306</v>
      </c>
      <c r="T43">
        <v>502</v>
      </c>
      <c r="U43">
        <v>8463</v>
      </c>
      <c r="V43" t="s">
        <v>335</v>
      </c>
      <c r="W43">
        <v>3865.94</v>
      </c>
      <c r="X43">
        <v>1325.1379999999999</v>
      </c>
      <c r="Y43">
        <v>2.9169999999999998</v>
      </c>
      <c r="Z43">
        <v>14.186999999999999</v>
      </c>
      <c r="AA43">
        <v>144.41105099999999</v>
      </c>
      <c r="AB43">
        <v>2.9402270000000001</v>
      </c>
      <c r="AC43">
        <v>38.348827999999997</v>
      </c>
      <c r="AD43" s="1">
        <v>857</v>
      </c>
      <c r="AE43">
        <v>0</v>
      </c>
      <c r="AF43">
        <v>306</v>
      </c>
      <c r="AG43">
        <v>107</v>
      </c>
      <c r="AH43">
        <v>26.770388000000001</v>
      </c>
      <c r="AI43">
        <v>13092.4</v>
      </c>
      <c r="AJ43">
        <v>2268.5</v>
      </c>
      <c r="AK43">
        <v>2</v>
      </c>
      <c r="AL43">
        <v>566</v>
      </c>
      <c r="AM43" t="s">
        <v>336</v>
      </c>
      <c r="AN43" t="s">
        <v>627</v>
      </c>
      <c r="AO43">
        <v>3676.7869999999998</v>
      </c>
      <c r="AR43" t="s">
        <v>117</v>
      </c>
      <c r="AS43" t="s">
        <v>121</v>
      </c>
      <c r="AT43" t="s">
        <v>270</v>
      </c>
      <c r="AU43" t="s">
        <v>335</v>
      </c>
      <c r="AV43" t="s">
        <v>48</v>
      </c>
      <c r="AW43">
        <v>2</v>
      </c>
      <c r="BB43">
        <v>1.1199999999999999</v>
      </c>
      <c r="BC43" t="s">
        <v>71</v>
      </c>
      <c r="BF43" t="s">
        <v>117</v>
      </c>
      <c r="BG43" t="s">
        <v>121</v>
      </c>
      <c r="BH43" t="s">
        <v>335</v>
      </c>
      <c r="BI43">
        <v>8463</v>
      </c>
      <c r="BJ43">
        <v>2</v>
      </c>
      <c r="BK43" t="s">
        <v>270</v>
      </c>
      <c r="BL43" t="s">
        <v>272</v>
      </c>
      <c r="BM43">
        <v>1.1199999999999999</v>
      </c>
      <c r="BN43" t="s">
        <v>71</v>
      </c>
      <c r="BO43" t="s">
        <v>175</v>
      </c>
      <c r="BP43">
        <v>3865.9399999999996</v>
      </c>
      <c r="BQ43" t="s">
        <v>71</v>
      </c>
    </row>
    <row r="44" spans="1:69" ht="16.5">
      <c r="A44" s="42" t="str">
        <f t="shared" si="18"/>
        <v>강인여객</v>
      </c>
      <c r="B44" s="43" t="str">
        <f t="shared" si="1"/>
        <v>김태호</v>
      </c>
      <c r="C44" s="44" t="str">
        <f t="shared" si="19"/>
        <v>B</v>
      </c>
      <c r="D44" s="45">
        <f t="shared" si="20"/>
        <v>0.92047619047619045</v>
      </c>
      <c r="E44" s="46">
        <f t="shared" si="21"/>
        <v>2684</v>
      </c>
      <c r="F44" s="47" t="str">
        <f t="shared" si="22"/>
        <v>103</v>
      </c>
      <c r="G44" s="48" t="str">
        <f t="shared" si="23"/>
        <v>70바5947</v>
      </c>
      <c r="H44" s="49">
        <f t="shared" si="24"/>
        <v>1</v>
      </c>
      <c r="I44" s="50">
        <f t="shared" si="25"/>
        <v>1966.0150000000001</v>
      </c>
      <c r="J44" s="51">
        <f t="shared" si="26"/>
        <v>4.4235023925898427E-3</v>
      </c>
      <c r="K44" s="51">
        <f t="shared" si="27"/>
        <v>0.37531630739093996</v>
      </c>
      <c r="L44" s="51">
        <f t="shared" si="28"/>
        <v>0.13580771255560103</v>
      </c>
      <c r="M44" s="52">
        <f t="shared" si="29"/>
        <v>15.24</v>
      </c>
      <c r="N44" s="53">
        <f t="shared" si="30"/>
        <v>0</v>
      </c>
      <c r="O44" s="53">
        <f t="shared" si="31"/>
        <v>6.5614962245964552</v>
      </c>
      <c r="P44" s="115">
        <f t="shared" si="32"/>
        <v>0</v>
      </c>
      <c r="Q44" s="116">
        <f t="shared" si="33"/>
        <v>0</v>
      </c>
      <c r="R44" s="116">
        <f t="shared" si="34"/>
        <v>129</v>
      </c>
      <c r="T44">
        <v>502</v>
      </c>
      <c r="U44">
        <v>2684</v>
      </c>
      <c r="V44" t="s">
        <v>337</v>
      </c>
      <c r="W44">
        <v>1966.0150000000001</v>
      </c>
      <c r="X44">
        <v>1017.23</v>
      </c>
      <c r="Y44">
        <v>1.9330000000000001</v>
      </c>
      <c r="Z44">
        <v>15.24</v>
      </c>
      <c r="AA44">
        <v>121.691355</v>
      </c>
      <c r="AB44">
        <v>0.53830199999999995</v>
      </c>
      <c r="AC44">
        <v>45.672750000000001</v>
      </c>
      <c r="AD44" s="1">
        <v>267</v>
      </c>
      <c r="AE44">
        <v>0</v>
      </c>
      <c r="AF44">
        <v>129</v>
      </c>
      <c r="AG44">
        <v>76</v>
      </c>
      <c r="AH44">
        <v>16.155749</v>
      </c>
      <c r="AI44">
        <v>844.7</v>
      </c>
      <c r="AJ44">
        <v>0</v>
      </c>
      <c r="AK44">
        <v>0</v>
      </c>
      <c r="AL44">
        <v>0</v>
      </c>
      <c r="AM44" t="s">
        <v>338</v>
      </c>
      <c r="AN44" t="s">
        <v>628</v>
      </c>
      <c r="AO44">
        <v>1966.0150000000001</v>
      </c>
      <c r="AR44" t="s">
        <v>117</v>
      </c>
      <c r="AS44" t="s">
        <v>118</v>
      </c>
      <c r="AT44" t="s">
        <v>209</v>
      </c>
      <c r="AU44" t="s">
        <v>337</v>
      </c>
      <c r="AV44" t="s">
        <v>48</v>
      </c>
      <c r="AW44">
        <v>1</v>
      </c>
      <c r="BB44">
        <v>0.92047619047619045</v>
      </c>
      <c r="BC44" t="s">
        <v>68</v>
      </c>
      <c r="BF44" t="s">
        <v>117</v>
      </c>
      <c r="BG44" t="s">
        <v>118</v>
      </c>
      <c r="BH44" t="s">
        <v>337</v>
      </c>
      <c r="BI44">
        <v>2684</v>
      </c>
      <c r="BJ44">
        <v>1</v>
      </c>
      <c r="BK44" t="s">
        <v>209</v>
      </c>
      <c r="BL44" t="s">
        <v>173</v>
      </c>
      <c r="BM44">
        <v>0.92047619047619045</v>
      </c>
      <c r="BN44" t="s">
        <v>68</v>
      </c>
      <c r="BO44" t="s">
        <v>174</v>
      </c>
      <c r="BP44">
        <v>1966.0150000000001</v>
      </c>
      <c r="BQ44" t="s">
        <v>69</v>
      </c>
    </row>
    <row r="45" spans="1:69" ht="16.5">
      <c r="A45" s="59" t="str">
        <f t="shared" si="18"/>
        <v>강인여객</v>
      </c>
      <c r="B45" s="60" t="str">
        <f t="shared" si="1"/>
        <v>김현기</v>
      </c>
      <c r="C45" s="61" t="str">
        <f t="shared" si="19"/>
        <v>D</v>
      </c>
      <c r="D45" s="62">
        <f t="shared" si="20"/>
        <v>0.84</v>
      </c>
      <c r="E45" s="63">
        <f t="shared" si="21"/>
        <v>3551</v>
      </c>
      <c r="F45" s="64" t="str">
        <f t="shared" si="22"/>
        <v>103</v>
      </c>
      <c r="G45" s="65" t="str">
        <f t="shared" si="23"/>
        <v>70바5087</v>
      </c>
      <c r="H45" s="66">
        <f t="shared" si="24"/>
        <v>1</v>
      </c>
      <c r="I45" s="67">
        <f t="shared" si="25"/>
        <v>1207.3</v>
      </c>
      <c r="J45" s="68">
        <f t="shared" si="26"/>
        <v>1.5710054059934885E-2</v>
      </c>
      <c r="K45" s="68">
        <f t="shared" si="27"/>
        <v>0.36244851273044987</v>
      </c>
      <c r="L45" s="68">
        <f t="shared" si="28"/>
        <v>0.12672906485546262</v>
      </c>
      <c r="M45" s="69">
        <f t="shared" si="29"/>
        <v>18.507000000000001</v>
      </c>
      <c r="N45" s="70">
        <f t="shared" si="30"/>
        <v>0</v>
      </c>
      <c r="O45" s="70">
        <f t="shared" si="31"/>
        <v>37.521742731715399</v>
      </c>
      <c r="P45" s="113">
        <f t="shared" si="32"/>
        <v>1</v>
      </c>
      <c r="Q45" s="114">
        <f t="shared" si="33"/>
        <v>0</v>
      </c>
      <c r="R45" s="114">
        <f t="shared" si="34"/>
        <v>453</v>
      </c>
      <c r="T45">
        <v>502</v>
      </c>
      <c r="U45">
        <v>3551</v>
      </c>
      <c r="V45" t="s">
        <v>339</v>
      </c>
      <c r="W45">
        <v>1207.3</v>
      </c>
      <c r="X45">
        <v>684.59299999999996</v>
      </c>
      <c r="Y45">
        <v>1.764</v>
      </c>
      <c r="Z45">
        <v>18.507000000000001</v>
      </c>
      <c r="AA45">
        <v>69.929422000000002</v>
      </c>
      <c r="AB45">
        <v>1.098595</v>
      </c>
      <c r="AC45">
        <v>25.345815000000002</v>
      </c>
      <c r="AD45" s="1">
        <v>153</v>
      </c>
      <c r="AE45">
        <v>0</v>
      </c>
      <c r="AF45">
        <v>453</v>
      </c>
      <c r="AG45">
        <v>89</v>
      </c>
      <c r="AH45">
        <v>17.264548999999999</v>
      </c>
      <c r="AI45">
        <v>605.9</v>
      </c>
      <c r="AJ45">
        <v>14.6</v>
      </c>
      <c r="AK45">
        <v>1</v>
      </c>
      <c r="AL45">
        <v>383</v>
      </c>
      <c r="AM45" t="s">
        <v>340</v>
      </c>
      <c r="AN45" t="s">
        <v>629</v>
      </c>
      <c r="AO45">
        <v>1207.3</v>
      </c>
      <c r="AR45" t="s">
        <v>117</v>
      </c>
      <c r="AS45" t="s">
        <v>118</v>
      </c>
      <c r="AT45" t="s">
        <v>207</v>
      </c>
      <c r="AU45" t="s">
        <v>339</v>
      </c>
      <c r="AV45" t="s">
        <v>48</v>
      </c>
      <c r="AW45">
        <v>1</v>
      </c>
      <c r="BB45">
        <v>0.84</v>
      </c>
      <c r="BC45" t="s">
        <v>67</v>
      </c>
      <c r="BF45" t="s">
        <v>117</v>
      </c>
      <c r="BG45" t="s">
        <v>118</v>
      </c>
      <c r="BH45" t="s">
        <v>339</v>
      </c>
      <c r="BI45">
        <v>3551</v>
      </c>
      <c r="BJ45">
        <v>1</v>
      </c>
      <c r="BK45" t="s">
        <v>207</v>
      </c>
      <c r="BL45" t="s">
        <v>173</v>
      </c>
      <c r="BM45">
        <v>0.84</v>
      </c>
      <c r="BN45" t="s">
        <v>67</v>
      </c>
      <c r="BO45" t="s">
        <v>178</v>
      </c>
      <c r="BP45">
        <v>1207.3</v>
      </c>
      <c r="BQ45" t="s">
        <v>68</v>
      </c>
    </row>
    <row r="46" spans="1:69" ht="16.5">
      <c r="A46" s="42" t="str">
        <f t="shared" si="18"/>
        <v>강인여객</v>
      </c>
      <c r="B46" s="43" t="str">
        <f t="shared" si="1"/>
        <v>김희철</v>
      </c>
      <c r="C46" s="44" t="str">
        <f t="shared" si="19"/>
        <v>F</v>
      </c>
      <c r="D46" s="45">
        <f t="shared" si="20"/>
        <v>0.78452209832308939</v>
      </c>
      <c r="E46" s="46">
        <f t="shared" si="21"/>
        <v>9360</v>
      </c>
      <c r="F46" s="47" t="str">
        <f t="shared" si="22"/>
        <v>103-1</v>
      </c>
      <c r="G46" s="48" t="str">
        <f t="shared" si="23"/>
        <v>70바6023</v>
      </c>
      <c r="H46" s="49">
        <f t="shared" si="24"/>
        <v>5</v>
      </c>
      <c r="I46" s="50">
        <f t="shared" si="25"/>
        <v>1249.694</v>
      </c>
      <c r="J46" s="51">
        <f t="shared" si="26"/>
        <v>7.8151436247739323E-3</v>
      </c>
      <c r="K46" s="51">
        <f t="shared" si="27"/>
        <v>0.33582357262732504</v>
      </c>
      <c r="L46" s="51">
        <f t="shared" si="28"/>
        <v>0.31527717985362819</v>
      </c>
      <c r="M46" s="52">
        <f t="shared" si="29"/>
        <v>18.914999999999999</v>
      </c>
      <c r="N46" s="53">
        <f t="shared" si="30"/>
        <v>7.8246098062704855E-2</v>
      </c>
      <c r="O46" s="53">
        <f t="shared" si="31"/>
        <v>6.4944261392045028</v>
      </c>
      <c r="P46" s="115">
        <f t="shared" si="32"/>
        <v>0</v>
      </c>
      <c r="Q46" s="116">
        <f t="shared" si="33"/>
        <v>1</v>
      </c>
      <c r="R46" s="116">
        <f t="shared" si="34"/>
        <v>83</v>
      </c>
      <c r="T46">
        <v>502</v>
      </c>
      <c r="U46">
        <v>9360</v>
      </c>
      <c r="V46" t="s">
        <v>341</v>
      </c>
      <c r="W46">
        <v>1278.019</v>
      </c>
      <c r="X46">
        <v>744.47</v>
      </c>
      <c r="Y46">
        <v>1.7170000000000001</v>
      </c>
      <c r="Z46">
        <v>18.914999999999999</v>
      </c>
      <c r="AA46">
        <v>67.033316999999997</v>
      </c>
      <c r="AB46">
        <v>0.52387499999999998</v>
      </c>
      <c r="AC46">
        <v>22.511368000000001</v>
      </c>
      <c r="AD46" s="1">
        <v>394</v>
      </c>
      <c r="AE46">
        <v>1</v>
      </c>
      <c r="AF46">
        <v>83</v>
      </c>
      <c r="AG46">
        <v>90</v>
      </c>
      <c r="AH46">
        <v>19.065429000000002</v>
      </c>
      <c r="AI46">
        <v>1566.3</v>
      </c>
      <c r="AJ46">
        <v>153.30000000000001</v>
      </c>
      <c r="AK46">
        <v>0</v>
      </c>
      <c r="AL46">
        <v>0</v>
      </c>
      <c r="AM46" t="s">
        <v>342</v>
      </c>
      <c r="AN46" t="s">
        <v>630</v>
      </c>
      <c r="AO46">
        <v>888.81700000000001</v>
      </c>
      <c r="AR46" t="s">
        <v>117</v>
      </c>
      <c r="AS46" t="s">
        <v>119</v>
      </c>
      <c r="AT46" t="s">
        <v>240</v>
      </c>
      <c r="AU46" t="s">
        <v>341</v>
      </c>
      <c r="AV46" t="s">
        <v>48</v>
      </c>
      <c r="AW46">
        <v>5</v>
      </c>
      <c r="BB46">
        <v>0.78452209832308939</v>
      </c>
      <c r="BC46" t="s">
        <v>70</v>
      </c>
      <c r="BF46" t="s">
        <v>117</v>
      </c>
      <c r="BG46" t="s">
        <v>119</v>
      </c>
      <c r="BH46" t="s">
        <v>341</v>
      </c>
      <c r="BI46">
        <v>9360</v>
      </c>
      <c r="BJ46">
        <v>5</v>
      </c>
      <c r="BK46" t="s">
        <v>240</v>
      </c>
      <c r="BL46" t="s">
        <v>251</v>
      </c>
      <c r="BM46">
        <v>0.78452209832308939</v>
      </c>
      <c r="BN46" t="s">
        <v>70</v>
      </c>
      <c r="BO46" t="s">
        <v>183</v>
      </c>
      <c r="BP46">
        <v>1249.694</v>
      </c>
      <c r="BQ46" t="s">
        <v>66</v>
      </c>
    </row>
    <row r="47" spans="1:69" ht="16.5">
      <c r="A47" s="59" t="str">
        <f t="shared" si="18"/>
        <v>강인여객</v>
      </c>
      <c r="B47" s="60" t="str">
        <f t="shared" si="1"/>
        <v>나재웅</v>
      </c>
      <c r="C47" s="61" t="str">
        <f t="shared" si="19"/>
        <v>C</v>
      </c>
      <c r="D47" s="62">
        <f t="shared" si="20"/>
        <v>0.88081885640301194</v>
      </c>
      <c r="E47" s="63">
        <f t="shared" si="21"/>
        <v>9478</v>
      </c>
      <c r="F47" s="64" t="str">
        <f t="shared" si="22"/>
        <v>103-1</v>
      </c>
      <c r="G47" s="65" t="str">
        <f t="shared" si="23"/>
        <v>70바6097</v>
      </c>
      <c r="H47" s="66">
        <f t="shared" si="24"/>
        <v>2</v>
      </c>
      <c r="I47" s="67">
        <f t="shared" si="25"/>
        <v>1332.325</v>
      </c>
      <c r="J47" s="68">
        <f t="shared" si="26"/>
        <v>5.8491082633233153E-2</v>
      </c>
      <c r="K47" s="68">
        <f t="shared" si="27"/>
        <v>0.3411499610395467</v>
      </c>
      <c r="L47" s="68">
        <f t="shared" si="28"/>
        <v>0.19439701274088528</v>
      </c>
      <c r="M47" s="69">
        <f t="shared" si="29"/>
        <v>19.559999999999999</v>
      </c>
      <c r="N47" s="70">
        <f t="shared" si="30"/>
        <v>2.4768731353085771</v>
      </c>
      <c r="O47" s="70">
        <f t="shared" si="31"/>
        <v>15.011352335203497</v>
      </c>
      <c r="P47" s="113">
        <f t="shared" si="32"/>
        <v>11</v>
      </c>
      <c r="Q47" s="114">
        <f t="shared" si="33"/>
        <v>33</v>
      </c>
      <c r="R47" s="114">
        <f t="shared" si="34"/>
        <v>200</v>
      </c>
      <c r="T47">
        <v>502</v>
      </c>
      <c r="U47">
        <v>9478</v>
      </c>
      <c r="V47" t="s">
        <v>343</v>
      </c>
      <c r="W47">
        <v>1332.325</v>
      </c>
      <c r="X47">
        <v>722.77599999999995</v>
      </c>
      <c r="Y47">
        <v>1.843</v>
      </c>
      <c r="Z47">
        <v>19.559999999999999</v>
      </c>
      <c r="AA47">
        <v>75.015810999999999</v>
      </c>
      <c r="AB47">
        <v>4.3877560000000004</v>
      </c>
      <c r="AC47">
        <v>25.591640999999999</v>
      </c>
      <c r="AD47" s="1">
        <v>259</v>
      </c>
      <c r="AE47">
        <v>33</v>
      </c>
      <c r="AF47">
        <v>200</v>
      </c>
      <c r="AG47">
        <v>90</v>
      </c>
      <c r="AH47">
        <v>17.760589</v>
      </c>
      <c r="AI47">
        <v>2390.4</v>
      </c>
      <c r="AJ47">
        <v>137.19999999999999</v>
      </c>
      <c r="AK47">
        <v>11</v>
      </c>
      <c r="AL47">
        <v>2690</v>
      </c>
      <c r="AM47" t="s">
        <v>344</v>
      </c>
      <c r="AN47" t="s">
        <v>631</v>
      </c>
      <c r="AO47">
        <v>1004.604</v>
      </c>
      <c r="AR47" t="s">
        <v>117</v>
      </c>
      <c r="AS47" t="s">
        <v>119</v>
      </c>
      <c r="AT47" t="s">
        <v>249</v>
      </c>
      <c r="AU47" t="s">
        <v>343</v>
      </c>
      <c r="AV47" t="s">
        <v>48</v>
      </c>
      <c r="AW47">
        <v>2</v>
      </c>
      <c r="BB47">
        <v>0.88081885640301194</v>
      </c>
      <c r="BC47" t="s">
        <v>69</v>
      </c>
      <c r="BF47" t="s">
        <v>117</v>
      </c>
      <c r="BG47" t="s">
        <v>119</v>
      </c>
      <c r="BH47" t="s">
        <v>343</v>
      </c>
      <c r="BI47">
        <v>9478</v>
      </c>
      <c r="BJ47">
        <v>2</v>
      </c>
      <c r="BK47" t="s">
        <v>249</v>
      </c>
      <c r="BL47" t="s">
        <v>230</v>
      </c>
      <c r="BM47">
        <v>0.88081885640301194</v>
      </c>
      <c r="BN47" t="s">
        <v>69</v>
      </c>
      <c r="BO47" t="s">
        <v>176</v>
      </c>
      <c r="BP47">
        <v>1332.325</v>
      </c>
      <c r="BQ47" t="s">
        <v>66</v>
      </c>
    </row>
    <row r="48" spans="1:69" ht="16.5">
      <c r="A48" s="42" t="str">
        <f t="shared" si="18"/>
        <v>강인여객</v>
      </c>
      <c r="B48" s="43" t="str">
        <f t="shared" si="1"/>
        <v>남우선</v>
      </c>
      <c r="C48" s="44" t="str">
        <f t="shared" si="19"/>
        <v>C</v>
      </c>
      <c r="D48" s="45">
        <f t="shared" si="20"/>
        <v>0.89716034218054408</v>
      </c>
      <c r="E48" s="46">
        <f t="shared" si="21"/>
        <v>1964</v>
      </c>
      <c r="F48" s="47" t="str">
        <f t="shared" si="22"/>
        <v>103</v>
      </c>
      <c r="G48" s="48" t="str">
        <f t="shared" si="23"/>
        <v>70바5063</v>
      </c>
      <c r="H48" s="49">
        <f t="shared" si="24"/>
        <v>4</v>
      </c>
      <c r="I48" s="50">
        <f t="shared" si="25"/>
        <v>2208.5249999999996</v>
      </c>
      <c r="J48" s="51">
        <f t="shared" si="26"/>
        <v>1.0015020788735207E-2</v>
      </c>
      <c r="K48" s="51">
        <f t="shared" si="27"/>
        <v>0.33444573032084346</v>
      </c>
      <c r="L48" s="51">
        <f t="shared" si="28"/>
        <v>0.19560566441403202</v>
      </c>
      <c r="M48" s="52">
        <f t="shared" si="29"/>
        <v>14.593999999999999</v>
      </c>
      <c r="N48" s="53">
        <f t="shared" si="30"/>
        <v>0.3567515452916154</v>
      </c>
      <c r="O48" s="53">
        <f t="shared" si="31"/>
        <v>4.7269579751139039</v>
      </c>
      <c r="P48" s="115">
        <f t="shared" si="32"/>
        <v>3</v>
      </c>
      <c r="Q48" s="116">
        <f t="shared" si="33"/>
        <v>8</v>
      </c>
      <c r="R48" s="116">
        <f t="shared" si="34"/>
        <v>106</v>
      </c>
      <c r="T48">
        <v>502</v>
      </c>
      <c r="U48">
        <v>1964</v>
      </c>
      <c r="V48" t="s">
        <v>345</v>
      </c>
      <c r="W48">
        <v>2242.4569999999999</v>
      </c>
      <c r="X48">
        <v>1197.2139999999999</v>
      </c>
      <c r="Y48">
        <v>1.873</v>
      </c>
      <c r="Z48">
        <v>14.593999999999999</v>
      </c>
      <c r="AA48">
        <v>135.154687</v>
      </c>
      <c r="AB48">
        <v>1.353577</v>
      </c>
      <c r="AC48">
        <v>45.201908000000003</v>
      </c>
      <c r="AD48" s="1">
        <v>432</v>
      </c>
      <c r="AE48">
        <v>8</v>
      </c>
      <c r="AF48">
        <v>106</v>
      </c>
      <c r="AG48">
        <v>90</v>
      </c>
      <c r="AH48">
        <v>16.591781000000001</v>
      </c>
      <c r="AI48">
        <v>648.9</v>
      </c>
      <c r="AJ48">
        <v>8.1999999999999993</v>
      </c>
      <c r="AK48">
        <v>3</v>
      </c>
      <c r="AL48">
        <v>739</v>
      </c>
      <c r="AM48" t="s">
        <v>346</v>
      </c>
      <c r="AN48" t="s">
        <v>632</v>
      </c>
      <c r="AO48">
        <v>1829.1189999999999</v>
      </c>
      <c r="AR48" t="s">
        <v>117</v>
      </c>
      <c r="AS48" t="s">
        <v>118</v>
      </c>
      <c r="AT48" t="s">
        <v>197</v>
      </c>
      <c r="AU48" t="s">
        <v>345</v>
      </c>
      <c r="AV48" t="s">
        <v>48</v>
      </c>
      <c r="AW48">
        <v>4</v>
      </c>
      <c r="BB48">
        <v>0.89716034218054408</v>
      </c>
      <c r="BC48" t="s">
        <v>69</v>
      </c>
      <c r="BF48" t="s">
        <v>117</v>
      </c>
      <c r="BG48" t="s">
        <v>118</v>
      </c>
      <c r="BH48" t="s">
        <v>345</v>
      </c>
      <c r="BI48">
        <v>1964</v>
      </c>
      <c r="BJ48">
        <v>4</v>
      </c>
      <c r="BK48" t="s">
        <v>197</v>
      </c>
      <c r="BL48" t="s">
        <v>555</v>
      </c>
      <c r="BM48">
        <v>0.89716034218054408</v>
      </c>
      <c r="BN48" t="s">
        <v>69</v>
      </c>
      <c r="BO48" t="s">
        <v>176</v>
      </c>
      <c r="BP48">
        <v>2208.5249999999996</v>
      </c>
      <c r="BQ48" t="s">
        <v>68</v>
      </c>
    </row>
    <row r="49" spans="1:69" ht="16.5">
      <c r="A49" s="59" t="str">
        <f t="shared" si="18"/>
        <v>강인여객</v>
      </c>
      <c r="B49" s="60" t="str">
        <f t="shared" si="1"/>
        <v>라병규</v>
      </c>
      <c r="C49" s="61" t="str">
        <f t="shared" si="19"/>
        <v>B</v>
      </c>
      <c r="D49" s="62">
        <f t="shared" si="20"/>
        <v>0.94523809523809521</v>
      </c>
      <c r="E49" s="63">
        <f t="shared" si="21"/>
        <v>7050</v>
      </c>
      <c r="F49" s="64" t="str">
        <f t="shared" si="22"/>
        <v>103</v>
      </c>
      <c r="G49" s="65" t="str">
        <f t="shared" si="23"/>
        <v>70바5947</v>
      </c>
      <c r="H49" s="66">
        <f t="shared" si="24"/>
        <v>1</v>
      </c>
      <c r="I49" s="67">
        <f t="shared" si="25"/>
        <v>2213.373</v>
      </c>
      <c r="J49" s="68">
        <f t="shared" si="26"/>
        <v>3.8970576229743143E-3</v>
      </c>
      <c r="K49" s="68">
        <f t="shared" si="27"/>
        <v>0.34510784762612928</v>
      </c>
      <c r="L49" s="68">
        <f t="shared" si="28"/>
        <v>4.6987109718967385E-2</v>
      </c>
      <c r="M49" s="69">
        <f t="shared" si="29"/>
        <v>14.788</v>
      </c>
      <c r="N49" s="70">
        <f t="shared" si="30"/>
        <v>9.0359826382629585E-2</v>
      </c>
      <c r="O49" s="70">
        <f t="shared" si="31"/>
        <v>4.2017319267922755</v>
      </c>
      <c r="P49" s="113">
        <f t="shared" si="32"/>
        <v>2</v>
      </c>
      <c r="Q49" s="114">
        <f t="shared" si="33"/>
        <v>2</v>
      </c>
      <c r="R49" s="114">
        <f t="shared" si="34"/>
        <v>93</v>
      </c>
      <c r="T49">
        <v>502</v>
      </c>
      <c r="U49">
        <v>7050</v>
      </c>
      <c r="V49" t="s">
        <v>347</v>
      </c>
      <c r="W49">
        <v>2213.373</v>
      </c>
      <c r="X49">
        <v>1114.923</v>
      </c>
      <c r="Y49">
        <v>1.9850000000000001</v>
      </c>
      <c r="Z49">
        <v>14.788</v>
      </c>
      <c r="AA49">
        <v>129.71940599999999</v>
      </c>
      <c r="AB49">
        <v>0.50552399999999997</v>
      </c>
      <c r="AC49">
        <v>44.767184999999998</v>
      </c>
      <c r="AD49" s="1">
        <v>104</v>
      </c>
      <c r="AE49">
        <v>2</v>
      </c>
      <c r="AF49">
        <v>93</v>
      </c>
      <c r="AG49">
        <v>82</v>
      </c>
      <c r="AH49">
        <v>17.062774000000001</v>
      </c>
      <c r="AI49">
        <v>660.2</v>
      </c>
      <c r="AJ49">
        <v>0</v>
      </c>
      <c r="AK49">
        <v>2</v>
      </c>
      <c r="AL49">
        <v>78</v>
      </c>
      <c r="AM49" t="s">
        <v>348</v>
      </c>
      <c r="AN49" t="s">
        <v>633</v>
      </c>
      <c r="AO49">
        <v>2213.373</v>
      </c>
      <c r="AR49" t="s">
        <v>117</v>
      </c>
      <c r="AS49" t="s">
        <v>118</v>
      </c>
      <c r="AT49" t="s">
        <v>209</v>
      </c>
      <c r="AU49" t="s">
        <v>347</v>
      </c>
      <c r="AV49" t="s">
        <v>48</v>
      </c>
      <c r="AW49">
        <v>1</v>
      </c>
      <c r="BB49">
        <v>0.94523809523809521</v>
      </c>
      <c r="BC49" t="s">
        <v>68</v>
      </c>
      <c r="BF49" t="s">
        <v>117</v>
      </c>
      <c r="BG49" t="s">
        <v>118</v>
      </c>
      <c r="BH49" t="s">
        <v>347</v>
      </c>
      <c r="BI49">
        <v>7050</v>
      </c>
      <c r="BJ49">
        <v>1</v>
      </c>
      <c r="BK49" t="s">
        <v>209</v>
      </c>
      <c r="BL49" t="s">
        <v>173</v>
      </c>
      <c r="BM49">
        <v>0.94523809523809521</v>
      </c>
      <c r="BN49" t="s">
        <v>68</v>
      </c>
      <c r="BO49" t="s">
        <v>174</v>
      </c>
      <c r="BP49">
        <v>2213.373</v>
      </c>
      <c r="BQ49" t="s">
        <v>69</v>
      </c>
    </row>
    <row r="50" spans="1:69" ht="16.5">
      <c r="A50" s="42" t="str">
        <f t="shared" si="18"/>
        <v>강인여객</v>
      </c>
      <c r="B50" s="43" t="str">
        <f t="shared" si="1"/>
        <v>마국진</v>
      </c>
      <c r="C50" s="44" t="str">
        <f t="shared" si="19"/>
        <v>A</v>
      </c>
      <c r="D50" s="45">
        <f t="shared" si="20"/>
        <v>0.98116607100513131</v>
      </c>
      <c r="E50" s="46">
        <f t="shared" si="21"/>
        <v>2078</v>
      </c>
      <c r="F50" s="47" t="str">
        <f t="shared" si="22"/>
        <v>예비</v>
      </c>
      <c r="G50" s="48" t="str">
        <f t="shared" si="23"/>
        <v>70바5060</v>
      </c>
      <c r="H50" s="49">
        <f t="shared" si="24"/>
        <v>2</v>
      </c>
      <c r="I50" s="50">
        <f t="shared" si="25"/>
        <v>1169.3419999999999</v>
      </c>
      <c r="J50" s="51">
        <f t="shared" si="26"/>
        <v>3.6187583004438105E-2</v>
      </c>
      <c r="K50" s="51">
        <f t="shared" si="27"/>
        <v>0.34202187556985647</v>
      </c>
      <c r="L50" s="51">
        <f t="shared" si="28"/>
        <v>0.24885790470196062</v>
      </c>
      <c r="M50" s="52">
        <f t="shared" si="29"/>
        <v>19.657</v>
      </c>
      <c r="N50" s="53">
        <f t="shared" si="30"/>
        <v>0</v>
      </c>
      <c r="O50" s="53">
        <f t="shared" si="31"/>
        <v>30.529990370652893</v>
      </c>
      <c r="P50" s="115">
        <f t="shared" si="32"/>
        <v>11</v>
      </c>
      <c r="Q50" s="116">
        <f t="shared" si="33"/>
        <v>0</v>
      </c>
      <c r="R50" s="116">
        <f t="shared" si="34"/>
        <v>357</v>
      </c>
      <c r="T50">
        <v>502</v>
      </c>
      <c r="U50">
        <v>2078</v>
      </c>
      <c r="V50" t="s">
        <v>634</v>
      </c>
      <c r="W50">
        <v>1169.3420000000001</v>
      </c>
      <c r="X50">
        <v>492.09500000000003</v>
      </c>
      <c r="Y50">
        <v>2.3759999999999999</v>
      </c>
      <c r="Z50">
        <v>19.657</v>
      </c>
      <c r="AA50">
        <v>49.425820999999999</v>
      </c>
      <c r="AB50">
        <v>1.7886010000000001</v>
      </c>
      <c r="AC50">
        <v>16.904712</v>
      </c>
      <c r="AD50" s="1">
        <v>291</v>
      </c>
      <c r="AE50">
        <v>0</v>
      </c>
      <c r="AF50">
        <v>357</v>
      </c>
      <c r="AG50">
        <v>108</v>
      </c>
      <c r="AH50">
        <v>23.658524</v>
      </c>
      <c r="AI50">
        <v>5667.8</v>
      </c>
      <c r="AJ50">
        <v>1124.4000000000001</v>
      </c>
      <c r="AK50">
        <v>11</v>
      </c>
      <c r="AL50">
        <v>2121</v>
      </c>
      <c r="AM50" t="s">
        <v>635</v>
      </c>
      <c r="AN50" t="s">
        <v>636</v>
      </c>
      <c r="AO50">
        <v>960.01099999999997</v>
      </c>
      <c r="AR50" t="s">
        <v>117</v>
      </c>
      <c r="AS50" t="s">
        <v>90</v>
      </c>
      <c r="AT50" t="s">
        <v>272</v>
      </c>
      <c r="AU50" t="s">
        <v>634</v>
      </c>
      <c r="AV50" t="s">
        <v>48</v>
      </c>
      <c r="AW50">
        <v>2</v>
      </c>
      <c r="BB50">
        <v>0.98116607100513131</v>
      </c>
      <c r="BC50" t="s">
        <v>66</v>
      </c>
      <c r="BF50" t="s">
        <v>117</v>
      </c>
      <c r="BG50" t="s">
        <v>90</v>
      </c>
      <c r="BH50" t="s">
        <v>634</v>
      </c>
      <c r="BI50">
        <v>2078</v>
      </c>
      <c r="BJ50">
        <v>2</v>
      </c>
      <c r="BK50" t="s">
        <v>272</v>
      </c>
      <c r="BL50" t="s">
        <v>265</v>
      </c>
      <c r="BM50">
        <v>0.98116607100513131</v>
      </c>
      <c r="BN50" t="s">
        <v>66</v>
      </c>
      <c r="BO50" t="s">
        <v>177</v>
      </c>
      <c r="BP50">
        <v>1169.3419999999999</v>
      </c>
      <c r="BQ50" t="s">
        <v>71</v>
      </c>
    </row>
    <row r="51" spans="1:69" ht="16.5">
      <c r="A51" s="59" t="str">
        <f t="shared" si="18"/>
        <v>강인여객</v>
      </c>
      <c r="B51" s="60" t="str">
        <f t="shared" si="1"/>
        <v>마삼식</v>
      </c>
      <c r="C51" s="61" t="str">
        <f t="shared" si="19"/>
        <v>D</v>
      </c>
      <c r="D51" s="62">
        <f t="shared" si="20"/>
        <v>0.83668152497208625</v>
      </c>
      <c r="E51" s="63">
        <f t="shared" si="21"/>
        <v>7750</v>
      </c>
      <c r="F51" s="64" t="str">
        <f t="shared" si="22"/>
        <v>103</v>
      </c>
      <c r="G51" s="65" t="str">
        <f t="shared" si="23"/>
        <v>72바1299</v>
      </c>
      <c r="H51" s="66">
        <f t="shared" si="24"/>
        <v>3</v>
      </c>
      <c r="I51" s="67">
        <f t="shared" si="25"/>
        <v>2282.3150000000001</v>
      </c>
      <c r="J51" s="68">
        <f t="shared" si="26"/>
        <v>5.1414472236394381E-3</v>
      </c>
      <c r="K51" s="68">
        <f t="shared" si="27"/>
        <v>0.36425166650425039</v>
      </c>
      <c r="L51" s="68">
        <f t="shared" si="28"/>
        <v>0.30144831015876422</v>
      </c>
      <c r="M51" s="69">
        <f t="shared" si="29"/>
        <v>16.792999999999999</v>
      </c>
      <c r="N51" s="70">
        <f t="shared" si="30"/>
        <v>0.21907580680142749</v>
      </c>
      <c r="O51" s="70">
        <f t="shared" si="31"/>
        <v>9.1573687242996691</v>
      </c>
      <c r="P51" s="113">
        <f t="shared" si="32"/>
        <v>8</v>
      </c>
      <c r="Q51" s="114">
        <f t="shared" si="33"/>
        <v>5</v>
      </c>
      <c r="R51" s="114">
        <f t="shared" si="34"/>
        <v>209</v>
      </c>
      <c r="T51">
        <v>502</v>
      </c>
      <c r="U51">
        <v>7750</v>
      </c>
      <c r="V51" t="s">
        <v>349</v>
      </c>
      <c r="W51">
        <v>2282.3150000000001</v>
      </c>
      <c r="X51">
        <v>1305.0450000000001</v>
      </c>
      <c r="Y51">
        <v>1.7490000000000001</v>
      </c>
      <c r="Z51">
        <v>16.792999999999999</v>
      </c>
      <c r="AA51">
        <v>143.27386200000001</v>
      </c>
      <c r="AB51">
        <v>0.73663500000000004</v>
      </c>
      <c r="AC51">
        <v>52.187742999999998</v>
      </c>
      <c r="AD51" s="1">
        <v>688</v>
      </c>
      <c r="AE51">
        <v>5</v>
      </c>
      <c r="AF51">
        <v>209</v>
      </c>
      <c r="AG51">
        <v>83</v>
      </c>
      <c r="AH51">
        <v>15.929736999999999</v>
      </c>
      <c r="AI51">
        <v>484.5</v>
      </c>
      <c r="AJ51">
        <v>0</v>
      </c>
      <c r="AK51">
        <v>8</v>
      </c>
      <c r="AL51">
        <v>2504</v>
      </c>
      <c r="AM51" t="s">
        <v>350</v>
      </c>
      <c r="AN51" t="s">
        <v>637</v>
      </c>
      <c r="AO51">
        <v>2068.0030000000002</v>
      </c>
      <c r="AR51" t="s">
        <v>117</v>
      </c>
      <c r="AS51" t="s">
        <v>118</v>
      </c>
      <c r="AT51" t="s">
        <v>220</v>
      </c>
      <c r="AU51" t="s">
        <v>349</v>
      </c>
      <c r="AV51" t="s">
        <v>48</v>
      </c>
      <c r="AW51">
        <v>3</v>
      </c>
      <c r="BB51">
        <v>0.83668152497208625</v>
      </c>
      <c r="BC51" t="s">
        <v>67</v>
      </c>
      <c r="BF51" t="s">
        <v>117</v>
      </c>
      <c r="BG51" t="s">
        <v>118</v>
      </c>
      <c r="BH51" t="s">
        <v>349</v>
      </c>
      <c r="BI51">
        <v>7750</v>
      </c>
      <c r="BJ51">
        <v>3</v>
      </c>
      <c r="BK51" t="s">
        <v>220</v>
      </c>
      <c r="BL51" t="s">
        <v>226</v>
      </c>
      <c r="BM51">
        <v>0.83668152497208625</v>
      </c>
      <c r="BN51" t="s">
        <v>67</v>
      </c>
      <c r="BO51" t="s">
        <v>178</v>
      </c>
      <c r="BP51">
        <v>2282.3150000000001</v>
      </c>
      <c r="BQ51" t="s">
        <v>66</v>
      </c>
    </row>
    <row r="52" spans="1:69" ht="16.5">
      <c r="A52" s="42" t="str">
        <f t="shared" si="18"/>
        <v>강인여객</v>
      </c>
      <c r="B52" s="43" t="str">
        <f t="shared" si="1"/>
        <v>맹성복</v>
      </c>
      <c r="C52" s="44" t="str">
        <f t="shared" si="19"/>
        <v>B</v>
      </c>
      <c r="D52" s="45">
        <f t="shared" si="20"/>
        <v>0.93502553868120708</v>
      </c>
      <c r="E52" s="46">
        <f t="shared" si="21"/>
        <v>8293</v>
      </c>
      <c r="F52" s="47" t="str">
        <f t="shared" si="22"/>
        <v>103</v>
      </c>
      <c r="G52" s="48" t="str">
        <f t="shared" si="23"/>
        <v>72바1260</v>
      </c>
      <c r="H52" s="49">
        <f t="shared" si="24"/>
        <v>12</v>
      </c>
      <c r="I52" s="50">
        <f t="shared" si="25"/>
        <v>2119.0450000000001</v>
      </c>
      <c r="J52" s="51">
        <f t="shared" si="26"/>
        <v>2.4038663621199208E-2</v>
      </c>
      <c r="K52" s="51">
        <f t="shared" si="27"/>
        <v>0.36790349311373693</v>
      </c>
      <c r="L52" s="51">
        <f t="shared" si="28"/>
        <v>0.17460695737938553</v>
      </c>
      <c r="M52" s="52">
        <f t="shared" si="29"/>
        <v>14.637</v>
      </c>
      <c r="N52" s="53">
        <f t="shared" si="30"/>
        <v>0</v>
      </c>
      <c r="O52" s="53">
        <f t="shared" si="31"/>
        <v>8.2112461037873192</v>
      </c>
      <c r="P52" s="115">
        <f t="shared" si="32"/>
        <v>9</v>
      </c>
      <c r="Q52" s="116">
        <f t="shared" si="33"/>
        <v>0</v>
      </c>
      <c r="R52" s="116">
        <f t="shared" si="34"/>
        <v>174</v>
      </c>
      <c r="T52">
        <v>502</v>
      </c>
      <c r="U52">
        <v>8293</v>
      </c>
      <c r="V52" t="s">
        <v>351</v>
      </c>
      <c r="W52">
        <v>2119.0450000000001</v>
      </c>
      <c r="X52">
        <v>1083.3389999999999</v>
      </c>
      <c r="Y52">
        <v>1.956</v>
      </c>
      <c r="Z52">
        <v>14.637</v>
      </c>
      <c r="AA52">
        <v>135.03608399999999</v>
      </c>
      <c r="AB52">
        <v>3.2460870000000002</v>
      </c>
      <c r="AC52">
        <v>49.680247000000001</v>
      </c>
      <c r="AD52" s="1">
        <v>370</v>
      </c>
      <c r="AE52">
        <v>0</v>
      </c>
      <c r="AF52">
        <v>174</v>
      </c>
      <c r="AG52">
        <v>79</v>
      </c>
      <c r="AH52">
        <v>15.692435</v>
      </c>
      <c r="AI52">
        <v>668.2</v>
      </c>
      <c r="AJ52">
        <v>0</v>
      </c>
      <c r="AK52">
        <v>9</v>
      </c>
      <c r="AL52">
        <v>1996</v>
      </c>
      <c r="AM52" t="s">
        <v>352</v>
      </c>
      <c r="AN52" t="s">
        <v>638</v>
      </c>
      <c r="AO52">
        <v>386.42500000000001</v>
      </c>
      <c r="AR52" t="s">
        <v>117</v>
      </c>
      <c r="AS52" t="s">
        <v>118</v>
      </c>
      <c r="AT52" t="s">
        <v>219</v>
      </c>
      <c r="AU52" t="s">
        <v>351</v>
      </c>
      <c r="AV52" t="s">
        <v>48</v>
      </c>
      <c r="AW52">
        <v>12</v>
      </c>
      <c r="BB52">
        <v>0.93502553868120708</v>
      </c>
      <c r="BC52" t="s">
        <v>68</v>
      </c>
      <c r="BF52" t="s">
        <v>117</v>
      </c>
      <c r="BG52" t="s">
        <v>118</v>
      </c>
      <c r="BH52" t="s">
        <v>351</v>
      </c>
      <c r="BI52">
        <v>8293</v>
      </c>
      <c r="BJ52">
        <v>12</v>
      </c>
      <c r="BK52" t="s">
        <v>219</v>
      </c>
      <c r="BL52" t="s">
        <v>202</v>
      </c>
      <c r="BM52">
        <v>0.93502553868120708</v>
      </c>
      <c r="BN52" t="s">
        <v>68</v>
      </c>
      <c r="BO52" t="s">
        <v>174</v>
      </c>
      <c r="BP52">
        <v>2119.0450000000001</v>
      </c>
      <c r="BQ52" t="s">
        <v>69</v>
      </c>
    </row>
    <row r="53" spans="1:69" ht="16.5">
      <c r="A53" s="59" t="str">
        <f t="shared" si="18"/>
        <v>강인여객</v>
      </c>
      <c r="B53" s="60" t="str">
        <f t="shared" si="1"/>
        <v>맹일술</v>
      </c>
      <c r="C53" s="61" t="str">
        <f t="shared" si="19"/>
        <v>F</v>
      </c>
      <c r="D53" s="62">
        <f t="shared" si="20"/>
        <v>0.7859929886170639</v>
      </c>
      <c r="E53" s="63">
        <f t="shared" si="21"/>
        <v>1960</v>
      </c>
      <c r="F53" s="64" t="str">
        <f t="shared" si="22"/>
        <v>103</v>
      </c>
      <c r="G53" s="65" t="str">
        <f t="shared" si="23"/>
        <v>70바5085</v>
      </c>
      <c r="H53" s="66">
        <f t="shared" si="24"/>
        <v>2</v>
      </c>
      <c r="I53" s="67">
        <f t="shared" si="25"/>
        <v>1270.356</v>
      </c>
      <c r="J53" s="68">
        <f t="shared" si="26"/>
        <v>5.6644907636693321E-3</v>
      </c>
      <c r="K53" s="68">
        <f t="shared" si="27"/>
        <v>0.37509785956697678</v>
      </c>
      <c r="L53" s="68">
        <f t="shared" si="28"/>
        <v>0.23143118936738993</v>
      </c>
      <c r="M53" s="69">
        <f t="shared" si="29"/>
        <v>20.042000000000002</v>
      </c>
      <c r="N53" s="70">
        <f t="shared" si="30"/>
        <v>7.8718091621561195E-2</v>
      </c>
      <c r="O53" s="70">
        <f t="shared" si="31"/>
        <v>14.4054107667457</v>
      </c>
      <c r="P53" s="113">
        <f t="shared" si="32"/>
        <v>3</v>
      </c>
      <c r="Q53" s="114">
        <f t="shared" si="33"/>
        <v>1</v>
      </c>
      <c r="R53" s="114">
        <f t="shared" si="34"/>
        <v>183</v>
      </c>
      <c r="T53">
        <v>502</v>
      </c>
      <c r="U53">
        <v>1960</v>
      </c>
      <c r="V53" t="s">
        <v>353</v>
      </c>
      <c r="W53">
        <v>1270.356</v>
      </c>
      <c r="X53">
        <v>770.226</v>
      </c>
      <c r="Y53">
        <v>1.649</v>
      </c>
      <c r="Z53">
        <v>20.042000000000002</v>
      </c>
      <c r="AA53">
        <v>74.730812999999998</v>
      </c>
      <c r="AB53">
        <v>0.42331200000000002</v>
      </c>
      <c r="AC53">
        <v>28.031368000000001</v>
      </c>
      <c r="AD53" s="1">
        <v>294</v>
      </c>
      <c r="AE53">
        <v>1</v>
      </c>
      <c r="AF53">
        <v>183</v>
      </c>
      <c r="AG53">
        <v>83</v>
      </c>
      <c r="AH53">
        <v>16.999092000000001</v>
      </c>
      <c r="AI53">
        <v>289.5</v>
      </c>
      <c r="AJ53">
        <v>0</v>
      </c>
      <c r="AK53">
        <v>3</v>
      </c>
      <c r="AL53">
        <v>628</v>
      </c>
      <c r="AM53" t="s">
        <v>354</v>
      </c>
      <c r="AN53" t="s">
        <v>639</v>
      </c>
      <c r="AO53">
        <v>1168.5229999999999</v>
      </c>
      <c r="AR53" t="s">
        <v>117</v>
      </c>
      <c r="AS53" t="s">
        <v>118</v>
      </c>
      <c r="AT53" t="s">
        <v>206</v>
      </c>
      <c r="AU53" t="s">
        <v>353</v>
      </c>
      <c r="AV53" t="s">
        <v>48</v>
      </c>
      <c r="AW53">
        <v>2</v>
      </c>
      <c r="BB53">
        <v>0.7859929886170639</v>
      </c>
      <c r="BC53" t="s">
        <v>70</v>
      </c>
      <c r="BF53" t="s">
        <v>117</v>
      </c>
      <c r="BG53" t="s">
        <v>118</v>
      </c>
      <c r="BH53" t="s">
        <v>353</v>
      </c>
      <c r="BI53">
        <v>1960</v>
      </c>
      <c r="BJ53">
        <v>2</v>
      </c>
      <c r="BK53" t="s">
        <v>206</v>
      </c>
      <c r="BL53" t="s">
        <v>211</v>
      </c>
      <c r="BM53">
        <v>0.7859929886170639</v>
      </c>
      <c r="BN53" t="s">
        <v>70</v>
      </c>
      <c r="BO53" t="s">
        <v>183</v>
      </c>
      <c r="BP53">
        <v>1270.356</v>
      </c>
      <c r="BQ53" t="s">
        <v>69</v>
      </c>
    </row>
    <row r="54" spans="1:69" ht="16.5">
      <c r="A54" s="42" t="str">
        <f t="shared" si="18"/>
        <v>강인여객</v>
      </c>
      <c r="B54" s="43" t="str">
        <f t="shared" si="1"/>
        <v>문대학</v>
      </c>
      <c r="C54" s="44" t="str">
        <f t="shared" si="19"/>
        <v>B</v>
      </c>
      <c r="D54" s="45">
        <f t="shared" si="20"/>
        <v>0.92986624540635587</v>
      </c>
      <c r="E54" s="46">
        <f t="shared" si="21"/>
        <v>8784</v>
      </c>
      <c r="F54" s="47" t="str">
        <f t="shared" si="22"/>
        <v>103-1</v>
      </c>
      <c r="G54" s="48" t="str">
        <f t="shared" si="23"/>
        <v>70바5961</v>
      </c>
      <c r="H54" s="49">
        <f t="shared" si="24"/>
        <v>4</v>
      </c>
      <c r="I54" s="50">
        <f t="shared" si="25"/>
        <v>2174.7440000000001</v>
      </c>
      <c r="J54" s="51">
        <f t="shared" si="26"/>
        <v>1.6601018754404062E-2</v>
      </c>
      <c r="K54" s="51">
        <f t="shared" si="27"/>
        <v>0.40359234911724839</v>
      </c>
      <c r="L54" s="51">
        <f t="shared" si="28"/>
        <v>0.12875078629944489</v>
      </c>
      <c r="M54" s="52">
        <f t="shared" si="29"/>
        <v>14.695</v>
      </c>
      <c r="N54" s="53">
        <f t="shared" si="30"/>
        <v>0.13794727103511953</v>
      </c>
      <c r="O54" s="53">
        <f t="shared" si="31"/>
        <v>14.530445882365923</v>
      </c>
      <c r="P54" s="115">
        <f t="shared" si="32"/>
        <v>40</v>
      </c>
      <c r="Q54" s="116">
        <f t="shared" si="33"/>
        <v>3</v>
      </c>
      <c r="R54" s="116">
        <f t="shared" si="34"/>
        <v>316</v>
      </c>
      <c r="T54">
        <v>502</v>
      </c>
      <c r="U54">
        <v>8784</v>
      </c>
      <c r="V54" t="s">
        <v>355</v>
      </c>
      <c r="W54">
        <v>2174.7440000000001</v>
      </c>
      <c r="X54">
        <v>1121.2760000000001</v>
      </c>
      <c r="Y54">
        <v>1.94</v>
      </c>
      <c r="Z54">
        <v>14.695</v>
      </c>
      <c r="AA54">
        <v>145.304697</v>
      </c>
      <c r="AB54">
        <v>2.4122059999999999</v>
      </c>
      <c r="AC54">
        <v>58.643864000000001</v>
      </c>
      <c r="AD54" s="1">
        <v>280</v>
      </c>
      <c r="AE54">
        <v>3</v>
      </c>
      <c r="AF54">
        <v>316</v>
      </c>
      <c r="AG54">
        <v>90</v>
      </c>
      <c r="AH54">
        <v>14.966783</v>
      </c>
      <c r="AI54">
        <v>2721.1</v>
      </c>
      <c r="AJ54">
        <v>196.1</v>
      </c>
      <c r="AK54">
        <v>40</v>
      </c>
      <c r="AL54">
        <v>36286</v>
      </c>
      <c r="AM54" t="s">
        <v>356</v>
      </c>
      <c r="AN54" t="s">
        <v>640</v>
      </c>
      <c r="AO54">
        <v>1828.4259999999999</v>
      </c>
      <c r="AR54" t="s">
        <v>117</v>
      </c>
      <c r="AS54" t="s">
        <v>119</v>
      </c>
      <c r="AT54" t="s">
        <v>232</v>
      </c>
      <c r="AU54" t="s">
        <v>355</v>
      </c>
      <c r="AV54" t="s">
        <v>48</v>
      </c>
      <c r="AW54">
        <v>4</v>
      </c>
      <c r="BB54">
        <v>0.92986624540635587</v>
      </c>
      <c r="BC54" t="s">
        <v>68</v>
      </c>
      <c r="BF54" t="s">
        <v>117</v>
      </c>
      <c r="BG54" t="s">
        <v>119</v>
      </c>
      <c r="BH54" t="s">
        <v>355</v>
      </c>
      <c r="BI54">
        <v>8784</v>
      </c>
      <c r="BJ54">
        <v>4</v>
      </c>
      <c r="BK54" t="s">
        <v>232</v>
      </c>
      <c r="BL54" t="s">
        <v>238</v>
      </c>
      <c r="BM54">
        <v>0.92986624540635587</v>
      </c>
      <c r="BN54" t="s">
        <v>68</v>
      </c>
      <c r="BO54" t="s">
        <v>174</v>
      </c>
      <c r="BP54">
        <v>2174.7440000000001</v>
      </c>
      <c r="BQ54" t="s">
        <v>69</v>
      </c>
    </row>
    <row r="55" spans="1:69" ht="16.5">
      <c r="A55" s="59" t="str">
        <f t="shared" si="18"/>
        <v>강인여객</v>
      </c>
      <c r="B55" s="60" t="str">
        <f t="shared" si="1"/>
        <v>문정일</v>
      </c>
      <c r="C55" s="61" t="str">
        <f t="shared" si="19"/>
        <v>D</v>
      </c>
      <c r="D55" s="62">
        <f t="shared" si="20"/>
        <v>0.81341959494017657</v>
      </c>
      <c r="E55" s="63">
        <f t="shared" si="21"/>
        <v>4646</v>
      </c>
      <c r="F55" s="64" t="str">
        <f t="shared" si="22"/>
        <v>103</v>
      </c>
      <c r="G55" s="65" t="str">
        <f t="shared" si="23"/>
        <v>70바5086</v>
      </c>
      <c r="H55" s="66">
        <f t="shared" si="24"/>
        <v>13</v>
      </c>
      <c r="I55" s="67">
        <f t="shared" si="25"/>
        <v>1504.4460000000001</v>
      </c>
      <c r="J55" s="68">
        <f t="shared" si="26"/>
        <v>3.056732487859511E-2</v>
      </c>
      <c r="K55" s="68">
        <f t="shared" si="27"/>
        <v>0.37043217768534042</v>
      </c>
      <c r="L55" s="68">
        <f t="shared" si="28"/>
        <v>0.23330847368400059</v>
      </c>
      <c r="M55" s="69">
        <f t="shared" si="29"/>
        <v>20.350999999999999</v>
      </c>
      <c r="N55" s="70">
        <f t="shared" si="30"/>
        <v>0</v>
      </c>
      <c r="O55" s="70">
        <f t="shared" si="31"/>
        <v>32.761289156728317</v>
      </c>
      <c r="P55" s="113">
        <f t="shared" si="32"/>
        <v>1</v>
      </c>
      <c r="Q55" s="114">
        <f t="shared" si="33"/>
        <v>0</v>
      </c>
      <c r="R55" s="114">
        <f t="shared" si="34"/>
        <v>504</v>
      </c>
      <c r="T55">
        <v>502</v>
      </c>
      <c r="U55">
        <v>4646</v>
      </c>
      <c r="V55" t="s">
        <v>531</v>
      </c>
      <c r="W55">
        <v>1538.4010000000001</v>
      </c>
      <c r="X55">
        <v>923.56500000000005</v>
      </c>
      <c r="Y55">
        <v>1.6659999999999999</v>
      </c>
      <c r="Z55">
        <v>20.350999999999999</v>
      </c>
      <c r="AA55">
        <v>92.345535999999996</v>
      </c>
      <c r="AB55">
        <v>2.822756</v>
      </c>
      <c r="AC55">
        <v>34.207757999999998</v>
      </c>
      <c r="AD55" s="1">
        <v>351</v>
      </c>
      <c r="AE55">
        <v>0</v>
      </c>
      <c r="AF55">
        <v>504</v>
      </c>
      <c r="AG55">
        <v>86</v>
      </c>
      <c r="AH55">
        <v>16.659181</v>
      </c>
      <c r="AI55">
        <v>1957.9</v>
      </c>
      <c r="AJ55">
        <v>89.1</v>
      </c>
      <c r="AK55">
        <v>1</v>
      </c>
      <c r="AL55">
        <v>557</v>
      </c>
      <c r="AM55" t="s">
        <v>532</v>
      </c>
      <c r="AN55" t="s">
        <v>641</v>
      </c>
      <c r="AO55">
        <v>212.946</v>
      </c>
      <c r="AR55" t="s">
        <v>117</v>
      </c>
      <c r="AS55" t="s">
        <v>118</v>
      </c>
      <c r="AT55" t="s">
        <v>555</v>
      </c>
      <c r="AU55" t="s">
        <v>531</v>
      </c>
      <c r="AV55" t="s">
        <v>48</v>
      </c>
      <c r="AW55">
        <v>13</v>
      </c>
      <c r="BB55">
        <v>0.81341959494017657</v>
      </c>
      <c r="BC55" t="s">
        <v>67</v>
      </c>
      <c r="BF55" t="s">
        <v>117</v>
      </c>
      <c r="BG55" t="s">
        <v>118</v>
      </c>
      <c r="BH55" t="s">
        <v>531</v>
      </c>
      <c r="BI55">
        <v>4646</v>
      </c>
      <c r="BJ55">
        <v>13</v>
      </c>
      <c r="BK55" t="s">
        <v>555</v>
      </c>
      <c r="BL55" t="s">
        <v>201</v>
      </c>
      <c r="BM55">
        <v>0.81341959494017657</v>
      </c>
      <c r="BN55" t="s">
        <v>67</v>
      </c>
      <c r="BO55" t="s">
        <v>178</v>
      </c>
      <c r="BP55">
        <v>1504.4460000000001</v>
      </c>
      <c r="BQ55" t="s">
        <v>71</v>
      </c>
    </row>
    <row r="56" spans="1:69" ht="16.5">
      <c r="A56" s="42" t="str">
        <f t="shared" si="18"/>
        <v>강인여객</v>
      </c>
      <c r="B56" s="43" t="str">
        <f t="shared" si="1"/>
        <v>박영민</v>
      </c>
      <c r="C56" s="44" t="str">
        <f t="shared" si="19"/>
        <v>C</v>
      </c>
      <c r="D56" s="45">
        <f t="shared" si="20"/>
        <v>0.88828588674302578</v>
      </c>
      <c r="E56" s="46">
        <f t="shared" si="21"/>
        <v>6389</v>
      </c>
      <c r="F56" s="47" t="str">
        <f t="shared" si="22"/>
        <v>103-1</v>
      </c>
      <c r="G56" s="48" t="str">
        <f t="shared" si="23"/>
        <v>70바5984</v>
      </c>
      <c r="H56" s="49">
        <f t="shared" si="24"/>
        <v>10</v>
      </c>
      <c r="I56" s="50">
        <f t="shared" si="25"/>
        <v>1713.3420000000001</v>
      </c>
      <c r="J56" s="51">
        <f t="shared" si="26"/>
        <v>2.1615400381540986E-2</v>
      </c>
      <c r="K56" s="51">
        <f t="shared" si="27"/>
        <v>0.38101255446543603</v>
      </c>
      <c r="L56" s="51">
        <f t="shared" si="28"/>
        <v>0.12723671047578358</v>
      </c>
      <c r="M56" s="52">
        <f t="shared" si="29"/>
        <v>17.72</v>
      </c>
      <c r="N56" s="53">
        <f t="shared" si="30"/>
        <v>0.11673092704200329</v>
      </c>
      <c r="O56" s="53">
        <f t="shared" si="31"/>
        <v>8.2295303564612308</v>
      </c>
      <c r="P56" s="115">
        <f t="shared" si="32"/>
        <v>4</v>
      </c>
      <c r="Q56" s="116">
        <f t="shared" si="33"/>
        <v>2</v>
      </c>
      <c r="R56" s="116">
        <f t="shared" si="34"/>
        <v>141</v>
      </c>
      <c r="T56">
        <v>502</v>
      </c>
      <c r="U56">
        <v>6389</v>
      </c>
      <c r="V56" t="s">
        <v>357</v>
      </c>
      <c r="W56">
        <v>1713.3420000000001</v>
      </c>
      <c r="X56">
        <v>924.71699999999998</v>
      </c>
      <c r="Y56">
        <v>1.853</v>
      </c>
      <c r="Z56">
        <v>17.72</v>
      </c>
      <c r="AA56">
        <v>102.49803199999999</v>
      </c>
      <c r="AB56">
        <v>2.2155360000000002</v>
      </c>
      <c r="AC56">
        <v>39.053037000000003</v>
      </c>
      <c r="AD56" s="1">
        <v>218</v>
      </c>
      <c r="AE56">
        <v>2</v>
      </c>
      <c r="AF56">
        <v>141</v>
      </c>
      <c r="AG56">
        <v>90</v>
      </c>
      <c r="AH56">
        <v>16.715852000000002</v>
      </c>
      <c r="AI56">
        <v>1897.4</v>
      </c>
      <c r="AJ56">
        <v>18.399999999999999</v>
      </c>
      <c r="AK56">
        <v>4</v>
      </c>
      <c r="AL56">
        <v>2398</v>
      </c>
      <c r="AM56" t="s">
        <v>358</v>
      </c>
      <c r="AN56" t="s">
        <v>642</v>
      </c>
      <c r="AO56">
        <v>358.423</v>
      </c>
      <c r="AR56" t="s">
        <v>117</v>
      </c>
      <c r="AS56" t="s">
        <v>119</v>
      </c>
      <c r="AT56" t="s">
        <v>237</v>
      </c>
      <c r="AU56" t="s">
        <v>357</v>
      </c>
      <c r="AV56" t="s">
        <v>48</v>
      </c>
      <c r="AW56">
        <v>10</v>
      </c>
      <c r="BB56">
        <v>0.88828588674302578</v>
      </c>
      <c r="BC56" t="s">
        <v>69</v>
      </c>
      <c r="BF56" t="s">
        <v>117</v>
      </c>
      <c r="BG56" t="s">
        <v>119</v>
      </c>
      <c r="BH56" t="s">
        <v>357</v>
      </c>
      <c r="BI56">
        <v>6389</v>
      </c>
      <c r="BJ56">
        <v>10</v>
      </c>
      <c r="BK56" t="s">
        <v>237</v>
      </c>
      <c r="BL56" t="s">
        <v>251</v>
      </c>
      <c r="BM56">
        <v>0.88828588674302578</v>
      </c>
      <c r="BN56" t="s">
        <v>69</v>
      </c>
      <c r="BO56" t="s">
        <v>176</v>
      </c>
      <c r="BP56">
        <v>1713.3420000000001</v>
      </c>
      <c r="BQ56" t="s">
        <v>69</v>
      </c>
    </row>
    <row r="57" spans="1:69" ht="16.5">
      <c r="A57" s="59" t="str">
        <f t="shared" si="18"/>
        <v>강인여객</v>
      </c>
      <c r="B57" s="60" t="str">
        <f t="shared" si="1"/>
        <v>박영우</v>
      </c>
      <c r="C57" s="61" t="str">
        <f t="shared" si="19"/>
        <v>C</v>
      </c>
      <c r="D57" s="62">
        <f t="shared" si="20"/>
        <v>0.85588645271034369</v>
      </c>
      <c r="E57" s="63">
        <f t="shared" si="21"/>
        <v>1104</v>
      </c>
      <c r="F57" s="64" t="str">
        <f t="shared" si="22"/>
        <v>223</v>
      </c>
      <c r="G57" s="65" t="str">
        <f t="shared" si="23"/>
        <v>72바1599</v>
      </c>
      <c r="H57" s="66">
        <f t="shared" si="24"/>
        <v>8</v>
      </c>
      <c r="I57" s="67">
        <f t="shared" si="25"/>
        <v>3691.875</v>
      </c>
      <c r="J57" s="68">
        <f t="shared" si="26"/>
        <v>1.6266541414203244E-2</v>
      </c>
      <c r="K57" s="68">
        <f t="shared" si="27"/>
        <v>0.28174717213486317</v>
      </c>
      <c r="L57" s="68">
        <f t="shared" si="28"/>
        <v>0.19854410022007787</v>
      </c>
      <c r="M57" s="69">
        <f t="shared" si="29"/>
        <v>16.302</v>
      </c>
      <c r="N57" s="70">
        <f t="shared" si="30"/>
        <v>0.10834603013373963</v>
      </c>
      <c r="O57" s="70">
        <f t="shared" si="31"/>
        <v>23.348569493820889</v>
      </c>
      <c r="P57" s="113">
        <f t="shared" si="32"/>
        <v>33</v>
      </c>
      <c r="Q57" s="114">
        <f t="shared" si="33"/>
        <v>4</v>
      </c>
      <c r="R57" s="114">
        <f t="shared" si="34"/>
        <v>862</v>
      </c>
      <c r="T57">
        <v>502</v>
      </c>
      <c r="U57">
        <v>1104</v>
      </c>
      <c r="V57" t="s">
        <v>359</v>
      </c>
      <c r="W57">
        <v>3691.875</v>
      </c>
      <c r="X57">
        <v>1730.826</v>
      </c>
      <c r="Y57">
        <v>2.133</v>
      </c>
      <c r="Z57">
        <v>16.302</v>
      </c>
      <c r="AA57">
        <v>160.43330499999999</v>
      </c>
      <c r="AB57">
        <v>2.6096949999999999</v>
      </c>
      <c r="AC57">
        <v>45.201630000000002</v>
      </c>
      <c r="AD57" s="1">
        <v>733</v>
      </c>
      <c r="AE57">
        <v>4</v>
      </c>
      <c r="AF57">
        <v>862</v>
      </c>
      <c r="AG57">
        <v>91</v>
      </c>
      <c r="AH57">
        <v>23.011897999999999</v>
      </c>
      <c r="AI57">
        <v>20970.5</v>
      </c>
      <c r="AJ57">
        <v>9338.6</v>
      </c>
      <c r="AK57">
        <v>33</v>
      </c>
      <c r="AL57">
        <v>16318</v>
      </c>
      <c r="AM57" t="s">
        <v>360</v>
      </c>
      <c r="AN57" t="s">
        <v>643</v>
      </c>
      <c r="AO57">
        <v>770.94399999999996</v>
      </c>
      <c r="AR57" t="s">
        <v>117</v>
      </c>
      <c r="AS57" t="s">
        <v>120</v>
      </c>
      <c r="AT57" t="s">
        <v>262</v>
      </c>
      <c r="AU57" t="s">
        <v>359</v>
      </c>
      <c r="AV57" t="s">
        <v>48</v>
      </c>
      <c r="AW57">
        <v>8</v>
      </c>
      <c r="BB57">
        <v>0.85588645271034369</v>
      </c>
      <c r="BC57" t="s">
        <v>69</v>
      </c>
      <c r="BF57" t="s">
        <v>117</v>
      </c>
      <c r="BG57" t="s">
        <v>120</v>
      </c>
      <c r="BH57" t="s">
        <v>359</v>
      </c>
      <c r="BI57">
        <v>1104</v>
      </c>
      <c r="BJ57">
        <v>8</v>
      </c>
      <c r="BK57" t="s">
        <v>262</v>
      </c>
      <c r="BL57" t="s">
        <v>256</v>
      </c>
      <c r="BM57">
        <v>0.85588645271034369</v>
      </c>
      <c r="BN57" t="s">
        <v>69</v>
      </c>
      <c r="BO57" t="s">
        <v>176</v>
      </c>
      <c r="BP57">
        <v>3691.875</v>
      </c>
      <c r="BQ57" t="s">
        <v>71</v>
      </c>
    </row>
    <row r="58" spans="1:69" ht="16.5">
      <c r="A58" s="42" t="str">
        <f t="shared" si="18"/>
        <v>강인여객</v>
      </c>
      <c r="B58" s="43" t="str">
        <f t="shared" si="1"/>
        <v>박정래</v>
      </c>
      <c r="C58" s="44" t="str">
        <f t="shared" si="19"/>
        <v>C</v>
      </c>
      <c r="D58" s="45">
        <f t="shared" si="20"/>
        <v>0.88458144845983688</v>
      </c>
      <c r="E58" s="46">
        <f t="shared" si="21"/>
        <v>8577</v>
      </c>
      <c r="F58" s="47" t="str">
        <f t="shared" si="22"/>
        <v>103</v>
      </c>
      <c r="G58" s="48" t="str">
        <f t="shared" si="23"/>
        <v>72바1300</v>
      </c>
      <c r="H58" s="49">
        <f t="shared" si="24"/>
        <v>3</v>
      </c>
      <c r="I58" s="50">
        <f t="shared" si="25"/>
        <v>2022.4989999999998</v>
      </c>
      <c r="J58" s="51">
        <f t="shared" si="26"/>
        <v>1.150482724660472E-2</v>
      </c>
      <c r="K58" s="51">
        <f t="shared" si="27"/>
        <v>0.35836194495145002</v>
      </c>
      <c r="L58" s="51">
        <f t="shared" si="28"/>
        <v>0.22744139799327467</v>
      </c>
      <c r="M58" s="52">
        <f t="shared" si="29"/>
        <v>17.597999999999999</v>
      </c>
      <c r="N58" s="53">
        <f t="shared" si="30"/>
        <v>0</v>
      </c>
      <c r="O58" s="53">
        <f t="shared" si="31"/>
        <v>4.4499403955205912</v>
      </c>
      <c r="P58" s="115">
        <f t="shared" si="32"/>
        <v>920</v>
      </c>
      <c r="Q58" s="116">
        <f t="shared" si="33"/>
        <v>0</v>
      </c>
      <c r="R58" s="116">
        <f t="shared" si="34"/>
        <v>90</v>
      </c>
      <c r="T58">
        <v>502</v>
      </c>
      <c r="U58">
        <v>8577</v>
      </c>
      <c r="V58" t="s">
        <v>361</v>
      </c>
      <c r="W58">
        <v>2022.499</v>
      </c>
      <c r="X58">
        <v>1141.2329999999999</v>
      </c>
      <c r="Y58">
        <v>1.772</v>
      </c>
      <c r="Z58">
        <v>17.597999999999999</v>
      </c>
      <c r="AA58">
        <v>123.158303</v>
      </c>
      <c r="AB58">
        <v>1.4169149999999999</v>
      </c>
      <c r="AC58">
        <v>44.135249000000002</v>
      </c>
      <c r="AD58" s="1">
        <v>460</v>
      </c>
      <c r="AE58">
        <v>0</v>
      </c>
      <c r="AF58">
        <v>90</v>
      </c>
      <c r="AG58">
        <v>71</v>
      </c>
      <c r="AH58">
        <v>16.421945000000001</v>
      </c>
      <c r="AI58">
        <v>467</v>
      </c>
      <c r="AJ58">
        <v>0</v>
      </c>
      <c r="AK58">
        <v>920</v>
      </c>
      <c r="AL58">
        <v>438</v>
      </c>
      <c r="AM58" t="s">
        <v>362</v>
      </c>
      <c r="AN58" t="s">
        <v>644</v>
      </c>
      <c r="AO58">
        <v>1784.741</v>
      </c>
      <c r="AR58" t="s">
        <v>117</v>
      </c>
      <c r="AS58" t="s">
        <v>118</v>
      </c>
      <c r="AT58" t="s">
        <v>222</v>
      </c>
      <c r="AU58" t="s">
        <v>361</v>
      </c>
      <c r="AV58" t="s">
        <v>48</v>
      </c>
      <c r="AW58">
        <v>3</v>
      </c>
      <c r="BB58">
        <v>0.88458144845983688</v>
      </c>
      <c r="BC58" t="s">
        <v>69</v>
      </c>
      <c r="BF58" t="s">
        <v>117</v>
      </c>
      <c r="BG58" t="s">
        <v>118</v>
      </c>
      <c r="BH58" t="s">
        <v>361</v>
      </c>
      <c r="BI58">
        <v>8577</v>
      </c>
      <c r="BJ58">
        <v>3</v>
      </c>
      <c r="BK58" t="s">
        <v>222</v>
      </c>
      <c r="BL58" t="s">
        <v>226</v>
      </c>
      <c r="BM58">
        <v>0.88458144845983688</v>
      </c>
      <c r="BN58" t="s">
        <v>69</v>
      </c>
      <c r="BO58" t="s">
        <v>176</v>
      </c>
      <c r="BP58">
        <v>2022.4989999999998</v>
      </c>
      <c r="BQ58" t="s">
        <v>71</v>
      </c>
    </row>
    <row r="59" spans="1:69" ht="16.5">
      <c r="A59" s="59" t="str">
        <f t="shared" si="18"/>
        <v>강인여객</v>
      </c>
      <c r="B59" s="60" t="str">
        <f t="shared" si="1"/>
        <v>박정환</v>
      </c>
      <c r="C59" s="61" t="str">
        <f t="shared" si="19"/>
        <v>F</v>
      </c>
      <c r="D59" s="62">
        <f t="shared" si="20"/>
        <v>0.79181818181818175</v>
      </c>
      <c r="E59" s="63">
        <f t="shared" si="21"/>
        <v>4916</v>
      </c>
      <c r="F59" s="64" t="str">
        <f t="shared" si="22"/>
        <v>103-1</v>
      </c>
      <c r="G59" s="65" t="str">
        <f t="shared" si="23"/>
        <v>70바6037</v>
      </c>
      <c r="H59" s="66">
        <f t="shared" si="24"/>
        <v>1</v>
      </c>
      <c r="I59" s="67">
        <f t="shared" si="25"/>
        <v>1008.245</v>
      </c>
      <c r="J59" s="68">
        <f t="shared" si="26"/>
        <v>1.123563354368076E-2</v>
      </c>
      <c r="K59" s="68">
        <f t="shared" si="27"/>
        <v>0.34643184879840971</v>
      </c>
      <c r="L59" s="68">
        <f t="shared" si="28"/>
        <v>0.13687149452761976</v>
      </c>
      <c r="M59" s="69">
        <f t="shared" si="29"/>
        <v>18.449000000000002</v>
      </c>
      <c r="N59" s="70">
        <f t="shared" si="30"/>
        <v>0.1929820160059284</v>
      </c>
      <c r="O59" s="70">
        <f t="shared" si="31"/>
        <v>12.929795072397203</v>
      </c>
      <c r="P59" s="113">
        <f t="shared" si="32"/>
        <v>25</v>
      </c>
      <c r="Q59" s="114">
        <f t="shared" si="33"/>
        <v>2</v>
      </c>
      <c r="R59" s="114">
        <f t="shared" si="34"/>
        <v>134</v>
      </c>
      <c r="T59">
        <v>502</v>
      </c>
      <c r="U59">
        <v>4916</v>
      </c>
      <c r="V59" t="s">
        <v>363</v>
      </c>
      <c r="W59">
        <v>1036.366</v>
      </c>
      <c r="X59">
        <v>593.48199999999997</v>
      </c>
      <c r="Y59">
        <v>1.746</v>
      </c>
      <c r="Z59">
        <v>18.449000000000002</v>
      </c>
      <c r="AA59">
        <v>56.614431000000003</v>
      </c>
      <c r="AB59">
        <v>0.63609899999999997</v>
      </c>
      <c r="AC59">
        <v>19.613042</v>
      </c>
      <c r="AD59" s="1">
        <v>138</v>
      </c>
      <c r="AE59">
        <v>2</v>
      </c>
      <c r="AF59">
        <v>134</v>
      </c>
      <c r="AG59">
        <v>89</v>
      </c>
      <c r="AH59">
        <v>18.305686000000001</v>
      </c>
      <c r="AI59">
        <v>1372.9</v>
      </c>
      <c r="AJ59">
        <v>91.9</v>
      </c>
      <c r="AK59">
        <v>25</v>
      </c>
      <c r="AL59">
        <v>6956</v>
      </c>
      <c r="AM59" t="s">
        <v>364</v>
      </c>
      <c r="AN59" t="s">
        <v>645</v>
      </c>
      <c r="AO59">
        <v>1008.245</v>
      </c>
      <c r="AR59" t="s">
        <v>117</v>
      </c>
      <c r="AS59" t="s">
        <v>119</v>
      </c>
      <c r="AT59" t="s">
        <v>243</v>
      </c>
      <c r="AU59" t="s">
        <v>363</v>
      </c>
      <c r="AV59" t="s">
        <v>48</v>
      </c>
      <c r="AW59">
        <v>1</v>
      </c>
      <c r="BB59">
        <v>0.79181818181818175</v>
      </c>
      <c r="BC59" t="s">
        <v>70</v>
      </c>
      <c r="BF59" t="s">
        <v>117</v>
      </c>
      <c r="BG59" t="s">
        <v>119</v>
      </c>
      <c r="BH59" t="s">
        <v>363</v>
      </c>
      <c r="BI59">
        <v>4916</v>
      </c>
      <c r="BJ59">
        <v>1</v>
      </c>
      <c r="BK59" t="s">
        <v>243</v>
      </c>
      <c r="BL59" t="s">
        <v>173</v>
      </c>
      <c r="BM59">
        <v>0.79181818181818175</v>
      </c>
      <c r="BN59" t="s">
        <v>70</v>
      </c>
      <c r="BO59" t="s">
        <v>183</v>
      </c>
      <c r="BP59">
        <v>1008.245</v>
      </c>
      <c r="BQ59" t="s">
        <v>68</v>
      </c>
    </row>
    <row r="60" spans="1:69" ht="16.5">
      <c r="A60" s="42" t="str">
        <f t="shared" si="18"/>
        <v>강인여객</v>
      </c>
      <c r="B60" s="43" t="str">
        <f t="shared" si="1"/>
        <v>박주현</v>
      </c>
      <c r="C60" s="44" t="str">
        <f t="shared" si="19"/>
        <v>D</v>
      </c>
      <c r="D60" s="45">
        <f t="shared" si="20"/>
        <v>0.82621063538456097</v>
      </c>
      <c r="E60" s="46">
        <f t="shared" si="21"/>
        <v>5883</v>
      </c>
      <c r="F60" s="47" t="str">
        <f t="shared" si="22"/>
        <v>103</v>
      </c>
      <c r="G60" s="48" t="str">
        <f t="shared" si="23"/>
        <v>70바5085</v>
      </c>
      <c r="H60" s="49">
        <f t="shared" si="24"/>
        <v>2</v>
      </c>
      <c r="I60" s="50">
        <f t="shared" si="25"/>
        <v>1422.9830000000002</v>
      </c>
      <c r="J60" s="51">
        <f t="shared" si="26"/>
        <v>1.0121996187943723E-2</v>
      </c>
      <c r="K60" s="51">
        <f t="shared" si="27"/>
        <v>0.36048546741376203</v>
      </c>
      <c r="L60" s="51">
        <f t="shared" si="28"/>
        <v>0.32818382229443355</v>
      </c>
      <c r="M60" s="52">
        <f t="shared" si="29"/>
        <v>18.800999999999998</v>
      </c>
      <c r="N60" s="53">
        <f t="shared" si="30"/>
        <v>0.21082472524267684</v>
      </c>
      <c r="O60" s="53">
        <f t="shared" si="31"/>
        <v>11.173710437861873</v>
      </c>
      <c r="P60" s="115">
        <f t="shared" si="32"/>
        <v>0</v>
      </c>
      <c r="Q60" s="116">
        <f t="shared" si="33"/>
        <v>3</v>
      </c>
      <c r="R60" s="116">
        <f t="shared" si="34"/>
        <v>159</v>
      </c>
      <c r="T60">
        <v>502</v>
      </c>
      <c r="U60">
        <v>5883</v>
      </c>
      <c r="V60" t="s">
        <v>365</v>
      </c>
      <c r="W60">
        <v>1422.9829999999999</v>
      </c>
      <c r="X60">
        <v>820.19600000000003</v>
      </c>
      <c r="Y60">
        <v>1.7350000000000001</v>
      </c>
      <c r="Z60">
        <v>18.800999999999998</v>
      </c>
      <c r="AA60">
        <v>81.832475000000002</v>
      </c>
      <c r="AB60">
        <v>0.82830800000000004</v>
      </c>
      <c r="AC60">
        <v>29.499417999999999</v>
      </c>
      <c r="AD60" s="1">
        <v>467</v>
      </c>
      <c r="AE60">
        <v>3</v>
      </c>
      <c r="AF60">
        <v>159</v>
      </c>
      <c r="AG60">
        <v>93</v>
      </c>
      <c r="AH60">
        <v>17.388976</v>
      </c>
      <c r="AI60">
        <v>1461.7</v>
      </c>
      <c r="AJ60">
        <v>164.6</v>
      </c>
      <c r="AK60">
        <v>0</v>
      </c>
      <c r="AL60">
        <v>0</v>
      </c>
      <c r="AM60" t="s">
        <v>366</v>
      </c>
      <c r="AN60" t="s">
        <v>646</v>
      </c>
      <c r="AO60">
        <v>1311.5540000000001</v>
      </c>
      <c r="AR60" t="s">
        <v>117</v>
      </c>
      <c r="AS60" t="s">
        <v>118</v>
      </c>
      <c r="AT60" t="s">
        <v>206</v>
      </c>
      <c r="AU60" t="s">
        <v>365</v>
      </c>
      <c r="AV60" t="s">
        <v>48</v>
      </c>
      <c r="AW60">
        <v>2</v>
      </c>
      <c r="BB60">
        <v>0.82621063538456097</v>
      </c>
      <c r="BC60" t="s">
        <v>67</v>
      </c>
      <c r="BF60" t="s">
        <v>117</v>
      </c>
      <c r="BG60" t="s">
        <v>118</v>
      </c>
      <c r="BH60" t="s">
        <v>365</v>
      </c>
      <c r="BI60">
        <v>5883</v>
      </c>
      <c r="BJ60">
        <v>2</v>
      </c>
      <c r="BK60" t="s">
        <v>206</v>
      </c>
      <c r="BL60" t="s">
        <v>207</v>
      </c>
      <c r="BM60">
        <v>0.82621063538456097</v>
      </c>
      <c r="BN60" t="s">
        <v>67</v>
      </c>
      <c r="BO60" t="s">
        <v>178</v>
      </c>
      <c r="BP60">
        <v>1422.9830000000002</v>
      </c>
      <c r="BQ60" t="s">
        <v>66</v>
      </c>
    </row>
    <row r="61" spans="1:69" ht="16.5">
      <c r="A61" s="59" t="str">
        <f t="shared" si="18"/>
        <v>강인여객</v>
      </c>
      <c r="B61" s="60" t="str">
        <f t="shared" si="1"/>
        <v>박창명</v>
      </c>
      <c r="C61" s="61" t="str">
        <f t="shared" si="19"/>
        <v>B</v>
      </c>
      <c r="D61" s="62">
        <f t="shared" si="20"/>
        <v>0.92714078652390131</v>
      </c>
      <c r="E61" s="63">
        <f t="shared" si="21"/>
        <v>9896</v>
      </c>
      <c r="F61" s="64" t="str">
        <f t="shared" si="22"/>
        <v>급행91</v>
      </c>
      <c r="G61" s="65" t="str">
        <f t="shared" si="23"/>
        <v>72바1259</v>
      </c>
      <c r="H61" s="66">
        <f t="shared" si="24"/>
        <v>2</v>
      </c>
      <c r="I61" s="67">
        <f t="shared" si="25"/>
        <v>4109.2939999999999</v>
      </c>
      <c r="J61" s="68">
        <f t="shared" si="26"/>
        <v>2.3079904114698558E-2</v>
      </c>
      <c r="K61" s="68">
        <f t="shared" si="27"/>
        <v>0.31754529573809492</v>
      </c>
      <c r="L61" s="68">
        <f t="shared" si="28"/>
        <v>0.2141487077828941</v>
      </c>
      <c r="M61" s="69">
        <f t="shared" si="29"/>
        <v>18.664000000000001</v>
      </c>
      <c r="N61" s="70">
        <f t="shared" si="30"/>
        <v>0</v>
      </c>
      <c r="O61" s="70">
        <f t="shared" si="31"/>
        <v>11.045960176764494</v>
      </c>
      <c r="P61" s="113">
        <f t="shared" si="32"/>
        <v>29</v>
      </c>
      <c r="Q61" s="114">
        <f t="shared" si="33"/>
        <v>0</v>
      </c>
      <c r="R61" s="114">
        <f t="shared" si="34"/>
        <v>455</v>
      </c>
      <c r="T61">
        <v>502</v>
      </c>
      <c r="U61">
        <v>9896</v>
      </c>
      <c r="V61" t="s">
        <v>367</v>
      </c>
      <c r="W61">
        <v>4119.1530000000002</v>
      </c>
      <c r="X61">
        <v>1715.875</v>
      </c>
      <c r="Y61">
        <v>2.4009999999999998</v>
      </c>
      <c r="Z61">
        <v>18.664000000000001</v>
      </c>
      <c r="AA61">
        <v>167.123008</v>
      </c>
      <c r="AB61">
        <v>3.857183</v>
      </c>
      <c r="AC61">
        <v>53.069125</v>
      </c>
      <c r="AD61" s="1">
        <v>880</v>
      </c>
      <c r="AE61">
        <v>0</v>
      </c>
      <c r="AF61">
        <v>455</v>
      </c>
      <c r="AG61">
        <v>99</v>
      </c>
      <c r="AH61">
        <v>24.647431999999998</v>
      </c>
      <c r="AI61">
        <v>25449.200000000001</v>
      </c>
      <c r="AJ61">
        <v>2423</v>
      </c>
      <c r="AK61">
        <v>29</v>
      </c>
      <c r="AL61">
        <v>12141</v>
      </c>
      <c r="AM61" t="s">
        <v>368</v>
      </c>
      <c r="AN61" t="s">
        <v>647</v>
      </c>
      <c r="AO61">
        <v>3890.9369999999999</v>
      </c>
      <c r="AR61" t="s">
        <v>117</v>
      </c>
      <c r="AS61" t="s">
        <v>121</v>
      </c>
      <c r="AT61" t="s">
        <v>270</v>
      </c>
      <c r="AU61" t="s">
        <v>367</v>
      </c>
      <c r="AV61" t="s">
        <v>48</v>
      </c>
      <c r="AW61">
        <v>2</v>
      </c>
      <c r="BB61">
        <v>0.92714078652390131</v>
      </c>
      <c r="BC61" t="s">
        <v>68</v>
      </c>
      <c r="BF61" t="s">
        <v>117</v>
      </c>
      <c r="BG61" t="s">
        <v>121</v>
      </c>
      <c r="BH61" t="s">
        <v>367</v>
      </c>
      <c r="BI61">
        <v>9896</v>
      </c>
      <c r="BJ61">
        <v>2</v>
      </c>
      <c r="BK61" t="s">
        <v>270</v>
      </c>
      <c r="BL61" t="s">
        <v>272</v>
      </c>
      <c r="BM61">
        <v>0.92714078652390131</v>
      </c>
      <c r="BN61" t="s">
        <v>68</v>
      </c>
      <c r="BO61" t="s">
        <v>174</v>
      </c>
      <c r="BP61">
        <v>4109.2939999999999</v>
      </c>
      <c r="BQ61" t="s">
        <v>66</v>
      </c>
    </row>
    <row r="62" spans="1:69" ht="16.5">
      <c r="A62" s="42" t="str">
        <f t="shared" si="18"/>
        <v>강인여객</v>
      </c>
      <c r="B62" s="43" t="str">
        <f t="shared" si="1"/>
        <v>박희덕</v>
      </c>
      <c r="C62" s="44" t="str">
        <f t="shared" si="19"/>
        <v>C</v>
      </c>
      <c r="D62" s="45">
        <f t="shared" si="20"/>
        <v>0.88233635949807931</v>
      </c>
      <c r="E62" s="46">
        <f t="shared" si="21"/>
        <v>7080</v>
      </c>
      <c r="F62" s="47" t="str">
        <f t="shared" si="22"/>
        <v>103-1</v>
      </c>
      <c r="G62" s="48" t="str">
        <f t="shared" si="23"/>
        <v>70바5989</v>
      </c>
      <c r="H62" s="49">
        <f t="shared" si="24"/>
        <v>11</v>
      </c>
      <c r="I62" s="50">
        <f t="shared" si="25"/>
        <v>1672.5</v>
      </c>
      <c r="J62" s="51">
        <f t="shared" si="26"/>
        <v>3.1146024504691429E-2</v>
      </c>
      <c r="K62" s="51">
        <f t="shared" si="27"/>
        <v>0.3798280634901719</v>
      </c>
      <c r="L62" s="51">
        <f t="shared" si="28"/>
        <v>0.23318385650224216</v>
      </c>
      <c r="M62" s="52">
        <f t="shared" si="29"/>
        <v>16.334</v>
      </c>
      <c r="N62" s="53">
        <f t="shared" si="30"/>
        <v>0</v>
      </c>
      <c r="O62" s="53">
        <f t="shared" si="31"/>
        <v>15.665171898355755</v>
      </c>
      <c r="P62" s="115">
        <f t="shared" si="32"/>
        <v>17</v>
      </c>
      <c r="Q62" s="116">
        <f t="shared" si="33"/>
        <v>0</v>
      </c>
      <c r="R62" s="116">
        <f t="shared" si="34"/>
        <v>262</v>
      </c>
      <c r="T62">
        <v>502</v>
      </c>
      <c r="U62">
        <v>7080</v>
      </c>
      <c r="V62" t="s">
        <v>533</v>
      </c>
      <c r="W62">
        <v>1672.5</v>
      </c>
      <c r="X62">
        <v>911.17100000000005</v>
      </c>
      <c r="Y62">
        <v>1.8360000000000001</v>
      </c>
      <c r="Z62">
        <v>16.334</v>
      </c>
      <c r="AA62">
        <v>108.484696</v>
      </c>
      <c r="AB62">
        <v>3.3788670000000001</v>
      </c>
      <c r="AC62">
        <v>41.205531999999998</v>
      </c>
      <c r="AD62" s="1">
        <v>390</v>
      </c>
      <c r="AE62">
        <v>0</v>
      </c>
      <c r="AF62">
        <v>262</v>
      </c>
      <c r="AG62">
        <v>82</v>
      </c>
      <c r="AH62">
        <v>15.416921</v>
      </c>
      <c r="AI62">
        <v>2967.3</v>
      </c>
      <c r="AJ62">
        <v>0</v>
      </c>
      <c r="AK62">
        <v>17</v>
      </c>
      <c r="AL62">
        <v>8732</v>
      </c>
      <c r="AM62" t="s">
        <v>534</v>
      </c>
      <c r="AN62" t="s">
        <v>648</v>
      </c>
      <c r="AO62">
        <v>248.16900000000001</v>
      </c>
      <c r="AR62" t="s">
        <v>117</v>
      </c>
      <c r="AS62" t="s">
        <v>119</v>
      </c>
      <c r="AT62" t="s">
        <v>238</v>
      </c>
      <c r="AU62" t="s">
        <v>533</v>
      </c>
      <c r="AV62" t="s">
        <v>48</v>
      </c>
      <c r="AW62">
        <v>11</v>
      </c>
      <c r="BB62">
        <v>0.88233635949807931</v>
      </c>
      <c r="BC62" t="s">
        <v>69</v>
      </c>
      <c r="BF62" t="s">
        <v>117</v>
      </c>
      <c r="BG62" t="s">
        <v>119</v>
      </c>
      <c r="BH62" t="s">
        <v>533</v>
      </c>
      <c r="BI62">
        <v>7080</v>
      </c>
      <c r="BJ62">
        <v>11</v>
      </c>
      <c r="BK62" t="s">
        <v>238</v>
      </c>
      <c r="BL62" t="s">
        <v>236</v>
      </c>
      <c r="BM62">
        <v>0.88233635949807931</v>
      </c>
      <c r="BN62" t="s">
        <v>69</v>
      </c>
      <c r="BO62" t="s">
        <v>176</v>
      </c>
      <c r="BP62">
        <v>1672.5</v>
      </c>
      <c r="BQ62" t="s">
        <v>66</v>
      </c>
    </row>
    <row r="63" spans="1:69" ht="16.5">
      <c r="A63" s="59" t="str">
        <f t="shared" si="18"/>
        <v>강인여객</v>
      </c>
      <c r="B63" s="60" t="str">
        <f t="shared" si="1"/>
        <v>방무영</v>
      </c>
      <c r="C63" s="61" t="str">
        <f t="shared" si="19"/>
        <v>C</v>
      </c>
      <c r="D63" s="62">
        <f t="shared" si="20"/>
        <v>0.86952380952380948</v>
      </c>
      <c r="E63" s="63">
        <f t="shared" si="21"/>
        <v>3458</v>
      </c>
      <c r="F63" s="64" t="str">
        <f t="shared" si="22"/>
        <v>103</v>
      </c>
      <c r="G63" s="65" t="str">
        <f t="shared" si="23"/>
        <v>70바6016</v>
      </c>
      <c r="H63" s="66">
        <f t="shared" si="24"/>
        <v>1</v>
      </c>
      <c r="I63" s="67">
        <f t="shared" si="25"/>
        <v>2003.05</v>
      </c>
      <c r="J63" s="68">
        <f t="shared" si="26"/>
        <v>2.2268373435117936E-2</v>
      </c>
      <c r="K63" s="68">
        <f t="shared" si="27"/>
        <v>0.35463489736125448</v>
      </c>
      <c r="L63" s="68">
        <f t="shared" si="28"/>
        <v>0.20968023763760266</v>
      </c>
      <c r="M63" s="69">
        <f t="shared" si="29"/>
        <v>14.988</v>
      </c>
      <c r="N63" s="70">
        <f t="shared" si="30"/>
        <v>9.9847732208382223E-2</v>
      </c>
      <c r="O63" s="70">
        <f t="shared" si="31"/>
        <v>9.8849254886298397</v>
      </c>
      <c r="P63" s="113">
        <f t="shared" si="32"/>
        <v>1</v>
      </c>
      <c r="Q63" s="114">
        <f t="shared" si="33"/>
        <v>2</v>
      </c>
      <c r="R63" s="114">
        <f t="shared" si="34"/>
        <v>198</v>
      </c>
      <c r="T63">
        <v>502</v>
      </c>
      <c r="U63">
        <v>3458</v>
      </c>
      <c r="V63" t="s">
        <v>369</v>
      </c>
      <c r="W63">
        <v>2003.05</v>
      </c>
      <c r="X63">
        <v>1096.847</v>
      </c>
      <c r="Y63">
        <v>1.8260000000000001</v>
      </c>
      <c r="Z63">
        <v>14.988</v>
      </c>
      <c r="AA63">
        <v>122.481914</v>
      </c>
      <c r="AB63">
        <v>2.7274729999999998</v>
      </c>
      <c r="AC63">
        <v>43.436360999999998</v>
      </c>
      <c r="AD63" s="1">
        <v>420</v>
      </c>
      <c r="AE63">
        <v>2</v>
      </c>
      <c r="AF63">
        <v>198</v>
      </c>
      <c r="AG63">
        <v>74</v>
      </c>
      <c r="AH63">
        <v>16.353843000000001</v>
      </c>
      <c r="AI63">
        <v>624.79999999999995</v>
      </c>
      <c r="AJ63">
        <v>0</v>
      </c>
      <c r="AK63">
        <v>1</v>
      </c>
      <c r="AL63">
        <v>12</v>
      </c>
      <c r="AM63" t="s">
        <v>370</v>
      </c>
      <c r="AN63" t="s">
        <v>649</v>
      </c>
      <c r="AO63">
        <v>2003.05</v>
      </c>
      <c r="AR63" t="s">
        <v>117</v>
      </c>
      <c r="AS63" t="s">
        <v>118</v>
      </c>
      <c r="AT63" t="s">
        <v>214</v>
      </c>
      <c r="AU63" t="s">
        <v>369</v>
      </c>
      <c r="AV63" t="s">
        <v>48</v>
      </c>
      <c r="AW63">
        <v>1</v>
      </c>
      <c r="BB63">
        <v>0.86952380952380948</v>
      </c>
      <c r="BC63" t="s">
        <v>69</v>
      </c>
      <c r="BF63" t="s">
        <v>117</v>
      </c>
      <c r="BG63" t="s">
        <v>118</v>
      </c>
      <c r="BH63" t="s">
        <v>369</v>
      </c>
      <c r="BI63">
        <v>3458</v>
      </c>
      <c r="BJ63">
        <v>1</v>
      </c>
      <c r="BK63" t="s">
        <v>214</v>
      </c>
      <c r="BL63" t="s">
        <v>173</v>
      </c>
      <c r="BM63">
        <v>0.86952380952380948</v>
      </c>
      <c r="BN63" t="s">
        <v>69</v>
      </c>
      <c r="BO63" t="s">
        <v>176</v>
      </c>
      <c r="BP63">
        <v>2003.05</v>
      </c>
      <c r="BQ63" t="s">
        <v>71</v>
      </c>
    </row>
    <row r="64" spans="1:69" ht="16.5">
      <c r="A64" s="42" t="str">
        <f t="shared" si="18"/>
        <v>강인여객</v>
      </c>
      <c r="B64" s="43" t="str">
        <f t="shared" si="1"/>
        <v>백승우</v>
      </c>
      <c r="C64" s="44" t="str">
        <f t="shared" si="19"/>
        <v>S</v>
      </c>
      <c r="D64" s="45">
        <f t="shared" si="20"/>
        <v>1.0373894502878989</v>
      </c>
      <c r="E64" s="46">
        <f t="shared" si="21"/>
        <v>260</v>
      </c>
      <c r="F64" s="47" t="str">
        <f t="shared" si="22"/>
        <v>103-1</v>
      </c>
      <c r="G64" s="48" t="str">
        <f t="shared" si="23"/>
        <v>70바5962</v>
      </c>
      <c r="H64" s="49">
        <f t="shared" si="24"/>
        <v>4</v>
      </c>
      <c r="I64" s="50">
        <f t="shared" si="25"/>
        <v>2082.145</v>
      </c>
      <c r="J64" s="51">
        <f t="shared" si="26"/>
        <v>9.7967848655532187E-3</v>
      </c>
      <c r="K64" s="51">
        <f t="shared" si="27"/>
        <v>0.30088154133276374</v>
      </c>
      <c r="L64" s="51">
        <f t="shared" si="28"/>
        <v>0.18250410033883327</v>
      </c>
      <c r="M64" s="52">
        <f t="shared" si="29"/>
        <v>11.552</v>
      </c>
      <c r="N64" s="53">
        <f t="shared" si="30"/>
        <v>0.52830134308609633</v>
      </c>
      <c r="O64" s="53">
        <f t="shared" si="31"/>
        <v>2.545451925778464</v>
      </c>
      <c r="P64" s="115">
        <f t="shared" si="32"/>
        <v>0</v>
      </c>
      <c r="Q64" s="116">
        <f t="shared" si="33"/>
        <v>11</v>
      </c>
      <c r="R64" s="116">
        <f t="shared" si="34"/>
        <v>53</v>
      </c>
      <c r="T64">
        <v>502</v>
      </c>
      <c r="U64">
        <v>260</v>
      </c>
      <c r="V64" t="s">
        <v>371</v>
      </c>
      <c r="W64">
        <v>2082.145</v>
      </c>
      <c r="X64">
        <v>951.89499999999998</v>
      </c>
      <c r="Y64">
        <v>2.1869999999999998</v>
      </c>
      <c r="Z64">
        <v>11.552</v>
      </c>
      <c r="AA64">
        <v>117.007673</v>
      </c>
      <c r="AB64">
        <v>1.146299</v>
      </c>
      <c r="AC64">
        <v>35.205449000000002</v>
      </c>
      <c r="AD64" s="1">
        <v>380</v>
      </c>
      <c r="AE64">
        <v>11</v>
      </c>
      <c r="AF64">
        <v>53</v>
      </c>
      <c r="AG64">
        <v>87</v>
      </c>
      <c r="AH64">
        <v>17.794944000000001</v>
      </c>
      <c r="AI64">
        <v>142.9</v>
      </c>
      <c r="AJ64">
        <v>0</v>
      </c>
      <c r="AK64">
        <v>0</v>
      </c>
      <c r="AL64">
        <v>0</v>
      </c>
      <c r="AM64" t="s">
        <v>372</v>
      </c>
      <c r="AN64" t="s">
        <v>650</v>
      </c>
      <c r="AO64">
        <v>1672.992</v>
      </c>
      <c r="AR64" t="s">
        <v>117</v>
      </c>
      <c r="AS64" t="s">
        <v>119</v>
      </c>
      <c r="AT64" t="s">
        <v>234</v>
      </c>
      <c r="AU64" t="s">
        <v>371</v>
      </c>
      <c r="AV64" t="s">
        <v>48</v>
      </c>
      <c r="AW64">
        <v>4</v>
      </c>
      <c r="BB64">
        <v>1.0373894502878989</v>
      </c>
      <c r="BC64" t="s">
        <v>71</v>
      </c>
      <c r="BF64" t="s">
        <v>117</v>
      </c>
      <c r="BG64" t="s">
        <v>119</v>
      </c>
      <c r="BH64" t="s">
        <v>371</v>
      </c>
      <c r="BI64">
        <v>260</v>
      </c>
      <c r="BJ64">
        <v>4</v>
      </c>
      <c r="BK64" t="s">
        <v>234</v>
      </c>
      <c r="BL64" t="s">
        <v>237</v>
      </c>
      <c r="BM64">
        <v>1.0373894502878989</v>
      </c>
      <c r="BN64" t="s">
        <v>71</v>
      </c>
      <c r="BO64" t="s">
        <v>175</v>
      </c>
      <c r="BP64">
        <v>2082.145</v>
      </c>
      <c r="BQ64" t="s">
        <v>67</v>
      </c>
    </row>
    <row r="65" spans="1:69" ht="16.5">
      <c r="A65" s="59" t="str">
        <f t="shared" si="18"/>
        <v>강인여객</v>
      </c>
      <c r="B65" s="60" t="str">
        <f t="shared" si="1"/>
        <v>백청하</v>
      </c>
      <c r="C65" s="61" t="str">
        <f t="shared" si="19"/>
        <v>D</v>
      </c>
      <c r="D65" s="62">
        <f t="shared" si="20"/>
        <v>0.83643141460023829</v>
      </c>
      <c r="E65" s="63">
        <f t="shared" si="21"/>
        <v>8197</v>
      </c>
      <c r="F65" s="64" t="str">
        <f t="shared" si="22"/>
        <v>103</v>
      </c>
      <c r="G65" s="65" t="str">
        <f t="shared" si="23"/>
        <v>70바6016</v>
      </c>
      <c r="H65" s="66">
        <f t="shared" si="24"/>
        <v>2</v>
      </c>
      <c r="I65" s="67">
        <f t="shared" si="25"/>
        <v>1687.4180000000001</v>
      </c>
      <c r="J65" s="68">
        <f t="shared" si="26"/>
        <v>2.9516595187486241E-2</v>
      </c>
      <c r="K65" s="68">
        <f t="shared" si="27"/>
        <v>0.36757338938050527</v>
      </c>
      <c r="L65" s="68">
        <f t="shared" si="28"/>
        <v>0.24238214834735672</v>
      </c>
      <c r="M65" s="69">
        <f t="shared" si="29"/>
        <v>17.968</v>
      </c>
      <c r="N65" s="70">
        <f t="shared" si="30"/>
        <v>0.47409711168187141</v>
      </c>
      <c r="O65" s="70">
        <f t="shared" si="31"/>
        <v>21.689942859445615</v>
      </c>
      <c r="P65" s="113">
        <f t="shared" si="32"/>
        <v>2</v>
      </c>
      <c r="Q65" s="114">
        <f t="shared" si="33"/>
        <v>8</v>
      </c>
      <c r="R65" s="114">
        <f t="shared" si="34"/>
        <v>366</v>
      </c>
      <c r="T65">
        <v>502</v>
      </c>
      <c r="U65">
        <v>8197</v>
      </c>
      <c r="V65" t="s">
        <v>373</v>
      </c>
      <c r="W65">
        <v>1687.4179999999999</v>
      </c>
      <c r="X65">
        <v>960.85900000000004</v>
      </c>
      <c r="Y65">
        <v>1.756</v>
      </c>
      <c r="Z65">
        <v>17.968</v>
      </c>
      <c r="AA65">
        <v>97.778587999999999</v>
      </c>
      <c r="AB65">
        <v>2.886091</v>
      </c>
      <c r="AC65">
        <v>35.940807</v>
      </c>
      <c r="AD65" s="1">
        <v>409</v>
      </c>
      <c r="AE65">
        <v>8</v>
      </c>
      <c r="AF65">
        <v>366</v>
      </c>
      <c r="AG65">
        <v>92</v>
      </c>
      <c r="AH65">
        <v>17.257541</v>
      </c>
      <c r="AI65">
        <v>1202.4000000000001</v>
      </c>
      <c r="AJ65">
        <v>128.6</v>
      </c>
      <c r="AK65">
        <v>2</v>
      </c>
      <c r="AL65">
        <v>386</v>
      </c>
      <c r="AM65" t="s">
        <v>374</v>
      </c>
      <c r="AN65" t="s">
        <v>651</v>
      </c>
      <c r="AO65">
        <v>1587.6880000000001</v>
      </c>
      <c r="AR65" t="s">
        <v>117</v>
      </c>
      <c r="AS65" t="s">
        <v>118</v>
      </c>
      <c r="AT65" t="s">
        <v>214</v>
      </c>
      <c r="AU65" t="s">
        <v>373</v>
      </c>
      <c r="AV65" t="s">
        <v>48</v>
      </c>
      <c r="AW65">
        <v>2</v>
      </c>
      <c r="BB65">
        <v>0.83643141460023829</v>
      </c>
      <c r="BC65" t="s">
        <v>67</v>
      </c>
      <c r="BF65" t="s">
        <v>117</v>
      </c>
      <c r="BG65" t="s">
        <v>118</v>
      </c>
      <c r="BH65" t="s">
        <v>373</v>
      </c>
      <c r="BI65">
        <v>8197</v>
      </c>
      <c r="BJ65">
        <v>2</v>
      </c>
      <c r="BK65" t="s">
        <v>214</v>
      </c>
      <c r="BL65" t="s">
        <v>224</v>
      </c>
      <c r="BM65">
        <v>0.83643141460023829</v>
      </c>
      <c r="BN65" t="s">
        <v>67</v>
      </c>
      <c r="BO65" t="s">
        <v>178</v>
      </c>
      <c r="BP65">
        <v>1687.4180000000001</v>
      </c>
      <c r="BQ65" t="s">
        <v>71</v>
      </c>
    </row>
    <row r="66" spans="1:69" ht="16.5">
      <c r="A66" s="42" t="str">
        <f t="shared" si="18"/>
        <v>강인여객</v>
      </c>
      <c r="B66" s="43" t="str">
        <f t="shared" si="1"/>
        <v>변일성</v>
      </c>
      <c r="C66" s="44" t="str">
        <f t="shared" si="19"/>
        <v>D</v>
      </c>
      <c r="D66" s="45">
        <f t="shared" si="20"/>
        <v>0.83460644213432733</v>
      </c>
      <c r="E66" s="46">
        <f t="shared" si="21"/>
        <v>7561</v>
      </c>
      <c r="F66" s="47" t="str">
        <f t="shared" si="22"/>
        <v>103</v>
      </c>
      <c r="G66" s="48" t="str">
        <f t="shared" si="23"/>
        <v>72바1258</v>
      </c>
      <c r="H66" s="49">
        <f t="shared" si="24"/>
        <v>2</v>
      </c>
      <c r="I66" s="50">
        <f t="shared" si="25"/>
        <v>1869.7190000000001</v>
      </c>
      <c r="J66" s="51">
        <f t="shared" si="26"/>
        <v>2.6551140586656804E-2</v>
      </c>
      <c r="K66" s="51">
        <f t="shared" si="27"/>
        <v>0.41098153931392195</v>
      </c>
      <c r="L66" s="51">
        <f t="shared" si="28"/>
        <v>0.22998108271884704</v>
      </c>
      <c r="M66" s="52">
        <f t="shared" si="29"/>
        <v>17.390999999999998</v>
      </c>
      <c r="N66" s="53">
        <f t="shared" si="30"/>
        <v>0.10696794545062653</v>
      </c>
      <c r="O66" s="53">
        <f t="shared" si="31"/>
        <v>51.184161898124799</v>
      </c>
      <c r="P66" s="115">
        <f t="shared" si="32"/>
        <v>41</v>
      </c>
      <c r="Q66" s="116">
        <f t="shared" si="33"/>
        <v>2</v>
      </c>
      <c r="R66" s="116">
        <f t="shared" si="34"/>
        <v>957</v>
      </c>
      <c r="T66">
        <v>502</v>
      </c>
      <c r="U66">
        <v>7561</v>
      </c>
      <c r="V66" t="s">
        <v>375</v>
      </c>
      <c r="W66">
        <v>1869.7190000000001</v>
      </c>
      <c r="X66">
        <v>1067.5139999999999</v>
      </c>
      <c r="Y66">
        <v>1.7509999999999999</v>
      </c>
      <c r="Z66">
        <v>17.390999999999998</v>
      </c>
      <c r="AA66">
        <v>123.54497499999999</v>
      </c>
      <c r="AB66">
        <v>3.2802600000000002</v>
      </c>
      <c r="AC66">
        <v>50.774704</v>
      </c>
      <c r="AD66" s="1">
        <v>430</v>
      </c>
      <c r="AE66">
        <v>2</v>
      </c>
      <c r="AF66">
        <v>957</v>
      </c>
      <c r="AG66">
        <v>93</v>
      </c>
      <c r="AH66">
        <v>15.133913</v>
      </c>
      <c r="AI66">
        <v>2450.9</v>
      </c>
      <c r="AJ66">
        <v>284.3</v>
      </c>
      <c r="AK66">
        <v>41</v>
      </c>
      <c r="AL66">
        <v>22974</v>
      </c>
      <c r="AM66" t="s">
        <v>376</v>
      </c>
      <c r="AN66" t="s">
        <v>652</v>
      </c>
      <c r="AO66">
        <v>1767.019</v>
      </c>
      <c r="AR66" t="s">
        <v>117</v>
      </c>
      <c r="AS66" t="s">
        <v>118</v>
      </c>
      <c r="AT66" t="s">
        <v>217</v>
      </c>
      <c r="AU66" t="s">
        <v>375</v>
      </c>
      <c r="AV66" t="s">
        <v>48</v>
      </c>
      <c r="AW66">
        <v>2</v>
      </c>
      <c r="BB66">
        <v>0.83460644213432733</v>
      </c>
      <c r="BC66" t="s">
        <v>67</v>
      </c>
      <c r="BF66" t="s">
        <v>117</v>
      </c>
      <c r="BG66" t="s">
        <v>118</v>
      </c>
      <c r="BH66" t="s">
        <v>375</v>
      </c>
      <c r="BI66">
        <v>7561</v>
      </c>
      <c r="BJ66">
        <v>2</v>
      </c>
      <c r="BK66" t="s">
        <v>217</v>
      </c>
      <c r="BL66" t="s">
        <v>224</v>
      </c>
      <c r="BM66">
        <v>0.83460644213432733</v>
      </c>
      <c r="BN66" t="s">
        <v>67</v>
      </c>
      <c r="BO66" t="s">
        <v>178</v>
      </c>
      <c r="BP66">
        <v>1869.7190000000001</v>
      </c>
      <c r="BQ66" t="s">
        <v>68</v>
      </c>
    </row>
    <row r="67" spans="1:69" ht="16.5">
      <c r="A67" s="59" t="str">
        <f t="shared" si="18"/>
        <v>강인여객</v>
      </c>
      <c r="B67" s="60" t="str">
        <f t="shared" si="1"/>
        <v>변종모</v>
      </c>
      <c r="C67" s="61" t="str">
        <f t="shared" si="19"/>
        <v>B</v>
      </c>
      <c r="D67" s="62">
        <f t="shared" si="20"/>
        <v>0.93963033740130608</v>
      </c>
      <c r="E67" s="63">
        <f t="shared" si="21"/>
        <v>5388</v>
      </c>
      <c r="F67" s="64" t="str">
        <f t="shared" si="22"/>
        <v>103-1</v>
      </c>
      <c r="G67" s="65" t="str">
        <f t="shared" si="23"/>
        <v>70바6096</v>
      </c>
      <c r="H67" s="66">
        <f t="shared" si="24"/>
        <v>8</v>
      </c>
      <c r="I67" s="67">
        <f t="shared" si="25"/>
        <v>1628.288</v>
      </c>
      <c r="J67" s="68">
        <f t="shared" si="26"/>
        <v>1.3372663768826806E-2</v>
      </c>
      <c r="K67" s="68">
        <f t="shared" si="27"/>
        <v>0.35626623064729485</v>
      </c>
      <c r="L67" s="68">
        <f t="shared" si="28"/>
        <v>0.15169306658281581</v>
      </c>
      <c r="M67" s="69">
        <f t="shared" si="29"/>
        <v>17.032</v>
      </c>
      <c r="N67" s="70">
        <f t="shared" si="30"/>
        <v>0</v>
      </c>
      <c r="O67" s="70">
        <f t="shared" si="31"/>
        <v>35.00609228834211</v>
      </c>
      <c r="P67" s="113">
        <f t="shared" si="32"/>
        <v>2</v>
      </c>
      <c r="Q67" s="114">
        <f t="shared" si="33"/>
        <v>0</v>
      </c>
      <c r="R67" s="114">
        <f t="shared" si="34"/>
        <v>570</v>
      </c>
      <c r="T67">
        <v>502</v>
      </c>
      <c r="U67">
        <v>5388</v>
      </c>
      <c r="V67" t="s">
        <v>377</v>
      </c>
      <c r="W67">
        <v>1628.288</v>
      </c>
      <c r="X67">
        <v>838.4</v>
      </c>
      <c r="Y67">
        <v>1.9419999999999999</v>
      </c>
      <c r="Z67">
        <v>17.032</v>
      </c>
      <c r="AA67">
        <v>90.169694000000007</v>
      </c>
      <c r="AB67">
        <v>1.2058089999999999</v>
      </c>
      <c r="AC67">
        <v>32.124417000000001</v>
      </c>
      <c r="AD67" s="1">
        <v>247</v>
      </c>
      <c r="AE67">
        <v>0</v>
      </c>
      <c r="AF67">
        <v>570</v>
      </c>
      <c r="AG67">
        <v>80</v>
      </c>
      <c r="AH67">
        <v>18.058039999999998</v>
      </c>
      <c r="AI67">
        <v>1225.2</v>
      </c>
      <c r="AJ67">
        <v>0</v>
      </c>
      <c r="AK67">
        <v>2</v>
      </c>
      <c r="AL67">
        <v>1287</v>
      </c>
      <c r="AM67" t="s">
        <v>378</v>
      </c>
      <c r="AN67" t="s">
        <v>653</v>
      </c>
      <c r="AO67">
        <v>330.67899999999997</v>
      </c>
      <c r="AR67" t="s">
        <v>117</v>
      </c>
      <c r="AS67" t="s">
        <v>119</v>
      </c>
      <c r="AT67" t="s">
        <v>247</v>
      </c>
      <c r="AU67" t="s">
        <v>377</v>
      </c>
      <c r="AV67" t="s">
        <v>48</v>
      </c>
      <c r="AW67">
        <v>8</v>
      </c>
      <c r="BB67">
        <v>0.93963033740130608</v>
      </c>
      <c r="BC67" t="s">
        <v>68</v>
      </c>
      <c r="BF67" t="s">
        <v>117</v>
      </c>
      <c r="BG67" t="s">
        <v>119</v>
      </c>
      <c r="BH67" t="s">
        <v>377</v>
      </c>
      <c r="BI67">
        <v>5388</v>
      </c>
      <c r="BJ67">
        <v>8</v>
      </c>
      <c r="BK67" t="s">
        <v>247</v>
      </c>
      <c r="BL67" t="s">
        <v>236</v>
      </c>
      <c r="BM67">
        <v>0.93963033740130608</v>
      </c>
      <c r="BN67" t="s">
        <v>68</v>
      </c>
      <c r="BO67" t="s">
        <v>174</v>
      </c>
      <c r="BP67">
        <v>1628.288</v>
      </c>
      <c r="BQ67" t="s">
        <v>66</v>
      </c>
    </row>
    <row r="68" spans="1:69" ht="16.5">
      <c r="A68" s="42" t="str">
        <f t="shared" si="18"/>
        <v>강인여객</v>
      </c>
      <c r="B68" s="43" t="str">
        <f t="shared" si="1"/>
        <v>서상복</v>
      </c>
      <c r="C68" s="44" t="str">
        <f t="shared" si="19"/>
        <v>C</v>
      </c>
      <c r="D68" s="45">
        <f t="shared" si="20"/>
        <v>0.8522429494245144</v>
      </c>
      <c r="E68" s="46">
        <f t="shared" si="21"/>
        <v>9400</v>
      </c>
      <c r="F68" s="47" t="str">
        <f t="shared" si="22"/>
        <v>103</v>
      </c>
      <c r="G68" s="48" t="str">
        <f t="shared" si="23"/>
        <v>72바1300</v>
      </c>
      <c r="H68" s="49">
        <f t="shared" si="24"/>
        <v>3</v>
      </c>
      <c r="I68" s="50">
        <f t="shared" si="25"/>
        <v>1735.164</v>
      </c>
      <c r="J68" s="51">
        <f t="shared" si="26"/>
        <v>4.3773595165544833E-2</v>
      </c>
      <c r="K68" s="51">
        <f t="shared" si="27"/>
        <v>0.37501696221689551</v>
      </c>
      <c r="L68" s="51">
        <f t="shared" si="28"/>
        <v>0.1435022856629114</v>
      </c>
      <c r="M68" s="52">
        <f t="shared" si="29"/>
        <v>19.239999999999998</v>
      </c>
      <c r="N68" s="53">
        <f t="shared" si="30"/>
        <v>0</v>
      </c>
      <c r="O68" s="53">
        <f t="shared" si="31"/>
        <v>5.6618953874236846</v>
      </c>
      <c r="P68" s="115">
        <f t="shared" si="32"/>
        <v>595</v>
      </c>
      <c r="Q68" s="116">
        <f t="shared" si="33"/>
        <v>0</v>
      </c>
      <c r="R68" s="116">
        <f t="shared" si="34"/>
        <v>100</v>
      </c>
      <c r="T68">
        <v>502</v>
      </c>
      <c r="U68">
        <v>9400</v>
      </c>
      <c r="V68" t="s">
        <v>379</v>
      </c>
      <c r="W68">
        <v>1766.193</v>
      </c>
      <c r="X68">
        <v>1036.0550000000001</v>
      </c>
      <c r="Y68">
        <v>1.7050000000000001</v>
      </c>
      <c r="Z68">
        <v>19.239999999999998</v>
      </c>
      <c r="AA68">
        <v>113.944422</v>
      </c>
      <c r="AB68">
        <v>4.9877570000000002</v>
      </c>
      <c r="AC68">
        <v>42.731090999999999</v>
      </c>
      <c r="AD68" s="1">
        <v>249</v>
      </c>
      <c r="AE68">
        <v>0</v>
      </c>
      <c r="AF68">
        <v>100</v>
      </c>
      <c r="AG68">
        <v>87</v>
      </c>
      <c r="AH68">
        <v>15.500477</v>
      </c>
      <c r="AI68">
        <v>1089.7</v>
      </c>
      <c r="AJ68">
        <v>1.5</v>
      </c>
      <c r="AK68">
        <v>595</v>
      </c>
      <c r="AL68">
        <v>1866</v>
      </c>
      <c r="AM68" t="s">
        <v>380</v>
      </c>
      <c r="AN68" t="s">
        <v>654</v>
      </c>
      <c r="AO68">
        <v>1608.3</v>
      </c>
      <c r="AR68" t="s">
        <v>117</v>
      </c>
      <c r="AS68" t="s">
        <v>118</v>
      </c>
      <c r="AT68" t="s">
        <v>222</v>
      </c>
      <c r="AU68" t="s">
        <v>379</v>
      </c>
      <c r="AV68" t="s">
        <v>48</v>
      </c>
      <c r="AW68">
        <v>3</v>
      </c>
      <c r="BB68">
        <v>0.8522429494245144</v>
      </c>
      <c r="BC68" t="s">
        <v>69</v>
      </c>
      <c r="BF68" t="s">
        <v>117</v>
      </c>
      <c r="BG68" t="s">
        <v>118</v>
      </c>
      <c r="BH68" t="s">
        <v>379</v>
      </c>
      <c r="BI68">
        <v>9400</v>
      </c>
      <c r="BJ68">
        <v>3</v>
      </c>
      <c r="BK68" t="s">
        <v>222</v>
      </c>
      <c r="BL68" t="s">
        <v>191</v>
      </c>
      <c r="BM68">
        <v>0.8522429494245144</v>
      </c>
      <c r="BN68" t="s">
        <v>69</v>
      </c>
      <c r="BO68" t="s">
        <v>176</v>
      </c>
      <c r="BP68">
        <v>1735.164</v>
      </c>
      <c r="BQ68" t="s">
        <v>68</v>
      </c>
    </row>
    <row r="69" spans="1:69" ht="16.5">
      <c r="A69" s="59" t="str">
        <f t="shared" si="18"/>
        <v>강인여객</v>
      </c>
      <c r="B69" s="60" t="str">
        <f t="shared" si="1"/>
        <v>서지원</v>
      </c>
      <c r="C69" s="61" t="str">
        <f t="shared" si="19"/>
        <v>B</v>
      </c>
      <c r="D69" s="62">
        <f t="shared" si="20"/>
        <v>0.93795537598438306</v>
      </c>
      <c r="E69" s="63">
        <f t="shared" si="21"/>
        <v>869</v>
      </c>
      <c r="F69" s="64" t="str">
        <f t="shared" si="22"/>
        <v>103-1</v>
      </c>
      <c r="G69" s="65" t="str">
        <f t="shared" si="23"/>
        <v>70바6036</v>
      </c>
      <c r="H69" s="66">
        <f t="shared" si="24"/>
        <v>2</v>
      </c>
      <c r="I69" s="67">
        <f t="shared" si="25"/>
        <v>1727.74</v>
      </c>
      <c r="J69" s="68">
        <f t="shared" si="26"/>
        <v>2.3457045804036115E-2</v>
      </c>
      <c r="K69" s="68">
        <f t="shared" si="27"/>
        <v>0.36203043781626543</v>
      </c>
      <c r="L69" s="68">
        <f t="shared" si="28"/>
        <v>0.19331612395383566</v>
      </c>
      <c r="M69" s="69">
        <f t="shared" si="29"/>
        <v>19.792999999999999</v>
      </c>
      <c r="N69" s="70">
        <f t="shared" si="30"/>
        <v>0</v>
      </c>
      <c r="O69" s="70">
        <f t="shared" si="31"/>
        <v>16.727053839119311</v>
      </c>
      <c r="P69" s="113">
        <f t="shared" si="32"/>
        <v>0</v>
      </c>
      <c r="Q69" s="114">
        <f t="shared" si="33"/>
        <v>0</v>
      </c>
      <c r="R69" s="114">
        <f t="shared" si="34"/>
        <v>289</v>
      </c>
      <c r="T69">
        <v>502</v>
      </c>
      <c r="U69">
        <v>869</v>
      </c>
      <c r="V69" t="s">
        <v>381</v>
      </c>
      <c r="W69">
        <v>1727.74</v>
      </c>
      <c r="X69">
        <v>965.47900000000004</v>
      </c>
      <c r="Y69">
        <v>1.79</v>
      </c>
      <c r="Z69">
        <v>19.792999999999999</v>
      </c>
      <c r="AA69">
        <v>98.512191999999999</v>
      </c>
      <c r="AB69">
        <v>2.3108050000000002</v>
      </c>
      <c r="AC69">
        <v>35.664411999999999</v>
      </c>
      <c r="AD69" s="1">
        <v>334</v>
      </c>
      <c r="AE69">
        <v>0</v>
      </c>
      <c r="AF69">
        <v>289</v>
      </c>
      <c r="AG69">
        <v>90</v>
      </c>
      <c r="AH69">
        <v>17.538336000000001</v>
      </c>
      <c r="AI69">
        <v>2421.1</v>
      </c>
      <c r="AJ69">
        <v>319.7</v>
      </c>
      <c r="AK69">
        <v>0</v>
      </c>
      <c r="AL69">
        <v>0</v>
      </c>
      <c r="AM69" t="s">
        <v>382</v>
      </c>
      <c r="AN69" t="s">
        <v>655</v>
      </c>
      <c r="AO69">
        <v>1643.4349999999999</v>
      </c>
      <c r="AR69" t="s">
        <v>117</v>
      </c>
      <c r="AS69" t="s">
        <v>119</v>
      </c>
      <c r="AT69" t="s">
        <v>241</v>
      </c>
      <c r="AU69" t="s">
        <v>381</v>
      </c>
      <c r="AV69" t="s">
        <v>48</v>
      </c>
      <c r="AW69">
        <v>2</v>
      </c>
      <c r="BB69">
        <v>0.93795537598438306</v>
      </c>
      <c r="BC69" t="s">
        <v>68</v>
      </c>
      <c r="BF69" t="s">
        <v>117</v>
      </c>
      <c r="BG69" t="s">
        <v>119</v>
      </c>
      <c r="BH69" t="s">
        <v>381</v>
      </c>
      <c r="BI69">
        <v>869</v>
      </c>
      <c r="BJ69">
        <v>2</v>
      </c>
      <c r="BK69" t="s">
        <v>241</v>
      </c>
      <c r="BL69" t="s">
        <v>249</v>
      </c>
      <c r="BM69">
        <v>0.93795537598438306</v>
      </c>
      <c r="BN69" t="s">
        <v>68</v>
      </c>
      <c r="BO69" t="s">
        <v>174</v>
      </c>
      <c r="BP69">
        <v>1727.74</v>
      </c>
      <c r="BQ69" t="s">
        <v>71</v>
      </c>
    </row>
    <row r="70" spans="1:69" ht="16.5">
      <c r="A70" s="42" t="str">
        <f t="shared" si="18"/>
        <v>강인여객</v>
      </c>
      <c r="B70" s="43" t="str">
        <f t="shared" ref="B70:B133" si="35">IF(BH70="NULL", E70, BH70)</f>
        <v>석진호</v>
      </c>
      <c r="C70" s="44" t="str">
        <f t="shared" si="19"/>
        <v>A</v>
      </c>
      <c r="D70" s="45">
        <f t="shared" si="20"/>
        <v>0.98296414117088937</v>
      </c>
      <c r="E70" s="46">
        <f t="shared" si="21"/>
        <v>5107</v>
      </c>
      <c r="F70" s="47" t="str">
        <f t="shared" si="22"/>
        <v>103</v>
      </c>
      <c r="G70" s="48" t="str">
        <f t="shared" si="23"/>
        <v>70바5987</v>
      </c>
      <c r="H70" s="49">
        <f t="shared" si="24"/>
        <v>3</v>
      </c>
      <c r="I70" s="50">
        <f t="shared" si="25"/>
        <v>2123.1059999999998</v>
      </c>
      <c r="J70" s="51">
        <f t="shared" si="26"/>
        <v>3.8500166303638661E-3</v>
      </c>
      <c r="K70" s="51">
        <f t="shared" si="27"/>
        <v>0.35760894739507754</v>
      </c>
      <c r="L70" s="51">
        <f t="shared" si="28"/>
        <v>0.22184478777790653</v>
      </c>
      <c r="M70" s="52">
        <f t="shared" si="29"/>
        <v>13.738</v>
      </c>
      <c r="N70" s="53">
        <f t="shared" si="30"/>
        <v>9.4201608398261777E-2</v>
      </c>
      <c r="O70" s="53">
        <f t="shared" si="31"/>
        <v>4.7571812241122196</v>
      </c>
      <c r="P70" s="115">
        <f t="shared" si="32"/>
        <v>0</v>
      </c>
      <c r="Q70" s="116">
        <f t="shared" si="33"/>
        <v>2</v>
      </c>
      <c r="R70" s="116">
        <f t="shared" si="34"/>
        <v>101</v>
      </c>
      <c r="T70">
        <v>502</v>
      </c>
      <c r="U70">
        <v>5107</v>
      </c>
      <c r="V70" t="s">
        <v>383</v>
      </c>
      <c r="W70">
        <v>2123.1060000000002</v>
      </c>
      <c r="X70">
        <v>1031.703</v>
      </c>
      <c r="Y70">
        <v>2.0579999999999998</v>
      </c>
      <c r="Z70">
        <v>13.738</v>
      </c>
      <c r="AA70">
        <v>130.72774699999999</v>
      </c>
      <c r="AB70">
        <v>0.50330399999999997</v>
      </c>
      <c r="AC70">
        <v>46.749412</v>
      </c>
      <c r="AD70" s="1">
        <v>471</v>
      </c>
      <c r="AE70">
        <v>2</v>
      </c>
      <c r="AF70">
        <v>101</v>
      </c>
      <c r="AG70">
        <v>82</v>
      </c>
      <c r="AH70">
        <v>16.240667999999999</v>
      </c>
      <c r="AI70">
        <v>887.6</v>
      </c>
      <c r="AJ70">
        <v>0</v>
      </c>
      <c r="AK70">
        <v>0</v>
      </c>
      <c r="AL70">
        <v>0</v>
      </c>
      <c r="AM70" t="s">
        <v>384</v>
      </c>
      <c r="AN70" t="s">
        <v>656</v>
      </c>
      <c r="AO70">
        <v>1851.4829999999999</v>
      </c>
      <c r="AR70" t="s">
        <v>117</v>
      </c>
      <c r="AS70" t="s">
        <v>118</v>
      </c>
      <c r="AT70" t="s">
        <v>211</v>
      </c>
      <c r="AU70" t="s">
        <v>383</v>
      </c>
      <c r="AV70" t="s">
        <v>48</v>
      </c>
      <c r="AW70">
        <v>3</v>
      </c>
      <c r="BB70">
        <v>0.98296414117088937</v>
      </c>
      <c r="BC70" t="s">
        <v>66</v>
      </c>
      <c r="BF70" t="s">
        <v>117</v>
      </c>
      <c r="BG70" t="s">
        <v>118</v>
      </c>
      <c r="BH70" t="s">
        <v>383</v>
      </c>
      <c r="BI70">
        <v>5107</v>
      </c>
      <c r="BJ70">
        <v>3</v>
      </c>
      <c r="BK70" t="s">
        <v>211</v>
      </c>
      <c r="BL70" t="s">
        <v>201</v>
      </c>
      <c r="BM70">
        <v>0.98296414117088937</v>
      </c>
      <c r="BN70" t="s">
        <v>66</v>
      </c>
      <c r="BO70" t="s">
        <v>177</v>
      </c>
      <c r="BP70">
        <v>2123.1059999999998</v>
      </c>
      <c r="BQ70" t="s">
        <v>69</v>
      </c>
    </row>
    <row r="71" spans="1:69" ht="16.5">
      <c r="A71" s="59" t="str">
        <f t="shared" si="18"/>
        <v>강인여객</v>
      </c>
      <c r="B71" s="60" t="str">
        <f t="shared" si="35"/>
        <v>성미애</v>
      </c>
      <c r="C71" s="61" t="str">
        <f t="shared" si="19"/>
        <v>F</v>
      </c>
      <c r="D71" s="62">
        <f t="shared" si="20"/>
        <v>0.70576922547206422</v>
      </c>
      <c r="E71" s="63">
        <f t="shared" si="21"/>
        <v>1445</v>
      </c>
      <c r="F71" s="64" t="str">
        <f t="shared" si="22"/>
        <v>223</v>
      </c>
      <c r="G71" s="65" t="str">
        <f t="shared" si="23"/>
        <v>72바1263</v>
      </c>
      <c r="H71" s="66">
        <f t="shared" si="24"/>
        <v>4</v>
      </c>
      <c r="I71" s="67">
        <f t="shared" si="25"/>
        <v>3284.7750000000005</v>
      </c>
      <c r="J71" s="68">
        <f t="shared" si="26"/>
        <v>4.5577436795765187E-3</v>
      </c>
      <c r="K71" s="68">
        <f t="shared" si="27"/>
        <v>0.37337722563776254</v>
      </c>
      <c r="L71" s="68">
        <f t="shared" si="28"/>
        <v>0.16135047301565553</v>
      </c>
      <c r="M71" s="69">
        <f t="shared" si="29"/>
        <v>22.44</v>
      </c>
      <c r="N71" s="70">
        <f t="shared" si="30"/>
        <v>0.21310439832256395</v>
      </c>
      <c r="O71" s="70">
        <f t="shared" si="31"/>
        <v>100.85926737752204</v>
      </c>
      <c r="P71" s="113">
        <f t="shared" si="32"/>
        <v>61</v>
      </c>
      <c r="Q71" s="114">
        <f t="shared" si="33"/>
        <v>7</v>
      </c>
      <c r="R71" s="114">
        <f t="shared" si="34"/>
        <v>3313</v>
      </c>
      <c r="T71">
        <v>502</v>
      </c>
      <c r="U71">
        <v>1445</v>
      </c>
      <c r="V71" t="s">
        <v>385</v>
      </c>
      <c r="W71">
        <v>3284.7750000000001</v>
      </c>
      <c r="X71">
        <v>1862.0119999999999</v>
      </c>
      <c r="Y71">
        <v>1.764</v>
      </c>
      <c r="Z71">
        <v>22.44</v>
      </c>
      <c r="AA71">
        <v>154.19164599999999</v>
      </c>
      <c r="AB71">
        <v>0.702766</v>
      </c>
      <c r="AC71">
        <v>57.571649000000001</v>
      </c>
      <c r="AD71" s="1">
        <v>530</v>
      </c>
      <c r="AE71">
        <v>7</v>
      </c>
      <c r="AF71">
        <v>3313</v>
      </c>
      <c r="AG71">
        <v>95</v>
      </c>
      <c r="AH71">
        <v>21.303196</v>
      </c>
      <c r="AI71">
        <v>26790</v>
      </c>
      <c r="AJ71">
        <v>16525.3</v>
      </c>
      <c r="AK71">
        <v>61</v>
      </c>
      <c r="AL71">
        <v>45592</v>
      </c>
      <c r="AM71" t="s">
        <v>386</v>
      </c>
      <c r="AN71" t="s">
        <v>657</v>
      </c>
      <c r="AO71">
        <v>2469.4110000000001</v>
      </c>
      <c r="AR71" t="s">
        <v>117</v>
      </c>
      <c r="AS71" t="s">
        <v>120</v>
      </c>
      <c r="AT71" t="s">
        <v>258</v>
      </c>
      <c r="AU71" t="s">
        <v>385</v>
      </c>
      <c r="AV71" t="s">
        <v>48</v>
      </c>
      <c r="AW71">
        <v>4</v>
      </c>
      <c r="BB71">
        <v>0.70576922547206422</v>
      </c>
      <c r="BC71" t="s">
        <v>70</v>
      </c>
      <c r="BF71" t="s">
        <v>117</v>
      </c>
      <c r="BG71" t="s">
        <v>120</v>
      </c>
      <c r="BH71" t="s">
        <v>385</v>
      </c>
      <c r="BI71">
        <v>1445</v>
      </c>
      <c r="BJ71">
        <v>4</v>
      </c>
      <c r="BK71" t="s">
        <v>258</v>
      </c>
      <c r="BL71" t="s">
        <v>253</v>
      </c>
      <c r="BM71">
        <v>0.70576922547206422</v>
      </c>
      <c r="BN71" t="s">
        <v>70</v>
      </c>
      <c r="BO71" t="s">
        <v>183</v>
      </c>
      <c r="BP71">
        <v>3284.7750000000005</v>
      </c>
      <c r="BQ71" t="s">
        <v>66</v>
      </c>
    </row>
    <row r="72" spans="1:69" ht="16.5">
      <c r="A72" s="42" t="str">
        <f t="shared" ref="A72:A87" si="36">BF72</f>
        <v>강인여객</v>
      </c>
      <c r="B72" s="43" t="str">
        <f t="shared" si="35"/>
        <v>성상용</v>
      </c>
      <c r="C72" s="44" t="str">
        <f t="shared" ref="C72:C87" si="37">BN72</f>
        <v>B</v>
      </c>
      <c r="D72" s="45">
        <f t="shared" ref="D72:D87" si="38">BM72</f>
        <v>0.94189277281332995</v>
      </c>
      <c r="E72" s="46">
        <f t="shared" ref="E72:E87" si="39">U72</f>
        <v>7219</v>
      </c>
      <c r="F72" s="47" t="str">
        <f t="shared" ref="F72:F87" si="40">BG72</f>
        <v>103</v>
      </c>
      <c r="G72" s="48" t="str">
        <f t="shared" ref="G72:G87" si="41">BK72</f>
        <v>72바1604</v>
      </c>
      <c r="H72" s="49">
        <f t="shared" ref="H72:H87" si="42">BJ72</f>
        <v>2</v>
      </c>
      <c r="I72" s="50">
        <f t="shared" ref="I72:I87" si="43">BP72</f>
        <v>2239.6549999999997</v>
      </c>
      <c r="J72" s="51">
        <f t="shared" ref="J72:J87" si="44">AB72/AA72</f>
        <v>9.0157784632473835E-3</v>
      </c>
      <c r="K72" s="51">
        <f t="shared" ref="K72:K87" si="45">AC72/AA72</f>
        <v>0.36203682133076709</v>
      </c>
      <c r="L72" s="51">
        <f t="shared" ref="L72:L87" si="46">AD72/I72</f>
        <v>0.14779061953738412</v>
      </c>
      <c r="M72" s="52">
        <f t="shared" ref="M72:M87" si="47">Z72</f>
        <v>14.536</v>
      </c>
      <c r="N72" s="53">
        <f t="shared" ref="N72:N87" si="48">AE72*100/W72</f>
        <v>0.17859893599683879</v>
      </c>
      <c r="O72" s="53">
        <f t="shared" ref="O72:O87" si="49">AF72*100/W72</f>
        <v>7.7690537158624871</v>
      </c>
      <c r="P72" s="115">
        <f t="shared" ref="P72:P87" si="50">AK72</f>
        <v>3</v>
      </c>
      <c r="Q72" s="116">
        <f t="shared" ref="Q72:Q87" si="51">AE72</f>
        <v>4</v>
      </c>
      <c r="R72" s="116">
        <f t="shared" ref="R72:R87" si="52">AF72</f>
        <v>174</v>
      </c>
      <c r="T72">
        <v>502</v>
      </c>
      <c r="U72">
        <v>7219</v>
      </c>
      <c r="V72" t="s">
        <v>387</v>
      </c>
      <c r="W72">
        <v>2239.6550000000002</v>
      </c>
      <c r="X72">
        <v>1187.3309999999999</v>
      </c>
      <c r="Y72">
        <v>1.8859999999999999</v>
      </c>
      <c r="Z72">
        <v>14.536</v>
      </c>
      <c r="AA72">
        <v>139.25830199999999</v>
      </c>
      <c r="AB72">
        <v>1.255522</v>
      </c>
      <c r="AC72">
        <v>50.416632999999997</v>
      </c>
      <c r="AD72" s="1">
        <v>331</v>
      </c>
      <c r="AE72">
        <v>4</v>
      </c>
      <c r="AF72">
        <v>174</v>
      </c>
      <c r="AG72">
        <v>87</v>
      </c>
      <c r="AH72">
        <v>16.082739</v>
      </c>
      <c r="AI72">
        <v>791.2</v>
      </c>
      <c r="AJ72">
        <v>1.2</v>
      </c>
      <c r="AK72">
        <v>3</v>
      </c>
      <c r="AL72">
        <v>496</v>
      </c>
      <c r="AM72" t="s">
        <v>388</v>
      </c>
      <c r="AN72" t="s">
        <v>658</v>
      </c>
      <c r="AO72">
        <v>2137.06</v>
      </c>
      <c r="AR72" t="s">
        <v>117</v>
      </c>
      <c r="AS72" t="s">
        <v>118</v>
      </c>
      <c r="AT72" t="s">
        <v>226</v>
      </c>
      <c r="AU72" t="s">
        <v>387</v>
      </c>
      <c r="AV72" t="s">
        <v>48</v>
      </c>
      <c r="AW72">
        <v>2</v>
      </c>
      <c r="BB72">
        <v>0.94189277281332995</v>
      </c>
      <c r="BC72" t="s">
        <v>68</v>
      </c>
      <c r="BF72" t="s">
        <v>117</v>
      </c>
      <c r="BG72" t="s">
        <v>118</v>
      </c>
      <c r="BH72" t="s">
        <v>387</v>
      </c>
      <c r="BI72">
        <v>7219</v>
      </c>
      <c r="BJ72">
        <v>2</v>
      </c>
      <c r="BK72" t="s">
        <v>226</v>
      </c>
      <c r="BL72" t="s">
        <v>224</v>
      </c>
      <c r="BM72">
        <v>0.94189277281332995</v>
      </c>
      <c r="BN72" t="s">
        <v>68</v>
      </c>
      <c r="BO72" t="s">
        <v>174</v>
      </c>
      <c r="BP72">
        <v>2239.6549999999997</v>
      </c>
      <c r="BQ72" t="s">
        <v>66</v>
      </c>
    </row>
    <row r="73" spans="1:69" ht="16.5">
      <c r="A73" s="59" t="str">
        <f t="shared" si="36"/>
        <v>강인여객</v>
      </c>
      <c r="B73" s="60" t="str">
        <f t="shared" si="35"/>
        <v>성성철</v>
      </c>
      <c r="C73" s="61" t="str">
        <f t="shared" si="37"/>
        <v>D</v>
      </c>
      <c r="D73" s="62">
        <f t="shared" si="38"/>
        <v>0.82036897865245506</v>
      </c>
      <c r="E73" s="63">
        <f t="shared" si="39"/>
        <v>1881</v>
      </c>
      <c r="F73" s="64" t="str">
        <f t="shared" si="40"/>
        <v>223</v>
      </c>
      <c r="G73" s="65" t="str">
        <f t="shared" si="41"/>
        <v>72바1261</v>
      </c>
      <c r="H73" s="66">
        <f t="shared" si="42"/>
        <v>8</v>
      </c>
      <c r="I73" s="67">
        <f t="shared" si="43"/>
        <v>3622.0089999999996</v>
      </c>
      <c r="J73" s="68">
        <f t="shared" si="44"/>
        <v>1.5410099312287593E-2</v>
      </c>
      <c r="K73" s="68">
        <f t="shared" si="45"/>
        <v>0.29191431791041716</v>
      </c>
      <c r="L73" s="68">
        <f t="shared" si="46"/>
        <v>0.20485868477963476</v>
      </c>
      <c r="M73" s="69">
        <f t="shared" si="47"/>
        <v>18.038</v>
      </c>
      <c r="N73" s="70">
        <f t="shared" si="48"/>
        <v>0</v>
      </c>
      <c r="O73" s="70">
        <f t="shared" si="49"/>
        <v>28.934218551085877</v>
      </c>
      <c r="P73" s="113">
        <f t="shared" si="50"/>
        <v>21</v>
      </c>
      <c r="Q73" s="114">
        <f t="shared" si="51"/>
        <v>0</v>
      </c>
      <c r="R73" s="114">
        <f t="shared" si="52"/>
        <v>1048</v>
      </c>
      <c r="T73">
        <v>502</v>
      </c>
      <c r="U73">
        <v>1881</v>
      </c>
      <c r="V73" t="s">
        <v>389</v>
      </c>
      <c r="W73">
        <v>3622.009</v>
      </c>
      <c r="X73">
        <v>1767.7539999999999</v>
      </c>
      <c r="Y73">
        <v>2.0489999999999999</v>
      </c>
      <c r="Z73">
        <v>18.038</v>
      </c>
      <c r="AA73">
        <v>153.937749</v>
      </c>
      <c r="AB73">
        <v>2.3721960000000002</v>
      </c>
      <c r="AC73">
        <v>44.936633</v>
      </c>
      <c r="AD73" s="1">
        <v>742</v>
      </c>
      <c r="AE73">
        <v>0</v>
      </c>
      <c r="AF73">
        <v>1048</v>
      </c>
      <c r="AG73">
        <v>91</v>
      </c>
      <c r="AH73">
        <v>23.529050000000002</v>
      </c>
      <c r="AI73">
        <v>20488.7</v>
      </c>
      <c r="AJ73">
        <v>7709.4</v>
      </c>
      <c r="AK73">
        <v>21</v>
      </c>
      <c r="AL73">
        <v>9474</v>
      </c>
      <c r="AM73" t="s">
        <v>390</v>
      </c>
      <c r="AN73" t="s">
        <v>659</v>
      </c>
      <c r="AO73">
        <v>817.54499999999996</v>
      </c>
      <c r="AR73" t="s">
        <v>117</v>
      </c>
      <c r="AS73" t="s">
        <v>120</v>
      </c>
      <c r="AT73" t="s">
        <v>257</v>
      </c>
      <c r="AU73" t="s">
        <v>389</v>
      </c>
      <c r="AV73" t="s">
        <v>48</v>
      </c>
      <c r="AW73">
        <v>8</v>
      </c>
      <c r="BB73">
        <v>0.82036897865245506</v>
      </c>
      <c r="BC73" t="s">
        <v>67</v>
      </c>
      <c r="BF73" t="s">
        <v>117</v>
      </c>
      <c r="BG73" t="s">
        <v>120</v>
      </c>
      <c r="BH73" t="s">
        <v>389</v>
      </c>
      <c r="BI73">
        <v>1881</v>
      </c>
      <c r="BJ73">
        <v>8</v>
      </c>
      <c r="BK73" t="s">
        <v>257</v>
      </c>
      <c r="BL73" t="s">
        <v>262</v>
      </c>
      <c r="BM73">
        <v>0.82036897865245506</v>
      </c>
      <c r="BN73" t="s">
        <v>67</v>
      </c>
      <c r="BO73" t="s">
        <v>178</v>
      </c>
      <c r="BP73">
        <v>3622.0089999999996</v>
      </c>
      <c r="BQ73" t="s">
        <v>69</v>
      </c>
    </row>
    <row r="74" spans="1:69" ht="16.5">
      <c r="A74" s="42" t="str">
        <f t="shared" si="36"/>
        <v>강인여객</v>
      </c>
      <c r="B74" s="43" t="str">
        <f t="shared" si="35"/>
        <v>성홍기</v>
      </c>
      <c r="C74" s="44" t="str">
        <f t="shared" si="37"/>
        <v>F</v>
      </c>
      <c r="D74" s="45">
        <f t="shared" si="38"/>
        <v>0.77616173065675542</v>
      </c>
      <c r="E74" s="46">
        <f t="shared" si="39"/>
        <v>6000</v>
      </c>
      <c r="F74" s="47" t="str">
        <f t="shared" si="40"/>
        <v>223</v>
      </c>
      <c r="G74" s="48" t="str">
        <f t="shared" si="41"/>
        <v>72바1600</v>
      </c>
      <c r="H74" s="49">
        <f t="shared" si="42"/>
        <v>3</v>
      </c>
      <c r="I74" s="50">
        <f t="shared" si="43"/>
        <v>2559.5370000000003</v>
      </c>
      <c r="J74" s="51">
        <f t="shared" si="44"/>
        <v>2.2542123010312301E-3</v>
      </c>
      <c r="K74" s="51">
        <f t="shared" si="45"/>
        <v>0.28980993980785852</v>
      </c>
      <c r="L74" s="51">
        <f t="shared" si="46"/>
        <v>0.22152443977172431</v>
      </c>
      <c r="M74" s="52">
        <f t="shared" si="47"/>
        <v>21.97</v>
      </c>
      <c r="N74" s="53">
        <f t="shared" si="48"/>
        <v>2.266034833643741</v>
      </c>
      <c r="O74" s="53">
        <f t="shared" si="49"/>
        <v>47.860218469199708</v>
      </c>
      <c r="P74" s="115">
        <f t="shared" si="50"/>
        <v>1</v>
      </c>
      <c r="Q74" s="116">
        <f t="shared" si="51"/>
        <v>58</v>
      </c>
      <c r="R74" s="116">
        <f t="shared" si="52"/>
        <v>1225</v>
      </c>
      <c r="T74">
        <v>502</v>
      </c>
      <c r="U74">
        <v>6000</v>
      </c>
      <c r="V74" t="s">
        <v>391</v>
      </c>
      <c r="W74">
        <v>2559.5369999999998</v>
      </c>
      <c r="X74">
        <v>1320.1569999999999</v>
      </c>
      <c r="Y74">
        <v>1.9390000000000001</v>
      </c>
      <c r="Z74">
        <v>21.97</v>
      </c>
      <c r="AA74">
        <v>99.314958000000004</v>
      </c>
      <c r="AB74">
        <v>0.22387699999999999</v>
      </c>
      <c r="AC74">
        <v>28.782461999999999</v>
      </c>
      <c r="AD74" s="1">
        <v>567</v>
      </c>
      <c r="AE74">
        <v>58</v>
      </c>
      <c r="AF74">
        <v>1225</v>
      </c>
      <c r="AG74">
        <v>91</v>
      </c>
      <c r="AH74">
        <v>25.771917999999999</v>
      </c>
      <c r="AI74">
        <v>11463</v>
      </c>
      <c r="AJ74">
        <v>5848.5</v>
      </c>
      <c r="AK74">
        <v>1</v>
      </c>
      <c r="AL74">
        <v>69</v>
      </c>
      <c r="AM74" t="s">
        <v>392</v>
      </c>
      <c r="AN74" t="s">
        <v>660</v>
      </c>
      <c r="AO74">
        <v>1991.355</v>
      </c>
      <c r="AR74" t="s">
        <v>117</v>
      </c>
      <c r="AS74" t="s">
        <v>120</v>
      </c>
      <c r="AT74" t="s">
        <v>264</v>
      </c>
      <c r="AU74" t="s">
        <v>391</v>
      </c>
      <c r="AV74" t="s">
        <v>48</v>
      </c>
      <c r="AW74">
        <v>3</v>
      </c>
      <c r="BB74">
        <v>0.77616173065675542</v>
      </c>
      <c r="BC74" t="s">
        <v>70</v>
      </c>
      <c r="BF74" t="s">
        <v>117</v>
      </c>
      <c r="BG74" t="s">
        <v>120</v>
      </c>
      <c r="BH74" t="s">
        <v>391</v>
      </c>
      <c r="BI74">
        <v>6000</v>
      </c>
      <c r="BJ74">
        <v>3</v>
      </c>
      <c r="BK74" t="s">
        <v>264</v>
      </c>
      <c r="BL74" t="s">
        <v>275</v>
      </c>
      <c r="BM74">
        <v>0.77616173065675542</v>
      </c>
      <c r="BN74" t="s">
        <v>70</v>
      </c>
      <c r="BO74" t="s">
        <v>183</v>
      </c>
      <c r="BP74">
        <v>2559.5370000000003</v>
      </c>
      <c r="BQ74" t="s">
        <v>68</v>
      </c>
    </row>
    <row r="75" spans="1:69" ht="16.5">
      <c r="A75" s="59" t="str">
        <f t="shared" si="36"/>
        <v>강인여객</v>
      </c>
      <c r="B75" s="60" t="str">
        <f t="shared" si="35"/>
        <v>송기해</v>
      </c>
      <c r="C75" s="61" t="str">
        <f t="shared" si="37"/>
        <v>F</v>
      </c>
      <c r="D75" s="62">
        <f t="shared" si="38"/>
        <v>0.78848908445271326</v>
      </c>
      <c r="E75" s="63">
        <f t="shared" si="39"/>
        <v>7164</v>
      </c>
      <c r="F75" s="64" t="str">
        <f t="shared" si="40"/>
        <v>103</v>
      </c>
      <c r="G75" s="65" t="str">
        <f t="shared" si="41"/>
        <v>72바1300</v>
      </c>
      <c r="H75" s="66">
        <f t="shared" si="42"/>
        <v>7</v>
      </c>
      <c r="I75" s="67">
        <f t="shared" si="43"/>
        <v>1020.314</v>
      </c>
      <c r="J75" s="68">
        <f t="shared" si="44"/>
        <v>1.5326435744622053E-2</v>
      </c>
      <c r="K75" s="68">
        <f t="shared" si="45"/>
        <v>0.39081776306505417</v>
      </c>
      <c r="L75" s="68">
        <f t="shared" si="46"/>
        <v>0.12349139578600314</v>
      </c>
      <c r="M75" s="69">
        <f t="shared" si="47"/>
        <v>21.102</v>
      </c>
      <c r="N75" s="70">
        <f t="shared" si="48"/>
        <v>0</v>
      </c>
      <c r="O75" s="70">
        <f t="shared" si="49"/>
        <v>38.594148861520019</v>
      </c>
      <c r="P75" s="113">
        <f t="shared" si="50"/>
        <v>189</v>
      </c>
      <c r="Q75" s="114">
        <f t="shared" si="51"/>
        <v>0</v>
      </c>
      <c r="R75" s="114">
        <f t="shared" si="52"/>
        <v>407</v>
      </c>
      <c r="T75">
        <v>502</v>
      </c>
      <c r="U75">
        <v>7164</v>
      </c>
      <c r="V75" t="s">
        <v>393</v>
      </c>
      <c r="W75">
        <v>1054.5640000000001</v>
      </c>
      <c r="X75">
        <v>652.928</v>
      </c>
      <c r="Y75">
        <v>1.615</v>
      </c>
      <c r="Z75">
        <v>21.102</v>
      </c>
      <c r="AA75">
        <v>64.031651999999994</v>
      </c>
      <c r="AB75">
        <v>0.98137700000000005</v>
      </c>
      <c r="AC75">
        <v>25.024706999999999</v>
      </c>
      <c r="AD75" s="1">
        <v>126</v>
      </c>
      <c r="AE75">
        <v>0</v>
      </c>
      <c r="AF75">
        <v>407</v>
      </c>
      <c r="AG75">
        <v>90</v>
      </c>
      <c r="AH75">
        <v>16.469417</v>
      </c>
      <c r="AI75">
        <v>1185.0999999999999</v>
      </c>
      <c r="AJ75">
        <v>28.5</v>
      </c>
      <c r="AK75">
        <v>189</v>
      </c>
      <c r="AL75">
        <v>402</v>
      </c>
      <c r="AM75" t="s">
        <v>394</v>
      </c>
      <c r="AN75" t="s">
        <v>661</v>
      </c>
      <c r="AO75">
        <v>336.33600000000001</v>
      </c>
      <c r="AR75" t="s">
        <v>117</v>
      </c>
      <c r="AS75" t="s">
        <v>118</v>
      </c>
      <c r="AT75" t="s">
        <v>222</v>
      </c>
      <c r="AU75" t="s">
        <v>393</v>
      </c>
      <c r="AV75" t="s">
        <v>48</v>
      </c>
      <c r="AW75">
        <v>7</v>
      </c>
      <c r="BB75">
        <v>0.78848908445271326</v>
      </c>
      <c r="BC75" t="s">
        <v>70</v>
      </c>
      <c r="BF75" t="s">
        <v>117</v>
      </c>
      <c r="BG75" t="s">
        <v>118</v>
      </c>
      <c r="BH75" t="s">
        <v>393</v>
      </c>
      <c r="BI75">
        <v>7164</v>
      </c>
      <c r="BJ75">
        <v>7</v>
      </c>
      <c r="BK75" t="s">
        <v>222</v>
      </c>
      <c r="BL75" t="s">
        <v>217</v>
      </c>
      <c r="BM75">
        <v>0.78848908445271326</v>
      </c>
      <c r="BN75" t="s">
        <v>70</v>
      </c>
      <c r="BO75" t="s">
        <v>183</v>
      </c>
      <c r="BP75">
        <v>1020.314</v>
      </c>
      <c r="BQ75" t="s">
        <v>69</v>
      </c>
    </row>
    <row r="76" spans="1:69" ht="16.5">
      <c r="A76" s="42" t="str">
        <f t="shared" si="36"/>
        <v>강인여객</v>
      </c>
      <c r="B76" s="43" t="str">
        <f t="shared" si="35"/>
        <v>송우진</v>
      </c>
      <c r="C76" s="44" t="str">
        <f t="shared" si="37"/>
        <v>D</v>
      </c>
      <c r="D76" s="45">
        <f t="shared" si="38"/>
        <v>0.83017059052806941</v>
      </c>
      <c r="E76" s="46">
        <f t="shared" si="39"/>
        <v>606</v>
      </c>
      <c r="F76" s="47" t="str">
        <f t="shared" si="40"/>
        <v>103-1</v>
      </c>
      <c r="G76" s="48" t="str">
        <f t="shared" si="41"/>
        <v>70바5962</v>
      </c>
      <c r="H76" s="49">
        <f t="shared" si="42"/>
        <v>4</v>
      </c>
      <c r="I76" s="50">
        <f t="shared" si="43"/>
        <v>1963.5420000000001</v>
      </c>
      <c r="J76" s="51">
        <f t="shared" si="44"/>
        <v>1.4402614624457601E-2</v>
      </c>
      <c r="K76" s="51">
        <f t="shared" si="45"/>
        <v>0.36676369717826218</v>
      </c>
      <c r="L76" s="51">
        <f t="shared" si="46"/>
        <v>0.20167635833610892</v>
      </c>
      <c r="M76" s="52">
        <f t="shared" si="47"/>
        <v>19.882000000000001</v>
      </c>
      <c r="N76" s="53">
        <f t="shared" si="48"/>
        <v>0.2037134932687969</v>
      </c>
      <c r="O76" s="53">
        <f t="shared" si="49"/>
        <v>30.251453750416342</v>
      </c>
      <c r="P76" s="115">
        <f t="shared" si="50"/>
        <v>3</v>
      </c>
      <c r="Q76" s="116">
        <f t="shared" si="51"/>
        <v>4</v>
      </c>
      <c r="R76" s="116">
        <f t="shared" si="52"/>
        <v>594</v>
      </c>
      <c r="T76">
        <v>502</v>
      </c>
      <c r="U76">
        <v>606</v>
      </c>
      <c r="V76" t="s">
        <v>395</v>
      </c>
      <c r="W76">
        <v>1963.5419999999999</v>
      </c>
      <c r="X76">
        <v>1113.24</v>
      </c>
      <c r="Y76">
        <v>1.764</v>
      </c>
      <c r="Z76">
        <v>19.882000000000001</v>
      </c>
      <c r="AA76">
        <v>105.01301599999999</v>
      </c>
      <c r="AB76">
        <v>1.512462</v>
      </c>
      <c r="AC76">
        <v>38.514961999999997</v>
      </c>
      <c r="AD76" s="1">
        <v>396</v>
      </c>
      <c r="AE76">
        <v>4</v>
      </c>
      <c r="AF76">
        <v>594</v>
      </c>
      <c r="AG76">
        <v>89</v>
      </c>
      <c r="AH76">
        <v>18.698081999999999</v>
      </c>
      <c r="AI76">
        <v>1980.6</v>
      </c>
      <c r="AJ76">
        <v>123.2</v>
      </c>
      <c r="AK76">
        <v>3</v>
      </c>
      <c r="AL76">
        <v>626</v>
      </c>
      <c r="AM76" t="s">
        <v>396</v>
      </c>
      <c r="AN76" t="s">
        <v>662</v>
      </c>
      <c r="AO76">
        <v>1492.1220000000001</v>
      </c>
      <c r="AR76" t="s">
        <v>117</v>
      </c>
      <c r="AS76" t="s">
        <v>119</v>
      </c>
      <c r="AT76" t="s">
        <v>234</v>
      </c>
      <c r="AU76" t="s">
        <v>395</v>
      </c>
      <c r="AV76" t="s">
        <v>48</v>
      </c>
      <c r="AW76">
        <v>4</v>
      </c>
      <c r="BB76">
        <v>0.83017059052806941</v>
      </c>
      <c r="BC76" t="s">
        <v>67</v>
      </c>
      <c r="BF76" t="s">
        <v>117</v>
      </c>
      <c r="BG76" t="s">
        <v>119</v>
      </c>
      <c r="BH76" t="s">
        <v>395</v>
      </c>
      <c r="BI76">
        <v>606</v>
      </c>
      <c r="BJ76">
        <v>4</v>
      </c>
      <c r="BK76" t="s">
        <v>234</v>
      </c>
      <c r="BL76" t="s">
        <v>276</v>
      </c>
      <c r="BM76">
        <v>0.83017059052806941</v>
      </c>
      <c r="BN76" t="s">
        <v>67</v>
      </c>
      <c r="BO76" t="s">
        <v>178</v>
      </c>
      <c r="BP76">
        <v>1963.5420000000001</v>
      </c>
      <c r="BQ76" t="s">
        <v>69</v>
      </c>
    </row>
    <row r="77" spans="1:69" ht="16.5">
      <c r="A77" s="59" t="str">
        <f t="shared" si="36"/>
        <v>강인여객</v>
      </c>
      <c r="B77" s="60" t="str">
        <f t="shared" si="35"/>
        <v>송유필</v>
      </c>
      <c r="C77" s="61" t="str">
        <f t="shared" si="37"/>
        <v>B</v>
      </c>
      <c r="D77" s="62">
        <f t="shared" si="38"/>
        <v>0.91308682113371997</v>
      </c>
      <c r="E77" s="63">
        <f t="shared" si="39"/>
        <v>8255</v>
      </c>
      <c r="F77" s="64" t="str">
        <f t="shared" si="40"/>
        <v>103</v>
      </c>
      <c r="G77" s="65" t="str">
        <f t="shared" si="41"/>
        <v>70바5084</v>
      </c>
      <c r="H77" s="66">
        <f t="shared" si="42"/>
        <v>16</v>
      </c>
      <c r="I77" s="67">
        <f t="shared" si="43"/>
        <v>2413.3609999999999</v>
      </c>
      <c r="J77" s="68">
        <f t="shared" si="44"/>
        <v>1.3479546640839488E-2</v>
      </c>
      <c r="K77" s="68">
        <f t="shared" si="45"/>
        <v>0.37863706817974246</v>
      </c>
      <c r="L77" s="68">
        <f t="shared" si="46"/>
        <v>0.15124136007833061</v>
      </c>
      <c r="M77" s="69">
        <f t="shared" si="47"/>
        <v>16.198</v>
      </c>
      <c r="N77" s="70">
        <f t="shared" si="48"/>
        <v>0.29005192343789432</v>
      </c>
      <c r="O77" s="70">
        <f t="shared" si="49"/>
        <v>31.864275589105816</v>
      </c>
      <c r="P77" s="113">
        <f t="shared" si="50"/>
        <v>80</v>
      </c>
      <c r="Q77" s="114">
        <f t="shared" si="51"/>
        <v>7</v>
      </c>
      <c r="R77" s="114">
        <f t="shared" si="52"/>
        <v>769</v>
      </c>
      <c r="T77">
        <v>502</v>
      </c>
      <c r="U77">
        <v>8255</v>
      </c>
      <c r="V77" t="s">
        <v>535</v>
      </c>
      <c r="W77">
        <v>2413.3609999999999</v>
      </c>
      <c r="X77">
        <v>1285.797</v>
      </c>
      <c r="Y77">
        <v>1.877</v>
      </c>
      <c r="Z77">
        <v>16.198</v>
      </c>
      <c r="AA77">
        <v>150.823025</v>
      </c>
      <c r="AB77">
        <v>2.033026</v>
      </c>
      <c r="AC77">
        <v>57.107188000000001</v>
      </c>
      <c r="AD77" s="1">
        <v>365</v>
      </c>
      <c r="AE77">
        <v>7</v>
      </c>
      <c r="AF77">
        <v>769</v>
      </c>
      <c r="AG77">
        <v>87</v>
      </c>
      <c r="AH77">
        <v>16.001276000000001</v>
      </c>
      <c r="AI77">
        <v>1588.5</v>
      </c>
      <c r="AJ77">
        <v>0</v>
      </c>
      <c r="AK77">
        <v>80</v>
      </c>
      <c r="AL77">
        <v>2911</v>
      </c>
      <c r="AM77" t="s">
        <v>536</v>
      </c>
      <c r="AN77" t="s">
        <v>663</v>
      </c>
      <c r="AO77">
        <v>485.68</v>
      </c>
      <c r="AR77" t="s">
        <v>117</v>
      </c>
      <c r="AS77" t="s">
        <v>118</v>
      </c>
      <c r="AT77" t="s">
        <v>205</v>
      </c>
      <c r="AU77" t="s">
        <v>535</v>
      </c>
      <c r="AV77" t="s">
        <v>48</v>
      </c>
      <c r="AW77">
        <v>16</v>
      </c>
      <c r="BB77">
        <v>0.91308682113371997</v>
      </c>
      <c r="BC77" t="s">
        <v>68</v>
      </c>
      <c r="BF77" t="s">
        <v>117</v>
      </c>
      <c r="BG77" t="s">
        <v>118</v>
      </c>
      <c r="BH77" t="s">
        <v>535</v>
      </c>
      <c r="BI77">
        <v>8255</v>
      </c>
      <c r="BJ77">
        <v>16</v>
      </c>
      <c r="BK77" t="s">
        <v>205</v>
      </c>
      <c r="BL77" t="s">
        <v>207</v>
      </c>
      <c r="BM77">
        <v>0.91308682113371997</v>
      </c>
      <c r="BN77" t="s">
        <v>68</v>
      </c>
      <c r="BO77" t="s">
        <v>174</v>
      </c>
      <c r="BP77">
        <v>2413.3609999999999</v>
      </c>
      <c r="BQ77" t="s">
        <v>68</v>
      </c>
    </row>
    <row r="78" spans="1:69" ht="16.5">
      <c r="A78" s="42" t="str">
        <f t="shared" si="36"/>
        <v>강인여객</v>
      </c>
      <c r="B78" s="43" t="str">
        <f t="shared" si="35"/>
        <v>안낙근</v>
      </c>
      <c r="C78" s="44" t="str">
        <f t="shared" si="37"/>
        <v>A</v>
      </c>
      <c r="D78" s="45">
        <f t="shared" si="38"/>
        <v>0.97867259828720232</v>
      </c>
      <c r="E78" s="46">
        <f t="shared" si="39"/>
        <v>5908</v>
      </c>
      <c r="F78" s="47" t="str">
        <f t="shared" si="40"/>
        <v>103-1</v>
      </c>
      <c r="G78" s="48" t="str">
        <f t="shared" si="41"/>
        <v>70바6097</v>
      </c>
      <c r="H78" s="49">
        <f t="shared" si="42"/>
        <v>11</v>
      </c>
      <c r="I78" s="50">
        <f t="shared" si="43"/>
        <v>1866.9030000000002</v>
      </c>
      <c r="J78" s="51">
        <f t="shared" si="44"/>
        <v>2.7637582771316959E-2</v>
      </c>
      <c r="K78" s="51">
        <f t="shared" si="45"/>
        <v>0.35696208669514379</v>
      </c>
      <c r="L78" s="51">
        <f t="shared" si="46"/>
        <v>0.16926428421830161</v>
      </c>
      <c r="M78" s="52">
        <f t="shared" si="47"/>
        <v>15.503</v>
      </c>
      <c r="N78" s="53">
        <f t="shared" si="48"/>
        <v>0</v>
      </c>
      <c r="O78" s="53">
        <f t="shared" si="49"/>
        <v>17.564114372372078</v>
      </c>
      <c r="P78" s="115">
        <f t="shared" si="50"/>
        <v>8</v>
      </c>
      <c r="Q78" s="116">
        <f t="shared" si="51"/>
        <v>0</v>
      </c>
      <c r="R78" s="116">
        <f t="shared" si="52"/>
        <v>328</v>
      </c>
      <c r="T78">
        <v>502</v>
      </c>
      <c r="U78">
        <v>5908</v>
      </c>
      <c r="V78" t="s">
        <v>397</v>
      </c>
      <c r="W78">
        <v>1867.444</v>
      </c>
      <c r="X78">
        <v>914.23299999999995</v>
      </c>
      <c r="Y78">
        <v>2.0430000000000001</v>
      </c>
      <c r="Z78">
        <v>15.503</v>
      </c>
      <c r="AA78">
        <v>108.024136</v>
      </c>
      <c r="AB78">
        <v>2.9855260000000001</v>
      </c>
      <c r="AC78">
        <v>38.560521000000001</v>
      </c>
      <c r="AD78" s="1">
        <v>316</v>
      </c>
      <c r="AE78">
        <v>0</v>
      </c>
      <c r="AF78">
        <v>328</v>
      </c>
      <c r="AG78">
        <v>90</v>
      </c>
      <c r="AH78">
        <v>17.287284</v>
      </c>
      <c r="AI78">
        <v>1778.2</v>
      </c>
      <c r="AJ78">
        <v>4.9000000000000004</v>
      </c>
      <c r="AK78">
        <v>8</v>
      </c>
      <c r="AL78">
        <v>2074</v>
      </c>
      <c r="AM78" t="s">
        <v>398</v>
      </c>
      <c r="AN78" t="s">
        <v>664</v>
      </c>
      <c r="AO78">
        <v>430.46600000000001</v>
      </c>
      <c r="AR78" t="s">
        <v>117</v>
      </c>
      <c r="AS78" t="s">
        <v>119</v>
      </c>
      <c r="AT78" t="s">
        <v>249</v>
      </c>
      <c r="AU78" t="s">
        <v>397</v>
      </c>
      <c r="AV78" t="s">
        <v>48</v>
      </c>
      <c r="AW78">
        <v>11</v>
      </c>
      <c r="BB78">
        <v>0.97867259828720232</v>
      </c>
      <c r="BC78" t="s">
        <v>66</v>
      </c>
      <c r="BF78" t="s">
        <v>117</v>
      </c>
      <c r="BG78" t="s">
        <v>119</v>
      </c>
      <c r="BH78" t="s">
        <v>397</v>
      </c>
      <c r="BI78">
        <v>5908</v>
      </c>
      <c r="BJ78">
        <v>11</v>
      </c>
      <c r="BK78" t="s">
        <v>249</v>
      </c>
      <c r="BL78" t="s">
        <v>235</v>
      </c>
      <c r="BM78">
        <v>0.97867259828720232</v>
      </c>
      <c r="BN78" t="s">
        <v>66</v>
      </c>
      <c r="BO78" t="s">
        <v>177</v>
      </c>
      <c r="BP78">
        <v>1866.9030000000002</v>
      </c>
      <c r="BQ78" t="s">
        <v>68</v>
      </c>
    </row>
    <row r="79" spans="1:69" ht="16.5">
      <c r="A79" s="59" t="str">
        <f t="shared" si="36"/>
        <v>강인여객</v>
      </c>
      <c r="B79" s="60" t="str">
        <f t="shared" si="35"/>
        <v>오인성</v>
      </c>
      <c r="C79" s="61" t="str">
        <f t="shared" si="37"/>
        <v>D</v>
      </c>
      <c r="D79" s="62">
        <f t="shared" si="38"/>
        <v>0.83883352948673595</v>
      </c>
      <c r="E79" s="63">
        <f t="shared" si="39"/>
        <v>1370</v>
      </c>
      <c r="F79" s="64" t="str">
        <f t="shared" si="40"/>
        <v>103</v>
      </c>
      <c r="G79" s="65" t="str">
        <f t="shared" si="41"/>
        <v>70바5025</v>
      </c>
      <c r="H79" s="66">
        <f t="shared" si="42"/>
        <v>3</v>
      </c>
      <c r="I79" s="67">
        <f t="shared" si="43"/>
        <v>909.03100000000006</v>
      </c>
      <c r="J79" s="68">
        <f t="shared" si="44"/>
        <v>1.863334403224148E-2</v>
      </c>
      <c r="K79" s="68">
        <f t="shared" si="45"/>
        <v>0.38979916733760694</v>
      </c>
      <c r="L79" s="68">
        <f t="shared" si="46"/>
        <v>0.25521681878835811</v>
      </c>
      <c r="M79" s="69">
        <f t="shared" si="47"/>
        <v>20.241</v>
      </c>
      <c r="N79" s="70">
        <f t="shared" si="48"/>
        <v>0.83735788466651173</v>
      </c>
      <c r="O79" s="70">
        <f t="shared" si="49"/>
        <v>66.360612359821062</v>
      </c>
      <c r="P79" s="113">
        <f t="shared" si="50"/>
        <v>12</v>
      </c>
      <c r="Q79" s="114">
        <f t="shared" si="51"/>
        <v>8</v>
      </c>
      <c r="R79" s="114">
        <f t="shared" si="52"/>
        <v>634</v>
      </c>
      <c r="T79">
        <v>502</v>
      </c>
      <c r="U79">
        <v>1370</v>
      </c>
      <c r="V79" t="s">
        <v>399</v>
      </c>
      <c r="W79">
        <v>955.38599999999997</v>
      </c>
      <c r="X79">
        <v>556.73199999999997</v>
      </c>
      <c r="Y79">
        <v>1.716</v>
      </c>
      <c r="Z79">
        <v>20.241</v>
      </c>
      <c r="AA79">
        <v>57.005817</v>
      </c>
      <c r="AB79">
        <v>1.062209</v>
      </c>
      <c r="AC79">
        <v>22.22082</v>
      </c>
      <c r="AD79" s="1">
        <v>232</v>
      </c>
      <c r="AE79">
        <v>8</v>
      </c>
      <c r="AF79">
        <v>634</v>
      </c>
      <c r="AG79">
        <v>91</v>
      </c>
      <c r="AH79">
        <v>16.759447000000002</v>
      </c>
      <c r="AI79">
        <v>1338</v>
      </c>
      <c r="AJ79">
        <v>45.4</v>
      </c>
      <c r="AK79">
        <v>12</v>
      </c>
      <c r="AL79">
        <v>4997</v>
      </c>
      <c r="AM79" t="s">
        <v>400</v>
      </c>
      <c r="AN79" t="s">
        <v>665</v>
      </c>
      <c r="AO79">
        <v>457.38499999999999</v>
      </c>
      <c r="AR79" t="s">
        <v>117</v>
      </c>
      <c r="AS79" t="s">
        <v>118</v>
      </c>
      <c r="AT79" t="s">
        <v>195</v>
      </c>
      <c r="AU79" t="s">
        <v>399</v>
      </c>
      <c r="AV79" t="s">
        <v>48</v>
      </c>
      <c r="AW79">
        <v>3</v>
      </c>
      <c r="BB79">
        <v>0.83883352948673595</v>
      </c>
      <c r="BC79" t="s">
        <v>67</v>
      </c>
      <c r="BF79" t="s">
        <v>117</v>
      </c>
      <c r="BG79" t="s">
        <v>118</v>
      </c>
      <c r="BH79" t="s">
        <v>399</v>
      </c>
      <c r="BI79">
        <v>1370</v>
      </c>
      <c r="BJ79">
        <v>3</v>
      </c>
      <c r="BK79" t="s">
        <v>195</v>
      </c>
      <c r="BL79" t="s">
        <v>201</v>
      </c>
      <c r="BM79">
        <v>0.83883352948673595</v>
      </c>
      <c r="BN79" t="s">
        <v>67</v>
      </c>
      <c r="BO79" t="s">
        <v>178</v>
      </c>
      <c r="BP79">
        <v>909.03100000000006</v>
      </c>
      <c r="BQ79" t="s">
        <v>71</v>
      </c>
    </row>
    <row r="80" spans="1:69" ht="16.5">
      <c r="A80" s="42" t="str">
        <f t="shared" si="36"/>
        <v>강인여객</v>
      </c>
      <c r="B80" s="43" t="str">
        <f t="shared" si="35"/>
        <v>오창석</v>
      </c>
      <c r="C80" s="44" t="str">
        <f t="shared" si="37"/>
        <v>C</v>
      </c>
      <c r="D80" s="45">
        <f t="shared" si="38"/>
        <v>0.88539086896826769</v>
      </c>
      <c r="E80" s="46">
        <f t="shared" si="39"/>
        <v>3594</v>
      </c>
      <c r="F80" s="47" t="str">
        <f t="shared" si="40"/>
        <v>급행91</v>
      </c>
      <c r="G80" s="48" t="str">
        <f t="shared" si="41"/>
        <v>72바1602</v>
      </c>
      <c r="H80" s="49">
        <f t="shared" si="42"/>
        <v>3</v>
      </c>
      <c r="I80" s="50">
        <f t="shared" si="43"/>
        <v>3867.3210000000004</v>
      </c>
      <c r="J80" s="51">
        <f t="shared" si="44"/>
        <v>5.5236554609626679E-3</v>
      </c>
      <c r="K80" s="51">
        <f t="shared" si="45"/>
        <v>0.29804936354222777</v>
      </c>
      <c r="L80" s="51">
        <f t="shared" si="46"/>
        <v>0.30201785680578364</v>
      </c>
      <c r="M80" s="52">
        <f t="shared" si="47"/>
        <v>20.856999999999999</v>
      </c>
      <c r="N80" s="53">
        <f t="shared" si="48"/>
        <v>0.28443462541640585</v>
      </c>
      <c r="O80" s="53">
        <f t="shared" si="49"/>
        <v>16.704069819908923</v>
      </c>
      <c r="P80" s="115">
        <f t="shared" si="50"/>
        <v>10</v>
      </c>
      <c r="Q80" s="116">
        <f t="shared" si="51"/>
        <v>11</v>
      </c>
      <c r="R80" s="116">
        <f t="shared" si="52"/>
        <v>646</v>
      </c>
      <c r="T80">
        <v>502</v>
      </c>
      <c r="U80">
        <v>3594</v>
      </c>
      <c r="V80" t="s">
        <v>401</v>
      </c>
      <c r="W80">
        <v>3867.3209999999999</v>
      </c>
      <c r="X80">
        <v>1720.4739999999999</v>
      </c>
      <c r="Y80">
        <v>2.2480000000000002</v>
      </c>
      <c r="Z80">
        <v>20.856999999999999</v>
      </c>
      <c r="AA80">
        <v>138.98966100000001</v>
      </c>
      <c r="AB80">
        <v>0.76773100000000005</v>
      </c>
      <c r="AC80">
        <v>41.425780000000003</v>
      </c>
      <c r="AD80" s="1">
        <v>1168</v>
      </c>
      <c r="AE80">
        <v>11</v>
      </c>
      <c r="AF80">
        <v>646</v>
      </c>
      <c r="AG80">
        <v>91</v>
      </c>
      <c r="AH80">
        <v>27.824522000000002</v>
      </c>
      <c r="AI80">
        <v>18131.3</v>
      </c>
      <c r="AJ80">
        <v>3679.3</v>
      </c>
      <c r="AK80">
        <v>10</v>
      </c>
      <c r="AL80">
        <v>2652</v>
      </c>
      <c r="AM80" t="s">
        <v>402</v>
      </c>
      <c r="AN80" t="s">
        <v>666</v>
      </c>
      <c r="AO80">
        <v>2708.8960000000002</v>
      </c>
      <c r="AR80" t="s">
        <v>117</v>
      </c>
      <c r="AS80" t="s">
        <v>121</v>
      </c>
      <c r="AT80" t="s">
        <v>271</v>
      </c>
      <c r="AU80" t="s">
        <v>401</v>
      </c>
      <c r="AV80" t="s">
        <v>48</v>
      </c>
      <c r="AW80">
        <v>3</v>
      </c>
      <c r="BB80">
        <v>0.88539086896826769</v>
      </c>
      <c r="BC80" t="s">
        <v>69</v>
      </c>
      <c r="BF80" t="s">
        <v>117</v>
      </c>
      <c r="BG80" t="s">
        <v>121</v>
      </c>
      <c r="BH80" t="s">
        <v>401</v>
      </c>
      <c r="BI80">
        <v>3594</v>
      </c>
      <c r="BJ80">
        <v>3</v>
      </c>
      <c r="BK80" t="s">
        <v>271</v>
      </c>
      <c r="BL80" t="s">
        <v>272</v>
      </c>
      <c r="BM80">
        <v>0.88539086896826769</v>
      </c>
      <c r="BN80" t="s">
        <v>69</v>
      </c>
      <c r="BO80" t="s">
        <v>176</v>
      </c>
      <c r="BP80">
        <v>3867.3210000000004</v>
      </c>
      <c r="BQ80" t="s">
        <v>69</v>
      </c>
    </row>
    <row r="81" spans="1:69" ht="16.5">
      <c r="A81" s="59" t="str">
        <f t="shared" si="36"/>
        <v>강인여객</v>
      </c>
      <c r="B81" s="60" t="str">
        <f t="shared" si="35"/>
        <v>유병원</v>
      </c>
      <c r="C81" s="61" t="str">
        <f t="shared" si="37"/>
        <v>D</v>
      </c>
      <c r="D81" s="62">
        <f t="shared" si="38"/>
        <v>0.83521728459317235</v>
      </c>
      <c r="E81" s="63">
        <f t="shared" si="39"/>
        <v>3314</v>
      </c>
      <c r="F81" s="64" t="str">
        <f t="shared" si="40"/>
        <v>103-1</v>
      </c>
      <c r="G81" s="65" t="str">
        <f t="shared" si="41"/>
        <v>70바6095</v>
      </c>
      <c r="H81" s="66">
        <f t="shared" si="42"/>
        <v>2</v>
      </c>
      <c r="I81" s="67">
        <f t="shared" si="43"/>
        <v>2291.2870000000003</v>
      </c>
      <c r="J81" s="68">
        <f t="shared" si="44"/>
        <v>2.4750165768872057E-2</v>
      </c>
      <c r="K81" s="68">
        <f t="shared" si="45"/>
        <v>0.35783213278760223</v>
      </c>
      <c r="L81" s="68">
        <f t="shared" si="46"/>
        <v>0.17806586429373533</v>
      </c>
      <c r="M81" s="69">
        <f t="shared" si="47"/>
        <v>16.622</v>
      </c>
      <c r="N81" s="70">
        <f t="shared" si="48"/>
        <v>4.3643594189641019E-2</v>
      </c>
      <c r="O81" s="70">
        <f t="shared" si="49"/>
        <v>6.764757099394358</v>
      </c>
      <c r="P81" s="113">
        <f t="shared" si="50"/>
        <v>3</v>
      </c>
      <c r="Q81" s="114">
        <f t="shared" si="51"/>
        <v>1</v>
      </c>
      <c r="R81" s="114">
        <f t="shared" si="52"/>
        <v>155</v>
      </c>
      <c r="T81">
        <v>502</v>
      </c>
      <c r="U81">
        <v>3314</v>
      </c>
      <c r="V81" t="s">
        <v>403</v>
      </c>
      <c r="W81">
        <v>2291.2869999999998</v>
      </c>
      <c r="X81">
        <v>1256.92</v>
      </c>
      <c r="Y81">
        <v>1.823</v>
      </c>
      <c r="Z81">
        <v>16.622</v>
      </c>
      <c r="AA81">
        <v>134.767461</v>
      </c>
      <c r="AB81">
        <v>3.3355169999999998</v>
      </c>
      <c r="AC81">
        <v>48.224128</v>
      </c>
      <c r="AD81" s="1">
        <v>408</v>
      </c>
      <c r="AE81">
        <v>1</v>
      </c>
      <c r="AF81">
        <v>155</v>
      </c>
      <c r="AG81">
        <v>83</v>
      </c>
      <c r="AH81">
        <v>17.001781999999999</v>
      </c>
      <c r="AI81">
        <v>1119.0999999999999</v>
      </c>
      <c r="AJ81">
        <v>0</v>
      </c>
      <c r="AK81">
        <v>3</v>
      </c>
      <c r="AL81">
        <v>236</v>
      </c>
      <c r="AM81" t="s">
        <v>404</v>
      </c>
      <c r="AN81" t="s">
        <v>667</v>
      </c>
      <c r="AO81">
        <v>2197.0770000000002</v>
      </c>
      <c r="AR81" t="s">
        <v>117</v>
      </c>
      <c r="AS81" t="s">
        <v>119</v>
      </c>
      <c r="AT81" t="s">
        <v>245</v>
      </c>
      <c r="AU81" t="s">
        <v>403</v>
      </c>
      <c r="AV81" t="s">
        <v>48</v>
      </c>
      <c r="AW81">
        <v>2</v>
      </c>
      <c r="BB81">
        <v>0.83521728459317235</v>
      </c>
      <c r="BC81" t="s">
        <v>67</v>
      </c>
      <c r="BF81" t="s">
        <v>117</v>
      </c>
      <c r="BG81" t="s">
        <v>119</v>
      </c>
      <c r="BH81" t="s">
        <v>403</v>
      </c>
      <c r="BI81">
        <v>3314</v>
      </c>
      <c r="BJ81">
        <v>2</v>
      </c>
      <c r="BK81" t="s">
        <v>245</v>
      </c>
      <c r="BL81" t="s">
        <v>235</v>
      </c>
      <c r="BM81">
        <v>0.83521728459317235</v>
      </c>
      <c r="BN81" t="s">
        <v>67</v>
      </c>
      <c r="BO81" t="s">
        <v>178</v>
      </c>
      <c r="BP81">
        <v>2291.2870000000003</v>
      </c>
      <c r="BQ81" t="s">
        <v>66</v>
      </c>
    </row>
    <row r="82" spans="1:69" ht="16.5">
      <c r="A82" s="42" t="str">
        <f t="shared" si="36"/>
        <v>강인여객</v>
      </c>
      <c r="B82" s="43" t="str">
        <f t="shared" si="35"/>
        <v>유승진</v>
      </c>
      <c r="C82" s="44" t="str">
        <f t="shared" si="37"/>
        <v>D</v>
      </c>
      <c r="D82" s="45">
        <f t="shared" si="38"/>
        <v>0.82328349133500223</v>
      </c>
      <c r="E82" s="46">
        <f t="shared" si="39"/>
        <v>6690</v>
      </c>
      <c r="F82" s="47" t="str">
        <f t="shared" si="40"/>
        <v>103</v>
      </c>
      <c r="G82" s="48" t="str">
        <f t="shared" si="41"/>
        <v>70바5084</v>
      </c>
      <c r="H82" s="49">
        <f t="shared" si="42"/>
        <v>3</v>
      </c>
      <c r="I82" s="50">
        <f t="shared" si="43"/>
        <v>1147.962</v>
      </c>
      <c r="J82" s="51">
        <f t="shared" si="44"/>
        <v>3.1801664683717659E-2</v>
      </c>
      <c r="K82" s="51">
        <f t="shared" si="45"/>
        <v>0.37992864149422123</v>
      </c>
      <c r="L82" s="51">
        <f t="shared" si="46"/>
        <v>0.14547519865640152</v>
      </c>
      <c r="M82" s="52">
        <f t="shared" si="47"/>
        <v>21.341000000000001</v>
      </c>
      <c r="N82" s="53">
        <f t="shared" si="48"/>
        <v>8.7110897399042833E-2</v>
      </c>
      <c r="O82" s="53">
        <f t="shared" si="49"/>
        <v>11.498638456673653</v>
      </c>
      <c r="P82" s="115">
        <f t="shared" si="50"/>
        <v>13</v>
      </c>
      <c r="Q82" s="116">
        <f t="shared" si="51"/>
        <v>1</v>
      </c>
      <c r="R82" s="116">
        <f t="shared" si="52"/>
        <v>132</v>
      </c>
      <c r="T82">
        <v>502</v>
      </c>
      <c r="U82">
        <v>6690</v>
      </c>
      <c r="V82" t="s">
        <v>405</v>
      </c>
      <c r="W82">
        <v>1147.962</v>
      </c>
      <c r="X82">
        <v>695.30700000000002</v>
      </c>
      <c r="Y82">
        <v>1.651</v>
      </c>
      <c r="Z82">
        <v>21.341000000000001</v>
      </c>
      <c r="AA82">
        <v>70.864152000000004</v>
      </c>
      <c r="AB82">
        <v>2.2535980000000002</v>
      </c>
      <c r="AC82">
        <v>26.923321000000001</v>
      </c>
      <c r="AD82" s="1">
        <v>167</v>
      </c>
      <c r="AE82">
        <v>1</v>
      </c>
      <c r="AF82">
        <v>132</v>
      </c>
      <c r="AG82">
        <v>89</v>
      </c>
      <c r="AH82">
        <v>16.199473999999999</v>
      </c>
      <c r="AI82">
        <v>1390.9</v>
      </c>
      <c r="AJ82">
        <v>88.4</v>
      </c>
      <c r="AK82">
        <v>13</v>
      </c>
      <c r="AL82">
        <v>5413</v>
      </c>
      <c r="AM82" t="s">
        <v>406</v>
      </c>
      <c r="AN82" t="s">
        <v>668</v>
      </c>
      <c r="AO82">
        <v>941.01700000000005</v>
      </c>
      <c r="AR82" t="s">
        <v>117</v>
      </c>
      <c r="AS82" t="s">
        <v>118</v>
      </c>
      <c r="AT82" t="s">
        <v>205</v>
      </c>
      <c r="AU82" t="s">
        <v>405</v>
      </c>
      <c r="AV82" t="s">
        <v>48</v>
      </c>
      <c r="AW82">
        <v>3</v>
      </c>
      <c r="BB82">
        <v>0.82328349133500223</v>
      </c>
      <c r="BC82" t="s">
        <v>67</v>
      </c>
      <c r="BF82" t="s">
        <v>117</v>
      </c>
      <c r="BG82" t="s">
        <v>118</v>
      </c>
      <c r="BH82" t="s">
        <v>405</v>
      </c>
      <c r="BI82">
        <v>6690</v>
      </c>
      <c r="BJ82">
        <v>3</v>
      </c>
      <c r="BK82" t="s">
        <v>205</v>
      </c>
      <c r="BL82" t="s">
        <v>427</v>
      </c>
      <c r="BM82">
        <v>0.82328349133500223</v>
      </c>
      <c r="BN82" t="s">
        <v>67</v>
      </c>
      <c r="BO82" t="s">
        <v>178</v>
      </c>
      <c r="BP82">
        <v>1147.962</v>
      </c>
      <c r="BQ82" t="s">
        <v>66</v>
      </c>
    </row>
    <row r="83" spans="1:69" ht="16.5">
      <c r="A83" s="59" t="str">
        <f t="shared" si="36"/>
        <v>강인여객</v>
      </c>
      <c r="B83" s="60" t="str">
        <f t="shared" si="35"/>
        <v>유진혁</v>
      </c>
      <c r="C83" s="61" t="str">
        <f t="shared" si="37"/>
        <v>F</v>
      </c>
      <c r="D83" s="62">
        <f t="shared" si="38"/>
        <v>0.79723383307651008</v>
      </c>
      <c r="E83" s="63">
        <f t="shared" si="39"/>
        <v>1585</v>
      </c>
      <c r="F83" s="64" t="str">
        <f t="shared" si="40"/>
        <v>223</v>
      </c>
      <c r="G83" s="65" t="str">
        <f t="shared" si="41"/>
        <v>70바5953</v>
      </c>
      <c r="H83" s="66">
        <f t="shared" si="42"/>
        <v>3</v>
      </c>
      <c r="I83" s="67">
        <f t="shared" si="43"/>
        <v>3466.7139999999995</v>
      </c>
      <c r="J83" s="68">
        <f t="shared" si="44"/>
        <v>6.3518167420573415E-3</v>
      </c>
      <c r="K83" s="68">
        <f t="shared" si="45"/>
        <v>0.28465853821603831</v>
      </c>
      <c r="L83" s="68">
        <f t="shared" si="46"/>
        <v>0.15028640955094655</v>
      </c>
      <c r="M83" s="69">
        <f t="shared" si="47"/>
        <v>19.675999999999998</v>
      </c>
      <c r="N83" s="70">
        <f t="shared" si="48"/>
        <v>0.43268639985877116</v>
      </c>
      <c r="O83" s="70">
        <f t="shared" si="49"/>
        <v>50.537771503504473</v>
      </c>
      <c r="P83" s="113">
        <f t="shared" si="50"/>
        <v>2</v>
      </c>
      <c r="Q83" s="114">
        <f t="shared" si="51"/>
        <v>15</v>
      </c>
      <c r="R83" s="114">
        <f t="shared" si="52"/>
        <v>1752</v>
      </c>
      <c r="T83">
        <v>502</v>
      </c>
      <c r="U83">
        <v>1585</v>
      </c>
      <c r="V83" t="s">
        <v>407</v>
      </c>
      <c r="W83">
        <v>3466.7139999999999</v>
      </c>
      <c r="X83">
        <v>1741.742</v>
      </c>
      <c r="Y83">
        <v>1.99</v>
      </c>
      <c r="Z83">
        <v>19.675999999999998</v>
      </c>
      <c r="AA83">
        <v>143.87301099999999</v>
      </c>
      <c r="AB83">
        <v>0.91385499999999997</v>
      </c>
      <c r="AC83">
        <v>40.954681000000001</v>
      </c>
      <c r="AD83" s="1">
        <v>521</v>
      </c>
      <c r="AE83">
        <v>15</v>
      </c>
      <c r="AF83">
        <v>1752</v>
      </c>
      <c r="AG83">
        <v>91</v>
      </c>
      <c r="AH83">
        <v>24.095651</v>
      </c>
      <c r="AI83">
        <v>15312.1</v>
      </c>
      <c r="AJ83">
        <v>4217.5</v>
      </c>
      <c r="AK83">
        <v>2</v>
      </c>
      <c r="AL83">
        <v>664</v>
      </c>
      <c r="AM83" t="s">
        <v>408</v>
      </c>
      <c r="AN83" t="s">
        <v>669</v>
      </c>
      <c r="AO83">
        <v>2457.1039999999998</v>
      </c>
      <c r="AR83" t="s">
        <v>117</v>
      </c>
      <c r="AS83" t="s">
        <v>120</v>
      </c>
      <c r="AT83" t="s">
        <v>253</v>
      </c>
      <c r="AU83" t="s">
        <v>407</v>
      </c>
      <c r="AV83" t="s">
        <v>48</v>
      </c>
      <c r="AW83">
        <v>3</v>
      </c>
      <c r="BB83">
        <v>0.79723383307651008</v>
      </c>
      <c r="BC83" t="s">
        <v>70</v>
      </c>
      <c r="BF83" t="s">
        <v>117</v>
      </c>
      <c r="BG83" t="s">
        <v>120</v>
      </c>
      <c r="BH83" t="s">
        <v>407</v>
      </c>
      <c r="BI83">
        <v>1585</v>
      </c>
      <c r="BJ83">
        <v>3</v>
      </c>
      <c r="BK83" t="s">
        <v>253</v>
      </c>
      <c r="BL83" t="s">
        <v>275</v>
      </c>
      <c r="BM83">
        <v>0.79723383307651008</v>
      </c>
      <c r="BN83" t="s">
        <v>70</v>
      </c>
      <c r="BO83" t="s">
        <v>183</v>
      </c>
      <c r="BP83">
        <v>3466.7139999999995</v>
      </c>
      <c r="BQ83" t="s">
        <v>69</v>
      </c>
    </row>
    <row r="84" spans="1:69" ht="16.5">
      <c r="A84" s="42" t="str">
        <f t="shared" si="36"/>
        <v>강인여객</v>
      </c>
      <c r="B84" s="43" t="str">
        <f t="shared" si="35"/>
        <v>이건철</v>
      </c>
      <c r="C84" s="44" t="str">
        <f t="shared" si="37"/>
        <v>D</v>
      </c>
      <c r="D84" s="45">
        <f t="shared" si="38"/>
        <v>0.80848285234827311</v>
      </c>
      <c r="E84" s="46">
        <f t="shared" si="39"/>
        <v>9106</v>
      </c>
      <c r="F84" s="47" t="str">
        <f t="shared" si="40"/>
        <v>103-1</v>
      </c>
      <c r="G84" s="48" t="str">
        <f t="shared" si="41"/>
        <v>70바6096</v>
      </c>
      <c r="H84" s="49">
        <f t="shared" si="42"/>
        <v>12</v>
      </c>
      <c r="I84" s="50">
        <f t="shared" si="43"/>
        <v>1407.8960000000002</v>
      </c>
      <c r="J84" s="51">
        <f t="shared" si="44"/>
        <v>3.0457297013187584E-2</v>
      </c>
      <c r="K84" s="51">
        <f t="shared" si="45"/>
        <v>0.38467710347836115</v>
      </c>
      <c r="L84" s="51">
        <f t="shared" si="46"/>
        <v>0.2038502843960065</v>
      </c>
      <c r="M84" s="52">
        <f t="shared" si="47"/>
        <v>21.388000000000002</v>
      </c>
      <c r="N84" s="53">
        <f t="shared" si="48"/>
        <v>6.9144960334993497E-2</v>
      </c>
      <c r="O84" s="53">
        <f t="shared" si="49"/>
        <v>20.95092298150303</v>
      </c>
      <c r="P84" s="115">
        <f t="shared" si="50"/>
        <v>8</v>
      </c>
      <c r="Q84" s="116">
        <f t="shared" si="51"/>
        <v>1</v>
      </c>
      <c r="R84" s="116">
        <f t="shared" si="52"/>
        <v>303</v>
      </c>
      <c r="T84">
        <v>502</v>
      </c>
      <c r="U84">
        <v>9106</v>
      </c>
      <c r="V84" t="s">
        <v>409</v>
      </c>
      <c r="W84">
        <v>1446.2370000000001</v>
      </c>
      <c r="X84">
        <v>849.05399999999997</v>
      </c>
      <c r="Y84">
        <v>1.7030000000000001</v>
      </c>
      <c r="Z84">
        <v>21.388000000000002</v>
      </c>
      <c r="AA84">
        <v>82.491923</v>
      </c>
      <c r="AB84">
        <v>2.5124810000000002</v>
      </c>
      <c r="AC84">
        <v>31.732754</v>
      </c>
      <c r="AD84" s="1">
        <v>287</v>
      </c>
      <c r="AE84">
        <v>1</v>
      </c>
      <c r="AF84">
        <v>303</v>
      </c>
      <c r="AG84">
        <v>87</v>
      </c>
      <c r="AH84">
        <v>17.531860999999999</v>
      </c>
      <c r="AI84">
        <v>2301.6999999999998</v>
      </c>
      <c r="AJ84">
        <v>125.3</v>
      </c>
      <c r="AK84">
        <v>8</v>
      </c>
      <c r="AL84">
        <v>3429</v>
      </c>
      <c r="AM84" t="s">
        <v>410</v>
      </c>
      <c r="AN84" t="s">
        <v>670</v>
      </c>
      <c r="AO84">
        <v>180.256</v>
      </c>
      <c r="AR84" t="s">
        <v>117</v>
      </c>
      <c r="AS84" t="s">
        <v>119</v>
      </c>
      <c r="AT84" t="s">
        <v>247</v>
      </c>
      <c r="AU84" t="s">
        <v>409</v>
      </c>
      <c r="AV84" t="s">
        <v>48</v>
      </c>
      <c r="AW84">
        <v>12</v>
      </c>
      <c r="BB84">
        <v>0.80848285234827311</v>
      </c>
      <c r="BC84" t="s">
        <v>67</v>
      </c>
      <c r="BF84" t="s">
        <v>117</v>
      </c>
      <c r="BG84" t="s">
        <v>119</v>
      </c>
      <c r="BH84" t="s">
        <v>409</v>
      </c>
      <c r="BI84">
        <v>9106</v>
      </c>
      <c r="BJ84">
        <v>12</v>
      </c>
      <c r="BK84" t="s">
        <v>247</v>
      </c>
      <c r="BL84" t="s">
        <v>238</v>
      </c>
      <c r="BM84">
        <v>0.80848285234827311</v>
      </c>
      <c r="BN84" t="s">
        <v>67</v>
      </c>
      <c r="BO84" t="s">
        <v>178</v>
      </c>
      <c r="BP84">
        <v>1407.8960000000002</v>
      </c>
      <c r="BQ84" t="s">
        <v>66</v>
      </c>
    </row>
    <row r="85" spans="1:69" ht="16.5">
      <c r="A85" s="59" t="str">
        <f t="shared" si="36"/>
        <v>강인여객</v>
      </c>
      <c r="B85" s="60" t="str">
        <f t="shared" si="35"/>
        <v>이광재</v>
      </c>
      <c r="C85" s="61" t="str">
        <f t="shared" si="37"/>
        <v>A</v>
      </c>
      <c r="D85" s="62">
        <f t="shared" si="38"/>
        <v>0.96809347380360788</v>
      </c>
      <c r="E85" s="63">
        <f t="shared" si="39"/>
        <v>2993</v>
      </c>
      <c r="F85" s="64" t="str">
        <f t="shared" si="40"/>
        <v>103-1</v>
      </c>
      <c r="G85" s="65" t="str">
        <f t="shared" si="41"/>
        <v>70바6097</v>
      </c>
      <c r="H85" s="66">
        <f t="shared" si="42"/>
        <v>2</v>
      </c>
      <c r="I85" s="67">
        <f t="shared" si="43"/>
        <v>2434.9500000000003</v>
      </c>
      <c r="J85" s="68">
        <f t="shared" si="44"/>
        <v>4.6362122671591843E-3</v>
      </c>
      <c r="K85" s="68">
        <f t="shared" si="45"/>
        <v>0.30368842787866346</v>
      </c>
      <c r="L85" s="68">
        <f t="shared" si="46"/>
        <v>0.18439803692067597</v>
      </c>
      <c r="M85" s="69">
        <f t="shared" si="47"/>
        <v>15.484999999999999</v>
      </c>
      <c r="N85" s="70">
        <f t="shared" si="48"/>
        <v>0</v>
      </c>
      <c r="O85" s="70">
        <f t="shared" si="49"/>
        <v>8.501201256699316</v>
      </c>
      <c r="P85" s="113">
        <f t="shared" si="50"/>
        <v>0</v>
      </c>
      <c r="Q85" s="114">
        <f t="shared" si="51"/>
        <v>0</v>
      </c>
      <c r="R85" s="114">
        <f t="shared" si="52"/>
        <v>207</v>
      </c>
      <c r="T85">
        <v>502</v>
      </c>
      <c r="U85">
        <v>2993</v>
      </c>
      <c r="V85" t="s">
        <v>411</v>
      </c>
      <c r="W85">
        <v>2434.9499999999998</v>
      </c>
      <c r="X85">
        <v>1192.895</v>
      </c>
      <c r="Y85">
        <v>2.0409999999999999</v>
      </c>
      <c r="Z85">
        <v>15.484999999999999</v>
      </c>
      <c r="AA85">
        <v>128.809676</v>
      </c>
      <c r="AB85">
        <v>0.59718899999999997</v>
      </c>
      <c r="AC85">
        <v>39.118008000000003</v>
      </c>
      <c r="AD85" s="1">
        <v>449</v>
      </c>
      <c r="AE85">
        <v>0</v>
      </c>
      <c r="AF85">
        <v>207</v>
      </c>
      <c r="AG85">
        <v>90</v>
      </c>
      <c r="AH85">
        <v>18.903471</v>
      </c>
      <c r="AI85">
        <v>3388.5</v>
      </c>
      <c r="AJ85">
        <v>442.7</v>
      </c>
      <c r="AK85">
        <v>0</v>
      </c>
      <c r="AL85">
        <v>0</v>
      </c>
      <c r="AM85" t="s">
        <v>412</v>
      </c>
      <c r="AN85" t="s">
        <v>671</v>
      </c>
      <c r="AO85">
        <v>2377.7930000000001</v>
      </c>
      <c r="AR85" t="s">
        <v>117</v>
      </c>
      <c r="AS85" t="s">
        <v>119</v>
      </c>
      <c r="AT85" t="s">
        <v>249</v>
      </c>
      <c r="AU85" t="s">
        <v>411</v>
      </c>
      <c r="AV85" t="s">
        <v>48</v>
      </c>
      <c r="AW85">
        <v>2</v>
      </c>
      <c r="BB85">
        <v>0.96809347380360788</v>
      </c>
      <c r="BC85" t="s">
        <v>66</v>
      </c>
      <c r="BF85" t="s">
        <v>117</v>
      </c>
      <c r="BG85" t="s">
        <v>119</v>
      </c>
      <c r="BH85" t="s">
        <v>411</v>
      </c>
      <c r="BI85">
        <v>2993</v>
      </c>
      <c r="BJ85">
        <v>2</v>
      </c>
      <c r="BK85" t="s">
        <v>249</v>
      </c>
      <c r="BL85" t="s">
        <v>427</v>
      </c>
      <c r="BM85">
        <v>0.96809347380360788</v>
      </c>
      <c r="BN85" t="s">
        <v>66</v>
      </c>
      <c r="BO85" t="s">
        <v>177</v>
      </c>
      <c r="BP85">
        <v>2434.9500000000003</v>
      </c>
      <c r="BQ85" t="s">
        <v>68</v>
      </c>
    </row>
    <row r="86" spans="1:69" ht="16.5">
      <c r="A86" s="42" t="str">
        <f t="shared" si="36"/>
        <v>강인여객</v>
      </c>
      <c r="B86" s="43" t="str">
        <f t="shared" si="35"/>
        <v>이기현</v>
      </c>
      <c r="C86" s="44" t="str">
        <f t="shared" si="37"/>
        <v>D</v>
      </c>
      <c r="D86" s="45">
        <f t="shared" si="38"/>
        <v>0.83804616301884804</v>
      </c>
      <c r="E86" s="46">
        <f t="shared" si="39"/>
        <v>2787</v>
      </c>
      <c r="F86" s="47" t="str">
        <f t="shared" si="40"/>
        <v>103</v>
      </c>
      <c r="G86" s="48" t="str">
        <f t="shared" si="41"/>
        <v>70바5947</v>
      </c>
      <c r="H86" s="49">
        <f t="shared" si="42"/>
        <v>4</v>
      </c>
      <c r="I86" s="50">
        <f t="shared" si="43"/>
        <v>510.19399999999996</v>
      </c>
      <c r="J86" s="51">
        <f t="shared" si="44"/>
        <v>3.5505150300266679E-2</v>
      </c>
      <c r="K86" s="51">
        <f t="shared" si="45"/>
        <v>0.36246794023405537</v>
      </c>
      <c r="L86" s="51">
        <f t="shared" si="46"/>
        <v>0.2116841828794537</v>
      </c>
      <c r="M86" s="52">
        <f t="shared" si="47"/>
        <v>17.536000000000001</v>
      </c>
      <c r="N86" s="53">
        <f t="shared" si="48"/>
        <v>0</v>
      </c>
      <c r="O86" s="53">
        <f t="shared" si="49"/>
        <v>12.740251747374527</v>
      </c>
      <c r="P86" s="115">
        <f t="shared" si="50"/>
        <v>4</v>
      </c>
      <c r="Q86" s="116">
        <f t="shared" si="51"/>
        <v>0</v>
      </c>
      <c r="R86" s="116">
        <f t="shared" si="52"/>
        <v>65</v>
      </c>
      <c r="T86">
        <v>502</v>
      </c>
      <c r="U86">
        <v>2787</v>
      </c>
      <c r="V86" t="s">
        <v>672</v>
      </c>
      <c r="W86">
        <v>510.19400000000002</v>
      </c>
      <c r="X86">
        <v>294.12200000000001</v>
      </c>
      <c r="Y86">
        <v>1.7350000000000001</v>
      </c>
      <c r="Z86">
        <v>17.536000000000001</v>
      </c>
      <c r="AA86">
        <v>33.007492999999997</v>
      </c>
      <c r="AB86">
        <v>1.1719360000000001</v>
      </c>
      <c r="AC86">
        <v>11.964157999999999</v>
      </c>
      <c r="AD86" s="1">
        <v>108</v>
      </c>
      <c r="AE86">
        <v>0</v>
      </c>
      <c r="AF86">
        <v>65</v>
      </c>
      <c r="AG86">
        <v>79</v>
      </c>
      <c r="AH86">
        <v>15.456913999999999</v>
      </c>
      <c r="AI86">
        <v>181.8</v>
      </c>
      <c r="AJ86">
        <v>0</v>
      </c>
      <c r="AK86">
        <v>4</v>
      </c>
      <c r="AL86">
        <v>881</v>
      </c>
      <c r="AM86" t="s">
        <v>673</v>
      </c>
      <c r="AN86" t="s">
        <v>674</v>
      </c>
      <c r="AO86">
        <v>136.446</v>
      </c>
      <c r="AR86" t="s">
        <v>117</v>
      </c>
      <c r="AS86" t="s">
        <v>118</v>
      </c>
      <c r="AT86" t="s">
        <v>209</v>
      </c>
      <c r="AU86" t="s">
        <v>672</v>
      </c>
      <c r="AV86" t="s">
        <v>48</v>
      </c>
      <c r="AW86">
        <v>4</v>
      </c>
      <c r="BB86">
        <v>0.83804616301884804</v>
      </c>
      <c r="BC86" t="s">
        <v>67</v>
      </c>
      <c r="BF86" t="s">
        <v>117</v>
      </c>
      <c r="BG86" t="s">
        <v>118</v>
      </c>
      <c r="BH86" t="s">
        <v>672</v>
      </c>
      <c r="BI86">
        <v>2787</v>
      </c>
      <c r="BJ86">
        <v>4</v>
      </c>
      <c r="BK86" t="s">
        <v>209</v>
      </c>
      <c r="BL86" t="s">
        <v>211</v>
      </c>
      <c r="BM86">
        <v>0.83804616301884804</v>
      </c>
      <c r="BN86" t="s">
        <v>67</v>
      </c>
      <c r="BO86" t="s">
        <v>178</v>
      </c>
      <c r="BP86">
        <v>510.19399999999996</v>
      </c>
      <c r="BQ86" t="s">
        <v>66</v>
      </c>
    </row>
    <row r="87" spans="1:69" ht="16.5">
      <c r="A87" s="59" t="str">
        <f t="shared" si="36"/>
        <v>강인여객</v>
      </c>
      <c r="B87" s="60" t="str">
        <f t="shared" si="35"/>
        <v>이동점</v>
      </c>
      <c r="C87" s="61" t="str">
        <f t="shared" si="37"/>
        <v>S</v>
      </c>
      <c r="D87" s="62">
        <f t="shared" si="38"/>
        <v>1.0245795511625653</v>
      </c>
      <c r="E87" s="63">
        <f t="shared" si="39"/>
        <v>2393</v>
      </c>
      <c r="F87" s="64" t="str">
        <f t="shared" si="40"/>
        <v>103</v>
      </c>
      <c r="G87" s="65" t="str">
        <f t="shared" si="41"/>
        <v>70바5063</v>
      </c>
      <c r="H87" s="66">
        <f t="shared" si="42"/>
        <v>5</v>
      </c>
      <c r="I87" s="67">
        <f t="shared" si="43"/>
        <v>2242.895</v>
      </c>
      <c r="J87" s="68">
        <f t="shared" si="44"/>
        <v>6.9670698452479743E-3</v>
      </c>
      <c r="K87" s="68">
        <f t="shared" si="45"/>
        <v>0.34026668939808502</v>
      </c>
      <c r="L87" s="68">
        <f t="shared" si="46"/>
        <v>4.8597905831525776E-2</v>
      </c>
      <c r="M87" s="69">
        <f t="shared" si="47"/>
        <v>12.446</v>
      </c>
      <c r="N87" s="70">
        <f t="shared" si="48"/>
        <v>0.13375570412346544</v>
      </c>
      <c r="O87" s="70">
        <f t="shared" si="49"/>
        <v>15.916928790692387</v>
      </c>
      <c r="P87" s="113">
        <f t="shared" si="50"/>
        <v>0</v>
      </c>
      <c r="Q87" s="114">
        <f t="shared" si="51"/>
        <v>3</v>
      </c>
      <c r="R87" s="114">
        <f t="shared" si="52"/>
        <v>357</v>
      </c>
      <c r="T87">
        <v>502</v>
      </c>
      <c r="U87">
        <v>2393</v>
      </c>
      <c r="V87" t="s">
        <v>413</v>
      </c>
      <c r="W87">
        <v>2242.895</v>
      </c>
      <c r="X87">
        <v>1041.194</v>
      </c>
      <c r="Y87">
        <v>2.1539999999999999</v>
      </c>
      <c r="Z87">
        <v>12.446</v>
      </c>
      <c r="AA87">
        <v>131.64745300000001</v>
      </c>
      <c r="AB87">
        <v>0.91719700000000004</v>
      </c>
      <c r="AC87">
        <v>44.795242999999999</v>
      </c>
      <c r="AD87" s="1">
        <v>109</v>
      </c>
      <c r="AE87">
        <v>3</v>
      </c>
      <c r="AF87">
        <v>357</v>
      </c>
      <c r="AG87">
        <v>82</v>
      </c>
      <c r="AH87">
        <v>17.037130999999999</v>
      </c>
      <c r="AI87">
        <v>721.3</v>
      </c>
      <c r="AJ87">
        <v>0</v>
      </c>
      <c r="AK87">
        <v>0</v>
      </c>
      <c r="AL87">
        <v>0</v>
      </c>
      <c r="AM87" t="s">
        <v>414</v>
      </c>
      <c r="AN87" t="s">
        <v>675</v>
      </c>
      <c r="AO87">
        <v>1728.067</v>
      </c>
      <c r="AR87" t="s">
        <v>117</v>
      </c>
      <c r="AS87" t="s">
        <v>118</v>
      </c>
      <c r="AT87" t="s">
        <v>197</v>
      </c>
      <c r="AU87" t="s">
        <v>413</v>
      </c>
      <c r="AV87" t="s">
        <v>48</v>
      </c>
      <c r="AW87">
        <v>5</v>
      </c>
      <c r="BB87">
        <v>1.0245795511625653</v>
      </c>
      <c r="BC87" t="s">
        <v>71</v>
      </c>
      <c r="BF87" t="s">
        <v>117</v>
      </c>
      <c r="BG87" t="s">
        <v>118</v>
      </c>
      <c r="BH87" t="s">
        <v>413</v>
      </c>
      <c r="BI87">
        <v>2393</v>
      </c>
      <c r="BJ87">
        <v>5</v>
      </c>
      <c r="BK87" t="s">
        <v>197</v>
      </c>
      <c r="BL87" t="s">
        <v>272</v>
      </c>
      <c r="BM87">
        <v>1.0245795511625653</v>
      </c>
      <c r="BN87" t="s">
        <v>71</v>
      </c>
      <c r="BO87" t="s">
        <v>175</v>
      </c>
      <c r="BP87">
        <v>2242.895</v>
      </c>
      <c r="BQ87" t="s">
        <v>71</v>
      </c>
    </row>
    <row r="88" spans="1:69" ht="16.5">
      <c r="A88" s="42" t="str">
        <f t="shared" ref="A88:A109" si="53">BF88</f>
        <v>강인여객</v>
      </c>
      <c r="B88" s="43" t="str">
        <f t="shared" si="35"/>
        <v>이동희</v>
      </c>
      <c r="C88" s="44" t="str">
        <f t="shared" ref="C88:C109" si="54">BN88</f>
        <v>F</v>
      </c>
      <c r="D88" s="45">
        <f t="shared" ref="D88:D109" si="55">BM88</f>
        <v>0.74300976572743416</v>
      </c>
      <c r="E88" s="46">
        <f t="shared" ref="E88:E109" si="56">U88</f>
        <v>8002</v>
      </c>
      <c r="F88" s="47" t="str">
        <f t="shared" ref="F88:F109" si="57">BG88</f>
        <v>223</v>
      </c>
      <c r="G88" s="48" t="str">
        <f t="shared" ref="G88:G109" si="58">BK88</f>
        <v>72바1263</v>
      </c>
      <c r="H88" s="49">
        <f t="shared" ref="H88:H109" si="59">BJ88</f>
        <v>3</v>
      </c>
      <c r="I88" s="50">
        <f t="shared" ref="I88:I109" si="60">BP88</f>
        <v>3249.0360000000001</v>
      </c>
      <c r="J88" s="51">
        <f t="shared" ref="J88:J109" si="61">AB88/AA88</f>
        <v>1.2386282096769476E-2</v>
      </c>
      <c r="K88" s="51">
        <f t="shared" ref="K88:K109" si="62">AC88/AA88</f>
        <v>0.33594323980637514</v>
      </c>
      <c r="L88" s="51">
        <f t="shared" ref="L88:L109" si="63">AD88/I88</f>
        <v>0.20005934067828118</v>
      </c>
      <c r="M88" s="52">
        <f t="shared" ref="M88:M109" si="64">Z88</f>
        <v>20.59</v>
      </c>
      <c r="N88" s="53">
        <f t="shared" ref="N88:N109" si="65">AE88*100/W88</f>
        <v>0.15245115541206175</v>
      </c>
      <c r="O88" s="53">
        <f t="shared" ref="O88:O109" si="66">AF88*100/W88</f>
        <v>82.140682536018872</v>
      </c>
      <c r="P88" s="115">
        <f t="shared" ref="P88:P109" si="67">AK88</f>
        <v>42</v>
      </c>
      <c r="Q88" s="116">
        <f t="shared" ref="Q88:Q109" si="68">AE88</f>
        <v>5</v>
      </c>
      <c r="R88" s="116">
        <f t="shared" ref="R88:R109" si="69">AF88</f>
        <v>2694</v>
      </c>
      <c r="T88">
        <v>502</v>
      </c>
      <c r="U88">
        <v>8002</v>
      </c>
      <c r="V88" t="s">
        <v>415</v>
      </c>
      <c r="W88">
        <v>3279.739</v>
      </c>
      <c r="X88">
        <v>1758.4659999999999</v>
      </c>
      <c r="Y88">
        <v>1.865</v>
      </c>
      <c r="Z88">
        <v>20.59</v>
      </c>
      <c r="AA88">
        <v>147.89942500000001</v>
      </c>
      <c r="AB88">
        <v>1.8319240000000001</v>
      </c>
      <c r="AC88">
        <v>49.685811999999999</v>
      </c>
      <c r="AD88" s="1">
        <v>650</v>
      </c>
      <c r="AE88">
        <v>5</v>
      </c>
      <c r="AF88">
        <v>2694</v>
      </c>
      <c r="AG88">
        <v>90</v>
      </c>
      <c r="AH88">
        <v>22.175467999999999</v>
      </c>
      <c r="AI88">
        <v>21348.5</v>
      </c>
      <c r="AJ88">
        <v>9542</v>
      </c>
      <c r="AK88">
        <v>42</v>
      </c>
      <c r="AL88">
        <v>17802</v>
      </c>
      <c r="AM88" t="s">
        <v>416</v>
      </c>
      <c r="AN88" t="s">
        <v>676</v>
      </c>
      <c r="AO88">
        <v>2456.5619999999999</v>
      </c>
      <c r="AR88" t="s">
        <v>117</v>
      </c>
      <c r="AS88" t="s">
        <v>120</v>
      </c>
      <c r="AT88" t="s">
        <v>258</v>
      </c>
      <c r="AU88" t="s">
        <v>415</v>
      </c>
      <c r="AV88" t="s">
        <v>48</v>
      </c>
      <c r="AW88">
        <v>3</v>
      </c>
      <c r="BB88">
        <v>0.74300976572743416</v>
      </c>
      <c r="BC88" t="s">
        <v>70</v>
      </c>
      <c r="BF88" t="s">
        <v>117</v>
      </c>
      <c r="BG88" t="s">
        <v>120</v>
      </c>
      <c r="BH88" t="s">
        <v>415</v>
      </c>
      <c r="BI88">
        <v>8002</v>
      </c>
      <c r="BJ88">
        <v>3</v>
      </c>
      <c r="BK88" t="s">
        <v>258</v>
      </c>
      <c r="BL88" t="s">
        <v>253</v>
      </c>
      <c r="BM88">
        <v>0.74300976572743416</v>
      </c>
      <c r="BN88" t="s">
        <v>70</v>
      </c>
      <c r="BO88" t="s">
        <v>183</v>
      </c>
      <c r="BP88">
        <v>3249.0360000000001</v>
      </c>
    </row>
    <row r="89" spans="1:69" ht="16.5">
      <c r="A89" s="59" t="str">
        <f t="shared" si="53"/>
        <v>강인여객</v>
      </c>
      <c r="B89" s="60" t="str">
        <f t="shared" si="35"/>
        <v>이승호</v>
      </c>
      <c r="C89" s="61" t="str">
        <f t="shared" si="54"/>
        <v>D</v>
      </c>
      <c r="D89" s="62">
        <f t="shared" si="55"/>
        <v>0.82059072063444549</v>
      </c>
      <c r="E89" s="63">
        <f t="shared" si="56"/>
        <v>2025</v>
      </c>
      <c r="F89" s="64" t="str">
        <f t="shared" si="57"/>
        <v>103-1</v>
      </c>
      <c r="G89" s="65" t="str">
        <f t="shared" si="58"/>
        <v>70바5923</v>
      </c>
      <c r="H89" s="66">
        <f t="shared" si="59"/>
        <v>6</v>
      </c>
      <c r="I89" s="67">
        <f t="shared" si="60"/>
        <v>1832.0409999999999</v>
      </c>
      <c r="J89" s="68">
        <f t="shared" si="61"/>
        <v>3.3708572509027465E-2</v>
      </c>
      <c r="K89" s="68">
        <f t="shared" si="62"/>
        <v>0.42145548163219565</v>
      </c>
      <c r="L89" s="68">
        <f t="shared" si="63"/>
        <v>0.16266011513934459</v>
      </c>
      <c r="M89" s="69">
        <f t="shared" si="64"/>
        <v>18.814</v>
      </c>
      <c r="N89" s="70">
        <f t="shared" si="65"/>
        <v>0</v>
      </c>
      <c r="O89" s="70">
        <f t="shared" si="66"/>
        <v>11.751670416009132</v>
      </c>
      <c r="P89" s="113">
        <f t="shared" si="67"/>
        <v>44</v>
      </c>
      <c r="Q89" s="114">
        <f t="shared" si="68"/>
        <v>0</v>
      </c>
      <c r="R89" s="114">
        <f t="shared" si="69"/>
        <v>224</v>
      </c>
      <c r="T89">
        <v>502</v>
      </c>
      <c r="U89">
        <v>2025</v>
      </c>
      <c r="V89" t="s">
        <v>417</v>
      </c>
      <c r="W89">
        <v>1906.1120000000001</v>
      </c>
      <c r="X89">
        <v>1103.165</v>
      </c>
      <c r="Y89">
        <v>1.728</v>
      </c>
      <c r="Z89">
        <v>18.814</v>
      </c>
      <c r="AA89">
        <v>127.332476</v>
      </c>
      <c r="AB89">
        <v>4.2921959999999997</v>
      </c>
      <c r="AC89">
        <v>53.664969999999997</v>
      </c>
      <c r="AD89" s="1">
        <v>298</v>
      </c>
      <c r="AE89">
        <v>0</v>
      </c>
      <c r="AF89">
        <v>224</v>
      </c>
      <c r="AG89">
        <v>90</v>
      </c>
      <c r="AH89">
        <v>14.969566</v>
      </c>
      <c r="AI89">
        <v>3897.2</v>
      </c>
      <c r="AJ89">
        <v>43.2</v>
      </c>
      <c r="AK89">
        <v>44</v>
      </c>
      <c r="AL89">
        <v>34597</v>
      </c>
      <c r="AM89" t="s">
        <v>418</v>
      </c>
      <c r="AN89" t="s">
        <v>677</v>
      </c>
      <c r="AO89">
        <v>1220.828</v>
      </c>
      <c r="AR89" t="s">
        <v>117</v>
      </c>
      <c r="AS89" t="s">
        <v>119</v>
      </c>
      <c r="AT89" t="s">
        <v>227</v>
      </c>
      <c r="AU89" t="s">
        <v>417</v>
      </c>
      <c r="AV89" t="s">
        <v>48</v>
      </c>
      <c r="AW89">
        <v>6</v>
      </c>
      <c r="BB89">
        <v>0.82059072063444549</v>
      </c>
      <c r="BC89" t="s">
        <v>67</v>
      </c>
      <c r="BF89" t="s">
        <v>117</v>
      </c>
      <c r="BG89" t="s">
        <v>119</v>
      </c>
      <c r="BH89" t="s">
        <v>417</v>
      </c>
      <c r="BI89">
        <v>2025</v>
      </c>
      <c r="BJ89">
        <v>6</v>
      </c>
      <c r="BK89" t="s">
        <v>227</v>
      </c>
      <c r="BL89" t="s">
        <v>245</v>
      </c>
      <c r="BM89">
        <v>0.82059072063444549</v>
      </c>
      <c r="BN89" t="s">
        <v>67</v>
      </c>
      <c r="BO89" t="s">
        <v>178</v>
      </c>
      <c r="BP89">
        <v>1832.0409999999999</v>
      </c>
    </row>
    <row r="90" spans="1:69" ht="16.5">
      <c r="A90" s="42" t="str">
        <f t="shared" si="53"/>
        <v>강인여객</v>
      </c>
      <c r="B90" s="43" t="str">
        <f t="shared" si="35"/>
        <v>이영우</v>
      </c>
      <c r="C90" s="44" t="str">
        <f t="shared" si="54"/>
        <v>C</v>
      </c>
      <c r="D90" s="45">
        <f t="shared" si="55"/>
        <v>0.87972113587765077</v>
      </c>
      <c r="E90" s="46">
        <f t="shared" si="56"/>
        <v>868</v>
      </c>
      <c r="F90" s="47" t="str">
        <f t="shared" si="57"/>
        <v>103-1</v>
      </c>
      <c r="G90" s="48" t="str">
        <f t="shared" si="58"/>
        <v>70바6023</v>
      </c>
      <c r="H90" s="49">
        <f t="shared" si="59"/>
        <v>3</v>
      </c>
      <c r="I90" s="50">
        <f t="shared" si="60"/>
        <v>1989.3980000000001</v>
      </c>
      <c r="J90" s="51">
        <f t="shared" si="61"/>
        <v>9.5208947632315598E-3</v>
      </c>
      <c r="K90" s="51">
        <f t="shared" si="62"/>
        <v>0.36218279185370911</v>
      </c>
      <c r="L90" s="51">
        <f t="shared" si="63"/>
        <v>0.20558983169783018</v>
      </c>
      <c r="M90" s="52">
        <f t="shared" si="64"/>
        <v>15.603</v>
      </c>
      <c r="N90" s="53">
        <f t="shared" si="65"/>
        <v>0.1005329250356138</v>
      </c>
      <c r="O90" s="53">
        <f t="shared" si="66"/>
        <v>16.085268005698207</v>
      </c>
      <c r="P90" s="115">
        <f t="shared" si="67"/>
        <v>0</v>
      </c>
      <c r="Q90" s="116">
        <f t="shared" si="68"/>
        <v>2</v>
      </c>
      <c r="R90" s="116">
        <f t="shared" si="69"/>
        <v>320</v>
      </c>
      <c r="T90">
        <v>502</v>
      </c>
      <c r="U90">
        <v>868</v>
      </c>
      <c r="V90" t="s">
        <v>419</v>
      </c>
      <c r="W90">
        <v>1989.3979999999999</v>
      </c>
      <c r="X90">
        <v>1034.865</v>
      </c>
      <c r="Y90">
        <v>1.9219999999999999</v>
      </c>
      <c r="Z90">
        <v>15.603</v>
      </c>
      <c r="AA90">
        <v>110.018021</v>
      </c>
      <c r="AB90">
        <v>1.0474699999999999</v>
      </c>
      <c r="AC90">
        <v>39.846634000000002</v>
      </c>
      <c r="AD90" s="1">
        <v>409</v>
      </c>
      <c r="AE90">
        <v>2</v>
      </c>
      <c r="AF90">
        <v>320</v>
      </c>
      <c r="AG90">
        <v>90</v>
      </c>
      <c r="AH90">
        <v>18.082473</v>
      </c>
      <c r="AI90">
        <v>1789.5</v>
      </c>
      <c r="AJ90">
        <v>61.9</v>
      </c>
      <c r="AK90">
        <v>0</v>
      </c>
      <c r="AL90">
        <v>0</v>
      </c>
      <c r="AM90" t="s">
        <v>420</v>
      </c>
      <c r="AN90" t="s">
        <v>678</v>
      </c>
      <c r="AO90">
        <v>1733.135</v>
      </c>
      <c r="AR90" t="s">
        <v>117</v>
      </c>
      <c r="AS90" t="s">
        <v>119</v>
      </c>
      <c r="AT90" t="s">
        <v>240</v>
      </c>
      <c r="AU90" t="s">
        <v>419</v>
      </c>
      <c r="AV90" t="s">
        <v>48</v>
      </c>
      <c r="AW90">
        <v>3</v>
      </c>
      <c r="BB90">
        <v>0.87972113587765077</v>
      </c>
      <c r="BC90" t="s">
        <v>69</v>
      </c>
      <c r="BF90" t="s">
        <v>117</v>
      </c>
      <c r="BG90" t="s">
        <v>119</v>
      </c>
      <c r="BH90" t="s">
        <v>419</v>
      </c>
      <c r="BI90">
        <v>868</v>
      </c>
      <c r="BJ90">
        <v>3</v>
      </c>
      <c r="BK90" t="s">
        <v>240</v>
      </c>
      <c r="BL90" t="s">
        <v>276</v>
      </c>
      <c r="BM90">
        <v>0.87972113587765077</v>
      </c>
      <c r="BN90" t="s">
        <v>69</v>
      </c>
      <c r="BO90" t="s">
        <v>176</v>
      </c>
      <c r="BP90">
        <v>1989.3980000000001</v>
      </c>
    </row>
    <row r="91" spans="1:69" ht="16.5">
      <c r="A91" s="59" t="str">
        <f t="shared" si="53"/>
        <v>강인여객</v>
      </c>
      <c r="B91" s="60" t="str">
        <f t="shared" si="35"/>
        <v>이용준</v>
      </c>
      <c r="C91" s="61" t="str">
        <f t="shared" si="54"/>
        <v>A</v>
      </c>
      <c r="D91" s="62">
        <f t="shared" si="55"/>
        <v>0.95326621208150486</v>
      </c>
      <c r="E91" s="63">
        <f t="shared" si="56"/>
        <v>4691</v>
      </c>
      <c r="F91" s="64" t="str">
        <f t="shared" si="57"/>
        <v>223</v>
      </c>
      <c r="G91" s="65" t="str">
        <f t="shared" si="58"/>
        <v>70바5974</v>
      </c>
      <c r="H91" s="66">
        <f t="shared" si="59"/>
        <v>2</v>
      </c>
      <c r="I91" s="67">
        <f t="shared" si="60"/>
        <v>3594.4859999999999</v>
      </c>
      <c r="J91" s="68">
        <f t="shared" si="61"/>
        <v>1.3629763239140619E-3</v>
      </c>
      <c r="K91" s="68">
        <f t="shared" si="62"/>
        <v>0.25338697811200089</v>
      </c>
      <c r="L91" s="68">
        <f t="shared" si="63"/>
        <v>0.12407893645989998</v>
      </c>
      <c r="M91" s="69">
        <f t="shared" si="64"/>
        <v>12.869</v>
      </c>
      <c r="N91" s="70">
        <f t="shared" si="65"/>
        <v>0.11128155736313899</v>
      </c>
      <c r="O91" s="70">
        <f t="shared" si="66"/>
        <v>14.271859731822575</v>
      </c>
      <c r="P91" s="113">
        <f t="shared" si="67"/>
        <v>3</v>
      </c>
      <c r="Q91" s="114">
        <f t="shared" si="68"/>
        <v>4</v>
      </c>
      <c r="R91" s="114">
        <f t="shared" si="69"/>
        <v>513</v>
      </c>
      <c r="T91">
        <v>502</v>
      </c>
      <c r="U91">
        <v>4691</v>
      </c>
      <c r="V91" t="s">
        <v>421</v>
      </c>
      <c r="W91">
        <v>3594.4859999999999</v>
      </c>
      <c r="X91">
        <v>1508.0709999999999</v>
      </c>
      <c r="Y91">
        <v>2.383</v>
      </c>
      <c r="Z91">
        <v>12.869</v>
      </c>
      <c r="AA91">
        <v>153.437735</v>
      </c>
      <c r="AB91">
        <v>0.20913200000000001</v>
      </c>
      <c r="AC91">
        <v>38.879123999999997</v>
      </c>
      <c r="AD91" s="1">
        <v>446</v>
      </c>
      <c r="AE91">
        <v>4</v>
      </c>
      <c r="AF91">
        <v>513</v>
      </c>
      <c r="AG91">
        <v>90</v>
      </c>
      <c r="AH91">
        <v>23.426348999999998</v>
      </c>
      <c r="AI91">
        <v>16097.4</v>
      </c>
      <c r="AJ91">
        <v>383.9</v>
      </c>
      <c r="AK91">
        <v>3</v>
      </c>
      <c r="AL91">
        <v>98</v>
      </c>
      <c r="AM91" t="s">
        <v>422</v>
      </c>
      <c r="AN91" t="s">
        <v>679</v>
      </c>
      <c r="AO91">
        <v>3394.864</v>
      </c>
      <c r="AR91" t="s">
        <v>117</v>
      </c>
      <c r="AS91" t="s">
        <v>120</v>
      </c>
      <c r="AT91" t="s">
        <v>255</v>
      </c>
      <c r="AU91" t="s">
        <v>421</v>
      </c>
      <c r="AV91" t="s">
        <v>48</v>
      </c>
      <c r="AW91">
        <v>2</v>
      </c>
      <c r="BB91">
        <v>0.95326621208150486</v>
      </c>
      <c r="BC91" t="s">
        <v>66</v>
      </c>
      <c r="BF91" t="s">
        <v>117</v>
      </c>
      <c r="BG91" t="s">
        <v>120</v>
      </c>
      <c r="BH91" t="s">
        <v>421</v>
      </c>
      <c r="BI91">
        <v>4691</v>
      </c>
      <c r="BJ91">
        <v>2</v>
      </c>
      <c r="BK91" t="s">
        <v>255</v>
      </c>
      <c r="BL91" t="s">
        <v>275</v>
      </c>
      <c r="BM91">
        <v>0.95326621208150486</v>
      </c>
      <c r="BN91" t="s">
        <v>66</v>
      </c>
      <c r="BO91" t="s">
        <v>177</v>
      </c>
      <c r="BP91">
        <v>3594.4859999999999</v>
      </c>
    </row>
    <row r="92" spans="1:69" ht="16.5">
      <c r="A92" s="42" t="str">
        <f t="shared" si="53"/>
        <v>강인여객</v>
      </c>
      <c r="B92" s="43" t="str">
        <f t="shared" si="35"/>
        <v>이유섭</v>
      </c>
      <c r="C92" s="44" t="str">
        <f t="shared" si="54"/>
        <v>D</v>
      </c>
      <c r="D92" s="45">
        <f t="shared" si="55"/>
        <v>0.80362124680579228</v>
      </c>
      <c r="E92" s="46">
        <f t="shared" si="56"/>
        <v>4</v>
      </c>
      <c r="F92" s="47" t="str">
        <f t="shared" si="57"/>
        <v>103</v>
      </c>
      <c r="G92" s="48" t="str">
        <f t="shared" si="58"/>
        <v>70바5990</v>
      </c>
      <c r="H92" s="49">
        <f t="shared" si="59"/>
        <v>2</v>
      </c>
      <c r="I92" s="50">
        <f t="shared" si="60"/>
        <v>507.16800000000001</v>
      </c>
      <c r="J92" s="51">
        <f t="shared" si="61"/>
        <v>3.9653251500585997E-2</v>
      </c>
      <c r="K92" s="51">
        <f t="shared" si="62"/>
        <v>0.38305076975352315</v>
      </c>
      <c r="L92" s="51">
        <f t="shared" si="63"/>
        <v>0.30364691778661113</v>
      </c>
      <c r="M92" s="52">
        <f t="shared" si="64"/>
        <v>23.815000000000001</v>
      </c>
      <c r="N92" s="53">
        <f t="shared" si="65"/>
        <v>0.85291774631838058</v>
      </c>
      <c r="O92" s="53">
        <f t="shared" si="66"/>
        <v>111.39105766918051</v>
      </c>
      <c r="P92" s="115">
        <f t="shared" si="67"/>
        <v>2</v>
      </c>
      <c r="Q92" s="116">
        <f t="shared" si="68"/>
        <v>5</v>
      </c>
      <c r="R92" s="116">
        <f t="shared" si="69"/>
        <v>653</v>
      </c>
      <c r="T92">
        <v>502</v>
      </c>
      <c r="U92">
        <v>4</v>
      </c>
      <c r="V92" t="s">
        <v>423</v>
      </c>
      <c r="W92">
        <v>586.22299999999996</v>
      </c>
      <c r="X92">
        <v>352.39100000000002</v>
      </c>
      <c r="Y92">
        <v>1.6639999999999999</v>
      </c>
      <c r="Z92">
        <v>23.815000000000001</v>
      </c>
      <c r="AA92">
        <v>32.587769000000002</v>
      </c>
      <c r="AB92">
        <v>1.292211</v>
      </c>
      <c r="AC92">
        <v>12.48277</v>
      </c>
      <c r="AD92" s="1">
        <v>154</v>
      </c>
      <c r="AE92">
        <v>5</v>
      </c>
      <c r="AF92">
        <v>653</v>
      </c>
      <c r="AG92">
        <v>93</v>
      </c>
      <c r="AH92">
        <v>17.989049000000001</v>
      </c>
      <c r="AI92">
        <v>943.5</v>
      </c>
      <c r="AJ92">
        <v>119.5</v>
      </c>
      <c r="AK92">
        <v>2</v>
      </c>
      <c r="AL92">
        <v>348</v>
      </c>
      <c r="AM92" t="s">
        <v>424</v>
      </c>
      <c r="AN92" t="s">
        <v>680</v>
      </c>
      <c r="AO92">
        <v>438.00299999999999</v>
      </c>
      <c r="AR92" t="s">
        <v>117</v>
      </c>
      <c r="AS92" t="s">
        <v>118</v>
      </c>
      <c r="AT92" t="s">
        <v>213</v>
      </c>
      <c r="AU92" t="s">
        <v>423</v>
      </c>
      <c r="AV92" t="s">
        <v>48</v>
      </c>
      <c r="AW92">
        <v>2</v>
      </c>
      <c r="BB92">
        <v>0.80362124680579228</v>
      </c>
      <c r="BC92" t="s">
        <v>67</v>
      </c>
      <c r="BF92" t="s">
        <v>117</v>
      </c>
      <c r="BG92" t="s">
        <v>118</v>
      </c>
      <c r="BH92" t="s">
        <v>423</v>
      </c>
      <c r="BI92">
        <v>4</v>
      </c>
      <c r="BJ92">
        <v>2</v>
      </c>
      <c r="BK92" t="s">
        <v>213</v>
      </c>
      <c r="BL92" t="s">
        <v>427</v>
      </c>
      <c r="BM92">
        <v>0.80362124680579228</v>
      </c>
      <c r="BN92" t="s">
        <v>67</v>
      </c>
      <c r="BO92" t="s">
        <v>178</v>
      </c>
      <c r="BP92">
        <v>507.16800000000001</v>
      </c>
    </row>
    <row r="93" spans="1:69" ht="16.5">
      <c r="A93" s="59" t="str">
        <f t="shared" si="53"/>
        <v>강인여객</v>
      </c>
      <c r="B93" s="60" t="str">
        <f t="shared" si="35"/>
        <v>이인호</v>
      </c>
      <c r="C93" s="61" t="str">
        <f t="shared" si="54"/>
        <v>D</v>
      </c>
      <c r="D93" s="62">
        <f t="shared" si="55"/>
        <v>0.83560013514522868</v>
      </c>
      <c r="E93" s="63">
        <f t="shared" si="56"/>
        <v>5933</v>
      </c>
      <c r="F93" s="64" t="str">
        <f t="shared" si="57"/>
        <v>103</v>
      </c>
      <c r="G93" s="65" t="str">
        <f t="shared" si="58"/>
        <v>70바5990</v>
      </c>
      <c r="H93" s="66">
        <f t="shared" si="59"/>
        <v>4</v>
      </c>
      <c r="I93" s="67">
        <f t="shared" si="60"/>
        <v>1542.221</v>
      </c>
      <c r="J93" s="68">
        <f t="shared" si="61"/>
        <v>3.3857816610372918E-2</v>
      </c>
      <c r="K93" s="68">
        <f t="shared" si="62"/>
        <v>0.35260812481222836</v>
      </c>
      <c r="L93" s="68">
        <f t="shared" si="63"/>
        <v>0.26066303078482267</v>
      </c>
      <c r="M93" s="69">
        <f t="shared" si="64"/>
        <v>19.847000000000001</v>
      </c>
      <c r="N93" s="70">
        <f t="shared" si="65"/>
        <v>0.25369281605368138</v>
      </c>
      <c r="O93" s="70">
        <f t="shared" si="66"/>
        <v>9.0695181739191106</v>
      </c>
      <c r="P93" s="113">
        <f t="shared" si="67"/>
        <v>7</v>
      </c>
      <c r="Q93" s="114">
        <f t="shared" si="68"/>
        <v>4</v>
      </c>
      <c r="R93" s="114">
        <f t="shared" si="69"/>
        <v>143</v>
      </c>
      <c r="T93">
        <v>502</v>
      </c>
      <c r="U93">
        <v>5933</v>
      </c>
      <c r="V93" t="s">
        <v>425</v>
      </c>
      <c r="W93">
        <v>1576.71</v>
      </c>
      <c r="X93">
        <v>938.745</v>
      </c>
      <c r="Y93">
        <v>1.68</v>
      </c>
      <c r="Z93">
        <v>19.847000000000001</v>
      </c>
      <c r="AA93">
        <v>93.404694000000006</v>
      </c>
      <c r="AB93">
        <v>3.1624789999999998</v>
      </c>
      <c r="AC93">
        <v>32.935254</v>
      </c>
      <c r="AD93" s="1">
        <v>402</v>
      </c>
      <c r="AE93">
        <v>4</v>
      </c>
      <c r="AF93">
        <v>143</v>
      </c>
      <c r="AG93">
        <v>87</v>
      </c>
      <c r="AH93">
        <v>16.880414999999999</v>
      </c>
      <c r="AI93">
        <v>1169.5999999999999</v>
      </c>
      <c r="AJ93">
        <v>15.4</v>
      </c>
      <c r="AK93">
        <v>7</v>
      </c>
      <c r="AL93">
        <v>931</v>
      </c>
      <c r="AM93" t="s">
        <v>426</v>
      </c>
      <c r="AN93" t="s">
        <v>681</v>
      </c>
      <c r="AO93">
        <v>1197.7170000000001</v>
      </c>
      <c r="AR93" t="s">
        <v>117</v>
      </c>
      <c r="AS93" t="s">
        <v>118</v>
      </c>
      <c r="AT93" t="s">
        <v>213</v>
      </c>
      <c r="AU93" t="s">
        <v>425</v>
      </c>
      <c r="AV93" t="s">
        <v>48</v>
      </c>
      <c r="AW93">
        <v>4</v>
      </c>
      <c r="BB93">
        <v>0.83560013514522868</v>
      </c>
      <c r="BC93" t="s">
        <v>67</v>
      </c>
      <c r="BF93" t="s">
        <v>117</v>
      </c>
      <c r="BG93" t="s">
        <v>118</v>
      </c>
      <c r="BH93" t="s">
        <v>425</v>
      </c>
      <c r="BI93">
        <v>5933</v>
      </c>
      <c r="BJ93">
        <v>4</v>
      </c>
      <c r="BK93" t="s">
        <v>213</v>
      </c>
      <c r="BL93" t="s">
        <v>224</v>
      </c>
      <c r="BM93">
        <v>0.83560013514522868</v>
      </c>
      <c r="BN93" t="s">
        <v>67</v>
      </c>
      <c r="BO93" t="s">
        <v>178</v>
      </c>
      <c r="BP93">
        <v>1542.221</v>
      </c>
    </row>
    <row r="94" spans="1:69" ht="16.5">
      <c r="A94" s="42" t="str">
        <f t="shared" si="53"/>
        <v>강인여객</v>
      </c>
      <c r="B94" s="43" t="str">
        <f t="shared" si="35"/>
        <v>이재영</v>
      </c>
      <c r="C94" s="44" t="str">
        <f t="shared" si="54"/>
        <v>C</v>
      </c>
      <c r="D94" s="45">
        <f t="shared" si="55"/>
        <v>0.85460812000456055</v>
      </c>
      <c r="E94" s="46">
        <f t="shared" si="56"/>
        <v>1525</v>
      </c>
      <c r="F94" s="47" t="str">
        <f t="shared" si="57"/>
        <v>223</v>
      </c>
      <c r="G94" s="48" t="str">
        <f t="shared" si="58"/>
        <v>70바5953</v>
      </c>
      <c r="H94" s="49">
        <f t="shared" si="59"/>
        <v>4</v>
      </c>
      <c r="I94" s="50">
        <f t="shared" si="60"/>
        <v>3657.4610000000002</v>
      </c>
      <c r="J94" s="51">
        <f t="shared" si="61"/>
        <v>1.5069546730876543E-2</v>
      </c>
      <c r="K94" s="51">
        <f t="shared" si="62"/>
        <v>0.28343503214349253</v>
      </c>
      <c r="L94" s="51">
        <f t="shared" si="63"/>
        <v>0.1558458176314115</v>
      </c>
      <c r="M94" s="52">
        <f t="shared" si="64"/>
        <v>17.550999999999998</v>
      </c>
      <c r="N94" s="53">
        <f t="shared" si="65"/>
        <v>8.2024114542848178E-2</v>
      </c>
      <c r="O94" s="53">
        <f t="shared" si="66"/>
        <v>21.380952524169089</v>
      </c>
      <c r="P94" s="115">
        <f t="shared" si="67"/>
        <v>13</v>
      </c>
      <c r="Q94" s="116">
        <f t="shared" si="68"/>
        <v>3</v>
      </c>
      <c r="R94" s="116">
        <f t="shared" si="69"/>
        <v>782</v>
      </c>
      <c r="T94">
        <v>502</v>
      </c>
      <c r="U94">
        <v>1525</v>
      </c>
      <c r="V94" t="s">
        <v>428</v>
      </c>
      <c r="W94">
        <v>3657.4609999999998</v>
      </c>
      <c r="X94">
        <v>1713.4580000000001</v>
      </c>
      <c r="Y94">
        <v>2.1349999999999998</v>
      </c>
      <c r="Z94">
        <v>17.550999999999998</v>
      </c>
      <c r="AA94">
        <v>155.27746400000001</v>
      </c>
      <c r="AB94">
        <v>2.3399610000000002</v>
      </c>
      <c r="AC94">
        <v>44.011073000000003</v>
      </c>
      <c r="AD94" s="1">
        <v>570</v>
      </c>
      <c r="AE94">
        <v>3</v>
      </c>
      <c r="AF94">
        <v>782</v>
      </c>
      <c r="AG94">
        <v>90</v>
      </c>
      <c r="AH94">
        <v>23.554358000000001</v>
      </c>
      <c r="AI94">
        <v>15386</v>
      </c>
      <c r="AJ94">
        <v>7013.4</v>
      </c>
      <c r="AK94">
        <v>13</v>
      </c>
      <c r="AL94">
        <v>3053</v>
      </c>
      <c r="AM94" t="s">
        <v>429</v>
      </c>
      <c r="AN94" t="s">
        <v>682</v>
      </c>
      <c r="AO94">
        <v>2910.2190000000001</v>
      </c>
      <c r="AR94" t="s">
        <v>117</v>
      </c>
      <c r="AS94" t="s">
        <v>120</v>
      </c>
      <c r="AT94" t="s">
        <v>253</v>
      </c>
      <c r="AU94" t="s">
        <v>428</v>
      </c>
      <c r="AV94" t="s">
        <v>48</v>
      </c>
      <c r="AW94">
        <v>4</v>
      </c>
      <c r="BB94">
        <v>0.85460812000456055</v>
      </c>
      <c r="BC94" t="s">
        <v>69</v>
      </c>
      <c r="BF94" t="s">
        <v>117</v>
      </c>
      <c r="BG94" t="s">
        <v>120</v>
      </c>
      <c r="BH94" t="s">
        <v>428</v>
      </c>
      <c r="BI94">
        <v>1525</v>
      </c>
      <c r="BJ94">
        <v>4</v>
      </c>
      <c r="BK94" t="s">
        <v>253</v>
      </c>
      <c r="BL94" t="s">
        <v>275</v>
      </c>
      <c r="BM94">
        <v>0.85460812000456055</v>
      </c>
      <c r="BN94" t="s">
        <v>69</v>
      </c>
      <c r="BO94" t="s">
        <v>176</v>
      </c>
      <c r="BP94">
        <v>3657.4610000000002</v>
      </c>
    </row>
    <row r="95" spans="1:69" ht="16.5">
      <c r="A95" s="59" t="str">
        <f t="shared" si="53"/>
        <v>강인여객</v>
      </c>
      <c r="B95" s="60" t="str">
        <f t="shared" si="35"/>
        <v>이치규</v>
      </c>
      <c r="C95" s="61" t="str">
        <f t="shared" si="54"/>
        <v>S</v>
      </c>
      <c r="D95" s="62">
        <f t="shared" si="55"/>
        <v>1.173676950380939</v>
      </c>
      <c r="E95" s="63">
        <f t="shared" si="56"/>
        <v>4376</v>
      </c>
      <c r="F95" s="64" t="str">
        <f t="shared" si="57"/>
        <v>급행91</v>
      </c>
      <c r="G95" s="65" t="str">
        <f t="shared" si="58"/>
        <v>70바5981</v>
      </c>
      <c r="H95" s="66">
        <f t="shared" si="59"/>
        <v>3</v>
      </c>
      <c r="I95" s="67">
        <f t="shared" si="60"/>
        <v>3693.4549999999999</v>
      </c>
      <c r="J95" s="68">
        <f t="shared" si="61"/>
        <v>3.1268402280282465E-2</v>
      </c>
      <c r="K95" s="68">
        <f t="shared" si="62"/>
        <v>0.29530370833583336</v>
      </c>
      <c r="L95" s="68">
        <f t="shared" si="63"/>
        <v>9.15132308367098E-2</v>
      </c>
      <c r="M95" s="69">
        <f t="shared" si="64"/>
        <v>16.861000000000001</v>
      </c>
      <c r="N95" s="70">
        <f t="shared" si="65"/>
        <v>0.13537460182945238</v>
      </c>
      <c r="O95" s="70">
        <f t="shared" si="66"/>
        <v>7.0665542154974137</v>
      </c>
      <c r="P95" s="113">
        <f t="shared" si="67"/>
        <v>2</v>
      </c>
      <c r="Q95" s="114">
        <f t="shared" si="68"/>
        <v>5</v>
      </c>
      <c r="R95" s="114">
        <f t="shared" si="69"/>
        <v>261</v>
      </c>
      <c r="T95">
        <v>502</v>
      </c>
      <c r="U95">
        <v>4376</v>
      </c>
      <c r="V95" t="s">
        <v>430</v>
      </c>
      <c r="W95">
        <v>3693.4549999999999</v>
      </c>
      <c r="X95">
        <v>1222.9970000000001</v>
      </c>
      <c r="Y95">
        <v>3.02</v>
      </c>
      <c r="Z95">
        <v>16.861000000000001</v>
      </c>
      <c r="AA95">
        <v>142.08327499999999</v>
      </c>
      <c r="AB95">
        <v>4.442717</v>
      </c>
      <c r="AC95">
        <v>41.957718</v>
      </c>
      <c r="AD95" s="1">
        <v>338</v>
      </c>
      <c r="AE95">
        <v>5</v>
      </c>
      <c r="AF95">
        <v>261</v>
      </c>
      <c r="AG95">
        <v>102</v>
      </c>
      <c r="AH95">
        <v>25.995000999999998</v>
      </c>
      <c r="AI95">
        <v>12962.7</v>
      </c>
      <c r="AJ95">
        <v>2450.5</v>
      </c>
      <c r="AK95">
        <v>2</v>
      </c>
      <c r="AL95">
        <v>297</v>
      </c>
      <c r="AM95" t="s">
        <v>431</v>
      </c>
      <c r="AN95" t="s">
        <v>683</v>
      </c>
      <c r="AO95">
        <v>3290.14</v>
      </c>
      <c r="AR95" t="s">
        <v>117</v>
      </c>
      <c r="AS95" t="s">
        <v>121</v>
      </c>
      <c r="AT95" t="s">
        <v>265</v>
      </c>
      <c r="AU95" t="s">
        <v>430</v>
      </c>
      <c r="AV95" t="s">
        <v>48</v>
      </c>
      <c r="AW95">
        <v>3</v>
      </c>
      <c r="BB95">
        <v>1.173676950380939</v>
      </c>
      <c r="BC95" t="s">
        <v>71</v>
      </c>
      <c r="BF95" t="s">
        <v>117</v>
      </c>
      <c r="BG95" t="s">
        <v>121</v>
      </c>
      <c r="BH95" t="s">
        <v>430</v>
      </c>
      <c r="BI95">
        <v>4376</v>
      </c>
      <c r="BJ95">
        <v>3</v>
      </c>
      <c r="BK95" t="s">
        <v>265</v>
      </c>
      <c r="BL95" t="s">
        <v>272</v>
      </c>
      <c r="BM95">
        <v>1.173676950380939</v>
      </c>
      <c r="BN95" t="s">
        <v>71</v>
      </c>
      <c r="BO95" t="s">
        <v>175</v>
      </c>
      <c r="BP95">
        <v>3693.4549999999999</v>
      </c>
    </row>
    <row r="96" spans="1:69" ht="16.5">
      <c r="A96" s="42" t="str">
        <f t="shared" si="53"/>
        <v>강인여객</v>
      </c>
      <c r="B96" s="43" t="str">
        <f t="shared" si="35"/>
        <v>이칠선</v>
      </c>
      <c r="C96" s="44" t="str">
        <f t="shared" si="54"/>
        <v>F</v>
      </c>
      <c r="D96" s="45">
        <f t="shared" si="55"/>
        <v>0.77088448503217943</v>
      </c>
      <c r="E96" s="46">
        <f t="shared" si="56"/>
        <v>8938</v>
      </c>
      <c r="F96" s="47" t="str">
        <f t="shared" si="57"/>
        <v>223</v>
      </c>
      <c r="G96" s="48" t="str">
        <f t="shared" si="58"/>
        <v>72바1268</v>
      </c>
      <c r="H96" s="49">
        <f t="shared" si="59"/>
        <v>3</v>
      </c>
      <c r="I96" s="50">
        <f t="shared" si="60"/>
        <v>1278.5349999999999</v>
      </c>
      <c r="J96" s="51">
        <f t="shared" si="61"/>
        <v>2.8739820885361617E-2</v>
      </c>
      <c r="K96" s="51">
        <f t="shared" si="62"/>
        <v>0.31002462767596983</v>
      </c>
      <c r="L96" s="51">
        <f t="shared" si="63"/>
        <v>0.17363623209376358</v>
      </c>
      <c r="M96" s="52">
        <f t="shared" si="64"/>
        <v>21.861000000000001</v>
      </c>
      <c r="N96" s="53">
        <f t="shared" si="65"/>
        <v>0.85416061636230067</v>
      </c>
      <c r="O96" s="53">
        <f t="shared" si="66"/>
        <v>52.880307249338799</v>
      </c>
      <c r="P96" s="115">
        <f t="shared" si="67"/>
        <v>7</v>
      </c>
      <c r="Q96" s="116">
        <f t="shared" si="68"/>
        <v>11</v>
      </c>
      <c r="R96" s="116">
        <f t="shared" si="69"/>
        <v>681</v>
      </c>
      <c r="T96">
        <v>502</v>
      </c>
      <c r="U96">
        <v>8938</v>
      </c>
      <c r="V96" t="s">
        <v>684</v>
      </c>
      <c r="W96">
        <v>1287.8140000000001</v>
      </c>
      <c r="X96">
        <v>675.56700000000001</v>
      </c>
      <c r="Y96">
        <v>1.9059999999999999</v>
      </c>
      <c r="Z96">
        <v>21.861000000000001</v>
      </c>
      <c r="AA96">
        <v>53.680258000000002</v>
      </c>
      <c r="AB96">
        <v>1.542761</v>
      </c>
      <c r="AC96">
        <v>16.642202000000001</v>
      </c>
      <c r="AD96" s="1">
        <v>222</v>
      </c>
      <c r="AE96">
        <v>11</v>
      </c>
      <c r="AF96">
        <v>681</v>
      </c>
      <c r="AG96">
        <v>91</v>
      </c>
      <c r="AH96">
        <v>23.990458</v>
      </c>
      <c r="AI96">
        <v>8010.2</v>
      </c>
      <c r="AJ96">
        <v>4232.8999999999996</v>
      </c>
      <c r="AK96">
        <v>7</v>
      </c>
      <c r="AL96">
        <v>4404</v>
      </c>
      <c r="AM96" t="s">
        <v>685</v>
      </c>
      <c r="AN96" t="s">
        <v>686</v>
      </c>
      <c r="AO96">
        <v>876.846</v>
      </c>
      <c r="AR96" t="s">
        <v>117</v>
      </c>
      <c r="AS96" t="s">
        <v>120</v>
      </c>
      <c r="AT96" t="s">
        <v>260</v>
      </c>
      <c r="AU96" t="s">
        <v>684</v>
      </c>
      <c r="AV96" t="s">
        <v>48</v>
      </c>
      <c r="AW96">
        <v>3</v>
      </c>
      <c r="BB96">
        <v>0.77088448503217943</v>
      </c>
      <c r="BC96" t="s">
        <v>70</v>
      </c>
      <c r="BF96" t="s">
        <v>117</v>
      </c>
      <c r="BG96" t="s">
        <v>120</v>
      </c>
      <c r="BH96" t="s">
        <v>684</v>
      </c>
      <c r="BI96">
        <v>8938</v>
      </c>
      <c r="BJ96">
        <v>3</v>
      </c>
      <c r="BK96" t="s">
        <v>260</v>
      </c>
      <c r="BL96" t="s">
        <v>253</v>
      </c>
      <c r="BM96">
        <v>0.77088448503217943</v>
      </c>
      <c r="BN96" t="s">
        <v>70</v>
      </c>
      <c r="BO96" t="s">
        <v>183</v>
      </c>
      <c r="BP96">
        <v>1278.5349999999999</v>
      </c>
    </row>
    <row r="97" spans="1:68" ht="16.5">
      <c r="A97" s="59" t="str">
        <f t="shared" si="53"/>
        <v>강인여객</v>
      </c>
      <c r="B97" s="60" t="str">
        <f t="shared" si="35"/>
        <v>이태근</v>
      </c>
      <c r="C97" s="61" t="str">
        <f t="shared" si="54"/>
        <v>A</v>
      </c>
      <c r="D97" s="62">
        <f t="shared" si="55"/>
        <v>0.96322402210322466</v>
      </c>
      <c r="E97" s="63">
        <f t="shared" si="56"/>
        <v>7136</v>
      </c>
      <c r="F97" s="64" t="str">
        <f t="shared" si="57"/>
        <v>103</v>
      </c>
      <c r="G97" s="65" t="str">
        <f t="shared" si="58"/>
        <v>72바1338</v>
      </c>
      <c r="H97" s="66">
        <f t="shared" si="59"/>
        <v>2</v>
      </c>
      <c r="I97" s="67">
        <f t="shared" si="60"/>
        <v>2383.5349999999999</v>
      </c>
      <c r="J97" s="68">
        <f t="shared" si="61"/>
        <v>1.8467233688163633E-2</v>
      </c>
      <c r="K97" s="68">
        <f t="shared" si="62"/>
        <v>0.36531474642871659</v>
      </c>
      <c r="L97" s="68">
        <f t="shared" si="63"/>
        <v>0.11705303257556529</v>
      </c>
      <c r="M97" s="69">
        <f t="shared" si="64"/>
        <v>12.898999999999999</v>
      </c>
      <c r="N97" s="70">
        <f t="shared" si="65"/>
        <v>0.20977245981284101</v>
      </c>
      <c r="O97" s="70">
        <f t="shared" si="66"/>
        <v>29.619871325573154</v>
      </c>
      <c r="P97" s="113">
        <f t="shared" si="67"/>
        <v>10</v>
      </c>
      <c r="Q97" s="114">
        <f t="shared" si="68"/>
        <v>5</v>
      </c>
      <c r="R97" s="114">
        <f t="shared" si="69"/>
        <v>706</v>
      </c>
      <c r="T97">
        <v>502</v>
      </c>
      <c r="U97">
        <v>7136</v>
      </c>
      <c r="V97" t="s">
        <v>432</v>
      </c>
      <c r="W97">
        <v>2383.5349999999999</v>
      </c>
      <c r="X97">
        <v>1178.7080000000001</v>
      </c>
      <c r="Y97">
        <v>2.0219999999999998</v>
      </c>
      <c r="Z97">
        <v>12.898999999999999</v>
      </c>
      <c r="AA97">
        <v>150.30941000000001</v>
      </c>
      <c r="AB97">
        <v>2.7757990000000001</v>
      </c>
      <c r="AC97">
        <v>54.910243999999999</v>
      </c>
      <c r="AD97" s="1">
        <v>279</v>
      </c>
      <c r="AE97">
        <v>5</v>
      </c>
      <c r="AF97">
        <v>706</v>
      </c>
      <c r="AG97">
        <v>83</v>
      </c>
      <c r="AH97">
        <v>15.857523</v>
      </c>
      <c r="AI97">
        <v>969.1</v>
      </c>
      <c r="AJ97">
        <v>0</v>
      </c>
      <c r="AK97">
        <v>10</v>
      </c>
      <c r="AL97">
        <v>1797</v>
      </c>
      <c r="AM97" t="s">
        <v>433</v>
      </c>
      <c r="AN97" t="s">
        <v>687</v>
      </c>
      <c r="AO97">
        <v>2249.7660000000001</v>
      </c>
      <c r="AR97" t="s">
        <v>117</v>
      </c>
      <c r="AS97" t="s">
        <v>118</v>
      </c>
      <c r="AT97" t="s">
        <v>224</v>
      </c>
      <c r="AU97" t="s">
        <v>432</v>
      </c>
      <c r="AV97" t="s">
        <v>48</v>
      </c>
      <c r="AW97">
        <v>2</v>
      </c>
      <c r="BB97">
        <v>0.96322402210322466</v>
      </c>
      <c r="BC97" t="s">
        <v>66</v>
      </c>
      <c r="BF97" t="s">
        <v>117</v>
      </c>
      <c r="BG97" t="s">
        <v>118</v>
      </c>
      <c r="BH97" t="s">
        <v>432</v>
      </c>
      <c r="BI97">
        <v>7136</v>
      </c>
      <c r="BJ97">
        <v>2</v>
      </c>
      <c r="BK97" t="s">
        <v>224</v>
      </c>
      <c r="BL97" t="s">
        <v>206</v>
      </c>
      <c r="BM97">
        <v>0.96322402210322466</v>
      </c>
      <c r="BN97" t="s">
        <v>66</v>
      </c>
      <c r="BO97" t="s">
        <v>177</v>
      </c>
      <c r="BP97">
        <v>2383.5349999999999</v>
      </c>
    </row>
    <row r="98" spans="1:68" ht="16.5">
      <c r="A98" s="42" t="str">
        <f t="shared" si="53"/>
        <v>강인여객</v>
      </c>
      <c r="B98" s="43" t="str">
        <f t="shared" si="35"/>
        <v>이현승</v>
      </c>
      <c r="C98" s="44" t="str">
        <f t="shared" si="54"/>
        <v>B</v>
      </c>
      <c r="D98" s="45">
        <f t="shared" si="55"/>
        <v>0.93118735435142286</v>
      </c>
      <c r="E98" s="46">
        <f t="shared" si="56"/>
        <v>7755</v>
      </c>
      <c r="F98" s="47" t="str">
        <f t="shared" si="57"/>
        <v>급행91</v>
      </c>
      <c r="G98" s="48" t="str">
        <f t="shared" si="58"/>
        <v>72바1259</v>
      </c>
      <c r="H98" s="49">
        <f t="shared" si="59"/>
        <v>7</v>
      </c>
      <c r="I98" s="50">
        <f t="shared" si="60"/>
        <v>2647.607</v>
      </c>
      <c r="J98" s="51">
        <f t="shared" si="61"/>
        <v>4.1188254306614019E-2</v>
      </c>
      <c r="K98" s="51">
        <f t="shared" si="62"/>
        <v>0.33502994424380689</v>
      </c>
      <c r="L98" s="51">
        <f t="shared" si="63"/>
        <v>0.25494720326695014</v>
      </c>
      <c r="M98" s="52">
        <f t="shared" si="64"/>
        <v>19.808</v>
      </c>
      <c r="N98" s="53">
        <f t="shared" si="65"/>
        <v>0.22661973623728898</v>
      </c>
      <c r="O98" s="53">
        <f t="shared" si="66"/>
        <v>28.478546853819317</v>
      </c>
      <c r="P98" s="115">
        <f t="shared" si="67"/>
        <v>21</v>
      </c>
      <c r="Q98" s="116">
        <f t="shared" si="68"/>
        <v>6</v>
      </c>
      <c r="R98" s="116">
        <f t="shared" si="69"/>
        <v>754</v>
      </c>
      <c r="T98">
        <v>502</v>
      </c>
      <c r="U98">
        <v>7755</v>
      </c>
      <c r="V98" t="s">
        <v>434</v>
      </c>
      <c r="W98">
        <v>2647.607</v>
      </c>
      <c r="X98">
        <v>1131.19</v>
      </c>
      <c r="Y98">
        <v>2.3410000000000002</v>
      </c>
      <c r="Z98">
        <v>19.808</v>
      </c>
      <c r="AA98">
        <v>107.44636</v>
      </c>
      <c r="AB98">
        <v>4.4255279999999999</v>
      </c>
      <c r="AC98">
        <v>35.997748000000001</v>
      </c>
      <c r="AD98" s="1">
        <v>675</v>
      </c>
      <c r="AE98">
        <v>6</v>
      </c>
      <c r="AF98">
        <v>754</v>
      </c>
      <c r="AG98">
        <v>106</v>
      </c>
      <c r="AH98">
        <v>24.641196999999998</v>
      </c>
      <c r="AI98">
        <v>14603.5</v>
      </c>
      <c r="AJ98">
        <v>2469.1</v>
      </c>
      <c r="AK98">
        <v>21</v>
      </c>
      <c r="AL98">
        <v>6873</v>
      </c>
      <c r="AM98" t="s">
        <v>435</v>
      </c>
      <c r="AN98" t="s">
        <v>688</v>
      </c>
      <c r="AO98">
        <v>798.053</v>
      </c>
      <c r="AR98" t="s">
        <v>117</v>
      </c>
      <c r="AS98" t="s">
        <v>121</v>
      </c>
      <c r="AT98" t="s">
        <v>270</v>
      </c>
      <c r="AU98" t="s">
        <v>434</v>
      </c>
      <c r="AV98" t="s">
        <v>48</v>
      </c>
      <c r="AW98">
        <v>7</v>
      </c>
      <c r="BB98">
        <v>0.93118735435142286</v>
      </c>
      <c r="BC98" t="s">
        <v>68</v>
      </c>
      <c r="BF98" t="s">
        <v>117</v>
      </c>
      <c r="BG98" t="s">
        <v>121</v>
      </c>
      <c r="BH98" t="s">
        <v>434</v>
      </c>
      <c r="BI98">
        <v>7755</v>
      </c>
      <c r="BJ98">
        <v>7</v>
      </c>
      <c r="BK98" t="s">
        <v>270</v>
      </c>
      <c r="BL98" t="s">
        <v>268</v>
      </c>
      <c r="BM98">
        <v>0.93118735435142286</v>
      </c>
      <c r="BN98" t="s">
        <v>68</v>
      </c>
      <c r="BO98" t="s">
        <v>174</v>
      </c>
      <c r="BP98">
        <v>2647.607</v>
      </c>
    </row>
    <row r="99" spans="1:68" ht="16.5">
      <c r="A99" s="59" t="str">
        <f t="shared" si="53"/>
        <v>강인여객</v>
      </c>
      <c r="B99" s="60" t="str">
        <f t="shared" si="35"/>
        <v>이희준</v>
      </c>
      <c r="C99" s="61" t="str">
        <f t="shared" si="54"/>
        <v>F</v>
      </c>
      <c r="D99" s="62">
        <f t="shared" si="55"/>
        <v>0.7766244343079608</v>
      </c>
      <c r="E99" s="63">
        <f t="shared" si="56"/>
        <v>6377</v>
      </c>
      <c r="F99" s="64" t="str">
        <f t="shared" si="57"/>
        <v>103</v>
      </c>
      <c r="G99" s="65" t="str">
        <f t="shared" si="58"/>
        <v>70바5903</v>
      </c>
      <c r="H99" s="66">
        <f t="shared" si="59"/>
        <v>3</v>
      </c>
      <c r="I99" s="67">
        <f t="shared" si="60"/>
        <v>573.31799999999998</v>
      </c>
      <c r="J99" s="68">
        <f t="shared" si="61"/>
        <v>5.2645589932834233E-2</v>
      </c>
      <c r="K99" s="68">
        <f t="shared" si="62"/>
        <v>0.35394274263370468</v>
      </c>
      <c r="L99" s="68">
        <f t="shared" si="63"/>
        <v>0.26686760227308404</v>
      </c>
      <c r="M99" s="69">
        <f t="shared" si="64"/>
        <v>19.757999999999999</v>
      </c>
      <c r="N99" s="70">
        <f t="shared" si="65"/>
        <v>0</v>
      </c>
      <c r="O99" s="70">
        <f t="shared" si="66"/>
        <v>12.035205592707712</v>
      </c>
      <c r="P99" s="113">
        <f t="shared" si="67"/>
        <v>3</v>
      </c>
      <c r="Q99" s="114">
        <f t="shared" si="68"/>
        <v>0</v>
      </c>
      <c r="R99" s="114">
        <f t="shared" si="69"/>
        <v>69</v>
      </c>
      <c r="T99">
        <v>502</v>
      </c>
      <c r="U99">
        <v>6377</v>
      </c>
      <c r="V99" t="s">
        <v>436</v>
      </c>
      <c r="W99">
        <v>573.31799999999998</v>
      </c>
      <c r="X99">
        <v>355.005</v>
      </c>
      <c r="Y99">
        <v>1.615</v>
      </c>
      <c r="Z99">
        <v>19.757999999999999</v>
      </c>
      <c r="AA99">
        <v>36.148327000000002</v>
      </c>
      <c r="AB99">
        <v>1.9030499999999999</v>
      </c>
      <c r="AC99">
        <v>12.794438</v>
      </c>
      <c r="AD99" s="1">
        <v>153</v>
      </c>
      <c r="AE99">
        <v>0</v>
      </c>
      <c r="AF99">
        <v>69</v>
      </c>
      <c r="AG99">
        <v>84</v>
      </c>
      <c r="AH99">
        <v>15.860153</v>
      </c>
      <c r="AI99">
        <v>522.1</v>
      </c>
      <c r="AJ99">
        <v>0</v>
      </c>
      <c r="AK99">
        <v>3</v>
      </c>
      <c r="AL99">
        <v>987</v>
      </c>
      <c r="AM99" t="s">
        <v>437</v>
      </c>
      <c r="AN99" t="s">
        <v>689</v>
      </c>
      <c r="AO99">
        <v>394.01900000000001</v>
      </c>
      <c r="AR99" t="s">
        <v>117</v>
      </c>
      <c r="AS99" t="s">
        <v>118</v>
      </c>
      <c r="AT99" t="s">
        <v>208</v>
      </c>
      <c r="AU99" t="s">
        <v>436</v>
      </c>
      <c r="AV99" t="s">
        <v>48</v>
      </c>
      <c r="AW99">
        <v>3</v>
      </c>
      <c r="BB99">
        <v>0.7766244343079608</v>
      </c>
      <c r="BC99" t="s">
        <v>70</v>
      </c>
      <c r="BF99" t="s">
        <v>117</v>
      </c>
      <c r="BG99" t="s">
        <v>118</v>
      </c>
      <c r="BH99" t="s">
        <v>436</v>
      </c>
      <c r="BI99">
        <v>6377</v>
      </c>
      <c r="BJ99">
        <v>3</v>
      </c>
      <c r="BK99" t="s">
        <v>208</v>
      </c>
      <c r="BL99" t="s">
        <v>226</v>
      </c>
      <c r="BM99">
        <v>0.7766244343079608</v>
      </c>
      <c r="BN99" t="s">
        <v>70</v>
      </c>
      <c r="BO99" t="s">
        <v>183</v>
      </c>
      <c r="BP99">
        <v>573.31799999999998</v>
      </c>
    </row>
    <row r="100" spans="1:68" ht="16.5">
      <c r="A100" s="42" t="str">
        <f t="shared" si="53"/>
        <v>강인여객</v>
      </c>
      <c r="B100" s="43" t="str">
        <f t="shared" si="35"/>
        <v>이희천</v>
      </c>
      <c r="C100" s="44" t="str">
        <f t="shared" si="54"/>
        <v>C</v>
      </c>
      <c r="D100" s="45">
        <f t="shared" si="55"/>
        <v>0.88047619047619041</v>
      </c>
      <c r="E100" s="46">
        <f t="shared" si="56"/>
        <v>6901</v>
      </c>
      <c r="F100" s="47" t="str">
        <f t="shared" si="57"/>
        <v>103-1</v>
      </c>
      <c r="G100" s="48" t="str">
        <f t="shared" si="58"/>
        <v>70바5989</v>
      </c>
      <c r="H100" s="49">
        <f t="shared" si="59"/>
        <v>1</v>
      </c>
      <c r="I100" s="50">
        <f t="shared" si="60"/>
        <v>1949.1869999999999</v>
      </c>
      <c r="J100" s="51">
        <f t="shared" si="61"/>
        <v>4.1474741068800572E-2</v>
      </c>
      <c r="K100" s="51">
        <f t="shared" si="62"/>
        <v>0.3473440934283154</v>
      </c>
      <c r="L100" s="51">
        <f t="shared" si="63"/>
        <v>0.16571011401163666</v>
      </c>
      <c r="M100" s="52">
        <f t="shared" si="64"/>
        <v>18.082000000000001</v>
      </c>
      <c r="N100" s="53">
        <f t="shared" si="65"/>
        <v>0</v>
      </c>
      <c r="O100" s="53">
        <f t="shared" si="66"/>
        <v>18.469238713371269</v>
      </c>
      <c r="P100" s="115">
        <f t="shared" si="67"/>
        <v>21</v>
      </c>
      <c r="Q100" s="116">
        <f t="shared" si="68"/>
        <v>0</v>
      </c>
      <c r="R100" s="116">
        <f t="shared" si="69"/>
        <v>360</v>
      </c>
      <c r="T100">
        <v>502</v>
      </c>
      <c r="U100">
        <v>6901</v>
      </c>
      <c r="V100" t="s">
        <v>438</v>
      </c>
      <c r="W100">
        <v>1949.1869999999999</v>
      </c>
      <c r="X100">
        <v>1054.4659999999999</v>
      </c>
      <c r="Y100">
        <v>1.849</v>
      </c>
      <c r="Z100">
        <v>18.082000000000001</v>
      </c>
      <c r="AA100">
        <v>115.564965</v>
      </c>
      <c r="AB100">
        <v>4.7930270000000004</v>
      </c>
      <c r="AC100">
        <v>40.140808</v>
      </c>
      <c r="AD100" s="1">
        <v>323</v>
      </c>
      <c r="AE100">
        <v>0</v>
      </c>
      <c r="AF100">
        <v>360</v>
      </c>
      <c r="AG100">
        <v>91</v>
      </c>
      <c r="AH100">
        <v>16.866591</v>
      </c>
      <c r="AI100">
        <v>1763.6</v>
      </c>
      <c r="AJ100">
        <v>91.5</v>
      </c>
      <c r="AK100">
        <v>21</v>
      </c>
      <c r="AL100">
        <v>6084</v>
      </c>
      <c r="AM100" t="s">
        <v>439</v>
      </c>
      <c r="AN100" t="s">
        <v>690</v>
      </c>
      <c r="AO100">
        <v>1949.1869999999999</v>
      </c>
      <c r="AR100" t="s">
        <v>117</v>
      </c>
      <c r="AS100" t="s">
        <v>119</v>
      </c>
      <c r="AT100" t="s">
        <v>238</v>
      </c>
      <c r="AU100" t="s">
        <v>438</v>
      </c>
      <c r="AV100" t="s">
        <v>48</v>
      </c>
      <c r="AW100">
        <v>1</v>
      </c>
      <c r="BB100">
        <v>0.88047619047619041</v>
      </c>
      <c r="BC100" t="s">
        <v>69</v>
      </c>
      <c r="BF100" t="s">
        <v>117</v>
      </c>
      <c r="BG100" t="s">
        <v>119</v>
      </c>
      <c r="BH100" t="s">
        <v>438</v>
      </c>
      <c r="BI100">
        <v>6901</v>
      </c>
      <c r="BJ100">
        <v>1</v>
      </c>
      <c r="BK100" t="s">
        <v>238</v>
      </c>
      <c r="BL100" t="s">
        <v>173</v>
      </c>
      <c r="BM100">
        <v>0.88047619047619041</v>
      </c>
      <c r="BN100" t="s">
        <v>69</v>
      </c>
      <c r="BO100" t="s">
        <v>176</v>
      </c>
      <c r="BP100">
        <v>1949.1869999999999</v>
      </c>
    </row>
    <row r="101" spans="1:68" ht="16.5">
      <c r="A101" s="59" t="str">
        <f t="shared" si="53"/>
        <v>강인여객</v>
      </c>
      <c r="B101" s="60" t="str">
        <f t="shared" si="35"/>
        <v>임성국</v>
      </c>
      <c r="C101" s="61" t="str">
        <f t="shared" si="54"/>
        <v>C</v>
      </c>
      <c r="D101" s="62">
        <f t="shared" si="55"/>
        <v>0.88925929314160479</v>
      </c>
      <c r="E101" s="63">
        <f t="shared" si="56"/>
        <v>8623</v>
      </c>
      <c r="F101" s="64" t="str">
        <f t="shared" si="57"/>
        <v>103</v>
      </c>
      <c r="G101" s="65" t="str">
        <f t="shared" si="58"/>
        <v>72바1260</v>
      </c>
      <c r="H101" s="66">
        <f t="shared" si="59"/>
        <v>3</v>
      </c>
      <c r="I101" s="67">
        <f t="shared" si="60"/>
        <v>2329.8799999999997</v>
      </c>
      <c r="J101" s="68">
        <f t="shared" si="61"/>
        <v>8.2701317334923433E-3</v>
      </c>
      <c r="K101" s="68">
        <f t="shared" si="62"/>
        <v>0.34799207589190562</v>
      </c>
      <c r="L101" s="68">
        <f t="shared" si="63"/>
        <v>0.17425790169450789</v>
      </c>
      <c r="M101" s="69">
        <f t="shared" si="64"/>
        <v>14.811</v>
      </c>
      <c r="N101" s="70">
        <f t="shared" si="65"/>
        <v>0</v>
      </c>
      <c r="O101" s="70">
        <f t="shared" si="66"/>
        <v>5.9230518309955871</v>
      </c>
      <c r="P101" s="113">
        <f t="shared" si="67"/>
        <v>2</v>
      </c>
      <c r="Q101" s="114">
        <f t="shared" si="68"/>
        <v>0</v>
      </c>
      <c r="R101" s="114">
        <f t="shared" si="69"/>
        <v>138</v>
      </c>
      <c r="T101">
        <v>502</v>
      </c>
      <c r="U101">
        <v>8623</v>
      </c>
      <c r="V101" t="s">
        <v>440</v>
      </c>
      <c r="W101">
        <v>2329.88</v>
      </c>
      <c r="X101">
        <v>1248.3699999999999</v>
      </c>
      <c r="Y101">
        <v>1.8660000000000001</v>
      </c>
      <c r="Z101">
        <v>14.811</v>
      </c>
      <c r="AA101">
        <v>143.92080300000001</v>
      </c>
      <c r="AB101">
        <v>1.1902440000000001</v>
      </c>
      <c r="AC101">
        <v>50.083298999999997</v>
      </c>
      <c r="AD101" s="1">
        <v>406</v>
      </c>
      <c r="AE101">
        <v>0</v>
      </c>
      <c r="AF101">
        <v>138</v>
      </c>
      <c r="AG101">
        <v>83</v>
      </c>
      <c r="AH101">
        <v>16.188624999999998</v>
      </c>
      <c r="AI101">
        <v>534.1</v>
      </c>
      <c r="AJ101">
        <v>0</v>
      </c>
      <c r="AK101">
        <v>2</v>
      </c>
      <c r="AL101">
        <v>1791</v>
      </c>
      <c r="AM101" t="s">
        <v>441</v>
      </c>
      <c r="AN101" t="s">
        <v>691</v>
      </c>
      <c r="AO101">
        <v>2084.29</v>
      </c>
      <c r="AR101" t="s">
        <v>117</v>
      </c>
      <c r="AS101" t="s">
        <v>118</v>
      </c>
      <c r="AT101" t="s">
        <v>219</v>
      </c>
      <c r="AU101" t="s">
        <v>440</v>
      </c>
      <c r="AV101" t="s">
        <v>48</v>
      </c>
      <c r="AW101">
        <v>3</v>
      </c>
      <c r="BB101">
        <v>0.88925929314160479</v>
      </c>
      <c r="BC101" t="s">
        <v>69</v>
      </c>
      <c r="BF101" t="s">
        <v>117</v>
      </c>
      <c r="BG101" t="s">
        <v>118</v>
      </c>
      <c r="BH101" t="s">
        <v>440</v>
      </c>
      <c r="BI101">
        <v>8623</v>
      </c>
      <c r="BJ101">
        <v>3</v>
      </c>
      <c r="BK101" t="s">
        <v>219</v>
      </c>
      <c r="BL101" t="s">
        <v>191</v>
      </c>
      <c r="BM101">
        <v>0.88925929314160479</v>
      </c>
      <c r="BN101" t="s">
        <v>69</v>
      </c>
      <c r="BO101" t="s">
        <v>176</v>
      </c>
      <c r="BP101">
        <v>2329.8799999999997</v>
      </c>
    </row>
    <row r="102" spans="1:68" ht="16.5">
      <c r="A102" s="42" t="str">
        <f t="shared" si="53"/>
        <v>강인여객</v>
      </c>
      <c r="B102" s="43" t="str">
        <f t="shared" si="35"/>
        <v>임영윤</v>
      </c>
      <c r="C102" s="44" t="str">
        <f t="shared" si="54"/>
        <v>D</v>
      </c>
      <c r="D102" s="45">
        <f t="shared" si="55"/>
        <v>0.82777705312551231</v>
      </c>
      <c r="E102" s="46">
        <f t="shared" si="56"/>
        <v>6062</v>
      </c>
      <c r="F102" s="47" t="str">
        <f t="shared" si="57"/>
        <v>103</v>
      </c>
      <c r="G102" s="48" t="str">
        <f t="shared" si="58"/>
        <v>70바5065</v>
      </c>
      <c r="H102" s="49">
        <f t="shared" si="59"/>
        <v>2</v>
      </c>
      <c r="I102" s="50">
        <f t="shared" si="60"/>
        <v>2169.623</v>
      </c>
      <c r="J102" s="51">
        <f t="shared" si="61"/>
        <v>1.544921910962865E-2</v>
      </c>
      <c r="K102" s="51">
        <f t="shared" si="62"/>
        <v>0.39363997663575118</v>
      </c>
      <c r="L102" s="51">
        <f t="shared" si="63"/>
        <v>0.21063567264911923</v>
      </c>
      <c r="M102" s="52">
        <f t="shared" si="64"/>
        <v>17.385999999999999</v>
      </c>
      <c r="N102" s="53">
        <f t="shared" si="65"/>
        <v>0</v>
      </c>
      <c r="O102" s="53">
        <f t="shared" si="66"/>
        <v>10.001737629071963</v>
      </c>
      <c r="P102" s="115">
        <f t="shared" si="67"/>
        <v>27</v>
      </c>
      <c r="Q102" s="116">
        <f t="shared" si="68"/>
        <v>0</v>
      </c>
      <c r="R102" s="116">
        <f t="shared" si="69"/>
        <v>217</v>
      </c>
      <c r="T102">
        <v>502</v>
      </c>
      <c r="U102">
        <v>6062</v>
      </c>
      <c r="V102" t="s">
        <v>442</v>
      </c>
      <c r="W102">
        <v>2169.623</v>
      </c>
      <c r="X102">
        <v>1248.251</v>
      </c>
      <c r="Y102">
        <v>1.738</v>
      </c>
      <c r="Z102">
        <v>17.385999999999999</v>
      </c>
      <c r="AA102">
        <v>145.22358600000001</v>
      </c>
      <c r="AB102">
        <v>2.2435909999999999</v>
      </c>
      <c r="AC102">
        <v>57.165809000000003</v>
      </c>
      <c r="AD102" s="1">
        <v>457</v>
      </c>
      <c r="AE102">
        <v>0</v>
      </c>
      <c r="AF102">
        <v>217</v>
      </c>
      <c r="AG102">
        <v>89</v>
      </c>
      <c r="AH102">
        <v>14.93988</v>
      </c>
      <c r="AI102">
        <v>953</v>
      </c>
      <c r="AJ102">
        <v>0</v>
      </c>
      <c r="AK102">
        <v>27</v>
      </c>
      <c r="AL102">
        <v>10702</v>
      </c>
      <c r="AM102" t="s">
        <v>443</v>
      </c>
      <c r="AN102" t="s">
        <v>692</v>
      </c>
      <c r="AO102">
        <v>2058.3240000000001</v>
      </c>
      <c r="AR102" t="s">
        <v>117</v>
      </c>
      <c r="AS102" t="s">
        <v>118</v>
      </c>
      <c r="AT102" t="s">
        <v>201</v>
      </c>
      <c r="AU102" t="s">
        <v>442</v>
      </c>
      <c r="AV102" t="s">
        <v>48</v>
      </c>
      <c r="AW102">
        <v>2</v>
      </c>
      <c r="BB102">
        <v>0.82777705312551231</v>
      </c>
      <c r="BC102" t="s">
        <v>67</v>
      </c>
      <c r="BF102" t="s">
        <v>117</v>
      </c>
      <c r="BG102" t="s">
        <v>118</v>
      </c>
      <c r="BH102" t="s">
        <v>442</v>
      </c>
      <c r="BI102">
        <v>6062</v>
      </c>
      <c r="BJ102">
        <v>2</v>
      </c>
      <c r="BK102" t="s">
        <v>201</v>
      </c>
      <c r="BL102" t="s">
        <v>207</v>
      </c>
      <c r="BM102">
        <v>0.82777705312551231</v>
      </c>
      <c r="BN102" t="s">
        <v>67</v>
      </c>
      <c r="BO102" t="s">
        <v>178</v>
      </c>
      <c r="BP102">
        <v>2169.623</v>
      </c>
    </row>
    <row r="103" spans="1:68" ht="16.5">
      <c r="A103" s="59" t="str">
        <f t="shared" si="53"/>
        <v>강인여객</v>
      </c>
      <c r="B103" s="60" t="str">
        <f t="shared" si="35"/>
        <v>임채기</v>
      </c>
      <c r="C103" s="61" t="str">
        <f t="shared" si="54"/>
        <v>D</v>
      </c>
      <c r="D103" s="62">
        <f t="shared" si="55"/>
        <v>0.84615281186236235</v>
      </c>
      <c r="E103" s="63">
        <f t="shared" si="56"/>
        <v>7131</v>
      </c>
      <c r="F103" s="64" t="str">
        <f t="shared" si="57"/>
        <v>103</v>
      </c>
      <c r="G103" s="65" t="str">
        <f t="shared" si="58"/>
        <v>70바5023</v>
      </c>
      <c r="H103" s="66">
        <f t="shared" si="59"/>
        <v>2</v>
      </c>
      <c r="I103" s="67">
        <f t="shared" si="60"/>
        <v>1967.6189999999999</v>
      </c>
      <c r="J103" s="68">
        <f t="shared" si="61"/>
        <v>4.5547618985558612E-2</v>
      </c>
      <c r="K103" s="68">
        <f t="shared" si="62"/>
        <v>0.36582827680995494</v>
      </c>
      <c r="L103" s="68">
        <f t="shared" si="63"/>
        <v>0.22717812747284918</v>
      </c>
      <c r="M103" s="69">
        <f t="shared" si="64"/>
        <v>16.954999999999998</v>
      </c>
      <c r="N103" s="70">
        <f t="shared" si="65"/>
        <v>5.0822847309362235E-2</v>
      </c>
      <c r="O103" s="70">
        <f t="shared" si="66"/>
        <v>21.752178648407035</v>
      </c>
      <c r="P103" s="113">
        <f t="shared" si="67"/>
        <v>17</v>
      </c>
      <c r="Q103" s="114">
        <f t="shared" si="68"/>
        <v>1</v>
      </c>
      <c r="R103" s="114">
        <f t="shared" si="69"/>
        <v>428</v>
      </c>
      <c r="T103">
        <v>502</v>
      </c>
      <c r="U103">
        <v>7131</v>
      </c>
      <c r="V103" t="s">
        <v>444</v>
      </c>
      <c r="W103">
        <v>1967.6189999999999</v>
      </c>
      <c r="X103">
        <v>1107.394</v>
      </c>
      <c r="Y103">
        <v>1.7769999999999999</v>
      </c>
      <c r="Z103">
        <v>16.954999999999998</v>
      </c>
      <c r="AA103">
        <v>129.29024899999999</v>
      </c>
      <c r="AB103">
        <v>5.8888629999999997</v>
      </c>
      <c r="AC103">
        <v>47.298029</v>
      </c>
      <c r="AD103" s="1">
        <v>447</v>
      </c>
      <c r="AE103">
        <v>1</v>
      </c>
      <c r="AF103">
        <v>428</v>
      </c>
      <c r="AG103">
        <v>90</v>
      </c>
      <c r="AH103">
        <v>15.218617999999999</v>
      </c>
      <c r="AI103">
        <v>1852.5</v>
      </c>
      <c r="AJ103">
        <v>41.8</v>
      </c>
      <c r="AK103">
        <v>17</v>
      </c>
      <c r="AL103">
        <v>5419</v>
      </c>
      <c r="AM103" t="s">
        <v>445</v>
      </c>
      <c r="AN103" t="s">
        <v>693</v>
      </c>
      <c r="AO103">
        <v>1702.213</v>
      </c>
      <c r="AR103" t="s">
        <v>117</v>
      </c>
      <c r="AS103" t="s">
        <v>118</v>
      </c>
      <c r="AT103" t="s">
        <v>191</v>
      </c>
      <c r="AU103" t="s">
        <v>444</v>
      </c>
      <c r="AV103" t="s">
        <v>48</v>
      </c>
      <c r="AW103">
        <v>2</v>
      </c>
      <c r="BB103">
        <v>0.84615281186236235</v>
      </c>
      <c r="BC103" t="s">
        <v>67</v>
      </c>
      <c r="BF103" t="s">
        <v>117</v>
      </c>
      <c r="BG103" t="s">
        <v>118</v>
      </c>
      <c r="BH103" t="s">
        <v>444</v>
      </c>
      <c r="BI103">
        <v>7131</v>
      </c>
      <c r="BJ103">
        <v>2</v>
      </c>
      <c r="BK103" t="s">
        <v>191</v>
      </c>
      <c r="BL103" t="s">
        <v>207</v>
      </c>
      <c r="BM103">
        <v>0.84615281186236235</v>
      </c>
      <c r="BN103" t="s">
        <v>67</v>
      </c>
      <c r="BO103" t="s">
        <v>178</v>
      </c>
      <c r="BP103">
        <v>1967.6189999999999</v>
      </c>
    </row>
    <row r="104" spans="1:68" ht="16.5">
      <c r="A104" s="42" t="str">
        <f t="shared" si="53"/>
        <v>강인여객</v>
      </c>
      <c r="B104" s="43" t="str">
        <f t="shared" si="35"/>
        <v>장금성</v>
      </c>
      <c r="C104" s="44" t="str">
        <f t="shared" si="54"/>
        <v>B</v>
      </c>
      <c r="D104" s="45">
        <f t="shared" si="55"/>
        <v>0.93320000000000003</v>
      </c>
      <c r="E104" s="46">
        <f t="shared" si="56"/>
        <v>1642</v>
      </c>
      <c r="F104" s="47" t="str">
        <f t="shared" si="57"/>
        <v>223</v>
      </c>
      <c r="G104" s="48" t="str">
        <f t="shared" si="58"/>
        <v>72바1599</v>
      </c>
      <c r="H104" s="49">
        <f t="shared" si="59"/>
        <v>1</v>
      </c>
      <c r="I104" s="50">
        <f t="shared" si="60"/>
        <v>3119.1930000000002</v>
      </c>
      <c r="J104" s="51">
        <f t="shared" si="61"/>
        <v>4.1646258259373592E-3</v>
      </c>
      <c r="K104" s="51">
        <f t="shared" si="62"/>
        <v>0.29148910718381577</v>
      </c>
      <c r="L104" s="51">
        <f t="shared" si="63"/>
        <v>0.17183931869557284</v>
      </c>
      <c r="M104" s="52">
        <f t="shared" si="64"/>
        <v>13.332000000000001</v>
      </c>
      <c r="N104" s="53">
        <f t="shared" si="65"/>
        <v>0</v>
      </c>
      <c r="O104" s="53">
        <f t="shared" si="66"/>
        <v>10.675838269706299</v>
      </c>
      <c r="P104" s="115">
        <f t="shared" si="67"/>
        <v>32</v>
      </c>
      <c r="Q104" s="116">
        <f t="shared" si="68"/>
        <v>0</v>
      </c>
      <c r="R104" s="116">
        <f t="shared" si="69"/>
        <v>333</v>
      </c>
      <c r="T104">
        <v>502</v>
      </c>
      <c r="U104">
        <v>1642</v>
      </c>
      <c r="V104" t="s">
        <v>446</v>
      </c>
      <c r="W104">
        <v>3119.1930000000002</v>
      </c>
      <c r="X104">
        <v>1336.7260000000001</v>
      </c>
      <c r="Y104">
        <v>2.3330000000000002</v>
      </c>
      <c r="Z104">
        <v>13.332000000000001</v>
      </c>
      <c r="AA104">
        <v>139.99745100000001</v>
      </c>
      <c r="AB104">
        <v>0.58303700000000003</v>
      </c>
      <c r="AC104">
        <v>40.807732000000001</v>
      </c>
      <c r="AD104" s="1">
        <v>536</v>
      </c>
      <c r="AE104">
        <v>0</v>
      </c>
      <c r="AF104">
        <v>333</v>
      </c>
      <c r="AG104">
        <v>90</v>
      </c>
      <c r="AH104">
        <v>22.280355</v>
      </c>
      <c r="AI104">
        <v>7336.7</v>
      </c>
      <c r="AJ104">
        <v>485</v>
      </c>
      <c r="AK104">
        <v>32</v>
      </c>
      <c r="AL104">
        <v>15818</v>
      </c>
      <c r="AM104" t="s">
        <v>447</v>
      </c>
      <c r="AN104" t="s">
        <v>694</v>
      </c>
      <c r="AO104">
        <v>3119.1930000000002</v>
      </c>
      <c r="AR104" t="s">
        <v>117</v>
      </c>
      <c r="AS104" t="s">
        <v>120</v>
      </c>
      <c r="AT104" t="s">
        <v>262</v>
      </c>
      <c r="AU104" t="s">
        <v>446</v>
      </c>
      <c r="AV104" t="s">
        <v>48</v>
      </c>
      <c r="AW104">
        <v>1</v>
      </c>
      <c r="BB104">
        <v>0.93320000000000003</v>
      </c>
      <c r="BC104" t="s">
        <v>68</v>
      </c>
      <c r="BF104" t="s">
        <v>117</v>
      </c>
      <c r="BG104" t="s">
        <v>120</v>
      </c>
      <c r="BH104" t="s">
        <v>446</v>
      </c>
      <c r="BI104">
        <v>1642</v>
      </c>
      <c r="BJ104">
        <v>1</v>
      </c>
      <c r="BK104" t="s">
        <v>262</v>
      </c>
      <c r="BL104" t="s">
        <v>173</v>
      </c>
      <c r="BM104">
        <v>0.93320000000000003</v>
      </c>
      <c r="BN104" t="s">
        <v>68</v>
      </c>
      <c r="BO104" t="s">
        <v>174</v>
      </c>
      <c r="BP104">
        <v>3119.1930000000002</v>
      </c>
    </row>
    <row r="105" spans="1:68" ht="16.5">
      <c r="A105" s="59" t="str">
        <f t="shared" si="53"/>
        <v>강인여객</v>
      </c>
      <c r="B105" s="60" t="str">
        <f t="shared" si="35"/>
        <v>장기옥</v>
      </c>
      <c r="C105" s="61" t="str">
        <f t="shared" si="54"/>
        <v>D</v>
      </c>
      <c r="D105" s="62">
        <f t="shared" si="55"/>
        <v>0.80323727799360112</v>
      </c>
      <c r="E105" s="63">
        <f t="shared" si="56"/>
        <v>244</v>
      </c>
      <c r="F105" s="64" t="str">
        <f t="shared" si="57"/>
        <v>223</v>
      </c>
      <c r="G105" s="65" t="str">
        <f t="shared" si="58"/>
        <v>70바5993</v>
      </c>
      <c r="H105" s="66">
        <f t="shared" si="59"/>
        <v>3</v>
      </c>
      <c r="I105" s="67">
        <f t="shared" si="60"/>
        <v>3778.5510000000004</v>
      </c>
      <c r="J105" s="68">
        <f t="shared" si="61"/>
        <v>2.6970447938291571E-2</v>
      </c>
      <c r="K105" s="68">
        <f t="shared" si="62"/>
        <v>0.28292152863826264</v>
      </c>
      <c r="L105" s="68">
        <f t="shared" si="63"/>
        <v>0.15640916319509779</v>
      </c>
      <c r="M105" s="69">
        <f t="shared" si="64"/>
        <v>17.431000000000001</v>
      </c>
      <c r="N105" s="70">
        <f t="shared" si="65"/>
        <v>0</v>
      </c>
      <c r="O105" s="70">
        <f t="shared" si="66"/>
        <v>7.6219693739743093</v>
      </c>
      <c r="P105" s="113">
        <f t="shared" si="67"/>
        <v>24</v>
      </c>
      <c r="Q105" s="114">
        <f t="shared" si="68"/>
        <v>0</v>
      </c>
      <c r="R105" s="114">
        <f t="shared" si="69"/>
        <v>288</v>
      </c>
      <c r="T105">
        <v>502</v>
      </c>
      <c r="U105">
        <v>244</v>
      </c>
      <c r="V105" t="s">
        <v>448</v>
      </c>
      <c r="W105">
        <v>3778.5509999999999</v>
      </c>
      <c r="X105">
        <v>1882.5260000000001</v>
      </c>
      <c r="Y105">
        <v>2.0070000000000001</v>
      </c>
      <c r="Z105">
        <v>17.431000000000001</v>
      </c>
      <c r="AA105">
        <v>167.47664</v>
      </c>
      <c r="AB105">
        <v>4.5169199999999998</v>
      </c>
      <c r="AC105">
        <v>47.382747000000002</v>
      </c>
      <c r="AD105" s="1">
        <v>591</v>
      </c>
      <c r="AE105">
        <v>0</v>
      </c>
      <c r="AF105">
        <v>288</v>
      </c>
      <c r="AG105">
        <v>91</v>
      </c>
      <c r="AH105">
        <v>22.561658999999999</v>
      </c>
      <c r="AI105">
        <v>21498.3</v>
      </c>
      <c r="AJ105">
        <v>11314.6</v>
      </c>
      <c r="AK105">
        <v>24</v>
      </c>
      <c r="AL105">
        <v>12364</v>
      </c>
      <c r="AM105" t="s">
        <v>449</v>
      </c>
      <c r="AN105" t="s">
        <v>695</v>
      </c>
      <c r="AO105">
        <v>3135.587</v>
      </c>
      <c r="AR105" t="s">
        <v>117</v>
      </c>
      <c r="AS105" t="s">
        <v>120</v>
      </c>
      <c r="AT105" t="s">
        <v>256</v>
      </c>
      <c r="AU105" t="s">
        <v>448</v>
      </c>
      <c r="AV105" t="s">
        <v>48</v>
      </c>
      <c r="AW105">
        <v>3</v>
      </c>
      <c r="BB105">
        <v>0.80323727799360112</v>
      </c>
      <c r="BC105" t="s">
        <v>67</v>
      </c>
      <c r="BF105" t="s">
        <v>117</v>
      </c>
      <c r="BG105" t="s">
        <v>120</v>
      </c>
      <c r="BH105" t="s">
        <v>448</v>
      </c>
      <c r="BI105">
        <v>244</v>
      </c>
      <c r="BJ105">
        <v>3</v>
      </c>
      <c r="BK105" t="s">
        <v>256</v>
      </c>
      <c r="BL105" t="s">
        <v>257</v>
      </c>
      <c r="BM105">
        <v>0.80323727799360112</v>
      </c>
      <c r="BN105" t="s">
        <v>67</v>
      </c>
      <c r="BO105" t="s">
        <v>178</v>
      </c>
      <c r="BP105">
        <v>3778.5510000000004</v>
      </c>
    </row>
    <row r="106" spans="1:68" ht="16.5">
      <c r="A106" s="42" t="str">
        <f t="shared" si="53"/>
        <v>강인여객</v>
      </c>
      <c r="B106" s="43" t="str">
        <f t="shared" si="35"/>
        <v>장대만</v>
      </c>
      <c r="C106" s="44" t="str">
        <f t="shared" si="54"/>
        <v>F</v>
      </c>
      <c r="D106" s="45">
        <f t="shared" si="55"/>
        <v>0.79358875681993457</v>
      </c>
      <c r="E106" s="46">
        <f t="shared" si="56"/>
        <v>1350</v>
      </c>
      <c r="F106" s="47" t="str">
        <f t="shared" si="57"/>
        <v>223</v>
      </c>
      <c r="G106" s="48" t="str">
        <f t="shared" si="58"/>
        <v>70바5993</v>
      </c>
      <c r="H106" s="49">
        <f t="shared" si="59"/>
        <v>3</v>
      </c>
      <c r="I106" s="50">
        <f t="shared" si="60"/>
        <v>6242.3619999999992</v>
      </c>
      <c r="J106" s="51">
        <f t="shared" si="61"/>
        <v>1.4981948682829602E-2</v>
      </c>
      <c r="K106" s="51">
        <f t="shared" si="62"/>
        <v>0.3130743970086583</v>
      </c>
      <c r="L106" s="51">
        <f t="shared" si="63"/>
        <v>0.17189006340869051</v>
      </c>
      <c r="M106" s="52">
        <f t="shared" si="64"/>
        <v>19.821999999999999</v>
      </c>
      <c r="N106" s="53">
        <f t="shared" si="65"/>
        <v>1.7941926469499847</v>
      </c>
      <c r="O106" s="53">
        <f t="shared" si="66"/>
        <v>61.242843654373132</v>
      </c>
      <c r="P106" s="115">
        <f t="shared" si="67"/>
        <v>53</v>
      </c>
      <c r="Q106" s="116">
        <f t="shared" si="68"/>
        <v>112</v>
      </c>
      <c r="R106" s="116">
        <f t="shared" si="69"/>
        <v>3823</v>
      </c>
      <c r="T106">
        <v>502</v>
      </c>
      <c r="U106">
        <v>1350</v>
      </c>
      <c r="V106" t="s">
        <v>450</v>
      </c>
      <c r="W106">
        <v>6242.3620000000001</v>
      </c>
      <c r="X106">
        <v>3153.2629999999999</v>
      </c>
      <c r="Y106">
        <v>1.98</v>
      </c>
      <c r="Z106">
        <v>19.821999999999999</v>
      </c>
      <c r="AA106">
        <v>270.878848</v>
      </c>
      <c r="AB106">
        <v>4.0582929999999999</v>
      </c>
      <c r="AC106">
        <v>84.805232000000004</v>
      </c>
      <c r="AD106" s="1">
        <v>1073</v>
      </c>
      <c r="AE106">
        <v>112</v>
      </c>
      <c r="AF106">
        <v>3823</v>
      </c>
      <c r="AG106">
        <v>92</v>
      </c>
      <c r="AH106">
        <v>23.044848000000002</v>
      </c>
      <c r="AI106">
        <v>38633.9</v>
      </c>
      <c r="AJ106">
        <v>16260.2</v>
      </c>
      <c r="AK106">
        <v>53</v>
      </c>
      <c r="AL106">
        <v>25838</v>
      </c>
      <c r="AM106" t="s">
        <v>451</v>
      </c>
      <c r="AN106" t="s">
        <v>696</v>
      </c>
      <c r="AO106">
        <v>3603.5749999999998</v>
      </c>
      <c r="AR106" t="s">
        <v>117</v>
      </c>
      <c r="AS106" t="s">
        <v>120</v>
      </c>
      <c r="AT106" t="s">
        <v>256</v>
      </c>
      <c r="AU106" t="s">
        <v>450</v>
      </c>
      <c r="AV106" t="s">
        <v>48</v>
      </c>
      <c r="AW106">
        <v>3</v>
      </c>
      <c r="BB106">
        <v>0.79358875681993457</v>
      </c>
      <c r="BC106" t="s">
        <v>70</v>
      </c>
      <c r="BF106" t="s">
        <v>117</v>
      </c>
      <c r="BG106" t="s">
        <v>120</v>
      </c>
      <c r="BH106" t="s">
        <v>450</v>
      </c>
      <c r="BI106">
        <v>1350</v>
      </c>
      <c r="BJ106">
        <v>3</v>
      </c>
      <c r="BK106" t="s">
        <v>256</v>
      </c>
      <c r="BL106" t="s">
        <v>277</v>
      </c>
      <c r="BM106">
        <v>0.79358875681993457</v>
      </c>
      <c r="BN106" t="s">
        <v>70</v>
      </c>
      <c r="BO106" t="s">
        <v>183</v>
      </c>
      <c r="BP106">
        <v>6242.3619999999992</v>
      </c>
    </row>
    <row r="107" spans="1:68" ht="16.5">
      <c r="A107" s="59" t="str">
        <f t="shared" si="53"/>
        <v>강인여객</v>
      </c>
      <c r="B107" s="60" t="str">
        <f t="shared" si="35"/>
        <v>장덕근</v>
      </c>
      <c r="C107" s="61" t="str">
        <f t="shared" si="54"/>
        <v>C</v>
      </c>
      <c r="D107" s="62">
        <f t="shared" si="55"/>
        <v>0.86489366088336017</v>
      </c>
      <c r="E107" s="63">
        <f t="shared" si="56"/>
        <v>2240</v>
      </c>
      <c r="F107" s="64" t="str">
        <f t="shared" si="57"/>
        <v>103</v>
      </c>
      <c r="G107" s="65" t="str">
        <f t="shared" si="58"/>
        <v>70바5081</v>
      </c>
      <c r="H107" s="66">
        <f t="shared" si="59"/>
        <v>3</v>
      </c>
      <c r="I107" s="67">
        <f t="shared" si="60"/>
        <v>2101.7799999999997</v>
      </c>
      <c r="J107" s="68">
        <f t="shared" si="61"/>
        <v>1.6017709211545956E-2</v>
      </c>
      <c r="K107" s="68">
        <f t="shared" si="62"/>
        <v>0.3653366483776187</v>
      </c>
      <c r="L107" s="68">
        <f t="shared" si="63"/>
        <v>0.22837785115473555</v>
      </c>
      <c r="M107" s="69">
        <f t="shared" si="64"/>
        <v>16.045999999999999</v>
      </c>
      <c r="N107" s="70">
        <f t="shared" si="65"/>
        <v>5.9949185928118069</v>
      </c>
      <c r="O107" s="70">
        <f t="shared" si="66"/>
        <v>10.134267144991387</v>
      </c>
      <c r="P107" s="113">
        <f t="shared" si="67"/>
        <v>16</v>
      </c>
      <c r="Q107" s="114">
        <f t="shared" si="68"/>
        <v>126</v>
      </c>
      <c r="R107" s="114">
        <f t="shared" si="69"/>
        <v>213</v>
      </c>
      <c r="T107">
        <v>502</v>
      </c>
      <c r="U107">
        <v>2240</v>
      </c>
      <c r="V107" t="s">
        <v>697</v>
      </c>
      <c r="W107">
        <v>2101.7800000000002</v>
      </c>
      <c r="X107">
        <v>1157.2909999999999</v>
      </c>
      <c r="Y107">
        <v>1.8160000000000001</v>
      </c>
      <c r="Z107">
        <v>16.045999999999999</v>
      </c>
      <c r="AA107">
        <v>131.60608500000001</v>
      </c>
      <c r="AB107">
        <v>2.108028</v>
      </c>
      <c r="AC107">
        <v>48.080525999999999</v>
      </c>
      <c r="AD107" s="1">
        <v>480</v>
      </c>
      <c r="AE107">
        <v>126</v>
      </c>
      <c r="AF107">
        <v>213</v>
      </c>
      <c r="AG107">
        <v>90</v>
      </c>
      <c r="AH107">
        <v>15.970234</v>
      </c>
      <c r="AI107">
        <v>411.4</v>
      </c>
      <c r="AJ107">
        <v>0</v>
      </c>
      <c r="AK107">
        <v>16</v>
      </c>
      <c r="AL107">
        <v>3814</v>
      </c>
      <c r="AM107" t="s">
        <v>698</v>
      </c>
      <c r="AN107" t="s">
        <v>699</v>
      </c>
      <c r="AO107">
        <v>1887.4780000000001</v>
      </c>
      <c r="AR107" t="s">
        <v>117</v>
      </c>
      <c r="AS107" t="s">
        <v>118</v>
      </c>
      <c r="AT107" t="s">
        <v>204</v>
      </c>
      <c r="AU107" t="s">
        <v>697</v>
      </c>
      <c r="AV107" t="s">
        <v>48</v>
      </c>
      <c r="AW107">
        <v>3</v>
      </c>
      <c r="BB107">
        <v>0.86489366088336017</v>
      </c>
      <c r="BC107" t="s">
        <v>69</v>
      </c>
      <c r="BF107" t="s">
        <v>117</v>
      </c>
      <c r="BG107" t="s">
        <v>118</v>
      </c>
      <c r="BH107" t="s">
        <v>697</v>
      </c>
      <c r="BI107">
        <v>2240</v>
      </c>
      <c r="BJ107">
        <v>3</v>
      </c>
      <c r="BK107" t="s">
        <v>204</v>
      </c>
      <c r="BL107" t="s">
        <v>207</v>
      </c>
      <c r="BM107">
        <v>0.86489366088336017</v>
      </c>
      <c r="BN107" t="s">
        <v>69</v>
      </c>
      <c r="BO107" t="s">
        <v>176</v>
      </c>
      <c r="BP107">
        <v>2101.7799999999997</v>
      </c>
    </row>
    <row r="108" spans="1:68" ht="16.5">
      <c r="A108" s="42" t="str">
        <f t="shared" si="53"/>
        <v>강인여객</v>
      </c>
      <c r="B108" s="43" t="str">
        <f t="shared" si="35"/>
        <v>전종길</v>
      </c>
      <c r="C108" s="44" t="str">
        <f t="shared" si="54"/>
        <v>F</v>
      </c>
      <c r="D108" s="45">
        <f t="shared" si="55"/>
        <v>0.73409287941234014</v>
      </c>
      <c r="E108" s="46">
        <f t="shared" si="56"/>
        <v>91</v>
      </c>
      <c r="F108" s="47" t="str">
        <f t="shared" si="57"/>
        <v>223</v>
      </c>
      <c r="G108" s="48" t="str">
        <f t="shared" si="58"/>
        <v>72바1599</v>
      </c>
      <c r="H108" s="49">
        <f t="shared" si="59"/>
        <v>3</v>
      </c>
      <c r="I108" s="50">
        <f t="shared" si="60"/>
        <v>2964.98</v>
      </c>
      <c r="J108" s="51">
        <f t="shared" si="61"/>
        <v>1.799723497363559E-2</v>
      </c>
      <c r="K108" s="51">
        <f t="shared" si="62"/>
        <v>0.3741981853546017</v>
      </c>
      <c r="L108" s="51">
        <f t="shared" si="63"/>
        <v>0.17774150247219206</v>
      </c>
      <c r="M108" s="52">
        <f t="shared" si="64"/>
        <v>20.934000000000001</v>
      </c>
      <c r="N108" s="53">
        <f t="shared" si="65"/>
        <v>0.33727040317303997</v>
      </c>
      <c r="O108" s="53">
        <f t="shared" si="66"/>
        <v>47.116675323273682</v>
      </c>
      <c r="P108" s="115">
        <f t="shared" si="67"/>
        <v>48</v>
      </c>
      <c r="Q108" s="116">
        <f t="shared" si="68"/>
        <v>10</v>
      </c>
      <c r="R108" s="116">
        <f t="shared" si="69"/>
        <v>1397</v>
      </c>
      <c r="T108">
        <v>502</v>
      </c>
      <c r="U108">
        <v>91</v>
      </c>
      <c r="V108" t="s">
        <v>452</v>
      </c>
      <c r="W108">
        <v>2964.98</v>
      </c>
      <c r="X108">
        <v>1615.569</v>
      </c>
      <c r="Y108">
        <v>1.835</v>
      </c>
      <c r="Z108">
        <v>20.934000000000001</v>
      </c>
      <c r="AA108">
        <v>143.138599</v>
      </c>
      <c r="AB108">
        <v>2.5760990000000001</v>
      </c>
      <c r="AC108">
        <v>53.562204000000001</v>
      </c>
      <c r="AD108" s="1">
        <v>527</v>
      </c>
      <c r="AE108">
        <v>10</v>
      </c>
      <c r="AF108">
        <v>1397</v>
      </c>
      <c r="AG108">
        <v>90</v>
      </c>
      <c r="AH108">
        <v>20.714048999999999</v>
      </c>
      <c r="AI108">
        <v>25971.200000000001</v>
      </c>
      <c r="AJ108">
        <v>14196.5</v>
      </c>
      <c r="AK108">
        <v>48</v>
      </c>
      <c r="AL108">
        <v>38245</v>
      </c>
      <c r="AM108" t="s">
        <v>453</v>
      </c>
      <c r="AN108" t="s">
        <v>700</v>
      </c>
      <c r="AO108">
        <v>2584.7150000000001</v>
      </c>
      <c r="AR108" t="s">
        <v>117</v>
      </c>
      <c r="AS108" t="s">
        <v>120</v>
      </c>
      <c r="AT108" t="s">
        <v>262</v>
      </c>
      <c r="AU108" t="s">
        <v>452</v>
      </c>
      <c r="AV108" t="s">
        <v>48</v>
      </c>
      <c r="AW108">
        <v>3</v>
      </c>
      <c r="BB108">
        <v>0.73409287941234014</v>
      </c>
      <c r="BC108" t="s">
        <v>70</v>
      </c>
      <c r="BF108" t="s">
        <v>117</v>
      </c>
      <c r="BG108" t="s">
        <v>120</v>
      </c>
      <c r="BH108" t="s">
        <v>452</v>
      </c>
      <c r="BI108">
        <v>91</v>
      </c>
      <c r="BJ108">
        <v>3</v>
      </c>
      <c r="BK108" t="s">
        <v>262</v>
      </c>
      <c r="BL108" t="s">
        <v>253</v>
      </c>
      <c r="BM108">
        <v>0.73409287941234014</v>
      </c>
      <c r="BN108" t="s">
        <v>70</v>
      </c>
      <c r="BO108" t="s">
        <v>183</v>
      </c>
      <c r="BP108">
        <v>2964.98</v>
      </c>
    </row>
    <row r="109" spans="1:68" ht="16.5">
      <c r="A109" s="59" t="str">
        <f t="shared" si="53"/>
        <v>강인여객</v>
      </c>
      <c r="B109" s="60" t="str">
        <f t="shared" si="35"/>
        <v>전진국</v>
      </c>
      <c r="C109" s="61" t="str">
        <f t="shared" si="54"/>
        <v>C</v>
      </c>
      <c r="D109" s="62">
        <f t="shared" si="55"/>
        <v>0.89238095238095239</v>
      </c>
      <c r="E109" s="63">
        <f t="shared" si="56"/>
        <v>4408</v>
      </c>
      <c r="F109" s="64" t="str">
        <f t="shared" si="57"/>
        <v>103-1</v>
      </c>
      <c r="G109" s="65" t="str">
        <f t="shared" si="58"/>
        <v>70바5984</v>
      </c>
      <c r="H109" s="66">
        <f t="shared" si="59"/>
        <v>1</v>
      </c>
      <c r="I109" s="67">
        <f t="shared" si="60"/>
        <v>1892.069</v>
      </c>
      <c r="J109" s="68">
        <f t="shared" si="61"/>
        <v>6.6143395217376673E-3</v>
      </c>
      <c r="K109" s="68">
        <f t="shared" si="62"/>
        <v>0.35552903600919611</v>
      </c>
      <c r="L109" s="68">
        <f t="shared" si="63"/>
        <v>5.6023326844845511E-2</v>
      </c>
      <c r="M109" s="69">
        <f t="shared" si="64"/>
        <v>17.596</v>
      </c>
      <c r="N109" s="70">
        <f t="shared" si="65"/>
        <v>0.10570439027329342</v>
      </c>
      <c r="O109" s="70">
        <f t="shared" si="66"/>
        <v>9.9362126856895809</v>
      </c>
      <c r="P109" s="113">
        <f t="shared" si="67"/>
        <v>1</v>
      </c>
      <c r="Q109" s="114">
        <f t="shared" si="68"/>
        <v>2</v>
      </c>
      <c r="R109" s="114">
        <f t="shared" si="69"/>
        <v>188</v>
      </c>
      <c r="T109">
        <v>502</v>
      </c>
      <c r="U109">
        <v>4408</v>
      </c>
      <c r="V109" t="s">
        <v>454</v>
      </c>
      <c r="W109">
        <v>1892.069</v>
      </c>
      <c r="X109">
        <v>1009.546</v>
      </c>
      <c r="Y109">
        <v>1.8740000000000001</v>
      </c>
      <c r="Z109">
        <v>17.596</v>
      </c>
      <c r="AA109">
        <v>108.09469300000001</v>
      </c>
      <c r="AB109">
        <v>0.71497500000000003</v>
      </c>
      <c r="AC109">
        <v>38.430802</v>
      </c>
      <c r="AD109" s="1">
        <v>106</v>
      </c>
      <c r="AE109">
        <v>2</v>
      </c>
      <c r="AF109">
        <v>188</v>
      </c>
      <c r="AG109">
        <v>90</v>
      </c>
      <c r="AH109">
        <v>17.503810000000001</v>
      </c>
      <c r="AI109">
        <v>2002.3</v>
      </c>
      <c r="AJ109">
        <v>94.6</v>
      </c>
      <c r="AK109">
        <v>1</v>
      </c>
      <c r="AL109">
        <v>50</v>
      </c>
      <c r="AM109" t="s">
        <v>455</v>
      </c>
      <c r="AN109" t="s">
        <v>701</v>
      </c>
      <c r="AO109">
        <v>1892.069</v>
      </c>
      <c r="AR109" t="s">
        <v>117</v>
      </c>
      <c r="AS109" t="s">
        <v>119</v>
      </c>
      <c r="AT109" t="s">
        <v>237</v>
      </c>
      <c r="AU109" t="s">
        <v>454</v>
      </c>
      <c r="AV109" t="s">
        <v>48</v>
      </c>
      <c r="AW109">
        <v>1</v>
      </c>
      <c r="BB109">
        <v>0.89238095238095239</v>
      </c>
      <c r="BC109" t="s">
        <v>69</v>
      </c>
      <c r="BF109" t="s">
        <v>117</v>
      </c>
      <c r="BG109" t="s">
        <v>119</v>
      </c>
      <c r="BH109" t="s">
        <v>454</v>
      </c>
      <c r="BI109">
        <v>4408</v>
      </c>
      <c r="BJ109">
        <v>1</v>
      </c>
      <c r="BK109" t="s">
        <v>237</v>
      </c>
      <c r="BL109" t="s">
        <v>173</v>
      </c>
      <c r="BM109">
        <v>0.89238095238095239</v>
      </c>
      <c r="BN109" t="s">
        <v>69</v>
      </c>
      <c r="BO109" t="s">
        <v>176</v>
      </c>
      <c r="BP109">
        <v>1892.069</v>
      </c>
    </row>
    <row r="110" spans="1:68" ht="16.5">
      <c r="A110" s="42" t="str">
        <f t="shared" ref="A110:A131" si="70">BF110</f>
        <v>강인여객</v>
      </c>
      <c r="B110" s="43" t="str">
        <f t="shared" si="35"/>
        <v>정강조</v>
      </c>
      <c r="C110" s="44" t="str">
        <f t="shared" ref="C110:C131" si="71">BN110</f>
        <v>C</v>
      </c>
      <c r="D110" s="45">
        <f t="shared" ref="D110:D131" si="72">BM110</f>
        <v>0.86095059938673779</v>
      </c>
      <c r="E110" s="46">
        <f t="shared" ref="E110:E131" si="73">U110</f>
        <v>7017</v>
      </c>
      <c r="F110" s="47" t="str">
        <f t="shared" ref="F110:F131" si="74">BG110</f>
        <v>103-1</v>
      </c>
      <c r="G110" s="48" t="str">
        <f t="shared" ref="G110:G131" si="75">BK110</f>
        <v>70바6097</v>
      </c>
      <c r="H110" s="49">
        <f t="shared" ref="H110:H131" si="76">BJ110</f>
        <v>9</v>
      </c>
      <c r="I110" s="50">
        <f t="shared" ref="I110:I131" si="77">BP110</f>
        <v>2017.5820000000003</v>
      </c>
      <c r="J110" s="51">
        <f t="shared" ref="J110:J131" si="78">AB110/AA110</f>
        <v>3.049363536260577E-2</v>
      </c>
      <c r="K110" s="51">
        <f t="shared" ref="K110:K131" si="79">AC110/AA110</f>
        <v>0.36190768703463927</v>
      </c>
      <c r="L110" s="51">
        <f t="shared" ref="L110:L131" si="80">AD110/I110</f>
        <v>0.17595319545872234</v>
      </c>
      <c r="M110" s="52">
        <f t="shared" ref="M110:M131" si="81">Z110</f>
        <v>17.329999999999998</v>
      </c>
      <c r="N110" s="53">
        <f t="shared" ref="N110:N131" si="82">AE110*100/W110</f>
        <v>0</v>
      </c>
      <c r="O110" s="53">
        <f t="shared" ref="O110:O131" si="83">AF110*100/W110</f>
        <v>11.498913055330588</v>
      </c>
      <c r="P110" s="115">
        <f t="shared" ref="P110:P131" si="84">AK110</f>
        <v>9</v>
      </c>
      <c r="Q110" s="116">
        <f t="shared" ref="Q110:Q131" si="85">AE110</f>
        <v>0</v>
      </c>
      <c r="R110" s="116">
        <f t="shared" ref="R110:R131" si="86">AF110</f>
        <v>232</v>
      </c>
      <c r="T110">
        <v>502</v>
      </c>
      <c r="U110">
        <v>7017</v>
      </c>
      <c r="V110" t="s">
        <v>456</v>
      </c>
      <c r="W110">
        <v>2017.5820000000001</v>
      </c>
      <c r="X110">
        <v>1123.1949999999999</v>
      </c>
      <c r="Y110">
        <v>1.796</v>
      </c>
      <c r="Z110">
        <v>17.329999999999998</v>
      </c>
      <c r="AA110">
        <v>123.449138</v>
      </c>
      <c r="AB110">
        <v>3.7644129999999998</v>
      </c>
      <c r="AC110">
        <v>44.677191999999998</v>
      </c>
      <c r="AD110" s="1">
        <v>355</v>
      </c>
      <c r="AE110">
        <v>0</v>
      </c>
      <c r="AF110">
        <v>232</v>
      </c>
      <c r="AG110">
        <v>90</v>
      </c>
      <c r="AH110">
        <v>16.343426999999998</v>
      </c>
      <c r="AI110">
        <v>3057.9</v>
      </c>
      <c r="AJ110">
        <v>451.6</v>
      </c>
      <c r="AK110">
        <v>9</v>
      </c>
      <c r="AL110">
        <v>1848</v>
      </c>
      <c r="AM110" t="s">
        <v>457</v>
      </c>
      <c r="AN110" t="s">
        <v>702</v>
      </c>
      <c r="AO110">
        <v>440.49400000000003</v>
      </c>
      <c r="AR110" t="s">
        <v>117</v>
      </c>
      <c r="AS110" t="s">
        <v>119</v>
      </c>
      <c r="AT110" t="s">
        <v>249</v>
      </c>
      <c r="AU110" t="s">
        <v>456</v>
      </c>
      <c r="AV110" t="s">
        <v>48</v>
      </c>
      <c r="AW110">
        <v>9</v>
      </c>
      <c r="BB110">
        <v>0.86095059938673779</v>
      </c>
      <c r="BC110" t="s">
        <v>69</v>
      </c>
      <c r="BF110" t="s">
        <v>117</v>
      </c>
      <c r="BG110" t="s">
        <v>119</v>
      </c>
      <c r="BH110" t="s">
        <v>456</v>
      </c>
      <c r="BI110">
        <v>7017</v>
      </c>
      <c r="BJ110">
        <v>9</v>
      </c>
      <c r="BK110" t="s">
        <v>249</v>
      </c>
      <c r="BL110" t="s">
        <v>247</v>
      </c>
      <c r="BM110">
        <v>0.86095059938673779</v>
      </c>
      <c r="BN110" t="s">
        <v>69</v>
      </c>
      <c r="BO110" t="s">
        <v>176</v>
      </c>
      <c r="BP110">
        <v>2017.5820000000003</v>
      </c>
    </row>
    <row r="111" spans="1:68" ht="16.5">
      <c r="A111" s="59" t="str">
        <f t="shared" si="70"/>
        <v>강인여객</v>
      </c>
      <c r="B111" s="60" t="str">
        <f t="shared" si="35"/>
        <v>조경주</v>
      </c>
      <c r="C111" s="61" t="str">
        <f t="shared" si="71"/>
        <v>D</v>
      </c>
      <c r="D111" s="62">
        <f t="shared" si="72"/>
        <v>0.80369286584563515</v>
      </c>
      <c r="E111" s="63">
        <f t="shared" si="73"/>
        <v>6487</v>
      </c>
      <c r="F111" s="64" t="str">
        <f t="shared" si="74"/>
        <v>103</v>
      </c>
      <c r="G111" s="65" t="str">
        <f t="shared" si="75"/>
        <v>70바5065</v>
      </c>
      <c r="H111" s="66">
        <f t="shared" si="76"/>
        <v>4</v>
      </c>
      <c r="I111" s="67">
        <f t="shared" si="77"/>
        <v>1484.4739999999999</v>
      </c>
      <c r="J111" s="68">
        <f t="shared" si="78"/>
        <v>4.379648412939996E-2</v>
      </c>
      <c r="K111" s="68">
        <f t="shared" si="79"/>
        <v>0.34549603434006237</v>
      </c>
      <c r="L111" s="68">
        <f t="shared" si="80"/>
        <v>0.20209178469949626</v>
      </c>
      <c r="M111" s="69">
        <f t="shared" si="81"/>
        <v>19.571999999999999</v>
      </c>
      <c r="N111" s="70">
        <f t="shared" si="82"/>
        <v>0.80836713879798505</v>
      </c>
      <c r="O111" s="70">
        <f t="shared" si="83"/>
        <v>34.759786968313357</v>
      </c>
      <c r="P111" s="113">
        <f t="shared" si="84"/>
        <v>11</v>
      </c>
      <c r="Q111" s="114">
        <f t="shared" si="85"/>
        <v>12</v>
      </c>
      <c r="R111" s="114">
        <f t="shared" si="86"/>
        <v>516</v>
      </c>
      <c r="T111">
        <v>502</v>
      </c>
      <c r="U111">
        <v>6487</v>
      </c>
      <c r="V111" t="s">
        <v>458</v>
      </c>
      <c r="W111">
        <v>1484.4739999999999</v>
      </c>
      <c r="X111">
        <v>879.97</v>
      </c>
      <c r="Y111">
        <v>1.6870000000000001</v>
      </c>
      <c r="Z111">
        <v>19.571999999999999</v>
      </c>
      <c r="AA111">
        <v>90.386090999999993</v>
      </c>
      <c r="AB111">
        <v>3.958593</v>
      </c>
      <c r="AC111">
        <v>31.228035999999999</v>
      </c>
      <c r="AD111" s="1">
        <v>300</v>
      </c>
      <c r="AE111">
        <v>12</v>
      </c>
      <c r="AF111">
        <v>516</v>
      </c>
      <c r="AG111">
        <v>86</v>
      </c>
      <c r="AH111">
        <v>16.423698999999999</v>
      </c>
      <c r="AI111">
        <v>1289.9000000000001</v>
      </c>
      <c r="AJ111">
        <v>23.1</v>
      </c>
      <c r="AK111">
        <v>11</v>
      </c>
      <c r="AL111">
        <v>6670</v>
      </c>
      <c r="AM111" t="s">
        <v>459</v>
      </c>
      <c r="AN111" t="s">
        <v>703</v>
      </c>
      <c r="AO111">
        <v>1229.5930000000001</v>
      </c>
      <c r="AR111" t="s">
        <v>117</v>
      </c>
      <c r="AS111" t="s">
        <v>118</v>
      </c>
      <c r="AT111" t="s">
        <v>201</v>
      </c>
      <c r="AU111" t="s">
        <v>458</v>
      </c>
      <c r="AV111" t="s">
        <v>48</v>
      </c>
      <c r="AW111">
        <v>4</v>
      </c>
      <c r="BB111">
        <v>0.80369286584563515</v>
      </c>
      <c r="BC111" t="s">
        <v>67</v>
      </c>
      <c r="BF111" t="s">
        <v>117</v>
      </c>
      <c r="BG111" t="s">
        <v>118</v>
      </c>
      <c r="BH111" t="s">
        <v>458</v>
      </c>
      <c r="BI111">
        <v>6487</v>
      </c>
      <c r="BJ111">
        <v>4</v>
      </c>
      <c r="BK111" t="s">
        <v>201</v>
      </c>
      <c r="BL111" t="s">
        <v>224</v>
      </c>
      <c r="BM111">
        <v>0.80369286584563515</v>
      </c>
      <c r="BN111" t="s">
        <v>67</v>
      </c>
      <c r="BO111" t="s">
        <v>178</v>
      </c>
      <c r="BP111">
        <v>1484.4739999999999</v>
      </c>
    </row>
    <row r="112" spans="1:68" ht="16.5">
      <c r="A112" s="42" t="str">
        <f t="shared" si="70"/>
        <v>강인여객</v>
      </c>
      <c r="B112" s="43" t="str">
        <f t="shared" si="35"/>
        <v>조광래</v>
      </c>
      <c r="C112" s="44" t="str">
        <f t="shared" si="71"/>
        <v>C</v>
      </c>
      <c r="D112" s="45">
        <f t="shared" si="72"/>
        <v>0.88023337305816329</v>
      </c>
      <c r="E112" s="46">
        <f t="shared" si="73"/>
        <v>5939</v>
      </c>
      <c r="F112" s="47" t="str">
        <f t="shared" si="74"/>
        <v>103</v>
      </c>
      <c r="G112" s="48" t="str">
        <f t="shared" si="75"/>
        <v>70바5084</v>
      </c>
      <c r="H112" s="49">
        <f t="shared" si="76"/>
        <v>3</v>
      </c>
      <c r="I112" s="50">
        <f t="shared" si="77"/>
        <v>1809.1120000000001</v>
      </c>
      <c r="J112" s="51">
        <f t="shared" si="78"/>
        <v>1.589184680911758E-2</v>
      </c>
      <c r="K112" s="51">
        <f t="shared" si="79"/>
        <v>0.36634196983100242</v>
      </c>
      <c r="L112" s="51">
        <f t="shared" si="80"/>
        <v>0.20396747133400253</v>
      </c>
      <c r="M112" s="52">
        <f t="shared" si="81"/>
        <v>19.145</v>
      </c>
      <c r="N112" s="53">
        <f t="shared" si="82"/>
        <v>0.11055147497777915</v>
      </c>
      <c r="O112" s="53">
        <f t="shared" si="83"/>
        <v>12.658143884955713</v>
      </c>
      <c r="P112" s="115">
        <f t="shared" si="84"/>
        <v>63</v>
      </c>
      <c r="Q112" s="116">
        <f t="shared" si="85"/>
        <v>2</v>
      </c>
      <c r="R112" s="116">
        <f t="shared" si="86"/>
        <v>229</v>
      </c>
      <c r="T112">
        <v>502</v>
      </c>
      <c r="U112">
        <v>5939</v>
      </c>
      <c r="V112" t="s">
        <v>460</v>
      </c>
      <c r="W112">
        <v>1809.1120000000001</v>
      </c>
      <c r="X112">
        <v>1027.8219999999999</v>
      </c>
      <c r="Y112">
        <v>1.76</v>
      </c>
      <c r="Z112">
        <v>19.145</v>
      </c>
      <c r="AA112">
        <v>108.19497699999999</v>
      </c>
      <c r="AB112">
        <v>1.7194179999999999</v>
      </c>
      <c r="AC112">
        <v>39.636361000000001</v>
      </c>
      <c r="AD112" s="1">
        <v>369</v>
      </c>
      <c r="AE112">
        <v>2</v>
      </c>
      <c r="AF112">
        <v>229</v>
      </c>
      <c r="AG112">
        <v>86</v>
      </c>
      <c r="AH112">
        <v>16.720849999999999</v>
      </c>
      <c r="AI112">
        <v>1671.3</v>
      </c>
      <c r="AJ112">
        <v>43</v>
      </c>
      <c r="AK112">
        <v>63</v>
      </c>
      <c r="AL112">
        <v>2693</v>
      </c>
      <c r="AM112" t="s">
        <v>461</v>
      </c>
      <c r="AN112" t="s">
        <v>704</v>
      </c>
      <c r="AO112">
        <v>1572.249</v>
      </c>
      <c r="AR112" t="s">
        <v>117</v>
      </c>
      <c r="AS112" t="s">
        <v>118</v>
      </c>
      <c r="AT112" t="s">
        <v>205</v>
      </c>
      <c r="AU112" t="s">
        <v>460</v>
      </c>
      <c r="AV112" t="s">
        <v>48</v>
      </c>
      <c r="AW112">
        <v>3</v>
      </c>
      <c r="BB112">
        <v>0.88023337305816329</v>
      </c>
      <c r="BC112" t="s">
        <v>69</v>
      </c>
      <c r="BF112" t="s">
        <v>117</v>
      </c>
      <c r="BG112" t="s">
        <v>118</v>
      </c>
      <c r="BH112" t="s">
        <v>460</v>
      </c>
      <c r="BI112">
        <v>5939</v>
      </c>
      <c r="BJ112">
        <v>3</v>
      </c>
      <c r="BK112" t="s">
        <v>205</v>
      </c>
      <c r="BL112" t="s">
        <v>222</v>
      </c>
      <c r="BM112">
        <v>0.88023337305816329</v>
      </c>
      <c r="BN112" t="s">
        <v>69</v>
      </c>
      <c r="BO112" t="s">
        <v>176</v>
      </c>
      <c r="BP112">
        <v>1809.1120000000001</v>
      </c>
    </row>
    <row r="113" spans="1:68" ht="16.5">
      <c r="A113" s="59" t="str">
        <f t="shared" si="70"/>
        <v>강인여객</v>
      </c>
      <c r="B113" s="60" t="str">
        <f t="shared" si="35"/>
        <v>조남정</v>
      </c>
      <c r="C113" s="61" t="str">
        <f t="shared" si="71"/>
        <v>B</v>
      </c>
      <c r="D113" s="62">
        <f t="shared" si="72"/>
        <v>0.91275229875315933</v>
      </c>
      <c r="E113" s="63">
        <f t="shared" si="73"/>
        <v>8819</v>
      </c>
      <c r="F113" s="64" t="str">
        <f t="shared" si="74"/>
        <v>103-1</v>
      </c>
      <c r="G113" s="65" t="str">
        <f t="shared" si="75"/>
        <v>70바5989</v>
      </c>
      <c r="H113" s="66">
        <f t="shared" si="76"/>
        <v>3</v>
      </c>
      <c r="I113" s="67">
        <f t="shared" si="77"/>
        <v>1987.095</v>
      </c>
      <c r="J113" s="68">
        <f t="shared" si="78"/>
        <v>2.4909935106323298E-2</v>
      </c>
      <c r="K113" s="68">
        <f t="shared" si="79"/>
        <v>0.32939369427961268</v>
      </c>
      <c r="L113" s="68">
        <f t="shared" si="80"/>
        <v>0.20582810585301659</v>
      </c>
      <c r="M113" s="69">
        <f t="shared" si="81"/>
        <v>16.748999999999999</v>
      </c>
      <c r="N113" s="70">
        <f t="shared" si="82"/>
        <v>0.15097416077238379</v>
      </c>
      <c r="O113" s="70">
        <f t="shared" si="83"/>
        <v>9.3603979678877955</v>
      </c>
      <c r="P113" s="113">
        <f t="shared" si="84"/>
        <v>6</v>
      </c>
      <c r="Q113" s="114">
        <f t="shared" si="85"/>
        <v>3</v>
      </c>
      <c r="R113" s="114">
        <f t="shared" si="86"/>
        <v>186</v>
      </c>
      <c r="T113">
        <v>502</v>
      </c>
      <c r="U113">
        <v>8819</v>
      </c>
      <c r="V113" t="s">
        <v>462</v>
      </c>
      <c r="W113">
        <v>1987.095</v>
      </c>
      <c r="X113">
        <v>1032.7840000000001</v>
      </c>
      <c r="Y113">
        <v>1.9239999999999999</v>
      </c>
      <c r="Z113">
        <v>16.748999999999999</v>
      </c>
      <c r="AA113">
        <v>112.53746700000001</v>
      </c>
      <c r="AB113">
        <v>2.8033009999999998</v>
      </c>
      <c r="AC113">
        <v>37.069132000000003</v>
      </c>
      <c r="AD113" s="1">
        <v>409</v>
      </c>
      <c r="AE113">
        <v>3</v>
      </c>
      <c r="AF113">
        <v>186</v>
      </c>
      <c r="AG113">
        <v>89</v>
      </c>
      <c r="AH113">
        <v>17.657185999999999</v>
      </c>
      <c r="AI113">
        <v>2738.4</v>
      </c>
      <c r="AJ113">
        <v>141.19999999999999</v>
      </c>
      <c r="AK113">
        <v>6</v>
      </c>
      <c r="AL113">
        <v>3464</v>
      </c>
      <c r="AM113" t="s">
        <v>463</v>
      </c>
      <c r="AN113" t="s">
        <v>705</v>
      </c>
      <c r="AO113">
        <v>1780.317</v>
      </c>
      <c r="AR113" t="s">
        <v>117</v>
      </c>
      <c r="AS113" t="s">
        <v>119</v>
      </c>
      <c r="AT113" t="s">
        <v>238</v>
      </c>
      <c r="AU113" t="s">
        <v>462</v>
      </c>
      <c r="AV113" t="s">
        <v>48</v>
      </c>
      <c r="AW113">
        <v>3</v>
      </c>
      <c r="BB113">
        <v>0.91275229875315933</v>
      </c>
      <c r="BC113" t="s">
        <v>68</v>
      </c>
      <c r="BF113" t="s">
        <v>117</v>
      </c>
      <c r="BG113" t="s">
        <v>119</v>
      </c>
      <c r="BH113" t="s">
        <v>462</v>
      </c>
      <c r="BI113">
        <v>8819</v>
      </c>
      <c r="BJ113">
        <v>3</v>
      </c>
      <c r="BK113" t="s">
        <v>238</v>
      </c>
      <c r="BL113" t="s">
        <v>245</v>
      </c>
      <c r="BM113">
        <v>0.91275229875315933</v>
      </c>
      <c r="BN113" t="s">
        <v>68</v>
      </c>
      <c r="BO113" t="s">
        <v>174</v>
      </c>
      <c r="BP113">
        <v>1987.095</v>
      </c>
    </row>
    <row r="114" spans="1:68" ht="16.5">
      <c r="A114" s="42" t="str">
        <f t="shared" si="70"/>
        <v>강인여객</v>
      </c>
      <c r="B114" s="43" t="str">
        <f t="shared" si="35"/>
        <v>조수헌</v>
      </c>
      <c r="C114" s="44" t="str">
        <f t="shared" si="71"/>
        <v>C</v>
      </c>
      <c r="D114" s="45">
        <f t="shared" si="72"/>
        <v>0.85132245586451682</v>
      </c>
      <c r="E114" s="46">
        <f t="shared" si="73"/>
        <v>803</v>
      </c>
      <c r="F114" s="47" t="str">
        <f t="shared" si="74"/>
        <v>급행91</v>
      </c>
      <c r="G114" s="48" t="str">
        <f t="shared" si="75"/>
        <v>70바6017</v>
      </c>
      <c r="H114" s="49">
        <f t="shared" si="76"/>
        <v>2</v>
      </c>
      <c r="I114" s="50">
        <f t="shared" si="77"/>
        <v>3397.2000000000003</v>
      </c>
      <c r="J114" s="51">
        <f t="shared" si="78"/>
        <v>3.5438461304238965E-2</v>
      </c>
      <c r="K114" s="51">
        <f t="shared" si="79"/>
        <v>0.30225283829964839</v>
      </c>
      <c r="L114" s="51">
        <f t="shared" si="80"/>
        <v>0.26933945602260684</v>
      </c>
      <c r="M114" s="52">
        <f t="shared" si="81"/>
        <v>20.817</v>
      </c>
      <c r="N114" s="53">
        <f t="shared" si="82"/>
        <v>0.32379606734958205</v>
      </c>
      <c r="O114" s="53">
        <f t="shared" si="83"/>
        <v>10.655834216413517</v>
      </c>
      <c r="P114" s="115">
        <f t="shared" si="84"/>
        <v>4</v>
      </c>
      <c r="Q114" s="116">
        <f t="shared" si="85"/>
        <v>11</v>
      </c>
      <c r="R114" s="116">
        <f t="shared" si="86"/>
        <v>362</v>
      </c>
      <c r="T114">
        <v>502</v>
      </c>
      <c r="U114">
        <v>803</v>
      </c>
      <c r="V114" t="s">
        <v>464</v>
      </c>
      <c r="W114">
        <v>3397.2</v>
      </c>
      <c r="X114">
        <v>1553.4190000000001</v>
      </c>
      <c r="Y114">
        <v>2.1869999999999998</v>
      </c>
      <c r="Z114">
        <v>20.817</v>
      </c>
      <c r="AA114">
        <v>122.23744600000001</v>
      </c>
      <c r="AB114">
        <v>4.3319070000000002</v>
      </c>
      <c r="AC114">
        <v>36.946615000000001</v>
      </c>
      <c r="AD114" s="1">
        <v>915</v>
      </c>
      <c r="AE114">
        <v>11</v>
      </c>
      <c r="AF114">
        <v>362</v>
      </c>
      <c r="AG114">
        <v>95</v>
      </c>
      <c r="AH114">
        <v>27.791810999999999</v>
      </c>
      <c r="AI114">
        <v>12353.4</v>
      </c>
      <c r="AJ114">
        <v>3079.7</v>
      </c>
      <c r="AK114">
        <v>4</v>
      </c>
      <c r="AL114">
        <v>1116</v>
      </c>
      <c r="AM114" t="s">
        <v>465</v>
      </c>
      <c r="AN114" t="s">
        <v>706</v>
      </c>
      <c r="AO114">
        <v>3173.9580000000001</v>
      </c>
      <c r="AR114" t="s">
        <v>117</v>
      </c>
      <c r="AS114" t="s">
        <v>121</v>
      </c>
      <c r="AT114" t="s">
        <v>268</v>
      </c>
      <c r="AU114" t="s">
        <v>464</v>
      </c>
      <c r="AV114" t="s">
        <v>48</v>
      </c>
      <c r="AW114">
        <v>2</v>
      </c>
      <c r="BB114">
        <v>0.85132245586451682</v>
      </c>
      <c r="BC114" t="s">
        <v>69</v>
      </c>
      <c r="BF114" t="s">
        <v>117</v>
      </c>
      <c r="BG114" t="s">
        <v>121</v>
      </c>
      <c r="BH114" t="s">
        <v>464</v>
      </c>
      <c r="BI114">
        <v>803</v>
      </c>
      <c r="BJ114">
        <v>2</v>
      </c>
      <c r="BK114" t="s">
        <v>268</v>
      </c>
      <c r="BL114" t="s">
        <v>575</v>
      </c>
      <c r="BM114">
        <v>0.85132245586451682</v>
      </c>
      <c r="BN114" t="s">
        <v>69</v>
      </c>
      <c r="BO114" t="s">
        <v>176</v>
      </c>
      <c r="BP114">
        <v>3397.2000000000003</v>
      </c>
    </row>
    <row r="115" spans="1:68" ht="16.5">
      <c r="A115" s="59" t="str">
        <f t="shared" si="70"/>
        <v>강인여객</v>
      </c>
      <c r="B115" s="60" t="str">
        <f t="shared" si="35"/>
        <v>조원노</v>
      </c>
      <c r="C115" s="61" t="str">
        <f t="shared" si="71"/>
        <v>S</v>
      </c>
      <c r="D115" s="62">
        <f t="shared" si="72"/>
        <v>1.0496853489040399</v>
      </c>
      <c r="E115" s="63">
        <f t="shared" si="73"/>
        <v>9119</v>
      </c>
      <c r="F115" s="64" t="str">
        <f t="shared" si="74"/>
        <v>223</v>
      </c>
      <c r="G115" s="65" t="str">
        <f t="shared" si="75"/>
        <v>72바1600</v>
      </c>
      <c r="H115" s="66">
        <f t="shared" si="76"/>
        <v>2</v>
      </c>
      <c r="I115" s="67">
        <f t="shared" si="77"/>
        <v>3166.63</v>
      </c>
      <c r="J115" s="68">
        <f t="shared" si="78"/>
        <v>1.2709956192360651E-4</v>
      </c>
      <c r="K115" s="68">
        <f t="shared" si="79"/>
        <v>0.23010484460633271</v>
      </c>
      <c r="L115" s="68">
        <f t="shared" si="80"/>
        <v>2.5895036679372076E-2</v>
      </c>
      <c r="M115" s="69">
        <f t="shared" si="81"/>
        <v>11.763</v>
      </c>
      <c r="N115" s="70">
        <f t="shared" si="82"/>
        <v>0.15789656511812242</v>
      </c>
      <c r="O115" s="70">
        <f t="shared" si="83"/>
        <v>2.1789725986300894</v>
      </c>
      <c r="P115" s="113">
        <f t="shared" si="84"/>
        <v>0</v>
      </c>
      <c r="Q115" s="114">
        <f t="shared" si="85"/>
        <v>5</v>
      </c>
      <c r="R115" s="114">
        <f t="shared" si="86"/>
        <v>69</v>
      </c>
      <c r="T115">
        <v>502</v>
      </c>
      <c r="U115">
        <v>9119</v>
      </c>
      <c r="V115" t="s">
        <v>466</v>
      </c>
      <c r="W115">
        <v>3166.63</v>
      </c>
      <c r="X115">
        <v>1207.9680000000001</v>
      </c>
      <c r="Y115">
        <v>2.621</v>
      </c>
      <c r="Z115">
        <v>11.763</v>
      </c>
      <c r="AA115">
        <v>128.86747800000001</v>
      </c>
      <c r="AB115">
        <v>1.6379000000000001E-2</v>
      </c>
      <c r="AC115">
        <v>29.653030999999999</v>
      </c>
      <c r="AD115" s="1">
        <v>82</v>
      </c>
      <c r="AE115">
        <v>5</v>
      </c>
      <c r="AF115">
        <v>69</v>
      </c>
      <c r="AG115">
        <v>90</v>
      </c>
      <c r="AH115">
        <v>24.572762999999998</v>
      </c>
      <c r="AI115">
        <v>12683.3</v>
      </c>
      <c r="AJ115">
        <v>1392.9</v>
      </c>
      <c r="AK115">
        <v>0</v>
      </c>
      <c r="AL115">
        <v>0</v>
      </c>
      <c r="AM115" t="s">
        <v>467</v>
      </c>
      <c r="AN115" t="s">
        <v>707</v>
      </c>
      <c r="AO115">
        <v>2760.5509999999999</v>
      </c>
      <c r="AR115" t="s">
        <v>117</v>
      </c>
      <c r="AS115" t="s">
        <v>120</v>
      </c>
      <c r="AT115" t="s">
        <v>264</v>
      </c>
      <c r="AU115" t="s">
        <v>466</v>
      </c>
      <c r="AV115" t="s">
        <v>48</v>
      </c>
      <c r="AW115">
        <v>2</v>
      </c>
      <c r="BB115">
        <v>1.0496853489040399</v>
      </c>
      <c r="BC115" t="s">
        <v>71</v>
      </c>
      <c r="BF115" t="s">
        <v>117</v>
      </c>
      <c r="BG115" t="s">
        <v>120</v>
      </c>
      <c r="BH115" t="s">
        <v>466</v>
      </c>
      <c r="BI115">
        <v>9119</v>
      </c>
      <c r="BJ115">
        <v>2</v>
      </c>
      <c r="BK115" t="s">
        <v>264</v>
      </c>
      <c r="BL115" t="s">
        <v>275</v>
      </c>
      <c r="BM115">
        <v>1.0496853489040399</v>
      </c>
      <c r="BN115" t="s">
        <v>71</v>
      </c>
      <c r="BO115" t="s">
        <v>175</v>
      </c>
      <c r="BP115">
        <v>3166.63</v>
      </c>
    </row>
    <row r="116" spans="1:68" ht="16.5">
      <c r="A116" s="42" t="str">
        <f t="shared" si="70"/>
        <v>강인여객</v>
      </c>
      <c r="B116" s="43" t="str">
        <f t="shared" si="35"/>
        <v>조창현</v>
      </c>
      <c r="C116" s="44" t="str">
        <f t="shared" si="71"/>
        <v>F</v>
      </c>
      <c r="D116" s="45">
        <f t="shared" si="72"/>
        <v>0.76234621085548171</v>
      </c>
      <c r="E116" s="46">
        <f t="shared" si="73"/>
        <v>3041</v>
      </c>
      <c r="F116" s="47" t="str">
        <f t="shared" si="74"/>
        <v>103-1</v>
      </c>
      <c r="G116" s="48" t="str">
        <f t="shared" si="75"/>
        <v>70바6096</v>
      </c>
      <c r="H116" s="49">
        <f t="shared" si="76"/>
        <v>4</v>
      </c>
      <c r="I116" s="50">
        <f t="shared" si="77"/>
        <v>1742.402</v>
      </c>
      <c r="J116" s="51">
        <f t="shared" si="78"/>
        <v>4.1755543170146618E-2</v>
      </c>
      <c r="K116" s="51">
        <f t="shared" si="79"/>
        <v>0.34873986981511923</v>
      </c>
      <c r="L116" s="51">
        <f t="shared" si="80"/>
        <v>0.13257560539990196</v>
      </c>
      <c r="M116" s="52">
        <f t="shared" si="81"/>
        <v>21.119</v>
      </c>
      <c r="N116" s="53">
        <f t="shared" si="82"/>
        <v>0</v>
      </c>
      <c r="O116" s="53">
        <f t="shared" si="83"/>
        <v>55.555491786625588</v>
      </c>
      <c r="P116" s="115">
        <f t="shared" si="84"/>
        <v>9</v>
      </c>
      <c r="Q116" s="116">
        <f t="shared" si="85"/>
        <v>0</v>
      </c>
      <c r="R116" s="116">
        <f t="shared" si="86"/>
        <v>968</v>
      </c>
      <c r="T116">
        <v>502</v>
      </c>
      <c r="U116">
        <v>3041</v>
      </c>
      <c r="V116" t="s">
        <v>468</v>
      </c>
      <c r="W116">
        <v>1742.402</v>
      </c>
      <c r="X116">
        <v>1047.6949999999999</v>
      </c>
      <c r="Y116">
        <v>1.663</v>
      </c>
      <c r="Z116">
        <v>21.119</v>
      </c>
      <c r="AA116">
        <v>95.881641000000002</v>
      </c>
      <c r="AB116">
        <v>4.00359</v>
      </c>
      <c r="AC116">
        <v>33.437750999999999</v>
      </c>
      <c r="AD116" s="1">
        <v>231</v>
      </c>
      <c r="AE116">
        <v>0</v>
      </c>
      <c r="AF116">
        <v>968</v>
      </c>
      <c r="AG116">
        <v>84</v>
      </c>
      <c r="AH116">
        <v>18.172425</v>
      </c>
      <c r="AI116">
        <v>3365.4</v>
      </c>
      <c r="AJ116">
        <v>81.900000000000006</v>
      </c>
      <c r="AK116">
        <v>9</v>
      </c>
      <c r="AL116">
        <v>5308</v>
      </c>
      <c r="AM116" t="s">
        <v>469</v>
      </c>
      <c r="AN116" t="s">
        <v>708</v>
      </c>
      <c r="AO116">
        <v>1448.4860000000001</v>
      </c>
      <c r="AR116" t="s">
        <v>117</v>
      </c>
      <c r="AS116" t="s">
        <v>119</v>
      </c>
      <c r="AT116" t="s">
        <v>247</v>
      </c>
      <c r="AU116" t="s">
        <v>468</v>
      </c>
      <c r="AV116" t="s">
        <v>48</v>
      </c>
      <c r="AW116">
        <v>4</v>
      </c>
      <c r="BB116">
        <v>0.76234621085548171</v>
      </c>
      <c r="BC116" t="s">
        <v>70</v>
      </c>
      <c r="BF116" t="s">
        <v>117</v>
      </c>
      <c r="BG116" t="s">
        <v>119</v>
      </c>
      <c r="BH116" t="s">
        <v>468</v>
      </c>
      <c r="BI116">
        <v>3041</v>
      </c>
      <c r="BJ116">
        <v>4</v>
      </c>
      <c r="BK116" t="s">
        <v>247</v>
      </c>
      <c r="BL116" t="s">
        <v>231</v>
      </c>
      <c r="BM116">
        <v>0.76234621085548171</v>
      </c>
      <c r="BN116" t="s">
        <v>70</v>
      </c>
      <c r="BO116" t="s">
        <v>183</v>
      </c>
      <c r="BP116">
        <v>1742.402</v>
      </c>
    </row>
    <row r="117" spans="1:68" ht="16.5">
      <c r="A117" s="59" t="str">
        <f t="shared" si="70"/>
        <v>강인여객</v>
      </c>
      <c r="B117" s="60" t="str">
        <f t="shared" si="35"/>
        <v>조한택</v>
      </c>
      <c r="C117" s="61" t="str">
        <f t="shared" si="71"/>
        <v>B</v>
      </c>
      <c r="D117" s="62">
        <f t="shared" si="72"/>
        <v>0.92582466673295649</v>
      </c>
      <c r="E117" s="63">
        <f t="shared" si="73"/>
        <v>5288</v>
      </c>
      <c r="F117" s="64" t="str">
        <f t="shared" si="74"/>
        <v>103</v>
      </c>
      <c r="G117" s="65" t="str">
        <f t="shared" si="75"/>
        <v>72바1299</v>
      </c>
      <c r="H117" s="66">
        <f t="shared" si="76"/>
        <v>13</v>
      </c>
      <c r="I117" s="67">
        <f t="shared" si="77"/>
        <v>2306.4090000000001</v>
      </c>
      <c r="J117" s="68">
        <f t="shared" si="78"/>
        <v>3.6777968266333894E-2</v>
      </c>
      <c r="K117" s="68">
        <f t="shared" si="79"/>
        <v>0.353494811892754</v>
      </c>
      <c r="L117" s="68">
        <f t="shared" si="80"/>
        <v>5.5931103286537644E-2</v>
      </c>
      <c r="M117" s="69">
        <f t="shared" si="81"/>
        <v>14.222</v>
      </c>
      <c r="N117" s="70">
        <f t="shared" si="82"/>
        <v>0.2601446664490123</v>
      </c>
      <c r="O117" s="70">
        <f t="shared" si="83"/>
        <v>18.253484095839028</v>
      </c>
      <c r="P117" s="113">
        <f t="shared" si="84"/>
        <v>11</v>
      </c>
      <c r="Q117" s="114">
        <f t="shared" si="85"/>
        <v>6</v>
      </c>
      <c r="R117" s="114">
        <f t="shared" si="86"/>
        <v>421</v>
      </c>
      <c r="T117">
        <v>502</v>
      </c>
      <c r="U117">
        <v>5288</v>
      </c>
      <c r="V117" t="s">
        <v>470</v>
      </c>
      <c r="W117">
        <v>2306.4090000000001</v>
      </c>
      <c r="X117">
        <v>1202.6959999999999</v>
      </c>
      <c r="Y117">
        <v>1.9179999999999999</v>
      </c>
      <c r="Z117">
        <v>14.222</v>
      </c>
      <c r="AA117">
        <v>150.39107000000001</v>
      </c>
      <c r="AB117">
        <v>5.5310779999999999</v>
      </c>
      <c r="AC117">
        <v>53.162463000000002</v>
      </c>
      <c r="AD117" s="1">
        <v>129</v>
      </c>
      <c r="AE117">
        <v>6</v>
      </c>
      <c r="AF117">
        <v>421</v>
      </c>
      <c r="AG117">
        <v>87</v>
      </c>
      <c r="AH117">
        <v>15.336076</v>
      </c>
      <c r="AI117">
        <v>397.6</v>
      </c>
      <c r="AJ117">
        <v>0</v>
      </c>
      <c r="AK117">
        <v>11</v>
      </c>
      <c r="AL117">
        <v>4380</v>
      </c>
      <c r="AM117" t="s">
        <v>471</v>
      </c>
      <c r="AN117" t="s">
        <v>709</v>
      </c>
      <c r="AO117">
        <v>383.81</v>
      </c>
      <c r="AR117" t="s">
        <v>117</v>
      </c>
      <c r="AS117" t="s">
        <v>118</v>
      </c>
      <c r="AT117" t="s">
        <v>220</v>
      </c>
      <c r="AU117" t="s">
        <v>470</v>
      </c>
      <c r="AV117" t="s">
        <v>48</v>
      </c>
      <c r="AW117">
        <v>13</v>
      </c>
      <c r="BB117">
        <v>0.92582466673295649</v>
      </c>
      <c r="BC117" t="s">
        <v>68</v>
      </c>
      <c r="BF117" t="s">
        <v>117</v>
      </c>
      <c r="BG117" t="s">
        <v>118</v>
      </c>
      <c r="BH117" t="s">
        <v>470</v>
      </c>
      <c r="BI117">
        <v>5288</v>
      </c>
      <c r="BJ117">
        <v>13</v>
      </c>
      <c r="BK117" t="s">
        <v>220</v>
      </c>
      <c r="BL117" t="s">
        <v>214</v>
      </c>
      <c r="BM117">
        <v>0.92582466673295649</v>
      </c>
      <c r="BN117" t="s">
        <v>68</v>
      </c>
      <c r="BO117" t="s">
        <v>174</v>
      </c>
      <c r="BP117">
        <v>2306.4090000000001</v>
      </c>
    </row>
    <row r="118" spans="1:68" ht="16.5">
      <c r="A118" s="42" t="str">
        <f t="shared" si="70"/>
        <v>강인여객</v>
      </c>
      <c r="B118" s="43" t="str">
        <f t="shared" si="35"/>
        <v>지천구</v>
      </c>
      <c r="C118" s="44" t="str">
        <f t="shared" si="71"/>
        <v>D</v>
      </c>
      <c r="D118" s="45">
        <f t="shared" si="72"/>
        <v>0.82932601931217487</v>
      </c>
      <c r="E118" s="46">
        <f t="shared" si="73"/>
        <v>8988</v>
      </c>
      <c r="F118" s="47" t="str">
        <f t="shared" si="74"/>
        <v>103-1</v>
      </c>
      <c r="G118" s="48" t="str">
        <f t="shared" si="75"/>
        <v>70바5923</v>
      </c>
      <c r="H118" s="49">
        <f t="shared" si="76"/>
        <v>5</v>
      </c>
      <c r="I118" s="50">
        <f t="shared" si="77"/>
        <v>1377.6329999999998</v>
      </c>
      <c r="J118" s="51">
        <f t="shared" si="78"/>
        <v>5.7699232052059519E-2</v>
      </c>
      <c r="K118" s="51">
        <f t="shared" si="79"/>
        <v>0.36066265444212631</v>
      </c>
      <c r="L118" s="51">
        <f t="shared" si="80"/>
        <v>0.2061506947060647</v>
      </c>
      <c r="M118" s="52">
        <f t="shared" si="81"/>
        <v>21.003</v>
      </c>
      <c r="N118" s="53">
        <f t="shared" si="82"/>
        <v>0.14517654556765117</v>
      </c>
      <c r="O118" s="53">
        <f t="shared" si="83"/>
        <v>41.447903759564412</v>
      </c>
      <c r="P118" s="115">
        <f t="shared" si="84"/>
        <v>14</v>
      </c>
      <c r="Q118" s="116">
        <f t="shared" si="85"/>
        <v>2</v>
      </c>
      <c r="R118" s="116">
        <f t="shared" si="86"/>
        <v>571</v>
      </c>
      <c r="T118">
        <v>502</v>
      </c>
      <c r="U118">
        <v>8988</v>
      </c>
      <c r="V118" t="s">
        <v>472</v>
      </c>
      <c r="W118">
        <v>1377.633</v>
      </c>
      <c r="X118">
        <v>796.23500000000001</v>
      </c>
      <c r="Y118">
        <v>1.73</v>
      </c>
      <c r="Z118">
        <v>21.003</v>
      </c>
      <c r="AA118">
        <v>79.574144000000004</v>
      </c>
      <c r="AB118">
        <v>4.591367</v>
      </c>
      <c r="AC118">
        <v>28.699421999999998</v>
      </c>
      <c r="AD118" s="1">
        <v>284</v>
      </c>
      <c r="AE118">
        <v>2</v>
      </c>
      <c r="AF118">
        <v>571</v>
      </c>
      <c r="AG118">
        <v>92</v>
      </c>
      <c r="AH118">
        <v>17.312570000000001</v>
      </c>
      <c r="AI118">
        <v>3630.4</v>
      </c>
      <c r="AJ118">
        <v>726.7</v>
      </c>
      <c r="AK118">
        <v>14</v>
      </c>
      <c r="AL118">
        <v>11698</v>
      </c>
      <c r="AM118" t="s">
        <v>473</v>
      </c>
      <c r="AN118" t="s">
        <v>710</v>
      </c>
      <c r="AO118">
        <v>973.20100000000002</v>
      </c>
      <c r="AR118" t="s">
        <v>117</v>
      </c>
      <c r="AS118" t="s">
        <v>119</v>
      </c>
      <c r="AT118" t="s">
        <v>227</v>
      </c>
      <c r="AU118" t="s">
        <v>472</v>
      </c>
      <c r="AV118" t="s">
        <v>48</v>
      </c>
      <c r="AW118">
        <v>5</v>
      </c>
      <c r="BB118">
        <v>0.82932601931217487</v>
      </c>
      <c r="BC118" t="s">
        <v>67</v>
      </c>
      <c r="BF118" t="s">
        <v>117</v>
      </c>
      <c r="BG118" t="s">
        <v>119</v>
      </c>
      <c r="BH118" t="s">
        <v>472</v>
      </c>
      <c r="BI118">
        <v>8988</v>
      </c>
      <c r="BJ118">
        <v>5</v>
      </c>
      <c r="BK118" t="s">
        <v>227</v>
      </c>
      <c r="BL118" t="s">
        <v>235</v>
      </c>
      <c r="BM118">
        <v>0.82932601931217487</v>
      </c>
      <c r="BN118" t="s">
        <v>67</v>
      </c>
      <c r="BO118" t="s">
        <v>178</v>
      </c>
      <c r="BP118">
        <v>1377.6329999999998</v>
      </c>
    </row>
    <row r="119" spans="1:68" ht="16.5">
      <c r="A119" s="59" t="str">
        <f t="shared" si="70"/>
        <v>강인여객</v>
      </c>
      <c r="B119" s="60" t="str">
        <f t="shared" si="35"/>
        <v>진동환</v>
      </c>
      <c r="C119" s="61" t="str">
        <f t="shared" si="71"/>
        <v>D</v>
      </c>
      <c r="D119" s="62">
        <f t="shared" si="72"/>
        <v>0.83250000000000002</v>
      </c>
      <c r="E119" s="63">
        <f t="shared" si="73"/>
        <v>2116</v>
      </c>
      <c r="F119" s="64" t="str">
        <f t="shared" si="74"/>
        <v>103</v>
      </c>
      <c r="G119" s="65" t="str">
        <f t="shared" si="75"/>
        <v>70바5086</v>
      </c>
      <c r="H119" s="66">
        <f t="shared" si="76"/>
        <v>1</v>
      </c>
      <c r="I119" s="67">
        <f t="shared" si="77"/>
        <v>1115.7919999999999</v>
      </c>
      <c r="J119" s="68">
        <f t="shared" si="78"/>
        <v>1.1213968396045956E-2</v>
      </c>
      <c r="K119" s="68">
        <f t="shared" si="79"/>
        <v>0.38047604016712777</v>
      </c>
      <c r="L119" s="68">
        <f t="shared" si="80"/>
        <v>0.37014067137961199</v>
      </c>
      <c r="M119" s="69">
        <f t="shared" si="81"/>
        <v>21.545999999999999</v>
      </c>
      <c r="N119" s="70">
        <f t="shared" si="82"/>
        <v>8.3057858103955218E-2</v>
      </c>
      <c r="O119" s="70">
        <f t="shared" si="83"/>
        <v>17.192976627518728</v>
      </c>
      <c r="P119" s="113">
        <f t="shared" si="84"/>
        <v>5</v>
      </c>
      <c r="Q119" s="114">
        <f t="shared" si="85"/>
        <v>1</v>
      </c>
      <c r="R119" s="114">
        <f t="shared" si="86"/>
        <v>207</v>
      </c>
      <c r="T119">
        <v>502</v>
      </c>
      <c r="U119">
        <v>2116</v>
      </c>
      <c r="V119" t="s">
        <v>711</v>
      </c>
      <c r="W119">
        <v>1203.98</v>
      </c>
      <c r="X119">
        <v>717.87800000000004</v>
      </c>
      <c r="Y119">
        <v>1.677</v>
      </c>
      <c r="Z119">
        <v>21.545999999999999</v>
      </c>
      <c r="AA119">
        <v>68.167483000000004</v>
      </c>
      <c r="AB119">
        <v>0.764428</v>
      </c>
      <c r="AC119">
        <v>25.936094000000001</v>
      </c>
      <c r="AD119" s="1">
        <v>413</v>
      </c>
      <c r="AE119">
        <v>1</v>
      </c>
      <c r="AF119">
        <v>207</v>
      </c>
      <c r="AG119">
        <v>89</v>
      </c>
      <c r="AH119">
        <v>17.662085999999999</v>
      </c>
      <c r="AI119">
        <v>537.6</v>
      </c>
      <c r="AJ119">
        <v>16.8</v>
      </c>
      <c r="AK119">
        <v>5</v>
      </c>
      <c r="AL119">
        <v>135</v>
      </c>
      <c r="AM119" t="s">
        <v>712</v>
      </c>
      <c r="AN119" t="s">
        <v>713</v>
      </c>
      <c r="AO119">
        <v>1115.7919999999999</v>
      </c>
      <c r="AR119" t="s">
        <v>117</v>
      </c>
      <c r="AS119" t="s">
        <v>118</v>
      </c>
      <c r="AT119" t="s">
        <v>555</v>
      </c>
      <c r="AU119" t="s">
        <v>711</v>
      </c>
      <c r="AV119" t="s">
        <v>48</v>
      </c>
      <c r="AW119">
        <v>1</v>
      </c>
      <c r="BB119">
        <v>0.83250000000000002</v>
      </c>
      <c r="BC119" t="s">
        <v>67</v>
      </c>
      <c r="BF119" t="s">
        <v>117</v>
      </c>
      <c r="BG119" t="s">
        <v>118</v>
      </c>
      <c r="BH119" t="s">
        <v>711</v>
      </c>
      <c r="BI119">
        <v>2116</v>
      </c>
      <c r="BJ119">
        <v>1</v>
      </c>
      <c r="BK119" t="s">
        <v>555</v>
      </c>
      <c r="BL119" t="s">
        <v>173</v>
      </c>
      <c r="BM119">
        <v>0.83250000000000002</v>
      </c>
      <c r="BN119" t="s">
        <v>67</v>
      </c>
      <c r="BO119" t="s">
        <v>178</v>
      </c>
      <c r="BP119">
        <v>1115.7919999999999</v>
      </c>
    </row>
    <row r="120" spans="1:68" ht="16.5">
      <c r="A120" s="42" t="str">
        <f t="shared" si="70"/>
        <v>강인여객</v>
      </c>
      <c r="B120" s="43" t="str">
        <f t="shared" si="35"/>
        <v>천석주</v>
      </c>
      <c r="C120" s="44" t="str">
        <f t="shared" si="71"/>
        <v>F</v>
      </c>
      <c r="D120" s="45">
        <f t="shared" si="72"/>
        <v>0.73710603511185391</v>
      </c>
      <c r="E120" s="46">
        <f t="shared" si="73"/>
        <v>257</v>
      </c>
      <c r="F120" s="47" t="str">
        <f t="shared" si="74"/>
        <v>223</v>
      </c>
      <c r="G120" s="48" t="str">
        <f t="shared" si="75"/>
        <v>72바1268</v>
      </c>
      <c r="H120" s="49">
        <f t="shared" si="76"/>
        <v>8</v>
      </c>
      <c r="I120" s="50">
        <f t="shared" si="77"/>
        <v>3721.8199999999997</v>
      </c>
      <c r="J120" s="51">
        <f t="shared" si="78"/>
        <v>1.455569314421923E-2</v>
      </c>
      <c r="K120" s="51">
        <f t="shared" si="79"/>
        <v>0.30553592116692907</v>
      </c>
      <c r="L120" s="51">
        <f t="shared" si="80"/>
        <v>0.13944790451983172</v>
      </c>
      <c r="M120" s="52">
        <f t="shared" si="81"/>
        <v>21.449000000000002</v>
      </c>
      <c r="N120" s="53">
        <f t="shared" si="82"/>
        <v>0.24181717546791623</v>
      </c>
      <c r="O120" s="53">
        <f t="shared" si="83"/>
        <v>75.823118796717736</v>
      </c>
      <c r="P120" s="115">
        <f t="shared" si="84"/>
        <v>16</v>
      </c>
      <c r="Q120" s="116">
        <f t="shared" si="85"/>
        <v>9</v>
      </c>
      <c r="R120" s="116">
        <f t="shared" si="86"/>
        <v>2822</v>
      </c>
      <c r="T120">
        <v>502</v>
      </c>
      <c r="U120">
        <v>257</v>
      </c>
      <c r="V120" t="s">
        <v>474</v>
      </c>
      <c r="W120">
        <v>3721.82</v>
      </c>
      <c r="X120">
        <v>2021.8389999999999</v>
      </c>
      <c r="Y120">
        <v>1.841</v>
      </c>
      <c r="Z120">
        <v>21.449000000000002</v>
      </c>
      <c r="AA120">
        <v>158.46912800000001</v>
      </c>
      <c r="AB120">
        <v>2.3066279999999999</v>
      </c>
      <c r="AC120">
        <v>48.418011</v>
      </c>
      <c r="AD120" s="1">
        <v>519</v>
      </c>
      <c r="AE120">
        <v>9</v>
      </c>
      <c r="AF120">
        <v>2822</v>
      </c>
      <c r="AG120">
        <v>91</v>
      </c>
      <c r="AH120">
        <v>23.486087999999999</v>
      </c>
      <c r="AI120">
        <v>22933.1</v>
      </c>
      <c r="AJ120">
        <v>12599.4</v>
      </c>
      <c r="AK120">
        <v>16</v>
      </c>
      <c r="AL120">
        <v>6551</v>
      </c>
      <c r="AM120" t="s">
        <v>475</v>
      </c>
      <c r="AN120" t="s">
        <v>714</v>
      </c>
      <c r="AO120">
        <v>675.77599999999995</v>
      </c>
      <c r="AR120" t="s">
        <v>117</v>
      </c>
      <c r="AS120" t="s">
        <v>120</v>
      </c>
      <c r="AT120" t="s">
        <v>260</v>
      </c>
      <c r="AU120" t="s">
        <v>474</v>
      </c>
      <c r="AV120" t="s">
        <v>48</v>
      </c>
      <c r="AW120">
        <v>8</v>
      </c>
      <c r="BB120">
        <v>0.73710603511185391</v>
      </c>
      <c r="BC120" t="s">
        <v>70</v>
      </c>
      <c r="BF120" t="s">
        <v>117</v>
      </c>
      <c r="BG120" t="s">
        <v>120</v>
      </c>
      <c r="BH120" t="s">
        <v>474</v>
      </c>
      <c r="BI120">
        <v>257</v>
      </c>
      <c r="BJ120">
        <v>8</v>
      </c>
      <c r="BK120" t="s">
        <v>260</v>
      </c>
      <c r="BL120" t="s">
        <v>264</v>
      </c>
      <c r="BM120">
        <v>0.73710603511185391</v>
      </c>
      <c r="BN120" t="s">
        <v>70</v>
      </c>
      <c r="BO120" t="s">
        <v>183</v>
      </c>
      <c r="BP120">
        <v>3721.8199999999997</v>
      </c>
    </row>
    <row r="121" spans="1:68" ht="16.5">
      <c r="A121" s="59" t="str">
        <f t="shared" si="70"/>
        <v>강인여객</v>
      </c>
      <c r="B121" s="60" t="str">
        <f t="shared" si="35"/>
        <v>최기홍</v>
      </c>
      <c r="C121" s="61" t="str">
        <f t="shared" si="71"/>
        <v>A</v>
      </c>
      <c r="D121" s="62">
        <f t="shared" si="72"/>
        <v>0.9649627317948869</v>
      </c>
      <c r="E121" s="63">
        <f t="shared" si="73"/>
        <v>3114</v>
      </c>
      <c r="F121" s="64" t="str">
        <f t="shared" si="74"/>
        <v>103-1</v>
      </c>
      <c r="G121" s="65" t="str">
        <f t="shared" si="75"/>
        <v>70바5984</v>
      </c>
      <c r="H121" s="66">
        <f t="shared" si="76"/>
        <v>2</v>
      </c>
      <c r="I121" s="67">
        <f t="shared" si="77"/>
        <v>2372.875</v>
      </c>
      <c r="J121" s="68">
        <f t="shared" si="78"/>
        <v>1.4280572183135198E-2</v>
      </c>
      <c r="K121" s="68">
        <f t="shared" si="79"/>
        <v>0.35075819302955491</v>
      </c>
      <c r="L121" s="68">
        <f t="shared" si="80"/>
        <v>2.3600063214455038E-2</v>
      </c>
      <c r="M121" s="69">
        <f t="shared" si="81"/>
        <v>16.643999999999998</v>
      </c>
      <c r="N121" s="70">
        <f t="shared" si="82"/>
        <v>0</v>
      </c>
      <c r="O121" s="70">
        <f t="shared" si="83"/>
        <v>60.85444871727335</v>
      </c>
      <c r="P121" s="113">
        <f t="shared" si="84"/>
        <v>2</v>
      </c>
      <c r="Q121" s="114">
        <f t="shared" si="85"/>
        <v>0</v>
      </c>
      <c r="R121" s="114">
        <f t="shared" si="86"/>
        <v>1444</v>
      </c>
      <c r="T121">
        <v>502</v>
      </c>
      <c r="U121">
        <v>3114</v>
      </c>
      <c r="V121" t="s">
        <v>476</v>
      </c>
      <c r="W121">
        <v>2372.875</v>
      </c>
      <c r="X121">
        <v>1169.3820000000001</v>
      </c>
      <c r="Y121">
        <v>2.0289999999999999</v>
      </c>
      <c r="Z121">
        <v>16.643999999999998</v>
      </c>
      <c r="AA121">
        <v>130.34134599999999</v>
      </c>
      <c r="AB121">
        <v>1.8613489999999999</v>
      </c>
      <c r="AC121">
        <v>45.718294999999998</v>
      </c>
      <c r="AD121" s="1">
        <v>56</v>
      </c>
      <c r="AE121">
        <v>0</v>
      </c>
      <c r="AF121">
        <v>1444</v>
      </c>
      <c r="AG121">
        <v>95</v>
      </c>
      <c r="AH121">
        <v>18.205082000000001</v>
      </c>
      <c r="AI121">
        <v>5677.5</v>
      </c>
      <c r="AJ121">
        <v>763.7</v>
      </c>
      <c r="AK121">
        <v>2</v>
      </c>
      <c r="AL121">
        <v>570</v>
      </c>
      <c r="AM121" t="s">
        <v>477</v>
      </c>
      <c r="AN121" t="s">
        <v>715</v>
      </c>
      <c r="AO121">
        <v>2260.04</v>
      </c>
      <c r="AR121" t="s">
        <v>117</v>
      </c>
      <c r="AS121" t="s">
        <v>119</v>
      </c>
      <c r="AT121" t="s">
        <v>237</v>
      </c>
      <c r="AU121" t="s">
        <v>476</v>
      </c>
      <c r="AV121" t="s">
        <v>48</v>
      </c>
      <c r="AW121">
        <v>2</v>
      </c>
      <c r="BB121">
        <v>0.9649627317948869</v>
      </c>
      <c r="BC121" t="s">
        <v>66</v>
      </c>
      <c r="BF121" t="s">
        <v>117</v>
      </c>
      <c r="BG121" t="s">
        <v>119</v>
      </c>
      <c r="BH121" t="s">
        <v>476</v>
      </c>
      <c r="BI121">
        <v>3114</v>
      </c>
      <c r="BJ121">
        <v>2</v>
      </c>
      <c r="BK121" t="s">
        <v>237</v>
      </c>
      <c r="BL121" t="s">
        <v>243</v>
      </c>
      <c r="BM121">
        <v>0.9649627317948869</v>
      </c>
      <c r="BN121" t="s">
        <v>66</v>
      </c>
      <c r="BO121" t="s">
        <v>177</v>
      </c>
      <c r="BP121">
        <v>2372.875</v>
      </c>
    </row>
    <row r="122" spans="1:68" ht="16.5">
      <c r="A122" s="42" t="str">
        <f t="shared" si="70"/>
        <v>강인여객</v>
      </c>
      <c r="B122" s="43" t="str">
        <f t="shared" si="35"/>
        <v>최명진</v>
      </c>
      <c r="C122" s="44" t="str">
        <f t="shared" si="71"/>
        <v>C</v>
      </c>
      <c r="D122" s="45">
        <f t="shared" si="72"/>
        <v>0.87439279215835308</v>
      </c>
      <c r="E122" s="46">
        <f t="shared" si="73"/>
        <v>7531</v>
      </c>
      <c r="F122" s="47" t="str">
        <f t="shared" si="74"/>
        <v>103</v>
      </c>
      <c r="G122" s="48" t="str">
        <f t="shared" si="75"/>
        <v>70바5081</v>
      </c>
      <c r="H122" s="49">
        <f t="shared" si="76"/>
        <v>2</v>
      </c>
      <c r="I122" s="50">
        <f t="shared" si="77"/>
        <v>1532.7830000000001</v>
      </c>
      <c r="J122" s="51">
        <f t="shared" si="78"/>
        <v>7.0660018187589432E-3</v>
      </c>
      <c r="K122" s="51">
        <f t="shared" si="79"/>
        <v>0.37073342981575619</v>
      </c>
      <c r="L122" s="51">
        <f t="shared" si="80"/>
        <v>0.1370056948700501</v>
      </c>
      <c r="M122" s="52">
        <f t="shared" si="81"/>
        <v>17.015999999999998</v>
      </c>
      <c r="N122" s="53">
        <f t="shared" si="82"/>
        <v>0</v>
      </c>
      <c r="O122" s="53">
        <f t="shared" si="83"/>
        <v>7.9593784638791014</v>
      </c>
      <c r="P122" s="115">
        <f t="shared" si="84"/>
        <v>7</v>
      </c>
      <c r="Q122" s="116">
        <f t="shared" si="85"/>
        <v>0</v>
      </c>
      <c r="R122" s="116">
        <f t="shared" si="86"/>
        <v>122</v>
      </c>
      <c r="T122">
        <v>502</v>
      </c>
      <c r="U122">
        <v>7531</v>
      </c>
      <c r="V122" t="s">
        <v>537</v>
      </c>
      <c r="W122">
        <v>1532.7829999999999</v>
      </c>
      <c r="X122">
        <v>834.87599999999998</v>
      </c>
      <c r="Y122">
        <v>1.8360000000000001</v>
      </c>
      <c r="Z122">
        <v>17.015999999999998</v>
      </c>
      <c r="AA122">
        <v>90.492475999999996</v>
      </c>
      <c r="AB122">
        <v>0.63941999999999999</v>
      </c>
      <c r="AC122">
        <v>33.548586</v>
      </c>
      <c r="AD122" s="1">
        <v>210</v>
      </c>
      <c r="AE122">
        <v>0</v>
      </c>
      <c r="AF122">
        <v>122</v>
      </c>
      <c r="AG122">
        <v>86</v>
      </c>
      <c r="AH122">
        <v>16.938236</v>
      </c>
      <c r="AI122">
        <v>262.60000000000002</v>
      </c>
      <c r="AJ122">
        <v>0</v>
      </c>
      <c r="AK122">
        <v>7</v>
      </c>
      <c r="AL122">
        <v>678</v>
      </c>
      <c r="AM122" t="s">
        <v>538</v>
      </c>
      <c r="AN122" t="s">
        <v>716</v>
      </c>
      <c r="AO122">
        <v>1395.4770000000001</v>
      </c>
      <c r="AR122" t="s">
        <v>117</v>
      </c>
      <c r="AS122" t="s">
        <v>118</v>
      </c>
      <c r="AT122" t="s">
        <v>204</v>
      </c>
      <c r="AU122" t="s">
        <v>537</v>
      </c>
      <c r="AV122" t="s">
        <v>48</v>
      </c>
      <c r="AW122">
        <v>2</v>
      </c>
      <c r="BB122">
        <v>0.87439279215835308</v>
      </c>
      <c r="BC122" t="s">
        <v>69</v>
      </c>
      <c r="BF122" t="s">
        <v>117</v>
      </c>
      <c r="BG122" t="s">
        <v>118</v>
      </c>
      <c r="BH122" t="s">
        <v>537</v>
      </c>
      <c r="BI122">
        <v>7531</v>
      </c>
      <c r="BJ122">
        <v>2</v>
      </c>
      <c r="BK122" t="s">
        <v>204</v>
      </c>
      <c r="BL122" t="s">
        <v>219</v>
      </c>
      <c r="BM122">
        <v>0.87439279215835308</v>
      </c>
      <c r="BN122" t="s">
        <v>69</v>
      </c>
      <c r="BO122" t="s">
        <v>176</v>
      </c>
      <c r="BP122">
        <v>1532.7830000000001</v>
      </c>
    </row>
    <row r="123" spans="1:68" ht="16.5">
      <c r="A123" s="59" t="str">
        <f t="shared" si="70"/>
        <v>강인여객</v>
      </c>
      <c r="B123" s="60" t="str">
        <f t="shared" si="35"/>
        <v>최병철</v>
      </c>
      <c r="C123" s="61" t="str">
        <f t="shared" si="71"/>
        <v>D</v>
      </c>
      <c r="D123" s="62">
        <f t="shared" si="72"/>
        <v>0.81877191512572478</v>
      </c>
      <c r="E123" s="63">
        <f t="shared" si="73"/>
        <v>6086</v>
      </c>
      <c r="F123" s="64" t="str">
        <f t="shared" si="74"/>
        <v>103-1</v>
      </c>
      <c r="G123" s="65" t="str">
        <f t="shared" si="75"/>
        <v>70바5934</v>
      </c>
      <c r="H123" s="66">
        <f t="shared" si="76"/>
        <v>2</v>
      </c>
      <c r="I123" s="67">
        <f t="shared" si="77"/>
        <v>1824.433</v>
      </c>
      <c r="J123" s="68">
        <f t="shared" si="78"/>
        <v>3.8417819534054654E-2</v>
      </c>
      <c r="K123" s="68">
        <f t="shared" si="79"/>
        <v>0.36101640633423954</v>
      </c>
      <c r="L123" s="68">
        <f t="shared" si="80"/>
        <v>0.25487370596782671</v>
      </c>
      <c r="M123" s="69">
        <f t="shared" si="81"/>
        <v>20.181999999999999</v>
      </c>
      <c r="N123" s="70">
        <f t="shared" si="82"/>
        <v>4.2106558744317644</v>
      </c>
      <c r="O123" s="70">
        <f t="shared" si="83"/>
        <v>30.392298170577988</v>
      </c>
      <c r="P123" s="113">
        <f t="shared" si="84"/>
        <v>11</v>
      </c>
      <c r="Q123" s="114">
        <f t="shared" si="85"/>
        <v>78</v>
      </c>
      <c r="R123" s="114">
        <f t="shared" si="86"/>
        <v>563</v>
      </c>
      <c r="T123">
        <v>502</v>
      </c>
      <c r="U123">
        <v>6086</v>
      </c>
      <c r="V123" t="s">
        <v>717</v>
      </c>
      <c r="W123">
        <v>1852.443</v>
      </c>
      <c r="X123">
        <v>1078.2080000000001</v>
      </c>
      <c r="Y123">
        <v>1.718</v>
      </c>
      <c r="Z123">
        <v>20.181999999999999</v>
      </c>
      <c r="AA123">
        <v>105.057472</v>
      </c>
      <c r="AB123">
        <v>4.036079</v>
      </c>
      <c r="AC123">
        <v>37.927470999999997</v>
      </c>
      <c r="AD123" s="1">
        <v>465</v>
      </c>
      <c r="AE123">
        <v>78</v>
      </c>
      <c r="AF123">
        <v>563</v>
      </c>
      <c r="AG123">
        <v>91</v>
      </c>
      <c r="AH123">
        <v>17.632663000000001</v>
      </c>
      <c r="AI123">
        <v>2864</v>
      </c>
      <c r="AJ123">
        <v>251.4</v>
      </c>
      <c r="AK123">
        <v>11</v>
      </c>
      <c r="AL123">
        <v>2047</v>
      </c>
      <c r="AM123" t="s">
        <v>718</v>
      </c>
      <c r="AN123" t="s">
        <v>719</v>
      </c>
      <c r="AO123">
        <v>1768.5129999999999</v>
      </c>
      <c r="AR123" t="s">
        <v>117</v>
      </c>
      <c r="AS123" t="s">
        <v>119</v>
      </c>
      <c r="AT123" t="s">
        <v>230</v>
      </c>
      <c r="AU123" t="s">
        <v>717</v>
      </c>
      <c r="AV123" t="s">
        <v>48</v>
      </c>
      <c r="AW123">
        <v>2</v>
      </c>
      <c r="BB123">
        <v>0.81877191512572478</v>
      </c>
      <c r="BC123" t="s">
        <v>67</v>
      </c>
      <c r="BF123" t="s">
        <v>117</v>
      </c>
      <c r="BG123" t="s">
        <v>119</v>
      </c>
      <c r="BH123" t="s">
        <v>717</v>
      </c>
      <c r="BI123">
        <v>6086</v>
      </c>
      <c r="BJ123">
        <v>2</v>
      </c>
      <c r="BK123" t="s">
        <v>230</v>
      </c>
      <c r="BL123" t="s">
        <v>237</v>
      </c>
      <c r="BM123">
        <v>0.81877191512572478</v>
      </c>
      <c r="BN123" t="s">
        <v>67</v>
      </c>
      <c r="BO123" t="s">
        <v>178</v>
      </c>
      <c r="BP123">
        <v>1824.433</v>
      </c>
    </row>
    <row r="124" spans="1:68" ht="16.5">
      <c r="A124" s="42" t="str">
        <f t="shared" si="70"/>
        <v>강인여객</v>
      </c>
      <c r="B124" s="43" t="str">
        <f t="shared" si="35"/>
        <v>최시태</v>
      </c>
      <c r="C124" s="44" t="str">
        <f t="shared" si="71"/>
        <v>C</v>
      </c>
      <c r="D124" s="45">
        <f t="shared" si="72"/>
        <v>0.8638095238095238</v>
      </c>
      <c r="E124" s="46">
        <f t="shared" si="73"/>
        <v>5295</v>
      </c>
      <c r="F124" s="47" t="str">
        <f t="shared" si="74"/>
        <v>103</v>
      </c>
      <c r="G124" s="48" t="str">
        <f t="shared" si="75"/>
        <v>70바5903</v>
      </c>
      <c r="H124" s="49">
        <f t="shared" si="76"/>
        <v>1</v>
      </c>
      <c r="I124" s="50">
        <f t="shared" si="77"/>
        <v>1949.87</v>
      </c>
      <c r="J124" s="51">
        <f t="shared" si="78"/>
        <v>1.0345733184010499E-2</v>
      </c>
      <c r="K124" s="51">
        <f t="shared" si="79"/>
        <v>0.35376638716275188</v>
      </c>
      <c r="L124" s="51">
        <f t="shared" si="80"/>
        <v>0.16821634262797008</v>
      </c>
      <c r="M124" s="52">
        <f t="shared" si="81"/>
        <v>16.184000000000001</v>
      </c>
      <c r="N124" s="53">
        <f t="shared" si="82"/>
        <v>0.35899829219383861</v>
      </c>
      <c r="O124" s="53">
        <f t="shared" si="83"/>
        <v>6.0516854969818503</v>
      </c>
      <c r="P124" s="115">
        <f t="shared" si="84"/>
        <v>3</v>
      </c>
      <c r="Q124" s="116">
        <f t="shared" si="85"/>
        <v>7</v>
      </c>
      <c r="R124" s="116">
        <f t="shared" si="86"/>
        <v>118</v>
      </c>
      <c r="T124">
        <v>502</v>
      </c>
      <c r="U124">
        <v>5295</v>
      </c>
      <c r="V124" t="s">
        <v>478</v>
      </c>
      <c r="W124">
        <v>1949.87</v>
      </c>
      <c r="X124">
        <v>1074.8119999999999</v>
      </c>
      <c r="Y124">
        <v>1.8140000000000001</v>
      </c>
      <c r="Z124">
        <v>16.184000000000001</v>
      </c>
      <c r="AA124">
        <v>118.108304</v>
      </c>
      <c r="AB124">
        <v>1.2219169999999999</v>
      </c>
      <c r="AC124">
        <v>41.782747999999998</v>
      </c>
      <c r="AD124" s="1">
        <v>328</v>
      </c>
      <c r="AE124">
        <v>7</v>
      </c>
      <c r="AF124">
        <v>118</v>
      </c>
      <c r="AG124">
        <v>74</v>
      </c>
      <c r="AH124">
        <v>16.509169</v>
      </c>
      <c r="AI124">
        <v>82.7</v>
      </c>
      <c r="AJ124">
        <v>0</v>
      </c>
      <c r="AK124">
        <v>3</v>
      </c>
      <c r="AL124">
        <v>556</v>
      </c>
      <c r="AM124" t="s">
        <v>479</v>
      </c>
      <c r="AN124" t="s">
        <v>720</v>
      </c>
      <c r="AO124">
        <v>1949.87</v>
      </c>
      <c r="AR124" t="s">
        <v>117</v>
      </c>
      <c r="AS124" t="s">
        <v>118</v>
      </c>
      <c r="AT124" t="s">
        <v>208</v>
      </c>
      <c r="AU124" t="s">
        <v>478</v>
      </c>
      <c r="AV124" t="s">
        <v>48</v>
      </c>
      <c r="AW124">
        <v>1</v>
      </c>
      <c r="BB124">
        <v>0.8638095238095238</v>
      </c>
      <c r="BC124" t="s">
        <v>69</v>
      </c>
      <c r="BF124" t="s">
        <v>117</v>
      </c>
      <c r="BG124" t="s">
        <v>118</v>
      </c>
      <c r="BH124" t="s">
        <v>478</v>
      </c>
      <c r="BI124">
        <v>5295</v>
      </c>
      <c r="BJ124">
        <v>1</v>
      </c>
      <c r="BK124" t="s">
        <v>208</v>
      </c>
      <c r="BL124" t="s">
        <v>173</v>
      </c>
      <c r="BM124">
        <v>0.8638095238095238</v>
      </c>
      <c r="BN124" t="s">
        <v>69</v>
      </c>
      <c r="BO124" t="s">
        <v>176</v>
      </c>
      <c r="BP124">
        <v>1949.87</v>
      </c>
    </row>
    <row r="125" spans="1:68" ht="16.5">
      <c r="A125" s="59" t="str">
        <f t="shared" si="70"/>
        <v>강인여객</v>
      </c>
      <c r="B125" s="60" t="str">
        <f t="shared" si="35"/>
        <v>최양환</v>
      </c>
      <c r="C125" s="61" t="str">
        <f t="shared" si="71"/>
        <v>B</v>
      </c>
      <c r="D125" s="62">
        <f t="shared" si="72"/>
        <v>0.93811150609022953</v>
      </c>
      <c r="E125" s="63">
        <f t="shared" si="73"/>
        <v>2137</v>
      </c>
      <c r="F125" s="64" t="str">
        <f t="shared" si="74"/>
        <v>103-1</v>
      </c>
      <c r="G125" s="65" t="str">
        <f t="shared" si="75"/>
        <v>70바6095</v>
      </c>
      <c r="H125" s="66">
        <f t="shared" si="76"/>
        <v>2</v>
      </c>
      <c r="I125" s="67">
        <f t="shared" si="77"/>
        <v>2022.4569999999999</v>
      </c>
      <c r="J125" s="68">
        <f t="shared" si="78"/>
        <v>2.6176057258891598E-3</v>
      </c>
      <c r="K125" s="68">
        <f t="shared" si="79"/>
        <v>0.28909159900338782</v>
      </c>
      <c r="L125" s="68">
        <f t="shared" si="80"/>
        <v>8.9989552311866214E-2</v>
      </c>
      <c r="M125" s="69">
        <f t="shared" si="81"/>
        <v>14.404</v>
      </c>
      <c r="N125" s="70">
        <f t="shared" si="82"/>
        <v>0.44500328066307465</v>
      </c>
      <c r="O125" s="70">
        <f t="shared" si="83"/>
        <v>5.9828218844702254</v>
      </c>
      <c r="P125" s="113">
        <f t="shared" si="84"/>
        <v>0</v>
      </c>
      <c r="Q125" s="114">
        <f t="shared" si="85"/>
        <v>9</v>
      </c>
      <c r="R125" s="114">
        <f t="shared" si="86"/>
        <v>121</v>
      </c>
      <c r="T125">
        <v>502</v>
      </c>
      <c r="U125">
        <v>2137</v>
      </c>
      <c r="V125" t="s">
        <v>480</v>
      </c>
      <c r="W125">
        <v>2022.4570000000001</v>
      </c>
      <c r="X125">
        <v>979.90300000000002</v>
      </c>
      <c r="Y125">
        <v>2.0640000000000001</v>
      </c>
      <c r="Z125">
        <v>14.404</v>
      </c>
      <c r="AA125">
        <v>101.122181</v>
      </c>
      <c r="AB125">
        <v>0.26469799999999999</v>
      </c>
      <c r="AC125">
        <v>29.233573</v>
      </c>
      <c r="AD125" s="1">
        <v>182</v>
      </c>
      <c r="AE125">
        <v>9</v>
      </c>
      <c r="AF125">
        <v>121</v>
      </c>
      <c r="AG125">
        <v>81</v>
      </c>
      <c r="AH125">
        <v>20.000132000000001</v>
      </c>
      <c r="AI125">
        <v>705.4</v>
      </c>
      <c r="AJ125">
        <v>0</v>
      </c>
      <c r="AK125">
        <v>0</v>
      </c>
      <c r="AL125">
        <v>0</v>
      </c>
      <c r="AM125" t="s">
        <v>481</v>
      </c>
      <c r="AN125" t="s">
        <v>721</v>
      </c>
      <c r="AO125">
        <v>1910.809</v>
      </c>
      <c r="AR125" t="s">
        <v>117</v>
      </c>
      <c r="AS125" t="s">
        <v>119</v>
      </c>
      <c r="AT125" t="s">
        <v>245</v>
      </c>
      <c r="AU125" t="s">
        <v>480</v>
      </c>
      <c r="AV125" t="s">
        <v>48</v>
      </c>
      <c r="AW125">
        <v>2</v>
      </c>
      <c r="BB125">
        <v>0.93811150609022953</v>
      </c>
      <c r="BC125" t="s">
        <v>68</v>
      </c>
      <c r="BF125" t="s">
        <v>117</v>
      </c>
      <c r="BG125" t="s">
        <v>119</v>
      </c>
      <c r="BH125" t="s">
        <v>480</v>
      </c>
      <c r="BI125">
        <v>2137</v>
      </c>
      <c r="BJ125">
        <v>2</v>
      </c>
      <c r="BK125" t="s">
        <v>245</v>
      </c>
      <c r="BL125" t="s">
        <v>231</v>
      </c>
      <c r="BM125">
        <v>0.93811150609022953</v>
      </c>
      <c r="BN125" t="s">
        <v>68</v>
      </c>
      <c r="BO125" t="s">
        <v>174</v>
      </c>
      <c r="BP125">
        <v>2022.4569999999999</v>
      </c>
    </row>
    <row r="126" spans="1:68" ht="16.5">
      <c r="A126" s="42" t="str">
        <f t="shared" si="70"/>
        <v>강인여객</v>
      </c>
      <c r="B126" s="43" t="str">
        <f t="shared" si="35"/>
        <v>최영조</v>
      </c>
      <c r="C126" s="44" t="str">
        <f t="shared" si="71"/>
        <v>D</v>
      </c>
      <c r="D126" s="45">
        <f t="shared" si="72"/>
        <v>0.82975518657471747</v>
      </c>
      <c r="E126" s="46">
        <f t="shared" si="73"/>
        <v>4685</v>
      </c>
      <c r="F126" s="47" t="str">
        <f t="shared" si="74"/>
        <v>103-1</v>
      </c>
      <c r="G126" s="48" t="str">
        <f t="shared" si="75"/>
        <v>70바6036</v>
      </c>
      <c r="H126" s="49">
        <f t="shared" si="76"/>
        <v>11</v>
      </c>
      <c r="I126" s="50">
        <f t="shared" si="77"/>
        <v>834.18400000000008</v>
      </c>
      <c r="J126" s="51">
        <f t="shared" si="78"/>
        <v>3.2968711536834769E-2</v>
      </c>
      <c r="K126" s="51">
        <f t="shared" si="79"/>
        <v>0.32706545737682313</v>
      </c>
      <c r="L126" s="51">
        <f t="shared" si="80"/>
        <v>0.24215281041113229</v>
      </c>
      <c r="M126" s="52">
        <f t="shared" si="81"/>
        <v>19.588999999999999</v>
      </c>
      <c r="N126" s="53">
        <f t="shared" si="82"/>
        <v>0.20016934326440169</v>
      </c>
      <c r="O126" s="53">
        <f t="shared" si="83"/>
        <v>17.815071550531751</v>
      </c>
      <c r="P126" s="115">
        <f t="shared" si="84"/>
        <v>8</v>
      </c>
      <c r="Q126" s="116">
        <f t="shared" si="85"/>
        <v>2</v>
      </c>
      <c r="R126" s="116">
        <f t="shared" si="86"/>
        <v>178</v>
      </c>
      <c r="T126">
        <v>502</v>
      </c>
      <c r="U126">
        <v>4685</v>
      </c>
      <c r="V126" t="s">
        <v>482</v>
      </c>
      <c r="W126">
        <v>999.154</v>
      </c>
      <c r="X126">
        <v>593.85799999999995</v>
      </c>
      <c r="Y126">
        <v>1.6819999999999999</v>
      </c>
      <c r="Z126">
        <v>19.588999999999999</v>
      </c>
      <c r="AA126">
        <v>57.806930000000001</v>
      </c>
      <c r="AB126">
        <v>1.9058200000000001</v>
      </c>
      <c r="AC126">
        <v>18.906649999999999</v>
      </c>
      <c r="AD126" s="1">
        <v>202</v>
      </c>
      <c r="AE126">
        <v>2</v>
      </c>
      <c r="AF126">
        <v>178</v>
      </c>
      <c r="AG126">
        <v>91</v>
      </c>
      <c r="AH126">
        <v>17.284329</v>
      </c>
      <c r="AI126">
        <v>631.20000000000005</v>
      </c>
      <c r="AJ126">
        <v>19.399999999999999</v>
      </c>
      <c r="AK126">
        <v>8</v>
      </c>
      <c r="AL126">
        <v>1644</v>
      </c>
      <c r="AM126" t="s">
        <v>483</v>
      </c>
      <c r="AN126" t="s">
        <v>722</v>
      </c>
      <c r="AO126">
        <v>113.008</v>
      </c>
      <c r="AR126" t="s">
        <v>117</v>
      </c>
      <c r="AS126" t="s">
        <v>119</v>
      </c>
      <c r="AT126" t="s">
        <v>241</v>
      </c>
      <c r="AU126" t="s">
        <v>482</v>
      </c>
      <c r="AV126" t="s">
        <v>48</v>
      </c>
      <c r="AW126">
        <v>11</v>
      </c>
      <c r="BB126">
        <v>0.82975518657471747</v>
      </c>
      <c r="BC126" t="s">
        <v>67</v>
      </c>
      <c r="BF126" t="s">
        <v>117</v>
      </c>
      <c r="BG126" t="s">
        <v>119</v>
      </c>
      <c r="BH126" t="s">
        <v>482</v>
      </c>
      <c r="BI126">
        <v>4685</v>
      </c>
      <c r="BJ126">
        <v>11</v>
      </c>
      <c r="BK126" t="s">
        <v>241</v>
      </c>
      <c r="BL126" t="s">
        <v>205</v>
      </c>
      <c r="BM126">
        <v>0.82975518657471747</v>
      </c>
      <c r="BN126" t="s">
        <v>67</v>
      </c>
      <c r="BO126" t="s">
        <v>178</v>
      </c>
      <c r="BP126">
        <v>834.18400000000008</v>
      </c>
    </row>
    <row r="127" spans="1:68" ht="16.5">
      <c r="A127" s="59" t="str">
        <f t="shared" si="70"/>
        <v>강인여객</v>
      </c>
      <c r="B127" s="60" t="str">
        <f t="shared" si="35"/>
        <v>최이수</v>
      </c>
      <c r="C127" s="61" t="str">
        <f t="shared" si="71"/>
        <v>C</v>
      </c>
      <c r="D127" s="62">
        <f t="shared" si="72"/>
        <v>0.89657744093869407</v>
      </c>
      <c r="E127" s="63">
        <f t="shared" si="73"/>
        <v>364</v>
      </c>
      <c r="F127" s="64" t="str">
        <f t="shared" si="74"/>
        <v>223</v>
      </c>
      <c r="G127" s="65" t="str">
        <f t="shared" si="75"/>
        <v>70바5993</v>
      </c>
      <c r="H127" s="66">
        <f t="shared" si="76"/>
        <v>11</v>
      </c>
      <c r="I127" s="67">
        <f t="shared" si="77"/>
        <v>2489.8139999999999</v>
      </c>
      <c r="J127" s="68">
        <f t="shared" si="78"/>
        <v>2.0570958016828806E-2</v>
      </c>
      <c r="K127" s="68">
        <f t="shared" si="79"/>
        <v>0.30493482997714577</v>
      </c>
      <c r="L127" s="68">
        <f t="shared" si="80"/>
        <v>0.21407221583620303</v>
      </c>
      <c r="M127" s="69">
        <f t="shared" si="81"/>
        <v>15.776999999999999</v>
      </c>
      <c r="N127" s="70">
        <f t="shared" si="82"/>
        <v>8.032728549200864E-2</v>
      </c>
      <c r="O127" s="70">
        <f t="shared" si="83"/>
        <v>7.1089647660427655</v>
      </c>
      <c r="P127" s="113">
        <f t="shared" si="84"/>
        <v>8</v>
      </c>
      <c r="Q127" s="114">
        <f t="shared" si="85"/>
        <v>2</v>
      </c>
      <c r="R127" s="114">
        <f t="shared" si="86"/>
        <v>177</v>
      </c>
      <c r="T127">
        <v>502</v>
      </c>
      <c r="U127">
        <v>364</v>
      </c>
      <c r="V127" t="s">
        <v>484</v>
      </c>
      <c r="W127">
        <v>2489.8139999999999</v>
      </c>
      <c r="X127">
        <v>1172.2760000000001</v>
      </c>
      <c r="Y127">
        <v>2.1240000000000001</v>
      </c>
      <c r="Z127">
        <v>15.776999999999999</v>
      </c>
      <c r="AA127">
        <v>118.24830900000001</v>
      </c>
      <c r="AB127">
        <v>2.4324810000000001</v>
      </c>
      <c r="AC127">
        <v>36.058028</v>
      </c>
      <c r="AD127" s="1">
        <v>533</v>
      </c>
      <c r="AE127">
        <v>2</v>
      </c>
      <c r="AF127">
        <v>177</v>
      </c>
      <c r="AG127">
        <v>91</v>
      </c>
      <c r="AH127">
        <v>21.055810000000001</v>
      </c>
      <c r="AI127">
        <v>8668.1</v>
      </c>
      <c r="AJ127">
        <v>4409.1000000000004</v>
      </c>
      <c r="AK127">
        <v>8</v>
      </c>
      <c r="AL127">
        <v>936</v>
      </c>
      <c r="AM127" t="s">
        <v>485</v>
      </c>
      <c r="AN127" t="s">
        <v>723</v>
      </c>
      <c r="AO127">
        <v>615.66700000000003</v>
      </c>
      <c r="AR127" t="s">
        <v>117</v>
      </c>
      <c r="AS127" t="s">
        <v>120</v>
      </c>
      <c r="AT127" t="s">
        <v>256</v>
      </c>
      <c r="AU127" t="s">
        <v>484</v>
      </c>
      <c r="AV127" t="s">
        <v>48</v>
      </c>
      <c r="AW127">
        <v>11</v>
      </c>
      <c r="BB127">
        <v>0.89657744093869407</v>
      </c>
      <c r="BC127" t="s">
        <v>69</v>
      </c>
      <c r="BF127" t="s">
        <v>117</v>
      </c>
      <c r="BG127" t="s">
        <v>120</v>
      </c>
      <c r="BH127" t="s">
        <v>484</v>
      </c>
      <c r="BI127">
        <v>364</v>
      </c>
      <c r="BJ127">
        <v>11</v>
      </c>
      <c r="BK127" t="s">
        <v>256</v>
      </c>
      <c r="BL127" t="s">
        <v>258</v>
      </c>
      <c r="BM127">
        <v>0.89657744093869407</v>
      </c>
      <c r="BN127" t="s">
        <v>69</v>
      </c>
      <c r="BO127" t="s">
        <v>176</v>
      </c>
      <c r="BP127">
        <v>2489.8139999999999</v>
      </c>
    </row>
    <row r="128" spans="1:68" ht="16.5">
      <c r="A128" s="42" t="str">
        <f t="shared" si="70"/>
        <v>강인여객</v>
      </c>
      <c r="B128" s="43" t="str">
        <f t="shared" si="35"/>
        <v>최이정</v>
      </c>
      <c r="C128" s="44" t="str">
        <f t="shared" si="71"/>
        <v>S</v>
      </c>
      <c r="D128" s="45">
        <f t="shared" si="72"/>
        <v>1.0544848963785824</v>
      </c>
      <c r="E128" s="46">
        <f t="shared" si="73"/>
        <v>9198</v>
      </c>
      <c r="F128" s="47" t="str">
        <f t="shared" si="74"/>
        <v>급행91</v>
      </c>
      <c r="G128" s="48" t="str">
        <f t="shared" si="75"/>
        <v>72바1602</v>
      </c>
      <c r="H128" s="49">
        <f t="shared" si="76"/>
        <v>4</v>
      </c>
      <c r="I128" s="50">
        <f t="shared" si="77"/>
        <v>3018.4760000000001</v>
      </c>
      <c r="J128" s="51">
        <f t="shared" si="78"/>
        <v>1.3386543186412232E-2</v>
      </c>
      <c r="K128" s="51">
        <f t="shared" si="79"/>
        <v>0.30326427135032191</v>
      </c>
      <c r="L128" s="51">
        <f t="shared" si="80"/>
        <v>0.24283777641432297</v>
      </c>
      <c r="M128" s="52">
        <f t="shared" si="81"/>
        <v>14.944000000000001</v>
      </c>
      <c r="N128" s="53">
        <f t="shared" si="82"/>
        <v>0</v>
      </c>
      <c r="O128" s="53">
        <f t="shared" si="83"/>
        <v>28.792409369948121</v>
      </c>
      <c r="P128" s="115">
        <f t="shared" si="84"/>
        <v>16</v>
      </c>
      <c r="Q128" s="116">
        <f t="shared" si="85"/>
        <v>0</v>
      </c>
      <c r="R128" s="116">
        <f t="shared" si="86"/>
        <v>872</v>
      </c>
      <c r="T128">
        <v>502</v>
      </c>
      <c r="U128">
        <v>9198</v>
      </c>
      <c r="V128" t="s">
        <v>486</v>
      </c>
      <c r="W128">
        <v>3028.576</v>
      </c>
      <c r="X128">
        <v>1058.9649999999999</v>
      </c>
      <c r="Y128">
        <v>2.86</v>
      </c>
      <c r="Z128">
        <v>14.944000000000001</v>
      </c>
      <c r="AA128">
        <v>116.615244</v>
      </c>
      <c r="AB128">
        <v>1.561075</v>
      </c>
      <c r="AC128">
        <v>35.365237</v>
      </c>
      <c r="AD128" s="1">
        <v>733</v>
      </c>
      <c r="AE128">
        <v>0</v>
      </c>
      <c r="AF128">
        <v>872</v>
      </c>
      <c r="AG128">
        <v>89</v>
      </c>
      <c r="AH128">
        <v>25.970669000000001</v>
      </c>
      <c r="AI128">
        <v>13185.9</v>
      </c>
      <c r="AJ128">
        <v>580</v>
      </c>
      <c r="AK128">
        <v>16</v>
      </c>
      <c r="AL128">
        <v>2419</v>
      </c>
      <c r="AM128" t="s">
        <v>487</v>
      </c>
      <c r="AN128" t="s">
        <v>724</v>
      </c>
      <c r="AO128">
        <v>1246.009</v>
      </c>
      <c r="AR128" t="s">
        <v>117</v>
      </c>
      <c r="AS128" t="s">
        <v>121</v>
      </c>
      <c r="AT128" t="s">
        <v>271</v>
      </c>
      <c r="AU128" t="s">
        <v>486</v>
      </c>
      <c r="AV128" t="s">
        <v>48</v>
      </c>
      <c r="AW128">
        <v>4</v>
      </c>
      <c r="BB128">
        <v>1.0544848963785824</v>
      </c>
      <c r="BC128" t="s">
        <v>71</v>
      </c>
      <c r="BF128" t="s">
        <v>117</v>
      </c>
      <c r="BG128" t="s">
        <v>121</v>
      </c>
      <c r="BH128" t="s">
        <v>486</v>
      </c>
      <c r="BI128">
        <v>9198</v>
      </c>
      <c r="BJ128">
        <v>4</v>
      </c>
      <c r="BK128" t="s">
        <v>271</v>
      </c>
      <c r="BL128" t="s">
        <v>270</v>
      </c>
      <c r="BM128">
        <v>1.0544848963785824</v>
      </c>
      <c r="BN128" t="s">
        <v>71</v>
      </c>
      <c r="BO128" t="s">
        <v>175</v>
      </c>
      <c r="BP128">
        <v>3018.4760000000001</v>
      </c>
    </row>
    <row r="129" spans="1:68" ht="16.5">
      <c r="A129" s="59" t="str">
        <f t="shared" si="70"/>
        <v>강인여객</v>
      </c>
      <c r="B129" s="60" t="str">
        <f t="shared" si="35"/>
        <v>최현우</v>
      </c>
      <c r="C129" s="61" t="str">
        <f t="shared" si="71"/>
        <v>F</v>
      </c>
      <c r="D129" s="62">
        <f t="shared" si="72"/>
        <v>0.7984953827375445</v>
      </c>
      <c r="E129" s="63">
        <f t="shared" si="73"/>
        <v>8880</v>
      </c>
      <c r="F129" s="64" t="str">
        <f t="shared" si="74"/>
        <v>103</v>
      </c>
      <c r="G129" s="65" t="str">
        <f t="shared" si="75"/>
        <v>70바5067</v>
      </c>
      <c r="H129" s="66">
        <f t="shared" si="76"/>
        <v>2</v>
      </c>
      <c r="I129" s="67">
        <f t="shared" si="77"/>
        <v>1753.5540000000001</v>
      </c>
      <c r="J129" s="68">
        <f t="shared" si="78"/>
        <v>1.2920390450998645E-2</v>
      </c>
      <c r="K129" s="68">
        <f t="shared" si="79"/>
        <v>0.41728744711507043</v>
      </c>
      <c r="L129" s="68">
        <f t="shared" si="80"/>
        <v>0.14941085361500131</v>
      </c>
      <c r="M129" s="69">
        <f t="shared" si="81"/>
        <v>19.806999999999999</v>
      </c>
      <c r="N129" s="70">
        <f t="shared" si="82"/>
        <v>0.17108113009351295</v>
      </c>
      <c r="O129" s="70">
        <f t="shared" si="83"/>
        <v>15.568382838509677</v>
      </c>
      <c r="P129" s="113">
        <f t="shared" si="84"/>
        <v>20</v>
      </c>
      <c r="Q129" s="114">
        <f t="shared" si="85"/>
        <v>3</v>
      </c>
      <c r="R129" s="114">
        <f t="shared" si="86"/>
        <v>273</v>
      </c>
      <c r="T129">
        <v>502</v>
      </c>
      <c r="U129">
        <v>8880</v>
      </c>
      <c r="V129" t="s">
        <v>488</v>
      </c>
      <c r="W129">
        <v>1753.5540000000001</v>
      </c>
      <c r="X129">
        <v>1045.8389999999999</v>
      </c>
      <c r="Y129">
        <v>1.677</v>
      </c>
      <c r="Z129">
        <v>19.806999999999999</v>
      </c>
      <c r="AA129">
        <v>112.891093</v>
      </c>
      <c r="AB129">
        <v>1.4585969999999999</v>
      </c>
      <c r="AC129">
        <v>47.108035999999998</v>
      </c>
      <c r="AD129" s="1">
        <v>262</v>
      </c>
      <c r="AE129">
        <v>3</v>
      </c>
      <c r="AF129">
        <v>273</v>
      </c>
      <c r="AG129">
        <v>90</v>
      </c>
      <c r="AH129">
        <v>15.533147</v>
      </c>
      <c r="AI129">
        <v>1225.7</v>
      </c>
      <c r="AJ129">
        <v>34.6</v>
      </c>
      <c r="AK129">
        <v>20</v>
      </c>
      <c r="AL129">
        <v>12462</v>
      </c>
      <c r="AM129" t="s">
        <v>489</v>
      </c>
      <c r="AN129" t="s">
        <v>725</v>
      </c>
      <c r="AO129">
        <v>1675.5160000000001</v>
      </c>
      <c r="AR129" t="s">
        <v>117</v>
      </c>
      <c r="AS129" t="s">
        <v>118</v>
      </c>
      <c r="AT129" t="s">
        <v>202</v>
      </c>
      <c r="AU129" t="s">
        <v>488</v>
      </c>
      <c r="AV129" t="s">
        <v>48</v>
      </c>
      <c r="AW129">
        <v>2</v>
      </c>
      <c r="BB129">
        <v>0.7984953827375445</v>
      </c>
      <c r="BC129" t="s">
        <v>70</v>
      </c>
      <c r="BF129" t="s">
        <v>117</v>
      </c>
      <c r="BG129" t="s">
        <v>118</v>
      </c>
      <c r="BH129" t="s">
        <v>488</v>
      </c>
      <c r="BI129">
        <v>8880</v>
      </c>
      <c r="BJ129">
        <v>2</v>
      </c>
      <c r="BK129" t="s">
        <v>202</v>
      </c>
      <c r="BL129" t="s">
        <v>206</v>
      </c>
      <c r="BM129">
        <v>0.7984953827375445</v>
      </c>
      <c r="BN129" t="s">
        <v>70</v>
      </c>
      <c r="BO129" t="s">
        <v>183</v>
      </c>
      <c r="BP129">
        <v>1753.5540000000001</v>
      </c>
    </row>
    <row r="130" spans="1:68" ht="16.5">
      <c r="A130" s="42" t="str">
        <f t="shared" si="70"/>
        <v>강인여객</v>
      </c>
      <c r="B130" s="43" t="str">
        <f t="shared" si="35"/>
        <v>최호영</v>
      </c>
      <c r="C130" s="44" t="str">
        <f t="shared" si="71"/>
        <v>D</v>
      </c>
      <c r="D130" s="45">
        <f t="shared" si="72"/>
        <v>0.84593690274245625</v>
      </c>
      <c r="E130" s="46">
        <f t="shared" si="73"/>
        <v>7615</v>
      </c>
      <c r="F130" s="47" t="str">
        <f t="shared" si="74"/>
        <v>103-1</v>
      </c>
      <c r="G130" s="48" t="str">
        <f t="shared" si="75"/>
        <v>70바5970</v>
      </c>
      <c r="H130" s="49">
        <f t="shared" si="76"/>
        <v>5</v>
      </c>
      <c r="I130" s="50">
        <f t="shared" si="77"/>
        <v>565.44299999999998</v>
      </c>
      <c r="J130" s="51">
        <f t="shared" si="78"/>
        <v>0.11932853366068834</v>
      </c>
      <c r="K130" s="51">
        <f t="shared" si="79"/>
        <v>0.36482144076319034</v>
      </c>
      <c r="L130" s="51">
        <f t="shared" si="80"/>
        <v>0.22106560696657312</v>
      </c>
      <c r="M130" s="52">
        <f t="shared" si="81"/>
        <v>19.709</v>
      </c>
      <c r="N130" s="53">
        <f t="shared" si="82"/>
        <v>0</v>
      </c>
      <c r="O130" s="53">
        <f t="shared" si="83"/>
        <v>22.637118153377088</v>
      </c>
      <c r="P130" s="115">
        <f t="shared" si="84"/>
        <v>7</v>
      </c>
      <c r="Q130" s="116">
        <f t="shared" si="85"/>
        <v>0</v>
      </c>
      <c r="R130" s="116">
        <f t="shared" si="86"/>
        <v>128</v>
      </c>
      <c r="T130">
        <v>502</v>
      </c>
      <c r="U130">
        <v>7615</v>
      </c>
      <c r="V130" t="s">
        <v>726</v>
      </c>
      <c r="W130">
        <v>565.44299999999998</v>
      </c>
      <c r="X130">
        <v>325.59399999999999</v>
      </c>
      <c r="Y130">
        <v>1.7370000000000001</v>
      </c>
      <c r="Z130">
        <v>19.709</v>
      </c>
      <c r="AA130">
        <v>38.565269000000001</v>
      </c>
      <c r="AB130">
        <v>4.6019370000000004</v>
      </c>
      <c r="AC130">
        <v>14.069437000000001</v>
      </c>
      <c r="AD130" s="1">
        <v>125</v>
      </c>
      <c r="AE130">
        <v>0</v>
      </c>
      <c r="AF130">
        <v>128</v>
      </c>
      <c r="AG130">
        <v>86</v>
      </c>
      <c r="AH130">
        <v>14.661974000000001</v>
      </c>
      <c r="AI130">
        <v>1117.2</v>
      </c>
      <c r="AJ130">
        <v>18</v>
      </c>
      <c r="AK130">
        <v>7</v>
      </c>
      <c r="AL130">
        <v>7149</v>
      </c>
      <c r="AM130" t="s">
        <v>727</v>
      </c>
      <c r="AN130" t="s">
        <v>728</v>
      </c>
      <c r="AO130">
        <v>113.285</v>
      </c>
      <c r="AR130" t="s">
        <v>117</v>
      </c>
      <c r="AS130" t="s">
        <v>119</v>
      </c>
      <c r="AT130" t="s">
        <v>236</v>
      </c>
      <c r="AU130" t="s">
        <v>726</v>
      </c>
      <c r="AV130" t="s">
        <v>48</v>
      </c>
      <c r="AW130">
        <v>5</v>
      </c>
      <c r="BB130">
        <v>0.84593690274245625</v>
      </c>
      <c r="BC130" t="s">
        <v>67</v>
      </c>
      <c r="BF130" t="s">
        <v>117</v>
      </c>
      <c r="BG130" t="s">
        <v>119</v>
      </c>
      <c r="BH130" t="s">
        <v>726</v>
      </c>
      <c r="BI130">
        <v>7615</v>
      </c>
      <c r="BJ130">
        <v>5</v>
      </c>
      <c r="BK130" t="s">
        <v>236</v>
      </c>
      <c r="BL130" t="s">
        <v>234</v>
      </c>
      <c r="BM130">
        <v>0.84593690274245625</v>
      </c>
      <c r="BN130" t="s">
        <v>67</v>
      </c>
      <c r="BO130" t="s">
        <v>178</v>
      </c>
      <c r="BP130">
        <v>565.44299999999998</v>
      </c>
    </row>
    <row r="131" spans="1:68" ht="16.5">
      <c r="A131" s="59" t="str">
        <f t="shared" si="70"/>
        <v>강인여객</v>
      </c>
      <c r="B131" s="60" t="str">
        <f t="shared" si="35"/>
        <v>하왕호</v>
      </c>
      <c r="C131" s="61" t="str">
        <f t="shared" si="71"/>
        <v>F</v>
      </c>
      <c r="D131" s="62">
        <f t="shared" si="72"/>
        <v>0.74619047619047618</v>
      </c>
      <c r="E131" s="63">
        <f t="shared" si="73"/>
        <v>231</v>
      </c>
      <c r="F131" s="64" t="str">
        <f t="shared" si="74"/>
        <v>103</v>
      </c>
      <c r="G131" s="65" t="str">
        <f t="shared" si="75"/>
        <v>72바1338</v>
      </c>
      <c r="H131" s="66">
        <f t="shared" si="76"/>
        <v>1</v>
      </c>
      <c r="I131" s="67">
        <f t="shared" si="77"/>
        <v>427.053</v>
      </c>
      <c r="J131" s="68">
        <f t="shared" si="78"/>
        <v>1.7697414035738067E-2</v>
      </c>
      <c r="K131" s="68">
        <f t="shared" si="79"/>
        <v>0.39726383579929497</v>
      </c>
      <c r="L131" s="68">
        <f t="shared" si="80"/>
        <v>0.31143675375187624</v>
      </c>
      <c r="M131" s="69">
        <f t="shared" si="81"/>
        <v>23.184999999999999</v>
      </c>
      <c r="N131" s="70">
        <f t="shared" si="82"/>
        <v>0.64960936823323578</v>
      </c>
      <c r="O131" s="70">
        <f t="shared" si="83"/>
        <v>57.165624404524749</v>
      </c>
      <c r="P131" s="113">
        <f t="shared" si="84"/>
        <v>6</v>
      </c>
      <c r="Q131" s="114">
        <f t="shared" si="85"/>
        <v>3</v>
      </c>
      <c r="R131" s="114">
        <f t="shared" si="86"/>
        <v>264</v>
      </c>
      <c r="T131">
        <v>502</v>
      </c>
      <c r="U131">
        <v>231</v>
      </c>
      <c r="V131" t="s">
        <v>490</v>
      </c>
      <c r="W131">
        <v>461.81599999999997</v>
      </c>
      <c r="X131">
        <v>292.44900000000001</v>
      </c>
      <c r="Y131">
        <v>1.579</v>
      </c>
      <c r="Z131">
        <v>23.184999999999999</v>
      </c>
      <c r="AA131">
        <v>25.929438000000001</v>
      </c>
      <c r="AB131">
        <v>0.45888400000000001</v>
      </c>
      <c r="AC131">
        <v>10.300827999999999</v>
      </c>
      <c r="AD131" s="1">
        <v>133</v>
      </c>
      <c r="AE131">
        <v>3</v>
      </c>
      <c r="AF131">
        <v>264</v>
      </c>
      <c r="AG131">
        <v>92</v>
      </c>
      <c r="AH131">
        <v>17.810490000000001</v>
      </c>
      <c r="AI131">
        <v>774</v>
      </c>
      <c r="AJ131">
        <v>101.3</v>
      </c>
      <c r="AK131">
        <v>6</v>
      </c>
      <c r="AL131">
        <v>3209</v>
      </c>
      <c r="AM131" t="s">
        <v>491</v>
      </c>
      <c r="AN131" t="s">
        <v>729</v>
      </c>
      <c r="AO131">
        <v>427.053</v>
      </c>
      <c r="AR131" t="s">
        <v>117</v>
      </c>
      <c r="AS131" t="s">
        <v>118</v>
      </c>
      <c r="AT131" t="s">
        <v>224</v>
      </c>
      <c r="AU131" t="s">
        <v>490</v>
      </c>
      <c r="AV131" t="s">
        <v>48</v>
      </c>
      <c r="AW131">
        <v>1</v>
      </c>
      <c r="BB131">
        <v>0.74619047619047618</v>
      </c>
      <c r="BC131" t="s">
        <v>70</v>
      </c>
      <c r="BF131" t="s">
        <v>117</v>
      </c>
      <c r="BG131" t="s">
        <v>118</v>
      </c>
      <c r="BH131" t="s">
        <v>490</v>
      </c>
      <c r="BI131">
        <v>231</v>
      </c>
      <c r="BJ131">
        <v>1</v>
      </c>
      <c r="BK131" t="s">
        <v>224</v>
      </c>
      <c r="BL131" t="s">
        <v>173</v>
      </c>
      <c r="BM131">
        <v>0.74619047619047618</v>
      </c>
      <c r="BN131" t="s">
        <v>70</v>
      </c>
      <c r="BO131" t="s">
        <v>183</v>
      </c>
      <c r="BP131">
        <v>427.053</v>
      </c>
    </row>
    <row r="132" spans="1:68" ht="16.5">
      <c r="A132" s="42" t="str">
        <f t="shared" ref="A132" si="87">BF132</f>
        <v>강인여객</v>
      </c>
      <c r="B132" s="43" t="str">
        <f t="shared" si="35"/>
        <v>한건수</v>
      </c>
      <c r="C132" s="44" t="str">
        <f t="shared" ref="C132" si="88">BN132</f>
        <v>D</v>
      </c>
      <c r="D132" s="45">
        <f t="shared" ref="D132" si="89">BM132</f>
        <v>0.80028444816363764</v>
      </c>
      <c r="E132" s="46">
        <f t="shared" ref="E132" si="90">U132</f>
        <v>2999</v>
      </c>
      <c r="F132" s="47" t="str">
        <f t="shared" ref="F132" si="91">BG132</f>
        <v>103</v>
      </c>
      <c r="G132" s="48" t="str">
        <f t="shared" ref="G132" si="92">BK132</f>
        <v>72바1258</v>
      </c>
      <c r="H132" s="49">
        <f t="shared" ref="H132" si="93">BJ132</f>
        <v>2</v>
      </c>
      <c r="I132" s="50">
        <f t="shared" ref="I132" si="94">BP132</f>
        <v>1765.8720000000001</v>
      </c>
      <c r="J132" s="51">
        <f t="shared" ref="J132" si="95">AB132/AA132</f>
        <v>5.6142977536987437E-2</v>
      </c>
      <c r="K132" s="51">
        <f t="shared" ref="K132" si="96">AC132/AA132</f>
        <v>0.36075857461419103</v>
      </c>
      <c r="L132" s="51">
        <f t="shared" ref="L132" si="97">AD132/I132</f>
        <v>0.29050803229226124</v>
      </c>
      <c r="M132" s="52">
        <f t="shared" ref="M132" si="98">Z132</f>
        <v>19.111999999999998</v>
      </c>
      <c r="N132" s="53">
        <f t="shared" ref="N132" si="99">AE132*100/W132</f>
        <v>0.45303396848695715</v>
      </c>
      <c r="O132" s="53">
        <f t="shared" ref="O132" si="100">AF132*100/W132</f>
        <v>59.234191379669646</v>
      </c>
      <c r="P132" s="115">
        <f t="shared" ref="P132" si="101">AK132</f>
        <v>16</v>
      </c>
      <c r="Q132" s="116">
        <f t="shared" ref="Q132" si="102">AE132</f>
        <v>8</v>
      </c>
      <c r="R132" s="116">
        <f t="shared" ref="R132" si="103">AF132</f>
        <v>1046</v>
      </c>
      <c r="T132">
        <v>502</v>
      </c>
      <c r="U132">
        <v>2999</v>
      </c>
      <c r="V132" t="s">
        <v>492</v>
      </c>
      <c r="W132">
        <v>1765.8720000000001</v>
      </c>
      <c r="X132">
        <v>1050.9369999999999</v>
      </c>
      <c r="Y132">
        <v>1.68</v>
      </c>
      <c r="Z132">
        <v>19.111999999999998</v>
      </c>
      <c r="AA132">
        <v>109.833309</v>
      </c>
      <c r="AB132">
        <v>6.1663690000000004</v>
      </c>
      <c r="AC132">
        <v>39.623308000000002</v>
      </c>
      <c r="AD132" s="1">
        <v>513</v>
      </c>
      <c r="AE132">
        <v>8</v>
      </c>
      <c r="AF132">
        <v>1046</v>
      </c>
      <c r="AG132">
        <v>91</v>
      </c>
      <c r="AH132">
        <v>16.077745</v>
      </c>
      <c r="AI132">
        <v>1715.2</v>
      </c>
      <c r="AJ132">
        <v>193.7</v>
      </c>
      <c r="AK132">
        <v>16</v>
      </c>
      <c r="AL132">
        <v>5983</v>
      </c>
      <c r="AM132" t="s">
        <v>493</v>
      </c>
      <c r="AN132" t="s">
        <v>730</v>
      </c>
      <c r="AO132">
        <v>1697.2360000000001</v>
      </c>
      <c r="AR132" t="s">
        <v>117</v>
      </c>
      <c r="AS132" t="s">
        <v>118</v>
      </c>
      <c r="AT132" t="s">
        <v>217</v>
      </c>
      <c r="AU132" t="s">
        <v>492</v>
      </c>
      <c r="AV132" t="s">
        <v>48</v>
      </c>
      <c r="AW132">
        <v>2</v>
      </c>
      <c r="BB132">
        <v>0.80028444816363764</v>
      </c>
      <c r="BC132" t="s">
        <v>67</v>
      </c>
      <c r="BF132" t="s">
        <v>117</v>
      </c>
      <c r="BG132" t="s">
        <v>118</v>
      </c>
      <c r="BH132" t="s">
        <v>492</v>
      </c>
      <c r="BI132">
        <v>2999</v>
      </c>
      <c r="BJ132">
        <v>2</v>
      </c>
      <c r="BK132" t="s">
        <v>217</v>
      </c>
      <c r="BL132" t="s">
        <v>219</v>
      </c>
      <c r="BM132">
        <v>0.80028444816363764</v>
      </c>
      <c r="BN132" t="s">
        <v>67</v>
      </c>
      <c r="BO132" t="s">
        <v>178</v>
      </c>
      <c r="BP132">
        <v>1765.8720000000001</v>
      </c>
    </row>
    <row r="133" spans="1:68" ht="16.5">
      <c r="A133" s="59" t="str">
        <f t="shared" ref="A133:A140" si="104">BF133</f>
        <v>강인여객</v>
      </c>
      <c r="B133" s="60" t="str">
        <f t="shared" si="35"/>
        <v>한상규</v>
      </c>
      <c r="C133" s="61" t="str">
        <f t="shared" ref="C133:C140" si="105">BN133</f>
        <v>F</v>
      </c>
      <c r="D133" s="62">
        <f t="shared" ref="D133:D140" si="106">BM133</f>
        <v>0.75438732571233746</v>
      </c>
      <c r="E133" s="63">
        <f t="shared" ref="E133:E140" si="107">U133</f>
        <v>4406</v>
      </c>
      <c r="F133" s="64" t="str">
        <f t="shared" ref="F133:F140" si="108">BG133</f>
        <v>223</v>
      </c>
      <c r="G133" s="65" t="str">
        <f t="shared" ref="G133:G140" si="109">BK133</f>
        <v>70바5953</v>
      </c>
      <c r="H133" s="66">
        <f t="shared" ref="H133:H140" si="110">BJ133</f>
        <v>3</v>
      </c>
      <c r="I133" s="67">
        <f t="shared" ref="I133:I140" si="111">BP133</f>
        <v>832.9620000000001</v>
      </c>
      <c r="J133" s="68">
        <f t="shared" ref="J133:J140" si="112">AB133/AA133</f>
        <v>8.2154321958170552E-3</v>
      </c>
      <c r="K133" s="68">
        <f t="shared" ref="K133:K140" si="113">AC133/AA133</f>
        <v>0.34136193808307908</v>
      </c>
      <c r="L133" s="68">
        <f t="shared" ref="L133:L140" si="114">AD133/I133</f>
        <v>0.13806152021340709</v>
      </c>
      <c r="M133" s="69">
        <f t="shared" ref="M133:M140" si="115">Z133</f>
        <v>22.478999999999999</v>
      </c>
      <c r="N133" s="70">
        <f t="shared" ref="N133:N140" si="116">AE133*100/W133</f>
        <v>0.11584572592986468</v>
      </c>
      <c r="O133" s="70">
        <f t="shared" ref="O133:O140" si="117">AF133*100/W133</f>
        <v>87.811060254837429</v>
      </c>
      <c r="P133" s="113">
        <f t="shared" ref="P133:P140" si="118">AK133</f>
        <v>10</v>
      </c>
      <c r="Q133" s="114">
        <f t="shared" ref="Q133:Q140" si="119">AE133</f>
        <v>1</v>
      </c>
      <c r="R133" s="114">
        <f t="shared" ref="R133:R140" si="120">AF133</f>
        <v>758</v>
      </c>
      <c r="T133">
        <v>502</v>
      </c>
      <c r="U133">
        <v>4406</v>
      </c>
      <c r="V133" t="s">
        <v>494</v>
      </c>
      <c r="W133">
        <v>863.21699999999998</v>
      </c>
      <c r="X133">
        <v>452.24900000000002</v>
      </c>
      <c r="Y133">
        <v>1.909</v>
      </c>
      <c r="Z133">
        <v>22.478999999999999</v>
      </c>
      <c r="AA133">
        <v>36.177768</v>
      </c>
      <c r="AB133">
        <v>0.29721599999999998</v>
      </c>
      <c r="AC133">
        <v>12.349712999999999</v>
      </c>
      <c r="AD133" s="1">
        <v>115</v>
      </c>
      <c r="AE133">
        <v>1</v>
      </c>
      <c r="AF133">
        <v>758</v>
      </c>
      <c r="AG133">
        <v>91</v>
      </c>
      <c r="AH133">
        <v>23.860427000000001</v>
      </c>
      <c r="AI133">
        <v>6661.6</v>
      </c>
      <c r="AJ133">
        <v>2865.8</v>
      </c>
      <c r="AK133">
        <v>10</v>
      </c>
      <c r="AL133">
        <v>7248</v>
      </c>
      <c r="AM133" t="s">
        <v>495</v>
      </c>
      <c r="AN133" t="s">
        <v>731</v>
      </c>
      <c r="AO133">
        <v>337.74099999999999</v>
      </c>
      <c r="AR133" t="s">
        <v>117</v>
      </c>
      <c r="AS133" t="s">
        <v>120</v>
      </c>
      <c r="AT133" t="s">
        <v>253</v>
      </c>
      <c r="AU133" t="s">
        <v>494</v>
      </c>
      <c r="AV133" t="s">
        <v>48</v>
      </c>
      <c r="AW133">
        <v>3</v>
      </c>
      <c r="BB133">
        <v>0.75438732571233746</v>
      </c>
      <c r="BC133" t="s">
        <v>70</v>
      </c>
      <c r="BF133" t="s">
        <v>117</v>
      </c>
      <c r="BG133" t="s">
        <v>120</v>
      </c>
      <c r="BH133" t="s">
        <v>494</v>
      </c>
      <c r="BI133">
        <v>4406</v>
      </c>
      <c r="BJ133">
        <v>3</v>
      </c>
      <c r="BK133" t="s">
        <v>253</v>
      </c>
      <c r="BL133" t="s">
        <v>260</v>
      </c>
      <c r="BM133">
        <v>0.75438732571233746</v>
      </c>
      <c r="BN133" t="s">
        <v>70</v>
      </c>
      <c r="BO133" t="s">
        <v>183</v>
      </c>
      <c r="BP133">
        <v>832.9620000000001</v>
      </c>
    </row>
    <row r="134" spans="1:68" ht="16.5">
      <c r="A134" s="42" t="str">
        <f t="shared" si="104"/>
        <v>강인여객</v>
      </c>
      <c r="B134" s="43" t="str">
        <f t="shared" ref="B134:B140" si="121">IF(BH134="NULL", E134, BH134)</f>
        <v>한상효</v>
      </c>
      <c r="C134" s="44" t="str">
        <f t="shared" si="105"/>
        <v>D</v>
      </c>
      <c r="D134" s="45">
        <f t="shared" si="106"/>
        <v>0.81952706699957922</v>
      </c>
      <c r="E134" s="46">
        <f t="shared" si="107"/>
        <v>7959</v>
      </c>
      <c r="F134" s="47" t="str">
        <f t="shared" si="108"/>
        <v>223</v>
      </c>
      <c r="G134" s="48" t="str">
        <f t="shared" si="109"/>
        <v>72바1261</v>
      </c>
      <c r="H134" s="49">
        <f t="shared" si="110"/>
        <v>4</v>
      </c>
      <c r="I134" s="50">
        <f t="shared" si="111"/>
        <v>3660.6200000000003</v>
      </c>
      <c r="J134" s="51">
        <f t="shared" si="112"/>
        <v>2.2433901255377912E-3</v>
      </c>
      <c r="K134" s="51">
        <f t="shared" si="113"/>
        <v>0.30519949503499083</v>
      </c>
      <c r="L134" s="51">
        <f t="shared" si="114"/>
        <v>0.18876583748108242</v>
      </c>
      <c r="M134" s="52">
        <f t="shared" si="115"/>
        <v>17.474</v>
      </c>
      <c r="N134" s="53">
        <f t="shared" si="116"/>
        <v>0.27317776770055346</v>
      </c>
      <c r="O134" s="53">
        <f t="shared" si="117"/>
        <v>20.925417005862396</v>
      </c>
      <c r="P134" s="115">
        <f t="shared" si="118"/>
        <v>29</v>
      </c>
      <c r="Q134" s="116">
        <f t="shared" si="119"/>
        <v>10</v>
      </c>
      <c r="R134" s="116">
        <f t="shared" si="120"/>
        <v>766</v>
      </c>
      <c r="T134">
        <v>502</v>
      </c>
      <c r="U134">
        <v>7959</v>
      </c>
      <c r="V134" t="s">
        <v>496</v>
      </c>
      <c r="W134">
        <v>3660.62</v>
      </c>
      <c r="X134">
        <v>1787.79</v>
      </c>
      <c r="Y134">
        <v>2.048</v>
      </c>
      <c r="Z134">
        <v>17.474</v>
      </c>
      <c r="AA134">
        <v>158.72941399999999</v>
      </c>
      <c r="AB134">
        <v>0.35609200000000002</v>
      </c>
      <c r="AC134">
        <v>48.444136999999998</v>
      </c>
      <c r="AD134" s="1">
        <v>691</v>
      </c>
      <c r="AE134">
        <v>10</v>
      </c>
      <c r="AF134">
        <v>766</v>
      </c>
      <c r="AG134">
        <v>91</v>
      </c>
      <c r="AH134">
        <v>23.062014000000001</v>
      </c>
      <c r="AI134">
        <v>20306.400000000001</v>
      </c>
      <c r="AJ134">
        <v>9304.2999999999993</v>
      </c>
      <c r="AK134">
        <v>29</v>
      </c>
      <c r="AL134">
        <v>18317</v>
      </c>
      <c r="AM134" t="s">
        <v>497</v>
      </c>
      <c r="AN134" t="s">
        <v>732</v>
      </c>
      <c r="AO134">
        <v>2649.03</v>
      </c>
      <c r="AR134" t="s">
        <v>117</v>
      </c>
      <c r="AS134" t="s">
        <v>120</v>
      </c>
      <c r="AT134" t="s">
        <v>257</v>
      </c>
      <c r="AU134" t="s">
        <v>496</v>
      </c>
      <c r="AV134" t="s">
        <v>48</v>
      </c>
      <c r="AW134">
        <v>4</v>
      </c>
      <c r="BB134">
        <v>0.81952706699957922</v>
      </c>
      <c r="BC134" t="s">
        <v>67</v>
      </c>
      <c r="BF134" t="s">
        <v>117</v>
      </c>
      <c r="BG134" t="s">
        <v>120</v>
      </c>
      <c r="BH134" t="s">
        <v>496</v>
      </c>
      <c r="BI134">
        <v>7959</v>
      </c>
      <c r="BJ134">
        <v>4</v>
      </c>
      <c r="BK134" t="s">
        <v>257</v>
      </c>
      <c r="BL134" t="s">
        <v>264</v>
      </c>
      <c r="BM134">
        <v>0.81952706699957922</v>
      </c>
      <c r="BN134" t="s">
        <v>67</v>
      </c>
      <c r="BO134" t="s">
        <v>178</v>
      </c>
      <c r="BP134">
        <v>3660.6200000000003</v>
      </c>
    </row>
    <row r="135" spans="1:68" ht="16.5">
      <c r="A135" s="59" t="str">
        <f t="shared" si="104"/>
        <v>강인여객</v>
      </c>
      <c r="B135" s="60" t="str">
        <f t="shared" si="121"/>
        <v>허병욱</v>
      </c>
      <c r="C135" s="61" t="str">
        <f t="shared" si="105"/>
        <v>C</v>
      </c>
      <c r="D135" s="62">
        <f t="shared" si="106"/>
        <v>0.89247024859296187</v>
      </c>
      <c r="E135" s="63">
        <f t="shared" si="107"/>
        <v>5523</v>
      </c>
      <c r="F135" s="64" t="str">
        <f t="shared" si="108"/>
        <v>103</v>
      </c>
      <c r="G135" s="65" t="str">
        <f t="shared" si="109"/>
        <v>70바5987</v>
      </c>
      <c r="H135" s="66">
        <f t="shared" si="110"/>
        <v>3</v>
      </c>
      <c r="I135" s="67">
        <f t="shared" si="111"/>
        <v>2359.922</v>
      </c>
      <c r="J135" s="68">
        <f t="shared" si="112"/>
        <v>7.4700143867084982E-3</v>
      </c>
      <c r="K135" s="68">
        <f t="shared" si="113"/>
        <v>0.36305937007795419</v>
      </c>
      <c r="L135" s="68">
        <f t="shared" si="114"/>
        <v>7.2036279165158854E-2</v>
      </c>
      <c r="M135" s="69">
        <f t="shared" si="115"/>
        <v>15.164</v>
      </c>
      <c r="N135" s="70">
        <f t="shared" si="116"/>
        <v>0</v>
      </c>
      <c r="O135" s="70">
        <f t="shared" si="117"/>
        <v>7.966364990029331</v>
      </c>
      <c r="P135" s="113">
        <f t="shared" si="118"/>
        <v>56</v>
      </c>
      <c r="Q135" s="114">
        <f t="shared" si="119"/>
        <v>0</v>
      </c>
      <c r="R135" s="114">
        <f t="shared" si="120"/>
        <v>188</v>
      </c>
      <c r="T135">
        <v>502</v>
      </c>
      <c r="U135">
        <v>5523</v>
      </c>
      <c r="V135" t="s">
        <v>498</v>
      </c>
      <c r="W135">
        <v>2359.922</v>
      </c>
      <c r="X135">
        <v>1262.931</v>
      </c>
      <c r="Y135">
        <v>1.869</v>
      </c>
      <c r="Z135">
        <v>15.164</v>
      </c>
      <c r="AA135">
        <v>152.08551700000001</v>
      </c>
      <c r="AB135">
        <v>1.1360809999999999</v>
      </c>
      <c r="AC135">
        <v>55.216071999999997</v>
      </c>
      <c r="AD135" s="1">
        <v>170</v>
      </c>
      <c r="AE135">
        <v>0</v>
      </c>
      <c r="AF135">
        <v>188</v>
      </c>
      <c r="AG135">
        <v>70</v>
      </c>
      <c r="AH135">
        <v>15.517072000000001</v>
      </c>
      <c r="AI135">
        <v>321.2</v>
      </c>
      <c r="AJ135">
        <v>0</v>
      </c>
      <c r="AK135">
        <v>56</v>
      </c>
      <c r="AL135">
        <v>289</v>
      </c>
      <c r="AM135" t="s">
        <v>499</v>
      </c>
      <c r="AN135" t="s">
        <v>733</v>
      </c>
      <c r="AO135">
        <v>2087.7809999999999</v>
      </c>
      <c r="AR135" t="s">
        <v>117</v>
      </c>
      <c r="AS135" t="s">
        <v>118</v>
      </c>
      <c r="AT135" t="s">
        <v>211</v>
      </c>
      <c r="AU135" t="s">
        <v>498</v>
      </c>
      <c r="AV135" t="s">
        <v>48</v>
      </c>
      <c r="AW135">
        <v>3</v>
      </c>
      <c r="BB135">
        <v>0.89247024859296187</v>
      </c>
      <c r="BC135" t="s">
        <v>69</v>
      </c>
      <c r="BF135" t="s">
        <v>117</v>
      </c>
      <c r="BG135" t="s">
        <v>118</v>
      </c>
      <c r="BH135" t="s">
        <v>498</v>
      </c>
      <c r="BI135">
        <v>5523</v>
      </c>
      <c r="BJ135">
        <v>3</v>
      </c>
      <c r="BK135" t="s">
        <v>211</v>
      </c>
      <c r="BL135" t="s">
        <v>201</v>
      </c>
      <c r="BM135">
        <v>0.89247024859296187</v>
      </c>
      <c r="BN135" t="s">
        <v>69</v>
      </c>
      <c r="BO135" t="s">
        <v>176</v>
      </c>
      <c r="BP135">
        <v>2359.922</v>
      </c>
    </row>
    <row r="136" spans="1:68" ht="16.5">
      <c r="A136" s="42" t="str">
        <f t="shared" si="104"/>
        <v>강인여객</v>
      </c>
      <c r="B136" s="43" t="str">
        <f t="shared" si="121"/>
        <v>홍사봉</v>
      </c>
      <c r="C136" s="44" t="str">
        <f t="shared" si="105"/>
        <v>B</v>
      </c>
      <c r="D136" s="45">
        <f t="shared" si="106"/>
        <v>0.90186198519298832</v>
      </c>
      <c r="E136" s="46">
        <f t="shared" si="107"/>
        <v>7554</v>
      </c>
      <c r="F136" s="47" t="str">
        <f t="shared" si="108"/>
        <v>103</v>
      </c>
      <c r="G136" s="48" t="str">
        <f t="shared" si="109"/>
        <v>70바5063</v>
      </c>
      <c r="H136" s="49">
        <f t="shared" si="110"/>
        <v>11</v>
      </c>
      <c r="I136" s="50">
        <f t="shared" si="111"/>
        <v>1661.34</v>
      </c>
      <c r="J136" s="51">
        <f t="shared" si="112"/>
        <v>9.8899891356530618E-3</v>
      </c>
      <c r="K136" s="51">
        <f t="shared" si="113"/>
        <v>0.35631116303564564</v>
      </c>
      <c r="L136" s="51">
        <f t="shared" si="114"/>
        <v>0.18178097198646875</v>
      </c>
      <c r="M136" s="52">
        <f t="shared" si="115"/>
        <v>15.032999999999999</v>
      </c>
      <c r="N136" s="53">
        <f t="shared" si="116"/>
        <v>0.17692904260746228</v>
      </c>
      <c r="O136" s="53">
        <f t="shared" si="117"/>
        <v>14.272276103668624</v>
      </c>
      <c r="P136" s="115">
        <f t="shared" si="118"/>
        <v>1</v>
      </c>
      <c r="Q136" s="116">
        <f t="shared" si="119"/>
        <v>3</v>
      </c>
      <c r="R136" s="116">
        <f t="shared" si="120"/>
        <v>242</v>
      </c>
      <c r="T136">
        <v>502</v>
      </c>
      <c r="U136">
        <v>7554</v>
      </c>
      <c r="V136" t="s">
        <v>539</v>
      </c>
      <c r="W136">
        <v>1695.595</v>
      </c>
      <c r="X136">
        <v>901.24099999999999</v>
      </c>
      <c r="Y136">
        <v>1.881</v>
      </c>
      <c r="Z136">
        <v>15.032999999999999</v>
      </c>
      <c r="AA136">
        <v>105.463311</v>
      </c>
      <c r="AB136">
        <v>1.043031</v>
      </c>
      <c r="AC136">
        <v>37.577755000000003</v>
      </c>
      <c r="AD136" s="1">
        <v>302</v>
      </c>
      <c r="AE136">
        <v>3</v>
      </c>
      <c r="AF136">
        <v>242</v>
      </c>
      <c r="AG136">
        <v>79</v>
      </c>
      <c r="AH136">
        <v>16.077580999999999</v>
      </c>
      <c r="AI136">
        <v>531</v>
      </c>
      <c r="AJ136">
        <v>0</v>
      </c>
      <c r="AK136">
        <v>1</v>
      </c>
      <c r="AL136">
        <v>113</v>
      </c>
      <c r="AM136" t="s">
        <v>540</v>
      </c>
      <c r="AN136" t="s">
        <v>734</v>
      </c>
      <c r="AO136">
        <v>274.40300000000002</v>
      </c>
      <c r="AR136" t="s">
        <v>117</v>
      </c>
      <c r="AS136" t="s">
        <v>118</v>
      </c>
      <c r="AT136" t="s">
        <v>197</v>
      </c>
      <c r="AU136" t="s">
        <v>539</v>
      </c>
      <c r="AV136" t="s">
        <v>48</v>
      </c>
      <c r="AW136">
        <v>11</v>
      </c>
      <c r="BB136">
        <v>0.90186198519298832</v>
      </c>
      <c r="BC136" t="s">
        <v>68</v>
      </c>
      <c r="BF136" t="s">
        <v>117</v>
      </c>
      <c r="BG136" t="s">
        <v>118</v>
      </c>
      <c r="BH136" t="s">
        <v>539</v>
      </c>
      <c r="BI136">
        <v>7554</v>
      </c>
      <c r="BJ136">
        <v>11</v>
      </c>
      <c r="BK136" t="s">
        <v>197</v>
      </c>
      <c r="BL136" t="s">
        <v>211</v>
      </c>
      <c r="BM136">
        <v>0.90186198519298832</v>
      </c>
      <c r="BN136" t="s">
        <v>68</v>
      </c>
      <c r="BO136" t="s">
        <v>174</v>
      </c>
      <c r="BP136">
        <v>1661.34</v>
      </c>
    </row>
    <row r="137" spans="1:68" ht="16.5">
      <c r="A137" s="59" t="str">
        <f t="shared" si="104"/>
        <v>강인여객</v>
      </c>
      <c r="B137" s="60" t="str">
        <f t="shared" si="121"/>
        <v>황가용</v>
      </c>
      <c r="C137" s="61" t="str">
        <f t="shared" si="105"/>
        <v>B</v>
      </c>
      <c r="D137" s="62">
        <f t="shared" si="106"/>
        <v>0.94420600455586434</v>
      </c>
      <c r="E137" s="63">
        <f t="shared" si="107"/>
        <v>2947</v>
      </c>
      <c r="F137" s="64" t="str">
        <f t="shared" si="108"/>
        <v>103-1</v>
      </c>
      <c r="G137" s="65" t="str">
        <f t="shared" si="109"/>
        <v>70바5969</v>
      </c>
      <c r="H137" s="66">
        <f t="shared" si="110"/>
        <v>3</v>
      </c>
      <c r="I137" s="67">
        <f t="shared" si="111"/>
        <v>1756.2179999999998</v>
      </c>
      <c r="J137" s="68">
        <f t="shared" si="112"/>
        <v>1.6807892730145418E-2</v>
      </c>
      <c r="K137" s="68">
        <f t="shared" si="113"/>
        <v>0.34386461117235212</v>
      </c>
      <c r="L137" s="68">
        <f t="shared" si="114"/>
        <v>0.19302842813363719</v>
      </c>
      <c r="M137" s="69">
        <f t="shared" si="115"/>
        <v>17.765999999999998</v>
      </c>
      <c r="N137" s="70">
        <f t="shared" si="116"/>
        <v>0.11147526363899851</v>
      </c>
      <c r="O137" s="70">
        <f t="shared" si="117"/>
        <v>22.183577464160702</v>
      </c>
      <c r="P137" s="113">
        <f t="shared" si="118"/>
        <v>11</v>
      </c>
      <c r="Q137" s="114">
        <f t="shared" si="119"/>
        <v>2</v>
      </c>
      <c r="R137" s="114">
        <f t="shared" si="120"/>
        <v>398</v>
      </c>
      <c r="T137">
        <v>502</v>
      </c>
      <c r="U137">
        <v>2947</v>
      </c>
      <c r="V137" t="s">
        <v>500</v>
      </c>
      <c r="W137">
        <v>1794.12</v>
      </c>
      <c r="X137">
        <v>945.59500000000003</v>
      </c>
      <c r="Y137">
        <v>1.897</v>
      </c>
      <c r="Z137">
        <v>17.765999999999998</v>
      </c>
      <c r="AA137">
        <v>99.472195999999997</v>
      </c>
      <c r="AB137">
        <v>1.671918</v>
      </c>
      <c r="AC137">
        <v>34.204968000000001</v>
      </c>
      <c r="AD137" s="1">
        <v>339</v>
      </c>
      <c r="AE137">
        <v>2</v>
      </c>
      <c r="AF137">
        <v>398</v>
      </c>
      <c r="AG137">
        <v>85</v>
      </c>
      <c r="AH137">
        <v>18.036396</v>
      </c>
      <c r="AI137">
        <v>1701.2</v>
      </c>
      <c r="AJ137">
        <v>4.3</v>
      </c>
      <c r="AK137">
        <v>11</v>
      </c>
      <c r="AL137">
        <v>2329</v>
      </c>
      <c r="AM137" t="s">
        <v>501</v>
      </c>
      <c r="AN137" t="s">
        <v>735</v>
      </c>
      <c r="AO137">
        <v>1492.662</v>
      </c>
      <c r="AR137" t="s">
        <v>117</v>
      </c>
      <c r="AS137" t="s">
        <v>119</v>
      </c>
      <c r="AT137" t="s">
        <v>235</v>
      </c>
      <c r="AU137" t="s">
        <v>500</v>
      </c>
      <c r="AV137" t="s">
        <v>48</v>
      </c>
      <c r="AW137">
        <v>3</v>
      </c>
      <c r="BB137">
        <v>0.94420600455586434</v>
      </c>
      <c r="BC137" t="s">
        <v>68</v>
      </c>
      <c r="BF137" t="s">
        <v>117</v>
      </c>
      <c r="BG137" t="s">
        <v>119</v>
      </c>
      <c r="BH137" t="s">
        <v>500</v>
      </c>
      <c r="BI137">
        <v>2947</v>
      </c>
      <c r="BJ137">
        <v>3</v>
      </c>
      <c r="BK137" t="s">
        <v>235</v>
      </c>
      <c r="BL137" t="s">
        <v>251</v>
      </c>
      <c r="BM137">
        <v>0.94420600455586434</v>
      </c>
      <c r="BN137" t="s">
        <v>68</v>
      </c>
      <c r="BO137" t="s">
        <v>174</v>
      </c>
      <c r="BP137">
        <v>1756.2179999999998</v>
      </c>
    </row>
    <row r="138" spans="1:68" ht="16.5">
      <c r="A138" s="42" t="str">
        <f t="shared" si="104"/>
        <v>강인여객</v>
      </c>
      <c r="B138" s="43" t="str">
        <f t="shared" si="121"/>
        <v>황성진</v>
      </c>
      <c r="C138" s="44" t="str">
        <f t="shared" si="105"/>
        <v>F</v>
      </c>
      <c r="D138" s="45">
        <f t="shared" si="106"/>
        <v>0.7893182953971527</v>
      </c>
      <c r="E138" s="46">
        <f t="shared" si="107"/>
        <v>4339</v>
      </c>
      <c r="F138" s="47" t="str">
        <f t="shared" si="108"/>
        <v>103</v>
      </c>
      <c r="G138" s="48" t="str">
        <f t="shared" si="109"/>
        <v>70바5947</v>
      </c>
      <c r="H138" s="49">
        <f t="shared" si="110"/>
        <v>12</v>
      </c>
      <c r="I138" s="50">
        <f t="shared" si="111"/>
        <v>1300.7560000000001</v>
      </c>
      <c r="J138" s="51">
        <f t="shared" si="112"/>
        <v>1.2559674865910695E-2</v>
      </c>
      <c r="K138" s="51">
        <f t="shared" si="113"/>
        <v>0.3882828383354055</v>
      </c>
      <c r="L138" s="51">
        <f t="shared" si="114"/>
        <v>0.23063510758358985</v>
      </c>
      <c r="M138" s="52">
        <f t="shared" si="115"/>
        <v>21.292999999999999</v>
      </c>
      <c r="N138" s="53">
        <f t="shared" si="116"/>
        <v>0.44939006533382564</v>
      </c>
      <c r="O138" s="53">
        <f t="shared" si="117"/>
        <v>30.034236033144015</v>
      </c>
      <c r="P138" s="115">
        <f t="shared" si="118"/>
        <v>6</v>
      </c>
      <c r="Q138" s="116">
        <f t="shared" si="119"/>
        <v>6</v>
      </c>
      <c r="R138" s="116">
        <f t="shared" si="120"/>
        <v>401</v>
      </c>
      <c r="T138">
        <v>502</v>
      </c>
      <c r="U138">
        <v>4339</v>
      </c>
      <c r="V138" t="s">
        <v>502</v>
      </c>
      <c r="W138">
        <v>1335.143</v>
      </c>
      <c r="X138">
        <v>799.09100000000001</v>
      </c>
      <c r="Y138">
        <v>1.671</v>
      </c>
      <c r="Z138">
        <v>21.292999999999999</v>
      </c>
      <c r="AA138">
        <v>77.451368000000002</v>
      </c>
      <c r="AB138">
        <v>0.97276399999999996</v>
      </c>
      <c r="AC138">
        <v>30.073036999999999</v>
      </c>
      <c r="AD138" s="1">
        <v>300</v>
      </c>
      <c r="AE138">
        <v>6</v>
      </c>
      <c r="AF138">
        <v>401</v>
      </c>
      <c r="AG138">
        <v>87</v>
      </c>
      <c r="AH138">
        <v>17.238468000000001</v>
      </c>
      <c r="AI138">
        <v>1298.0999999999999</v>
      </c>
      <c r="AJ138">
        <v>15.2</v>
      </c>
      <c r="AK138">
        <v>6</v>
      </c>
      <c r="AL138">
        <v>2352</v>
      </c>
      <c r="AM138" t="s">
        <v>503</v>
      </c>
      <c r="AN138" t="s">
        <v>736</v>
      </c>
      <c r="AO138">
        <v>171.21799999999999</v>
      </c>
      <c r="AR138" t="s">
        <v>117</v>
      </c>
      <c r="AS138" t="s">
        <v>118</v>
      </c>
      <c r="AT138" t="s">
        <v>209</v>
      </c>
      <c r="AU138" t="s">
        <v>502</v>
      </c>
      <c r="AV138" t="s">
        <v>48</v>
      </c>
      <c r="AW138">
        <v>12</v>
      </c>
      <c r="BB138">
        <v>0.7893182953971527</v>
      </c>
      <c r="BC138" t="s">
        <v>70</v>
      </c>
      <c r="BF138" t="s">
        <v>117</v>
      </c>
      <c r="BG138" t="s">
        <v>118</v>
      </c>
      <c r="BH138" t="s">
        <v>502</v>
      </c>
      <c r="BI138">
        <v>4339</v>
      </c>
      <c r="BJ138">
        <v>12</v>
      </c>
      <c r="BK138" t="s">
        <v>209</v>
      </c>
      <c r="BL138" t="s">
        <v>204</v>
      </c>
      <c r="BM138">
        <v>0.7893182953971527</v>
      </c>
      <c r="BN138" t="s">
        <v>70</v>
      </c>
      <c r="BO138" t="s">
        <v>183</v>
      </c>
      <c r="BP138">
        <v>1300.7560000000001</v>
      </c>
    </row>
    <row r="139" spans="1:68" ht="16.5">
      <c r="A139" s="59" t="str">
        <f t="shared" si="104"/>
        <v>강인여객</v>
      </c>
      <c r="B139" s="60" t="str">
        <f t="shared" si="121"/>
        <v>황운연</v>
      </c>
      <c r="C139" s="61" t="str">
        <f t="shared" si="105"/>
        <v>C</v>
      </c>
      <c r="D139" s="62">
        <f t="shared" si="106"/>
        <v>0.85718791177271392</v>
      </c>
      <c r="E139" s="63">
        <f t="shared" si="107"/>
        <v>4214</v>
      </c>
      <c r="F139" s="64" t="str">
        <f t="shared" si="108"/>
        <v>103-1</v>
      </c>
      <c r="G139" s="65" t="str">
        <f t="shared" si="109"/>
        <v>70바6098</v>
      </c>
      <c r="H139" s="66">
        <f t="shared" si="110"/>
        <v>2</v>
      </c>
      <c r="I139" s="67">
        <f t="shared" si="111"/>
        <v>1144.6949999999999</v>
      </c>
      <c r="J139" s="68">
        <f t="shared" si="112"/>
        <v>9.1001802089537787E-2</v>
      </c>
      <c r="K139" s="68">
        <f t="shared" si="113"/>
        <v>0.3173819907577668</v>
      </c>
      <c r="L139" s="68">
        <f t="shared" si="114"/>
        <v>0.20180047960373726</v>
      </c>
      <c r="M139" s="69">
        <f t="shared" si="115"/>
        <v>21.36</v>
      </c>
      <c r="N139" s="70">
        <f t="shared" si="116"/>
        <v>0</v>
      </c>
      <c r="O139" s="70">
        <f t="shared" si="117"/>
        <v>32.206500303045416</v>
      </c>
      <c r="P139" s="113">
        <f t="shared" si="118"/>
        <v>2</v>
      </c>
      <c r="Q139" s="114">
        <f t="shared" si="119"/>
        <v>0</v>
      </c>
      <c r="R139" s="114">
        <f t="shared" si="120"/>
        <v>381</v>
      </c>
      <c r="T139">
        <v>502</v>
      </c>
      <c r="U139">
        <v>4214</v>
      </c>
      <c r="V139" t="s">
        <v>504</v>
      </c>
      <c r="W139">
        <v>1182.991</v>
      </c>
      <c r="X139">
        <v>690.17899999999997</v>
      </c>
      <c r="Y139">
        <v>1.714</v>
      </c>
      <c r="Z139">
        <v>21.36</v>
      </c>
      <c r="AA139">
        <v>66.539979000000002</v>
      </c>
      <c r="AB139">
        <v>6.0552580000000003</v>
      </c>
      <c r="AC139">
        <v>21.118590999999999</v>
      </c>
      <c r="AD139" s="1">
        <v>231</v>
      </c>
      <c r="AE139">
        <v>0</v>
      </c>
      <c r="AF139">
        <v>381</v>
      </c>
      <c r="AG139">
        <v>90</v>
      </c>
      <c r="AH139">
        <v>17.778649999999999</v>
      </c>
      <c r="AI139">
        <v>1008.9</v>
      </c>
      <c r="AJ139">
        <v>30.6</v>
      </c>
      <c r="AK139">
        <v>2</v>
      </c>
      <c r="AL139">
        <v>530</v>
      </c>
      <c r="AM139" t="s">
        <v>505</v>
      </c>
      <c r="AN139" t="s">
        <v>737</v>
      </c>
      <c r="AO139">
        <v>1058.56</v>
      </c>
      <c r="AR139" t="s">
        <v>117</v>
      </c>
      <c r="AS139" t="s">
        <v>119</v>
      </c>
      <c r="AT139" t="s">
        <v>251</v>
      </c>
      <c r="AU139" t="s">
        <v>504</v>
      </c>
      <c r="AV139" t="s">
        <v>48</v>
      </c>
      <c r="AW139">
        <v>2</v>
      </c>
      <c r="BB139">
        <v>0.85718791177271392</v>
      </c>
      <c r="BC139" t="s">
        <v>69</v>
      </c>
      <c r="BF139" t="s">
        <v>117</v>
      </c>
      <c r="BG139" t="s">
        <v>119</v>
      </c>
      <c r="BH139" t="s">
        <v>504</v>
      </c>
      <c r="BI139">
        <v>4214</v>
      </c>
      <c r="BJ139">
        <v>2</v>
      </c>
      <c r="BK139" t="s">
        <v>251</v>
      </c>
      <c r="BL139" t="s">
        <v>232</v>
      </c>
      <c r="BM139">
        <v>0.85718791177271392</v>
      </c>
      <c r="BN139" t="s">
        <v>69</v>
      </c>
      <c r="BO139" t="s">
        <v>176</v>
      </c>
      <c r="BP139">
        <v>1144.6949999999999</v>
      </c>
    </row>
    <row r="140" spans="1:68" ht="16.5">
      <c r="A140" s="42" t="str">
        <f t="shared" si="104"/>
        <v>강인여객</v>
      </c>
      <c r="B140" s="43" t="str">
        <f t="shared" si="121"/>
        <v>황지영</v>
      </c>
      <c r="C140" s="44" t="str">
        <f t="shared" si="105"/>
        <v>C</v>
      </c>
      <c r="D140" s="45">
        <f t="shared" si="106"/>
        <v>0.89204124363028103</v>
      </c>
      <c r="E140" s="46">
        <f t="shared" si="107"/>
        <v>3195</v>
      </c>
      <c r="F140" s="47" t="str">
        <f t="shared" si="108"/>
        <v>103-1</v>
      </c>
      <c r="G140" s="48" t="str">
        <f t="shared" si="109"/>
        <v>70바6098</v>
      </c>
      <c r="H140" s="49">
        <f t="shared" si="110"/>
        <v>3</v>
      </c>
      <c r="I140" s="50">
        <f t="shared" si="111"/>
        <v>1798.7729999999999</v>
      </c>
      <c r="J140" s="51">
        <f t="shared" si="112"/>
        <v>3.734322704476601E-2</v>
      </c>
      <c r="K140" s="51">
        <f t="shared" si="113"/>
        <v>0.33066330989131748</v>
      </c>
      <c r="L140" s="51">
        <f t="shared" si="114"/>
        <v>0.19568895018993504</v>
      </c>
      <c r="M140" s="52">
        <f t="shared" si="115"/>
        <v>19.582000000000001</v>
      </c>
      <c r="N140" s="53">
        <f t="shared" si="116"/>
        <v>5.5593451758504275E-2</v>
      </c>
      <c r="O140" s="53">
        <f t="shared" si="117"/>
        <v>28.297066945078676</v>
      </c>
      <c r="P140" s="115">
        <f t="shared" si="118"/>
        <v>9</v>
      </c>
      <c r="Q140" s="116">
        <f t="shared" si="119"/>
        <v>1</v>
      </c>
      <c r="R140" s="116">
        <f t="shared" si="120"/>
        <v>509</v>
      </c>
      <c r="T140">
        <v>502</v>
      </c>
      <c r="U140">
        <v>3195</v>
      </c>
      <c r="V140" t="s">
        <v>506</v>
      </c>
      <c r="W140">
        <v>1798.7729999999999</v>
      </c>
      <c r="X140">
        <v>1005.63</v>
      </c>
      <c r="Y140">
        <v>1.7889999999999999</v>
      </c>
      <c r="Z140">
        <v>19.582000000000001</v>
      </c>
      <c r="AA140">
        <v>97.175801000000007</v>
      </c>
      <c r="AB140">
        <v>3.6288580000000001</v>
      </c>
      <c r="AC140">
        <v>32.132472</v>
      </c>
      <c r="AD140" s="1">
        <v>352</v>
      </c>
      <c r="AE140">
        <v>1</v>
      </c>
      <c r="AF140">
        <v>509</v>
      </c>
      <c r="AG140">
        <v>89</v>
      </c>
      <c r="AH140">
        <v>18.510503</v>
      </c>
      <c r="AI140">
        <v>2362.1</v>
      </c>
      <c r="AJ140">
        <v>29.8</v>
      </c>
      <c r="AK140">
        <v>9</v>
      </c>
      <c r="AL140">
        <v>4176</v>
      </c>
      <c r="AM140" t="s">
        <v>507</v>
      </c>
      <c r="AN140" t="s">
        <v>738</v>
      </c>
      <c r="AO140">
        <v>1572.27</v>
      </c>
      <c r="AR140" t="s">
        <v>117</v>
      </c>
      <c r="AS140" t="s">
        <v>119</v>
      </c>
      <c r="AT140" t="s">
        <v>251</v>
      </c>
      <c r="AU140" t="s">
        <v>506</v>
      </c>
      <c r="AV140" t="s">
        <v>48</v>
      </c>
      <c r="AW140">
        <v>3</v>
      </c>
      <c r="BB140">
        <v>0.89204124363028103</v>
      </c>
      <c r="BC140" t="s">
        <v>69</v>
      </c>
      <c r="BF140" t="s">
        <v>117</v>
      </c>
      <c r="BG140" t="s">
        <v>119</v>
      </c>
      <c r="BH140" t="s">
        <v>506</v>
      </c>
      <c r="BI140">
        <v>3195</v>
      </c>
      <c r="BJ140">
        <v>3</v>
      </c>
      <c r="BK140" t="s">
        <v>251</v>
      </c>
      <c r="BL140" t="s">
        <v>235</v>
      </c>
      <c r="BM140">
        <v>0.89204124363028103</v>
      </c>
      <c r="BN140" t="s">
        <v>69</v>
      </c>
      <c r="BO140" t="s">
        <v>176</v>
      </c>
      <c r="BP140">
        <v>1798.7729999999999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40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8" t="s">
        <v>739</v>
      </c>
      <c r="B2" s="26"/>
      <c r="C2" s="33"/>
      <c r="D2" s="40"/>
      <c r="E2" s="8"/>
      <c r="F2" s="29"/>
      <c r="G2" s="8"/>
      <c r="H2" s="8"/>
      <c r="I2" s="8"/>
      <c r="J2" s="8"/>
    </row>
    <row r="4" spans="1:18" ht="26.25">
      <c r="A4" s="117" t="s">
        <v>740</v>
      </c>
      <c r="B4" s="27"/>
      <c r="C4" s="35"/>
      <c r="D4" s="39"/>
      <c r="E4" s="9"/>
      <c r="F4" s="6"/>
      <c r="H4" s="9"/>
    </row>
    <row r="5" spans="1:18" ht="26.25">
      <c r="A5" s="105" t="s">
        <v>741</v>
      </c>
    </row>
    <row r="6" spans="1:18" ht="17.25">
      <c r="A6" s="106" t="s">
        <v>742</v>
      </c>
    </row>
    <row r="7" spans="1:18" ht="17.25">
      <c r="A7" s="106"/>
    </row>
    <row r="8" spans="1:18" ht="17.25">
      <c r="A8" s="107" t="s">
        <v>188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</row>
    <row r="9" spans="1:18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</row>
    <row r="10" spans="1:18">
      <c r="A10" s="108" t="s">
        <v>743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8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</row>
    <row r="13" spans="1:18" ht="37.5" customHeight="1">
      <c r="A13" s="126" t="s">
        <v>0</v>
      </c>
      <c r="B13" s="127" t="s">
        <v>74</v>
      </c>
      <c r="C13" s="119" t="s">
        <v>65</v>
      </c>
      <c r="D13" s="119" t="s">
        <v>157</v>
      </c>
      <c r="E13" s="128" t="s">
        <v>143</v>
      </c>
      <c r="F13" s="127" t="s">
        <v>148</v>
      </c>
      <c r="G13" s="128" t="s">
        <v>146</v>
      </c>
      <c r="H13" s="128" t="s">
        <v>150</v>
      </c>
      <c r="I13" s="120" t="s">
        <v>152</v>
      </c>
      <c r="J13" s="128" t="s">
        <v>11</v>
      </c>
      <c r="K13" s="128" t="s">
        <v>12</v>
      </c>
      <c r="L13" s="128" t="s">
        <v>13</v>
      </c>
      <c r="M13" s="128" t="s">
        <v>105</v>
      </c>
      <c r="N13" s="128" t="s">
        <v>6</v>
      </c>
      <c r="O13" s="128" t="s">
        <v>7</v>
      </c>
      <c r="P13" s="128" t="s">
        <v>179</v>
      </c>
      <c r="Q13" s="129" t="s">
        <v>181</v>
      </c>
      <c r="R13" s="129" t="s">
        <v>182</v>
      </c>
    </row>
    <row r="14" spans="1:18" ht="16.5">
      <c r="A14" s="130" t="s">
        <v>117</v>
      </c>
      <c r="B14" s="131">
        <v>3725</v>
      </c>
      <c r="C14" s="121" t="s">
        <v>67</v>
      </c>
      <c r="D14" s="122">
        <v>0.81992635484187015</v>
      </c>
      <c r="E14" s="132">
        <v>3725</v>
      </c>
      <c r="F14" s="123" t="s">
        <v>119</v>
      </c>
      <c r="G14" s="133" t="s">
        <v>235</v>
      </c>
      <c r="H14" s="134">
        <v>3</v>
      </c>
      <c r="I14" s="124">
        <v>503.55199999999996</v>
      </c>
      <c r="J14" s="125">
        <v>9.8480340711354156E-3</v>
      </c>
      <c r="K14" s="125">
        <v>0.39069202245863049</v>
      </c>
      <c r="L14" s="125">
        <v>0.27603901881037113</v>
      </c>
      <c r="M14" s="135">
        <v>18.056999999999999</v>
      </c>
      <c r="N14" s="136">
        <v>0</v>
      </c>
      <c r="O14" s="136">
        <v>7.1492119979664466</v>
      </c>
      <c r="P14" s="137">
        <v>3</v>
      </c>
      <c r="Q14" s="138">
        <v>0</v>
      </c>
      <c r="R14" s="138">
        <v>36</v>
      </c>
    </row>
    <row r="15" spans="1:18" ht="16.5">
      <c r="A15" s="130" t="s">
        <v>117</v>
      </c>
      <c r="B15" s="131">
        <v>3798</v>
      </c>
      <c r="C15" s="121" t="s">
        <v>67</v>
      </c>
      <c r="D15" s="122">
        <v>0.83463929915844359</v>
      </c>
      <c r="E15" s="132">
        <v>3798</v>
      </c>
      <c r="F15" s="123" t="s">
        <v>118</v>
      </c>
      <c r="G15" s="133" t="s">
        <v>220</v>
      </c>
      <c r="H15" s="134">
        <v>17</v>
      </c>
      <c r="I15" s="124">
        <v>2202.3760000000002</v>
      </c>
      <c r="J15" s="125">
        <v>3.7974251051437542E-2</v>
      </c>
      <c r="K15" s="125">
        <v>0.37074849677878441</v>
      </c>
      <c r="L15" s="125">
        <v>0.15392467044682651</v>
      </c>
      <c r="M15" s="135">
        <v>16.358000000000001</v>
      </c>
      <c r="N15" s="136">
        <v>4.54055075064385E-2</v>
      </c>
      <c r="O15" s="136">
        <v>35.370890347515591</v>
      </c>
      <c r="P15" s="137">
        <v>44</v>
      </c>
      <c r="Q15" s="138">
        <v>1</v>
      </c>
      <c r="R15" s="138">
        <v>779</v>
      </c>
    </row>
    <row r="16" spans="1:18" ht="16.5">
      <c r="A16" s="130" t="s">
        <v>117</v>
      </c>
      <c r="B16" s="131">
        <v>3976</v>
      </c>
      <c r="C16" s="121" t="s">
        <v>67</v>
      </c>
      <c r="D16" s="122">
        <v>0.84831164299625628</v>
      </c>
      <c r="E16" s="132">
        <v>3976</v>
      </c>
      <c r="F16" s="123" t="s">
        <v>118</v>
      </c>
      <c r="G16" s="133" t="s">
        <v>226</v>
      </c>
      <c r="H16" s="134">
        <v>11</v>
      </c>
      <c r="I16" s="124">
        <v>1615.174</v>
      </c>
      <c r="J16" s="125">
        <v>1.1625737765153049E-2</v>
      </c>
      <c r="K16" s="125">
        <v>0.37425024697109116</v>
      </c>
      <c r="L16" s="125">
        <v>9.0392737872204476E-2</v>
      </c>
      <c r="M16" s="135">
        <v>18.077000000000002</v>
      </c>
      <c r="N16" s="136">
        <v>6.1912834159044167E-2</v>
      </c>
      <c r="O16" s="136">
        <v>15.16864436896582</v>
      </c>
      <c r="P16" s="137">
        <v>10</v>
      </c>
      <c r="Q16" s="138">
        <v>1</v>
      </c>
      <c r="R16" s="138">
        <v>245</v>
      </c>
    </row>
    <row r="17" spans="1:18" ht="16.5">
      <c r="A17" s="130" t="s">
        <v>117</v>
      </c>
      <c r="B17" s="131" t="s">
        <v>525</v>
      </c>
      <c r="C17" s="121" t="s">
        <v>67</v>
      </c>
      <c r="D17" s="122">
        <v>0.81943491775801258</v>
      </c>
      <c r="E17" s="132">
        <v>2887</v>
      </c>
      <c r="F17" s="123" t="s">
        <v>119</v>
      </c>
      <c r="G17" s="133" t="s">
        <v>236</v>
      </c>
      <c r="H17" s="134">
        <v>10</v>
      </c>
      <c r="I17" s="124">
        <v>1380.35</v>
      </c>
      <c r="J17" s="125">
        <v>1.8279350891963635E-2</v>
      </c>
      <c r="K17" s="125">
        <v>0.37199334443179854</v>
      </c>
      <c r="L17" s="125">
        <v>0.23057039024919934</v>
      </c>
      <c r="M17" s="135">
        <v>19.042000000000002</v>
      </c>
      <c r="N17" s="136">
        <v>7.2445394284058398E-2</v>
      </c>
      <c r="O17" s="136">
        <v>16.952222262469665</v>
      </c>
      <c r="P17" s="137">
        <v>3</v>
      </c>
      <c r="Q17" s="138">
        <v>1</v>
      </c>
      <c r="R17" s="138">
        <v>239</v>
      </c>
    </row>
    <row r="18" spans="1:18" ht="16.5">
      <c r="A18" s="130" t="s">
        <v>117</v>
      </c>
      <c r="B18" s="131" t="s">
        <v>280</v>
      </c>
      <c r="C18" s="121" t="s">
        <v>67</v>
      </c>
      <c r="D18" s="122">
        <v>0.81767471515081802</v>
      </c>
      <c r="E18" s="132">
        <v>1408</v>
      </c>
      <c r="F18" s="123" t="s">
        <v>118</v>
      </c>
      <c r="G18" s="133" t="s">
        <v>205</v>
      </c>
      <c r="H18" s="134">
        <v>12</v>
      </c>
      <c r="I18" s="124">
        <v>1490.3249999999998</v>
      </c>
      <c r="J18" s="125">
        <v>9.1319503090552499E-3</v>
      </c>
      <c r="K18" s="125">
        <v>0.36855770232448198</v>
      </c>
      <c r="L18" s="125">
        <v>0.17636939648761663</v>
      </c>
      <c r="M18" s="135">
        <v>19.369</v>
      </c>
      <c r="N18" s="136">
        <v>0.33549729085937635</v>
      </c>
      <c r="O18" s="136">
        <v>9.1255263113750367</v>
      </c>
      <c r="P18" s="137">
        <v>25</v>
      </c>
      <c r="Q18" s="138">
        <v>5</v>
      </c>
      <c r="R18" s="138">
        <v>136</v>
      </c>
    </row>
    <row r="19" spans="1:18" ht="16.5">
      <c r="A19" s="130" t="s">
        <v>117</v>
      </c>
      <c r="B19" s="131" t="s">
        <v>282</v>
      </c>
      <c r="C19" s="121" t="s">
        <v>67</v>
      </c>
      <c r="D19" s="122">
        <v>0.83190139215785419</v>
      </c>
      <c r="E19" s="132">
        <v>887</v>
      </c>
      <c r="F19" s="123" t="s">
        <v>120</v>
      </c>
      <c r="G19" s="133" t="s">
        <v>255</v>
      </c>
      <c r="H19" s="134">
        <v>2</v>
      </c>
      <c r="I19" s="124">
        <v>4192.6280000000006</v>
      </c>
      <c r="J19" s="125">
        <v>4.1654178127543007E-3</v>
      </c>
      <c r="K19" s="125">
        <v>0.32085168179504536</v>
      </c>
      <c r="L19" s="125">
        <v>0.15479551250432905</v>
      </c>
      <c r="M19" s="135">
        <v>17.719000000000001</v>
      </c>
      <c r="N19" s="136">
        <v>0.21466249807996318</v>
      </c>
      <c r="O19" s="136" t="s">
        <v>749</v>
      </c>
      <c r="P19" s="137">
        <v>40</v>
      </c>
      <c r="Q19" s="138">
        <v>9</v>
      </c>
      <c r="R19" s="138">
        <v>4208</v>
      </c>
    </row>
    <row r="20" spans="1:18" ht="16.5">
      <c r="A20" s="130" t="s">
        <v>117</v>
      </c>
      <c r="B20" s="131" t="s">
        <v>284</v>
      </c>
      <c r="C20" s="121" t="s">
        <v>67</v>
      </c>
      <c r="D20" s="122">
        <v>0.80949219803991812</v>
      </c>
      <c r="E20" s="132">
        <v>1614</v>
      </c>
      <c r="F20" s="123" t="s">
        <v>118</v>
      </c>
      <c r="G20" s="133" t="s">
        <v>213</v>
      </c>
      <c r="H20" s="134">
        <v>13</v>
      </c>
      <c r="I20" s="124">
        <v>1690.845</v>
      </c>
      <c r="J20" s="125">
        <v>3.1460067314627187E-2</v>
      </c>
      <c r="K20" s="125">
        <v>0.37977883794325357</v>
      </c>
      <c r="L20" s="125">
        <v>0.20226573103980552</v>
      </c>
      <c r="M20" s="135">
        <v>18.803999999999998</v>
      </c>
      <c r="N20" s="136">
        <v>0.29571013309913091</v>
      </c>
      <c r="O20" s="136">
        <v>41.872554846836934</v>
      </c>
      <c r="P20" s="137">
        <v>12</v>
      </c>
      <c r="Q20" s="138">
        <v>5</v>
      </c>
      <c r="R20" s="138">
        <v>708</v>
      </c>
    </row>
    <row r="21" spans="1:18" ht="16.5">
      <c r="A21" s="130" t="s">
        <v>117</v>
      </c>
      <c r="B21" s="131" t="s">
        <v>286</v>
      </c>
      <c r="C21" s="121" t="s">
        <v>70</v>
      </c>
      <c r="D21" s="122">
        <v>0.79781743360363711</v>
      </c>
      <c r="E21" s="132">
        <v>21</v>
      </c>
      <c r="F21" s="123" t="s">
        <v>118</v>
      </c>
      <c r="G21" s="133" t="s">
        <v>207</v>
      </c>
      <c r="H21" s="134">
        <v>2</v>
      </c>
      <c r="I21" s="124">
        <v>634.29499999999996</v>
      </c>
      <c r="J21" s="125">
        <v>4.2831911866980481E-2</v>
      </c>
      <c r="K21" s="125">
        <v>0.33499241482573633</v>
      </c>
      <c r="L21" s="125">
        <v>0.19772906691063089</v>
      </c>
      <c r="M21" s="135">
        <v>20.646000000000001</v>
      </c>
      <c r="N21" s="136">
        <v>0.15765534964015168</v>
      </c>
      <c r="O21" s="136">
        <v>7.7251121323674319</v>
      </c>
      <c r="P21" s="137">
        <v>3</v>
      </c>
      <c r="Q21" s="138">
        <v>2</v>
      </c>
      <c r="R21" s="138">
        <v>55</v>
      </c>
    </row>
    <row r="22" spans="1:18" ht="16.5">
      <c r="A22" s="130" t="s">
        <v>117</v>
      </c>
      <c r="B22" s="131" t="s">
        <v>529</v>
      </c>
      <c r="C22" s="121" t="s">
        <v>70</v>
      </c>
      <c r="D22" s="122">
        <v>0.79786993430217634</v>
      </c>
      <c r="E22" s="132">
        <v>47</v>
      </c>
      <c r="F22" s="123" t="s">
        <v>118</v>
      </c>
      <c r="G22" s="133" t="s">
        <v>199</v>
      </c>
      <c r="H22" s="134">
        <v>2</v>
      </c>
      <c r="I22" s="124">
        <v>1346.4169999999999</v>
      </c>
      <c r="J22" s="125">
        <v>2.3556961461230545E-2</v>
      </c>
      <c r="K22" s="125">
        <v>0.38981118541273779</v>
      </c>
      <c r="L22" s="125">
        <v>0.23608875785642924</v>
      </c>
      <c r="M22" s="135">
        <v>20.873000000000001</v>
      </c>
      <c r="N22" s="136">
        <v>0.37135597664022368</v>
      </c>
      <c r="O22" s="136">
        <v>38.62102157058326</v>
      </c>
      <c r="P22" s="137">
        <v>29</v>
      </c>
      <c r="Q22" s="138">
        <v>5</v>
      </c>
      <c r="R22" s="138">
        <v>539</v>
      </c>
    </row>
    <row r="23" spans="1:18" ht="16.5">
      <c r="A23" s="130" t="s">
        <v>117</v>
      </c>
      <c r="B23" s="131" t="s">
        <v>294</v>
      </c>
      <c r="C23" s="121" t="s">
        <v>70</v>
      </c>
      <c r="D23" s="122">
        <v>0.74772727272727268</v>
      </c>
      <c r="E23" s="132">
        <v>5366</v>
      </c>
      <c r="F23" s="123" t="s">
        <v>119</v>
      </c>
      <c r="G23" s="133" t="s">
        <v>231</v>
      </c>
      <c r="H23" s="134">
        <v>1</v>
      </c>
      <c r="I23" s="124">
        <v>695.85900000000004</v>
      </c>
      <c r="J23" s="125">
        <v>6.582122093382306E-2</v>
      </c>
      <c r="K23" s="125">
        <v>0.37273535145895192</v>
      </c>
      <c r="L23" s="125">
        <v>0.23596589395885911</v>
      </c>
      <c r="M23" s="135">
        <v>23.492999999999999</v>
      </c>
      <c r="N23" s="136">
        <v>0</v>
      </c>
      <c r="O23" s="136">
        <v>19.544189268228187</v>
      </c>
      <c r="P23" s="137">
        <v>7</v>
      </c>
      <c r="Q23" s="138">
        <v>0</v>
      </c>
      <c r="R23" s="138">
        <v>139</v>
      </c>
    </row>
    <row r="24" spans="1:18" ht="16.5">
      <c r="A24" s="130" t="s">
        <v>117</v>
      </c>
      <c r="B24" s="131" t="s">
        <v>300</v>
      </c>
      <c r="C24" s="121" t="s">
        <v>67</v>
      </c>
      <c r="D24" s="122">
        <v>0.83716495394670865</v>
      </c>
      <c r="E24" s="132">
        <v>1046</v>
      </c>
      <c r="F24" s="123" t="s">
        <v>118</v>
      </c>
      <c r="G24" s="133" t="s">
        <v>202</v>
      </c>
      <c r="H24" s="134">
        <v>2</v>
      </c>
      <c r="I24" s="124">
        <v>1640.8319999999999</v>
      </c>
      <c r="J24" s="125">
        <v>8.6612947597351636E-3</v>
      </c>
      <c r="K24" s="125">
        <v>0.36227988664824173</v>
      </c>
      <c r="L24" s="125">
        <v>0.11274767922614867</v>
      </c>
      <c r="M24" s="135">
        <v>18.672999999999998</v>
      </c>
      <c r="N24" s="136">
        <v>0.24377876589437555</v>
      </c>
      <c r="O24" s="136">
        <v>17.369237069974258</v>
      </c>
      <c r="P24" s="137">
        <v>3</v>
      </c>
      <c r="Q24" s="138">
        <v>4</v>
      </c>
      <c r="R24" s="138">
        <v>285</v>
      </c>
    </row>
    <row r="25" spans="1:18" ht="16.5">
      <c r="A25" s="130" t="s">
        <v>117</v>
      </c>
      <c r="B25" s="131" t="s">
        <v>302</v>
      </c>
      <c r="C25" s="121" t="s">
        <v>67</v>
      </c>
      <c r="D25" s="122">
        <v>0.81556182169828373</v>
      </c>
      <c r="E25" s="132">
        <v>2278</v>
      </c>
      <c r="F25" s="123" t="s">
        <v>120</v>
      </c>
      <c r="G25" s="133" t="s">
        <v>257</v>
      </c>
      <c r="H25" s="134">
        <v>3</v>
      </c>
      <c r="I25" s="124">
        <v>3825.6390000000001</v>
      </c>
      <c r="J25" s="125">
        <v>7.8745223764292091E-3</v>
      </c>
      <c r="K25" s="125">
        <v>0.32784517979885314</v>
      </c>
      <c r="L25" s="125">
        <v>0.16859928498219512</v>
      </c>
      <c r="M25" s="135">
        <v>17.841999999999999</v>
      </c>
      <c r="N25" s="136">
        <v>0</v>
      </c>
      <c r="O25" s="136">
        <v>38.843184105975496</v>
      </c>
      <c r="P25" s="137">
        <v>45</v>
      </c>
      <c r="Q25" s="138">
        <v>0</v>
      </c>
      <c r="R25" s="138">
        <v>1486</v>
      </c>
    </row>
    <row r="26" spans="1:18" ht="16.5">
      <c r="A26" s="130" t="s">
        <v>117</v>
      </c>
      <c r="B26" s="131" t="s">
        <v>313</v>
      </c>
      <c r="C26" s="121" t="s">
        <v>67</v>
      </c>
      <c r="D26" s="122">
        <v>0.81692248034386739</v>
      </c>
      <c r="E26" s="132">
        <v>852</v>
      </c>
      <c r="F26" s="123" t="s">
        <v>118</v>
      </c>
      <c r="G26" s="133" t="s">
        <v>195</v>
      </c>
      <c r="H26" s="134">
        <v>11</v>
      </c>
      <c r="I26" s="124">
        <v>1276.616</v>
      </c>
      <c r="J26" s="125">
        <v>1.1409194581748704E-2</v>
      </c>
      <c r="K26" s="125">
        <v>0.35805591370446532</v>
      </c>
      <c r="L26" s="125">
        <v>0.2313230158449037</v>
      </c>
      <c r="M26" s="135">
        <v>19.262</v>
      </c>
      <c r="N26" s="136">
        <v>7.833209046416463E-2</v>
      </c>
      <c r="O26" s="136">
        <v>20.523007701611135</v>
      </c>
      <c r="P26" s="137">
        <v>48</v>
      </c>
      <c r="Q26" s="138">
        <v>3</v>
      </c>
      <c r="R26" s="138">
        <v>273</v>
      </c>
    </row>
    <row r="27" spans="1:18" ht="16.5">
      <c r="A27" s="130" t="s">
        <v>117</v>
      </c>
      <c r="B27" s="131" t="s">
        <v>317</v>
      </c>
      <c r="C27" s="121" t="s">
        <v>70</v>
      </c>
      <c r="D27" s="122">
        <v>0.79747991180836741</v>
      </c>
      <c r="E27" s="132">
        <v>4554</v>
      </c>
      <c r="F27" s="123" t="s">
        <v>118</v>
      </c>
      <c r="G27" s="133" t="s">
        <v>205</v>
      </c>
      <c r="H27" s="134">
        <v>7</v>
      </c>
      <c r="I27" s="124">
        <v>650.82299999999998</v>
      </c>
      <c r="J27" s="125">
        <v>1.2617753485315126E-2</v>
      </c>
      <c r="K27" s="125">
        <v>0.37714033067633834</v>
      </c>
      <c r="L27" s="125">
        <v>0.24373678965641998</v>
      </c>
      <c r="M27" s="135">
        <v>21.096</v>
      </c>
      <c r="N27" s="136">
        <v>0.30730321454527576</v>
      </c>
      <c r="O27" s="136">
        <v>52.548849687242154</v>
      </c>
      <c r="P27" s="137">
        <v>8</v>
      </c>
      <c r="Q27" s="138">
        <v>2</v>
      </c>
      <c r="R27" s="138">
        <v>427</v>
      </c>
    </row>
    <row r="28" spans="1:18" ht="16.5">
      <c r="A28" s="130" t="s">
        <v>117</v>
      </c>
      <c r="B28" s="131" t="s">
        <v>325</v>
      </c>
      <c r="C28" s="121" t="s">
        <v>67</v>
      </c>
      <c r="D28" s="122">
        <v>0.82282659850430018</v>
      </c>
      <c r="E28" s="132">
        <v>5010</v>
      </c>
      <c r="F28" s="123" t="s">
        <v>119</v>
      </c>
      <c r="G28" s="133" t="s">
        <v>232</v>
      </c>
      <c r="H28" s="134">
        <v>2</v>
      </c>
      <c r="I28" s="124">
        <v>1731.44</v>
      </c>
      <c r="J28" s="125">
        <v>9.0988308232255732E-2</v>
      </c>
      <c r="K28" s="125">
        <v>0.34793961739367119</v>
      </c>
      <c r="L28" s="125">
        <v>0.17499884489211293</v>
      </c>
      <c r="M28" s="135">
        <v>19.363</v>
      </c>
      <c r="N28" s="136">
        <v>0</v>
      </c>
      <c r="O28" s="136">
        <v>37.829783301760386</v>
      </c>
      <c r="P28" s="137">
        <v>23</v>
      </c>
      <c r="Q28" s="138">
        <v>0</v>
      </c>
      <c r="R28" s="138">
        <v>655</v>
      </c>
    </row>
    <row r="29" spans="1:18" ht="16.5">
      <c r="A29" s="130" t="s">
        <v>117</v>
      </c>
      <c r="B29" s="131" t="s">
        <v>331</v>
      </c>
      <c r="C29" s="121" t="s">
        <v>70</v>
      </c>
      <c r="D29" s="122">
        <v>0.79068336740449885</v>
      </c>
      <c r="E29" s="132">
        <v>9059</v>
      </c>
      <c r="F29" s="123" t="s">
        <v>119</v>
      </c>
      <c r="G29" s="133" t="s">
        <v>231</v>
      </c>
      <c r="H29" s="134">
        <v>3</v>
      </c>
      <c r="I29" s="124">
        <v>1296.8589999999999</v>
      </c>
      <c r="J29" s="125">
        <v>3.8596257966123905E-2</v>
      </c>
      <c r="K29" s="125">
        <v>0.35549865134473446</v>
      </c>
      <c r="L29" s="125">
        <v>0.14882111316650462</v>
      </c>
      <c r="M29" s="135">
        <v>19.756</v>
      </c>
      <c r="N29" s="136">
        <v>0</v>
      </c>
      <c r="O29" s="136">
        <v>30.920863409206401</v>
      </c>
      <c r="P29" s="137">
        <v>13</v>
      </c>
      <c r="Q29" s="138">
        <v>0</v>
      </c>
      <c r="R29" s="138">
        <v>401</v>
      </c>
    </row>
    <row r="30" spans="1:18" ht="16.5">
      <c r="A30" s="130" t="s">
        <v>117</v>
      </c>
      <c r="B30" s="131" t="s">
        <v>333</v>
      </c>
      <c r="C30" s="121" t="s">
        <v>70</v>
      </c>
      <c r="D30" s="122">
        <v>0.77337539574852998</v>
      </c>
      <c r="E30" s="132">
        <v>2975</v>
      </c>
      <c r="F30" s="123" t="s">
        <v>119</v>
      </c>
      <c r="G30" s="133" t="s">
        <v>247</v>
      </c>
      <c r="H30" s="134">
        <v>2</v>
      </c>
      <c r="I30" s="124">
        <v>1547.7</v>
      </c>
      <c r="J30" s="125">
        <v>5.5804454288147537E-2</v>
      </c>
      <c r="K30" s="125">
        <v>0.36650994450827967</v>
      </c>
      <c r="L30" s="125">
        <v>0.14796149124507332</v>
      </c>
      <c r="M30" s="135">
        <v>19.271000000000001</v>
      </c>
      <c r="N30" s="136">
        <v>0.2584480196420495</v>
      </c>
      <c r="O30" s="136">
        <v>48.329779673063257</v>
      </c>
      <c r="P30" s="137">
        <v>19</v>
      </c>
      <c r="Q30" s="138">
        <v>4</v>
      </c>
      <c r="R30" s="138">
        <v>748</v>
      </c>
    </row>
    <row r="31" spans="1:18" ht="16.5">
      <c r="A31" s="130" t="s">
        <v>117</v>
      </c>
      <c r="B31" s="131" t="s">
        <v>339</v>
      </c>
      <c r="C31" s="121" t="s">
        <v>67</v>
      </c>
      <c r="D31" s="122">
        <v>0.84</v>
      </c>
      <c r="E31" s="132">
        <v>3551</v>
      </c>
      <c r="F31" s="123" t="s">
        <v>118</v>
      </c>
      <c r="G31" s="133" t="s">
        <v>207</v>
      </c>
      <c r="H31" s="134">
        <v>1</v>
      </c>
      <c r="I31" s="124">
        <v>1207.3</v>
      </c>
      <c r="J31" s="125">
        <v>1.5710054059934885E-2</v>
      </c>
      <c r="K31" s="125">
        <v>0.36244851273044987</v>
      </c>
      <c r="L31" s="125">
        <v>0.12672906485546262</v>
      </c>
      <c r="M31" s="135">
        <v>18.507000000000001</v>
      </c>
      <c r="N31" s="136">
        <v>0</v>
      </c>
      <c r="O31" s="136">
        <v>37.521742731715399</v>
      </c>
      <c r="P31" s="137">
        <v>1</v>
      </c>
      <c r="Q31" s="138">
        <v>0</v>
      </c>
      <c r="R31" s="138">
        <v>453</v>
      </c>
    </row>
    <row r="32" spans="1:18" ht="16.5">
      <c r="A32" s="130" t="s">
        <v>117</v>
      </c>
      <c r="B32" s="131" t="s">
        <v>341</v>
      </c>
      <c r="C32" s="121" t="s">
        <v>70</v>
      </c>
      <c r="D32" s="122">
        <v>0.78452209832308939</v>
      </c>
      <c r="E32" s="132">
        <v>9360</v>
      </c>
      <c r="F32" s="123" t="s">
        <v>119</v>
      </c>
      <c r="G32" s="133" t="s">
        <v>240</v>
      </c>
      <c r="H32" s="134">
        <v>5</v>
      </c>
      <c r="I32" s="124">
        <v>1249.694</v>
      </c>
      <c r="J32" s="125">
        <v>7.8151436247739323E-3</v>
      </c>
      <c r="K32" s="125">
        <v>0.33582357262732504</v>
      </c>
      <c r="L32" s="125">
        <v>0.30828962636705715</v>
      </c>
      <c r="M32" s="135">
        <v>18.914999999999999</v>
      </c>
      <c r="N32" s="136">
        <v>8.0019588795337104E-2</v>
      </c>
      <c r="O32" s="136">
        <v>6.6416258700129793</v>
      </c>
      <c r="P32" s="137">
        <v>0</v>
      </c>
      <c r="Q32" s="138">
        <v>1</v>
      </c>
      <c r="R32" s="138">
        <v>83</v>
      </c>
    </row>
    <row r="33" spans="1:18" ht="16.5">
      <c r="A33" s="130" t="s">
        <v>117</v>
      </c>
      <c r="B33" s="131" t="s">
        <v>349</v>
      </c>
      <c r="C33" s="121" t="s">
        <v>67</v>
      </c>
      <c r="D33" s="122">
        <v>0.83668152497208625</v>
      </c>
      <c r="E33" s="132">
        <v>7750</v>
      </c>
      <c r="F33" s="123" t="s">
        <v>118</v>
      </c>
      <c r="G33" s="133" t="s">
        <v>220</v>
      </c>
      <c r="H33" s="134">
        <v>3</v>
      </c>
      <c r="I33" s="124">
        <v>2282.3150000000001</v>
      </c>
      <c r="J33" s="125">
        <v>5.1414472236394381E-3</v>
      </c>
      <c r="K33" s="125">
        <v>0.36425166650425039</v>
      </c>
      <c r="L33" s="125">
        <v>0.30144831015876422</v>
      </c>
      <c r="M33" s="135">
        <v>16.792999999999999</v>
      </c>
      <c r="N33" s="136">
        <v>0.21907580680142749</v>
      </c>
      <c r="O33" s="136">
        <v>9.1573687242996691</v>
      </c>
      <c r="P33" s="137">
        <v>8</v>
      </c>
      <c r="Q33" s="138">
        <v>5</v>
      </c>
      <c r="R33" s="138">
        <v>209</v>
      </c>
    </row>
    <row r="34" spans="1:18" ht="16.5">
      <c r="A34" s="130" t="s">
        <v>117</v>
      </c>
      <c r="B34" s="131" t="s">
        <v>353</v>
      </c>
      <c r="C34" s="121" t="s">
        <v>70</v>
      </c>
      <c r="D34" s="122">
        <v>0.7859929886170639</v>
      </c>
      <c r="E34" s="132">
        <v>1960</v>
      </c>
      <c r="F34" s="123" t="s">
        <v>118</v>
      </c>
      <c r="G34" s="133" t="s">
        <v>206</v>
      </c>
      <c r="H34" s="134">
        <v>2</v>
      </c>
      <c r="I34" s="124">
        <v>1270.356</v>
      </c>
      <c r="J34" s="125">
        <v>5.6644907636693321E-3</v>
      </c>
      <c r="K34" s="125">
        <v>0.37509785956697678</v>
      </c>
      <c r="L34" s="125">
        <v>0.23143118936738993</v>
      </c>
      <c r="M34" s="135">
        <v>20.042000000000002</v>
      </c>
      <c r="N34" s="136">
        <v>7.8718091621561195E-2</v>
      </c>
      <c r="O34" s="136">
        <v>14.4054107667457</v>
      </c>
      <c r="P34" s="137">
        <v>3</v>
      </c>
      <c r="Q34" s="138">
        <v>1</v>
      </c>
      <c r="R34" s="138">
        <v>183</v>
      </c>
    </row>
    <row r="35" spans="1:18" ht="16.5">
      <c r="A35" s="130" t="s">
        <v>117</v>
      </c>
      <c r="B35" s="131" t="s">
        <v>531</v>
      </c>
      <c r="C35" s="121" t="s">
        <v>67</v>
      </c>
      <c r="D35" s="122">
        <v>0.81341959494017657</v>
      </c>
      <c r="E35" s="132">
        <v>4646</v>
      </c>
      <c r="F35" s="123" t="s">
        <v>118</v>
      </c>
      <c r="G35" s="133" t="s">
        <v>555</v>
      </c>
      <c r="H35" s="134">
        <v>13</v>
      </c>
      <c r="I35" s="124">
        <v>1504.4460000000001</v>
      </c>
      <c r="J35" s="125">
        <v>3.056732487859511E-2</v>
      </c>
      <c r="K35" s="125">
        <v>0.37043217768534042</v>
      </c>
      <c r="L35" s="125">
        <v>0.2281589780557865</v>
      </c>
      <c r="M35" s="135">
        <v>20.350999999999999</v>
      </c>
      <c r="N35" s="136">
        <v>0</v>
      </c>
      <c r="O35" s="136">
        <v>32.104841250533418</v>
      </c>
      <c r="P35" s="137">
        <v>1</v>
      </c>
      <c r="Q35" s="138">
        <v>0</v>
      </c>
      <c r="R35" s="138">
        <v>504</v>
      </c>
    </row>
    <row r="36" spans="1:18" ht="16.5">
      <c r="A36" s="130" t="s">
        <v>117</v>
      </c>
      <c r="B36" s="131" t="s">
        <v>363</v>
      </c>
      <c r="C36" s="121" t="s">
        <v>70</v>
      </c>
      <c r="D36" s="122">
        <v>0.79181818181818175</v>
      </c>
      <c r="E36" s="132">
        <v>4916</v>
      </c>
      <c r="F36" s="123" t="s">
        <v>119</v>
      </c>
      <c r="G36" s="133" t="s">
        <v>243</v>
      </c>
      <c r="H36" s="134">
        <v>1</v>
      </c>
      <c r="I36" s="124">
        <v>1008.245</v>
      </c>
      <c r="J36" s="125">
        <v>1.123563354368076E-2</v>
      </c>
      <c r="K36" s="125">
        <v>0.34643184879840971</v>
      </c>
      <c r="L36" s="125">
        <v>0.13315759104409061</v>
      </c>
      <c r="M36" s="135">
        <v>18.449000000000002</v>
      </c>
      <c r="N36" s="136">
        <v>0.19836448482263735</v>
      </c>
      <c r="O36" s="136">
        <v>13.092055998294065</v>
      </c>
      <c r="P36" s="137">
        <v>25</v>
      </c>
      <c r="Q36" s="138">
        <v>2</v>
      </c>
      <c r="R36" s="138">
        <v>134</v>
      </c>
    </row>
    <row r="37" spans="1:18" ht="16.5">
      <c r="A37" s="130" t="s">
        <v>117</v>
      </c>
      <c r="B37" s="131" t="s">
        <v>365</v>
      </c>
      <c r="C37" s="121" t="s">
        <v>67</v>
      </c>
      <c r="D37" s="122">
        <v>0.82621063538456097</v>
      </c>
      <c r="E37" s="132">
        <v>5883</v>
      </c>
      <c r="F37" s="123" t="s">
        <v>118</v>
      </c>
      <c r="G37" s="133" t="s">
        <v>206</v>
      </c>
      <c r="H37" s="134">
        <v>2</v>
      </c>
      <c r="I37" s="124">
        <v>1422.9830000000002</v>
      </c>
      <c r="J37" s="125">
        <v>1.0121996187943723E-2</v>
      </c>
      <c r="K37" s="125">
        <v>0.36048546741376203</v>
      </c>
      <c r="L37" s="125">
        <v>0.3281838222944336</v>
      </c>
      <c r="M37" s="135">
        <v>18.800999999999998</v>
      </c>
      <c r="N37" s="136">
        <v>0.21082472524267681</v>
      </c>
      <c r="O37" s="136">
        <v>11.173710437861871</v>
      </c>
      <c r="P37" s="137">
        <v>0</v>
      </c>
      <c r="Q37" s="138">
        <v>3</v>
      </c>
      <c r="R37" s="138">
        <v>159</v>
      </c>
    </row>
    <row r="38" spans="1:18" ht="16.5">
      <c r="A38" s="130" t="s">
        <v>117</v>
      </c>
      <c r="B38" s="131" t="s">
        <v>373</v>
      </c>
      <c r="C38" s="121" t="s">
        <v>67</v>
      </c>
      <c r="D38" s="122">
        <v>0.83643141460023829</v>
      </c>
      <c r="E38" s="132">
        <v>8197</v>
      </c>
      <c r="F38" s="123" t="s">
        <v>118</v>
      </c>
      <c r="G38" s="133" t="s">
        <v>214</v>
      </c>
      <c r="H38" s="134">
        <v>2</v>
      </c>
      <c r="I38" s="124">
        <v>1687.4180000000001</v>
      </c>
      <c r="J38" s="125">
        <v>2.9516595187486241E-2</v>
      </c>
      <c r="K38" s="125">
        <v>0.36757338938050527</v>
      </c>
      <c r="L38" s="125">
        <v>0.24238214834735675</v>
      </c>
      <c r="M38" s="135">
        <v>17.968</v>
      </c>
      <c r="N38" s="136">
        <v>0.4740971116818713</v>
      </c>
      <c r="O38" s="136">
        <v>21.689942859445612</v>
      </c>
      <c r="P38" s="137">
        <v>2</v>
      </c>
      <c r="Q38" s="138">
        <v>8</v>
      </c>
      <c r="R38" s="138">
        <v>366</v>
      </c>
    </row>
    <row r="39" spans="1:18" ht="16.5">
      <c r="A39" s="130" t="s">
        <v>117</v>
      </c>
      <c r="B39" s="131" t="s">
        <v>375</v>
      </c>
      <c r="C39" s="121" t="s">
        <v>67</v>
      </c>
      <c r="D39" s="122">
        <v>0.83460644213432733</v>
      </c>
      <c r="E39" s="132">
        <v>7561</v>
      </c>
      <c r="F39" s="123" t="s">
        <v>118</v>
      </c>
      <c r="G39" s="133" t="s">
        <v>217</v>
      </c>
      <c r="H39" s="134">
        <v>2</v>
      </c>
      <c r="I39" s="124">
        <v>1869.7190000000001</v>
      </c>
      <c r="J39" s="125">
        <v>2.6551140586656804E-2</v>
      </c>
      <c r="K39" s="125">
        <v>0.41098153931392195</v>
      </c>
      <c r="L39" s="125">
        <v>0.22998108271884704</v>
      </c>
      <c r="M39" s="135">
        <v>17.390999999999998</v>
      </c>
      <c r="N39" s="136">
        <v>0.10696794545062653</v>
      </c>
      <c r="O39" s="136">
        <v>51.184161898124799</v>
      </c>
      <c r="P39" s="137">
        <v>41</v>
      </c>
      <c r="Q39" s="138">
        <v>2</v>
      </c>
      <c r="R39" s="138">
        <v>957</v>
      </c>
    </row>
    <row r="40" spans="1:18" ht="16.5">
      <c r="A40" s="130" t="s">
        <v>117</v>
      </c>
      <c r="B40" s="131" t="s">
        <v>385</v>
      </c>
      <c r="C40" s="121" t="s">
        <v>70</v>
      </c>
      <c r="D40" s="122">
        <v>0.70576922547206422</v>
      </c>
      <c r="E40" s="132">
        <v>1445</v>
      </c>
      <c r="F40" s="123" t="s">
        <v>120</v>
      </c>
      <c r="G40" s="133" t="s">
        <v>258</v>
      </c>
      <c r="H40" s="134">
        <v>4</v>
      </c>
      <c r="I40" s="124">
        <v>3284.7750000000005</v>
      </c>
      <c r="J40" s="125">
        <v>4.5577436795765187E-3</v>
      </c>
      <c r="K40" s="125">
        <v>0.37337722563776254</v>
      </c>
      <c r="L40" s="125">
        <v>0.16135047301565555</v>
      </c>
      <c r="M40" s="135">
        <v>22.44</v>
      </c>
      <c r="N40" s="136">
        <v>0.21310439832256392</v>
      </c>
      <c r="O40" s="136" t="s">
        <v>749</v>
      </c>
      <c r="P40" s="137">
        <v>61</v>
      </c>
      <c r="Q40" s="138">
        <v>7</v>
      </c>
      <c r="R40" s="138">
        <v>3313</v>
      </c>
    </row>
    <row r="41" spans="1:18" ht="16.5">
      <c r="A41" s="130" t="s">
        <v>117</v>
      </c>
      <c r="B41" s="131" t="s">
        <v>389</v>
      </c>
      <c r="C41" s="121" t="s">
        <v>67</v>
      </c>
      <c r="D41" s="122">
        <v>0.82036897865245506</v>
      </c>
      <c r="E41" s="132">
        <v>1881</v>
      </c>
      <c r="F41" s="123" t="s">
        <v>120</v>
      </c>
      <c r="G41" s="133" t="s">
        <v>257</v>
      </c>
      <c r="H41" s="134">
        <v>8</v>
      </c>
      <c r="I41" s="124">
        <v>3622.0089999999996</v>
      </c>
      <c r="J41" s="125">
        <v>1.5410099312287593E-2</v>
      </c>
      <c r="K41" s="125">
        <v>0.29191431791041716</v>
      </c>
      <c r="L41" s="125">
        <v>0.20485868477963473</v>
      </c>
      <c r="M41" s="135">
        <v>18.038</v>
      </c>
      <c r="N41" s="136">
        <v>0</v>
      </c>
      <c r="O41" s="136">
        <v>28.93421855108588</v>
      </c>
      <c r="P41" s="137">
        <v>21</v>
      </c>
      <c r="Q41" s="138">
        <v>0</v>
      </c>
      <c r="R41" s="138">
        <v>1048</v>
      </c>
    </row>
    <row r="42" spans="1:18" ht="16.5">
      <c r="A42" s="130" t="s">
        <v>117</v>
      </c>
      <c r="B42" s="131" t="s">
        <v>391</v>
      </c>
      <c r="C42" s="121" t="s">
        <v>70</v>
      </c>
      <c r="D42" s="122">
        <v>0.77616173065675542</v>
      </c>
      <c r="E42" s="132">
        <v>6000</v>
      </c>
      <c r="F42" s="123" t="s">
        <v>120</v>
      </c>
      <c r="G42" s="133" t="s">
        <v>264</v>
      </c>
      <c r="H42" s="134">
        <v>3</v>
      </c>
      <c r="I42" s="124">
        <v>2559.5370000000003</v>
      </c>
      <c r="J42" s="125">
        <v>2.2542123010312301E-3</v>
      </c>
      <c r="K42" s="125">
        <v>0.28980993980785852</v>
      </c>
      <c r="L42" s="125">
        <v>0.22152443977172437</v>
      </c>
      <c r="M42" s="135">
        <v>21.97</v>
      </c>
      <c r="N42" s="136">
        <v>2.2660348336437406</v>
      </c>
      <c r="O42" s="136">
        <v>47.860218469199701</v>
      </c>
      <c r="P42" s="137">
        <v>1</v>
      </c>
      <c r="Q42" s="138">
        <v>58</v>
      </c>
      <c r="R42" s="138">
        <v>1225</v>
      </c>
    </row>
    <row r="43" spans="1:18" ht="16.5">
      <c r="A43" s="130" t="s">
        <v>117</v>
      </c>
      <c r="B43" s="131" t="s">
        <v>393</v>
      </c>
      <c r="C43" s="121" t="s">
        <v>70</v>
      </c>
      <c r="D43" s="122">
        <v>0.78848908445271326</v>
      </c>
      <c r="E43" s="132">
        <v>7164</v>
      </c>
      <c r="F43" s="123" t="s">
        <v>118</v>
      </c>
      <c r="G43" s="133" t="s">
        <v>222</v>
      </c>
      <c r="H43" s="134">
        <v>7</v>
      </c>
      <c r="I43" s="124">
        <v>1020.314</v>
      </c>
      <c r="J43" s="125">
        <v>1.5326435744622053E-2</v>
      </c>
      <c r="K43" s="125">
        <v>0.39081776306505417</v>
      </c>
      <c r="L43" s="125">
        <v>0.11948065740912832</v>
      </c>
      <c r="M43" s="135">
        <v>21.102</v>
      </c>
      <c r="N43" s="136">
        <v>0</v>
      </c>
      <c r="O43" s="136">
        <v>36.65538255870252</v>
      </c>
      <c r="P43" s="137">
        <v>189</v>
      </c>
      <c r="Q43" s="138">
        <v>0</v>
      </c>
      <c r="R43" s="138">
        <v>407</v>
      </c>
    </row>
    <row r="44" spans="1:18" ht="16.5">
      <c r="A44" s="130" t="s">
        <v>117</v>
      </c>
      <c r="B44" s="131" t="s">
        <v>395</v>
      </c>
      <c r="C44" s="121" t="s">
        <v>67</v>
      </c>
      <c r="D44" s="122">
        <v>0.83017059052806941</v>
      </c>
      <c r="E44" s="132">
        <v>606</v>
      </c>
      <c r="F44" s="123" t="s">
        <v>119</v>
      </c>
      <c r="G44" s="133" t="s">
        <v>234</v>
      </c>
      <c r="H44" s="134">
        <v>4</v>
      </c>
      <c r="I44" s="124">
        <v>1963.5420000000001</v>
      </c>
      <c r="J44" s="125">
        <v>1.4402614624457601E-2</v>
      </c>
      <c r="K44" s="125">
        <v>0.36676369717826218</v>
      </c>
      <c r="L44" s="125">
        <v>0.20167635833610895</v>
      </c>
      <c r="M44" s="135">
        <v>19.882000000000001</v>
      </c>
      <c r="N44" s="136">
        <v>0.2037134932687969</v>
      </c>
      <c r="O44" s="136">
        <v>30.251453750416339</v>
      </c>
      <c r="P44" s="137">
        <v>3</v>
      </c>
      <c r="Q44" s="138">
        <v>4</v>
      </c>
      <c r="R44" s="138">
        <v>594</v>
      </c>
    </row>
    <row r="45" spans="1:18" ht="16.5">
      <c r="A45" s="130" t="s">
        <v>117</v>
      </c>
      <c r="B45" s="131" t="s">
        <v>399</v>
      </c>
      <c r="C45" s="121" t="s">
        <v>67</v>
      </c>
      <c r="D45" s="122">
        <v>0.83883352948673595</v>
      </c>
      <c r="E45" s="132">
        <v>1370</v>
      </c>
      <c r="F45" s="123" t="s">
        <v>118</v>
      </c>
      <c r="G45" s="133" t="s">
        <v>195</v>
      </c>
      <c r="H45" s="134">
        <v>3</v>
      </c>
      <c r="I45" s="124">
        <v>909.03100000000006</v>
      </c>
      <c r="J45" s="125">
        <v>1.863334403224148E-2</v>
      </c>
      <c r="K45" s="125">
        <v>0.38979916733760694</v>
      </c>
      <c r="L45" s="125">
        <v>0.24283378655328841</v>
      </c>
      <c r="M45" s="135">
        <v>20.241</v>
      </c>
      <c r="N45" s="136">
        <v>0.77005074634418402</v>
      </c>
      <c r="O45" s="136">
        <v>64.244233695000503</v>
      </c>
      <c r="P45" s="137">
        <v>12</v>
      </c>
      <c r="Q45" s="138">
        <v>8</v>
      </c>
      <c r="R45" s="138">
        <v>634</v>
      </c>
    </row>
    <row r="46" spans="1:18" ht="16.5">
      <c r="A46" s="130" t="s">
        <v>117</v>
      </c>
      <c r="B46" s="131" t="s">
        <v>403</v>
      </c>
      <c r="C46" s="121" t="s">
        <v>67</v>
      </c>
      <c r="D46" s="122">
        <v>0.83521728459317235</v>
      </c>
      <c r="E46" s="132">
        <v>3314</v>
      </c>
      <c r="F46" s="123" t="s">
        <v>119</v>
      </c>
      <c r="G46" s="133" t="s">
        <v>245</v>
      </c>
      <c r="H46" s="134">
        <v>2</v>
      </c>
      <c r="I46" s="124">
        <v>2291.2870000000003</v>
      </c>
      <c r="J46" s="125">
        <v>2.4750165768872057E-2</v>
      </c>
      <c r="K46" s="125">
        <v>0.35783213278760223</v>
      </c>
      <c r="L46" s="125">
        <v>0.17806586429373536</v>
      </c>
      <c r="M46" s="135">
        <v>16.622</v>
      </c>
      <c r="N46" s="136">
        <v>4.3643594189641012E-2</v>
      </c>
      <c r="O46" s="136">
        <v>6.7647570993943571</v>
      </c>
      <c r="P46" s="137">
        <v>3</v>
      </c>
      <c r="Q46" s="138">
        <v>1</v>
      </c>
      <c r="R46" s="138">
        <v>155</v>
      </c>
    </row>
    <row r="47" spans="1:18" ht="16.5">
      <c r="A47" s="130" t="s">
        <v>117</v>
      </c>
      <c r="B47" s="131" t="s">
        <v>405</v>
      </c>
      <c r="C47" s="121" t="s">
        <v>67</v>
      </c>
      <c r="D47" s="122">
        <v>0.82328349133500223</v>
      </c>
      <c r="E47" s="132">
        <v>6690</v>
      </c>
      <c r="F47" s="123" t="s">
        <v>118</v>
      </c>
      <c r="G47" s="133" t="s">
        <v>205</v>
      </c>
      <c r="H47" s="134">
        <v>3</v>
      </c>
      <c r="I47" s="124">
        <v>1147.962</v>
      </c>
      <c r="J47" s="125">
        <v>3.1801664683717659E-2</v>
      </c>
      <c r="K47" s="125">
        <v>0.37992864149422123</v>
      </c>
      <c r="L47" s="125">
        <v>0.14547519865640152</v>
      </c>
      <c r="M47" s="135">
        <v>21.341000000000001</v>
      </c>
      <c r="N47" s="136">
        <v>8.7110897399042833E-2</v>
      </c>
      <c r="O47" s="136">
        <v>10.104864098288967</v>
      </c>
      <c r="P47" s="137">
        <v>13</v>
      </c>
      <c r="Q47" s="138">
        <v>1</v>
      </c>
      <c r="R47" s="138">
        <v>132</v>
      </c>
    </row>
    <row r="48" spans="1:18" ht="16.5">
      <c r="A48" s="130" t="s">
        <v>117</v>
      </c>
      <c r="B48" s="131" t="s">
        <v>407</v>
      </c>
      <c r="C48" s="121" t="s">
        <v>70</v>
      </c>
      <c r="D48" s="122">
        <v>0.79723383307651008</v>
      </c>
      <c r="E48" s="132">
        <v>1585</v>
      </c>
      <c r="F48" s="123" t="s">
        <v>120</v>
      </c>
      <c r="G48" s="133" t="s">
        <v>253</v>
      </c>
      <c r="H48" s="134">
        <v>3</v>
      </c>
      <c r="I48" s="124">
        <v>3466.7139999999995</v>
      </c>
      <c r="J48" s="125">
        <v>6.3518167420573415E-3</v>
      </c>
      <c r="K48" s="125">
        <v>0.28465853821603831</v>
      </c>
      <c r="L48" s="125">
        <v>0.15028640955094652</v>
      </c>
      <c r="M48" s="135">
        <v>19.675999999999998</v>
      </c>
      <c r="N48" s="136">
        <v>0.43268639985877122</v>
      </c>
      <c r="O48" s="136">
        <v>50.53777150350448</v>
      </c>
      <c r="P48" s="137">
        <v>2</v>
      </c>
      <c r="Q48" s="138">
        <v>15</v>
      </c>
      <c r="R48" s="138">
        <v>1752</v>
      </c>
    </row>
    <row r="49" spans="1:18" ht="16.5">
      <c r="A49" s="130" t="s">
        <v>117</v>
      </c>
      <c r="B49" s="131" t="s">
        <v>409</v>
      </c>
      <c r="C49" s="121" t="s">
        <v>67</v>
      </c>
      <c r="D49" s="122">
        <v>0.80848285234827311</v>
      </c>
      <c r="E49" s="132">
        <v>9106</v>
      </c>
      <c r="F49" s="123" t="s">
        <v>119</v>
      </c>
      <c r="G49" s="133" t="s">
        <v>247</v>
      </c>
      <c r="H49" s="134">
        <v>12</v>
      </c>
      <c r="I49" s="124">
        <v>1407.8960000000002</v>
      </c>
      <c r="J49" s="125">
        <v>3.0457297013187584E-2</v>
      </c>
      <c r="K49" s="125">
        <v>0.38467710347836115</v>
      </c>
      <c r="L49" s="125">
        <v>0.19844603616143133</v>
      </c>
      <c r="M49" s="135">
        <v>21.388000000000002</v>
      </c>
      <c r="N49" s="136">
        <v>7.1027973657145124E-2</v>
      </c>
      <c r="O49" s="136">
        <v>20.882224255200665</v>
      </c>
      <c r="P49" s="137">
        <v>8</v>
      </c>
      <c r="Q49" s="138">
        <v>1</v>
      </c>
      <c r="R49" s="138">
        <v>303</v>
      </c>
    </row>
    <row r="50" spans="1:18" ht="16.5">
      <c r="A50" s="130" t="s">
        <v>117</v>
      </c>
      <c r="B50" s="131" t="s">
        <v>672</v>
      </c>
      <c r="C50" s="121" t="s">
        <v>67</v>
      </c>
      <c r="D50" s="122">
        <v>0.83804616301884804</v>
      </c>
      <c r="E50" s="132">
        <v>2787</v>
      </c>
      <c r="F50" s="123" t="s">
        <v>118</v>
      </c>
      <c r="G50" s="133" t="s">
        <v>209</v>
      </c>
      <c r="H50" s="134">
        <v>4</v>
      </c>
      <c r="I50" s="124">
        <v>510.19399999999996</v>
      </c>
      <c r="J50" s="125">
        <v>3.5505150300266679E-2</v>
      </c>
      <c r="K50" s="125">
        <v>0.36246794023405537</v>
      </c>
      <c r="L50" s="125">
        <v>0.2116841828794537</v>
      </c>
      <c r="M50" s="135">
        <v>17.536000000000001</v>
      </c>
      <c r="N50" s="136">
        <v>0</v>
      </c>
      <c r="O50" s="136">
        <v>12.740251747374529</v>
      </c>
      <c r="P50" s="137">
        <v>4</v>
      </c>
      <c r="Q50" s="138">
        <v>0</v>
      </c>
      <c r="R50" s="138">
        <v>65</v>
      </c>
    </row>
    <row r="51" spans="1:18" ht="16.5">
      <c r="A51" s="130" t="s">
        <v>117</v>
      </c>
      <c r="B51" s="131" t="s">
        <v>415</v>
      </c>
      <c r="C51" s="121" t="s">
        <v>70</v>
      </c>
      <c r="D51" s="122">
        <v>0.74300976572743416</v>
      </c>
      <c r="E51" s="132">
        <v>8002</v>
      </c>
      <c r="F51" s="123" t="s">
        <v>120</v>
      </c>
      <c r="G51" s="133" t="s">
        <v>258</v>
      </c>
      <c r="H51" s="134">
        <v>3</v>
      </c>
      <c r="I51" s="124">
        <v>3249.0360000000001</v>
      </c>
      <c r="J51" s="125">
        <v>1.2386282096769476E-2</v>
      </c>
      <c r="K51" s="125">
        <v>0.33594323980637514</v>
      </c>
      <c r="L51" s="125">
        <v>0.19818650203568028</v>
      </c>
      <c r="M51" s="135">
        <v>20.59</v>
      </c>
      <c r="N51" s="136">
        <v>0.15389180052175475</v>
      </c>
      <c r="O51" s="136" t="s">
        <v>749</v>
      </c>
      <c r="P51" s="137">
        <v>42</v>
      </c>
      <c r="Q51" s="138">
        <v>5</v>
      </c>
      <c r="R51" s="138">
        <v>2694</v>
      </c>
    </row>
    <row r="52" spans="1:18" ht="16.5">
      <c r="A52" s="130" t="s">
        <v>117</v>
      </c>
      <c r="B52" s="131" t="s">
        <v>417</v>
      </c>
      <c r="C52" s="121" t="s">
        <v>67</v>
      </c>
      <c r="D52" s="122">
        <v>0.82059072063444549</v>
      </c>
      <c r="E52" s="132">
        <v>2025</v>
      </c>
      <c r="F52" s="123" t="s">
        <v>119</v>
      </c>
      <c r="G52" s="133" t="s">
        <v>227</v>
      </c>
      <c r="H52" s="134">
        <v>6</v>
      </c>
      <c r="I52" s="124">
        <v>1832.0409999999999</v>
      </c>
      <c r="J52" s="125">
        <v>3.3708572509027465E-2</v>
      </c>
      <c r="K52" s="125">
        <v>0.42145548163219565</v>
      </c>
      <c r="L52" s="125">
        <v>0.1563391867844072</v>
      </c>
      <c r="M52" s="135">
        <v>18.814</v>
      </c>
      <c r="N52" s="136">
        <v>0</v>
      </c>
      <c r="O52" s="136">
        <v>11.735545219784928</v>
      </c>
      <c r="P52" s="137">
        <v>44</v>
      </c>
      <c r="Q52" s="138">
        <v>0</v>
      </c>
      <c r="R52" s="138">
        <v>224</v>
      </c>
    </row>
    <row r="53" spans="1:18" ht="16.5">
      <c r="A53" s="130" t="s">
        <v>117</v>
      </c>
      <c r="B53" s="131" t="s">
        <v>423</v>
      </c>
      <c r="C53" s="121" t="s">
        <v>67</v>
      </c>
      <c r="D53" s="122">
        <v>0.80362124680579228</v>
      </c>
      <c r="E53" s="132">
        <v>4</v>
      </c>
      <c r="F53" s="123" t="s">
        <v>118</v>
      </c>
      <c r="G53" s="133" t="s">
        <v>213</v>
      </c>
      <c r="H53" s="134">
        <v>2</v>
      </c>
      <c r="I53" s="124">
        <v>507.16800000000001</v>
      </c>
      <c r="J53" s="125">
        <v>3.9653251500585997E-2</v>
      </c>
      <c r="K53" s="125">
        <v>0.38305076975352315</v>
      </c>
      <c r="L53" s="125">
        <v>0.26269866586606122</v>
      </c>
      <c r="M53" s="135">
        <v>23.815000000000001</v>
      </c>
      <c r="N53" s="136">
        <v>0.78869329295223678</v>
      </c>
      <c r="O53" s="136" t="s">
        <v>749</v>
      </c>
      <c r="P53" s="137">
        <v>2</v>
      </c>
      <c r="Q53" s="138">
        <v>5</v>
      </c>
      <c r="R53" s="138">
        <v>653</v>
      </c>
    </row>
    <row r="54" spans="1:18" ht="16.5">
      <c r="A54" s="130" t="s">
        <v>117</v>
      </c>
      <c r="B54" s="131" t="s">
        <v>425</v>
      </c>
      <c r="C54" s="121" t="s">
        <v>67</v>
      </c>
      <c r="D54" s="122">
        <v>0.83560013514522868</v>
      </c>
      <c r="E54" s="132">
        <v>5933</v>
      </c>
      <c r="F54" s="123" t="s">
        <v>118</v>
      </c>
      <c r="G54" s="133" t="s">
        <v>213</v>
      </c>
      <c r="H54" s="134">
        <v>4</v>
      </c>
      <c r="I54" s="124">
        <v>1542.221</v>
      </c>
      <c r="J54" s="125">
        <v>3.3857816610372918E-2</v>
      </c>
      <c r="K54" s="125">
        <v>0.35260812481222836</v>
      </c>
      <c r="L54" s="125">
        <v>0.25496128013394981</v>
      </c>
      <c r="M54" s="135">
        <v>19.847000000000001</v>
      </c>
      <c r="N54" s="136">
        <v>0.2593661997858932</v>
      </c>
      <c r="O54" s="136">
        <v>9.2075000923992079</v>
      </c>
      <c r="P54" s="137">
        <v>7</v>
      </c>
      <c r="Q54" s="138">
        <v>4</v>
      </c>
      <c r="R54" s="138">
        <v>143</v>
      </c>
    </row>
    <row r="55" spans="1:18" ht="16.5">
      <c r="A55" s="130" t="s">
        <v>117</v>
      </c>
      <c r="B55" s="131" t="s">
        <v>684</v>
      </c>
      <c r="C55" s="121" t="s">
        <v>70</v>
      </c>
      <c r="D55" s="122">
        <v>0.77088448503217943</v>
      </c>
      <c r="E55" s="132">
        <v>8938</v>
      </c>
      <c r="F55" s="123" t="s">
        <v>120</v>
      </c>
      <c r="G55" s="133" t="s">
        <v>260</v>
      </c>
      <c r="H55" s="134">
        <v>3</v>
      </c>
      <c r="I55" s="124">
        <v>1278.5349999999999</v>
      </c>
      <c r="J55" s="125">
        <v>2.8739820885361617E-2</v>
      </c>
      <c r="K55" s="125">
        <v>0.31002462767596983</v>
      </c>
      <c r="L55" s="125">
        <v>0.17238514257493706</v>
      </c>
      <c r="M55" s="135">
        <v>21.861000000000001</v>
      </c>
      <c r="N55" s="136">
        <v>0.70393067065039294</v>
      </c>
      <c r="O55" s="136">
        <v>49.822648578255588</v>
      </c>
      <c r="P55" s="137">
        <v>7</v>
      </c>
      <c r="Q55" s="138">
        <v>11</v>
      </c>
      <c r="R55" s="138">
        <v>681</v>
      </c>
    </row>
    <row r="56" spans="1:18" ht="16.5">
      <c r="A56" s="130" t="s">
        <v>117</v>
      </c>
      <c r="B56" s="131" t="s">
        <v>436</v>
      </c>
      <c r="C56" s="121" t="s">
        <v>70</v>
      </c>
      <c r="D56" s="122">
        <v>0.7766244343079608</v>
      </c>
      <c r="E56" s="132">
        <v>6377</v>
      </c>
      <c r="F56" s="123" t="s">
        <v>118</v>
      </c>
      <c r="G56" s="133" t="s">
        <v>208</v>
      </c>
      <c r="H56" s="134">
        <v>3</v>
      </c>
      <c r="I56" s="124">
        <v>573.31799999999998</v>
      </c>
      <c r="J56" s="125">
        <v>5.2645589932834233E-2</v>
      </c>
      <c r="K56" s="125">
        <v>0.35394274263370468</v>
      </c>
      <c r="L56" s="125">
        <v>0.26686760227308404</v>
      </c>
      <c r="M56" s="135">
        <v>19.757999999999999</v>
      </c>
      <c r="N56" s="136">
        <v>0</v>
      </c>
      <c r="O56" s="136">
        <v>12.035205592707712</v>
      </c>
      <c r="P56" s="137">
        <v>3</v>
      </c>
      <c r="Q56" s="138">
        <v>0</v>
      </c>
      <c r="R56" s="138">
        <v>69</v>
      </c>
    </row>
    <row r="57" spans="1:18" ht="16.5">
      <c r="A57" s="130" t="s">
        <v>117</v>
      </c>
      <c r="B57" s="131" t="s">
        <v>442</v>
      </c>
      <c r="C57" s="121" t="s">
        <v>67</v>
      </c>
      <c r="D57" s="122">
        <v>0.82777705312551231</v>
      </c>
      <c r="E57" s="132">
        <v>6062</v>
      </c>
      <c r="F57" s="123" t="s">
        <v>118</v>
      </c>
      <c r="G57" s="133" t="s">
        <v>201</v>
      </c>
      <c r="H57" s="134">
        <v>2</v>
      </c>
      <c r="I57" s="124">
        <v>2169.623</v>
      </c>
      <c r="J57" s="125">
        <v>1.544921910962865E-2</v>
      </c>
      <c r="K57" s="125">
        <v>0.39363997663575118</v>
      </c>
      <c r="L57" s="125">
        <v>0.21063567264911923</v>
      </c>
      <c r="M57" s="135">
        <v>17.385999999999999</v>
      </c>
      <c r="N57" s="136">
        <v>0</v>
      </c>
      <c r="O57" s="136">
        <v>10.001737629071963</v>
      </c>
      <c r="P57" s="137">
        <v>27</v>
      </c>
      <c r="Q57" s="138">
        <v>0</v>
      </c>
      <c r="R57" s="138">
        <v>217</v>
      </c>
    </row>
    <row r="58" spans="1:18" ht="16.5">
      <c r="A58" s="130" t="s">
        <v>117</v>
      </c>
      <c r="B58" s="131" t="s">
        <v>444</v>
      </c>
      <c r="C58" s="121" t="s">
        <v>67</v>
      </c>
      <c r="D58" s="122">
        <v>0.84615281186236235</v>
      </c>
      <c r="E58" s="132">
        <v>7131</v>
      </c>
      <c r="F58" s="123" t="s">
        <v>118</v>
      </c>
      <c r="G58" s="133" t="s">
        <v>191</v>
      </c>
      <c r="H58" s="134">
        <v>2</v>
      </c>
      <c r="I58" s="124">
        <v>1967.6189999999999</v>
      </c>
      <c r="J58" s="125">
        <v>4.5547618985558612E-2</v>
      </c>
      <c r="K58" s="125">
        <v>0.36582827680995494</v>
      </c>
      <c r="L58" s="125">
        <v>0.22717812747284918</v>
      </c>
      <c r="M58" s="135">
        <v>16.954999999999998</v>
      </c>
      <c r="N58" s="136">
        <v>5.0822847309362235E-2</v>
      </c>
      <c r="O58" s="136">
        <v>21.752178648407035</v>
      </c>
      <c r="P58" s="137">
        <v>17</v>
      </c>
      <c r="Q58" s="138">
        <v>1</v>
      </c>
      <c r="R58" s="138">
        <v>428</v>
      </c>
    </row>
    <row r="59" spans="1:18" ht="16.5">
      <c r="A59" s="130" t="s">
        <v>117</v>
      </c>
      <c r="B59" s="131" t="s">
        <v>448</v>
      </c>
      <c r="C59" s="121" t="s">
        <v>67</v>
      </c>
      <c r="D59" s="122">
        <v>0.80323727799360112</v>
      </c>
      <c r="E59" s="132">
        <v>244</v>
      </c>
      <c r="F59" s="123" t="s">
        <v>120</v>
      </c>
      <c r="G59" s="133" t="s">
        <v>256</v>
      </c>
      <c r="H59" s="134">
        <v>3</v>
      </c>
      <c r="I59" s="124">
        <v>3778.5510000000004</v>
      </c>
      <c r="J59" s="125">
        <v>2.6970447938291571E-2</v>
      </c>
      <c r="K59" s="125">
        <v>0.28292152863826264</v>
      </c>
      <c r="L59" s="125">
        <v>0.15640916319509782</v>
      </c>
      <c r="M59" s="135">
        <v>17.431000000000001</v>
      </c>
      <c r="N59" s="136">
        <v>0</v>
      </c>
      <c r="O59" s="136">
        <v>7.6219693739743084</v>
      </c>
      <c r="P59" s="137">
        <v>24</v>
      </c>
      <c r="Q59" s="138">
        <v>0</v>
      </c>
      <c r="R59" s="138">
        <v>288</v>
      </c>
    </row>
    <row r="60" spans="1:18" ht="16.5">
      <c r="A60" s="130" t="s">
        <v>117</v>
      </c>
      <c r="B60" s="131" t="s">
        <v>450</v>
      </c>
      <c r="C60" s="121" t="s">
        <v>70</v>
      </c>
      <c r="D60" s="122">
        <v>0.79358875681993457</v>
      </c>
      <c r="E60" s="132">
        <v>1350</v>
      </c>
      <c r="F60" s="123" t="s">
        <v>120</v>
      </c>
      <c r="G60" s="133" t="s">
        <v>256</v>
      </c>
      <c r="H60" s="134">
        <v>3</v>
      </c>
      <c r="I60" s="124">
        <v>6242.3619999999992</v>
      </c>
      <c r="J60" s="125">
        <v>1.4981948682829602E-2</v>
      </c>
      <c r="K60" s="125">
        <v>0.3130743970086583</v>
      </c>
      <c r="L60" s="125">
        <v>0.17189006340869048</v>
      </c>
      <c r="M60" s="135">
        <v>19.821999999999999</v>
      </c>
      <c r="N60" s="136">
        <v>1.7941926469499849</v>
      </c>
      <c r="O60" s="136">
        <v>61.242843654373146</v>
      </c>
      <c r="P60" s="137">
        <v>53</v>
      </c>
      <c r="Q60" s="138">
        <v>112</v>
      </c>
      <c r="R60" s="138">
        <v>3823</v>
      </c>
    </row>
    <row r="61" spans="1:18" ht="16.5">
      <c r="A61" s="130" t="s">
        <v>117</v>
      </c>
      <c r="B61" s="131" t="s">
        <v>452</v>
      </c>
      <c r="C61" s="121" t="s">
        <v>70</v>
      </c>
      <c r="D61" s="122">
        <v>0.73409287941234014</v>
      </c>
      <c r="E61" s="132">
        <v>91</v>
      </c>
      <c r="F61" s="123" t="s">
        <v>120</v>
      </c>
      <c r="G61" s="133" t="s">
        <v>262</v>
      </c>
      <c r="H61" s="134">
        <v>3</v>
      </c>
      <c r="I61" s="124">
        <v>2964.98</v>
      </c>
      <c r="J61" s="125">
        <v>1.799723497363559E-2</v>
      </c>
      <c r="K61" s="125">
        <v>0.3741981853546017</v>
      </c>
      <c r="L61" s="125">
        <v>0.17774150247219206</v>
      </c>
      <c r="M61" s="135">
        <v>20.934000000000001</v>
      </c>
      <c r="N61" s="136">
        <v>0.33727040317303997</v>
      </c>
      <c r="O61" s="136">
        <v>47.116675323273682</v>
      </c>
      <c r="P61" s="137">
        <v>48</v>
      </c>
      <c r="Q61" s="138">
        <v>10</v>
      </c>
      <c r="R61" s="138">
        <v>1397</v>
      </c>
    </row>
    <row r="62" spans="1:18" ht="16.5">
      <c r="A62" s="130" t="s">
        <v>117</v>
      </c>
      <c r="B62" s="131" t="s">
        <v>458</v>
      </c>
      <c r="C62" s="121" t="s">
        <v>67</v>
      </c>
      <c r="D62" s="122">
        <v>0.80369286584563515</v>
      </c>
      <c r="E62" s="132">
        <v>6487</v>
      </c>
      <c r="F62" s="123" t="s">
        <v>118</v>
      </c>
      <c r="G62" s="133" t="s">
        <v>201</v>
      </c>
      <c r="H62" s="134">
        <v>4</v>
      </c>
      <c r="I62" s="124">
        <v>1484.4739999999999</v>
      </c>
      <c r="J62" s="125">
        <v>4.379648412939996E-2</v>
      </c>
      <c r="K62" s="125">
        <v>0.34549603434006237</v>
      </c>
      <c r="L62" s="125">
        <v>0.20209178469949626</v>
      </c>
      <c r="M62" s="135">
        <v>19.571999999999999</v>
      </c>
      <c r="N62" s="136">
        <v>0.80836713879798505</v>
      </c>
      <c r="O62" s="136">
        <v>34.759786968313357</v>
      </c>
      <c r="P62" s="137">
        <v>11</v>
      </c>
      <c r="Q62" s="138">
        <v>12</v>
      </c>
      <c r="R62" s="138">
        <v>516</v>
      </c>
    </row>
    <row r="63" spans="1:18" ht="16.5">
      <c r="A63" s="130" t="s">
        <v>117</v>
      </c>
      <c r="B63" s="131" t="s">
        <v>468</v>
      </c>
      <c r="C63" s="121" t="s">
        <v>70</v>
      </c>
      <c r="D63" s="122">
        <v>0.76234621085548171</v>
      </c>
      <c r="E63" s="132">
        <v>3041</v>
      </c>
      <c r="F63" s="123" t="s">
        <v>119</v>
      </c>
      <c r="G63" s="133" t="s">
        <v>247</v>
      </c>
      <c r="H63" s="134">
        <v>4</v>
      </c>
      <c r="I63" s="124">
        <v>1742.402</v>
      </c>
      <c r="J63" s="125">
        <v>4.1755543170146618E-2</v>
      </c>
      <c r="K63" s="125">
        <v>0.34873986981511923</v>
      </c>
      <c r="L63" s="125">
        <v>0.13257560539990196</v>
      </c>
      <c r="M63" s="135">
        <v>21.119</v>
      </c>
      <c r="N63" s="136">
        <v>0</v>
      </c>
      <c r="O63" s="136">
        <v>55.555491786625588</v>
      </c>
      <c r="P63" s="137">
        <v>9</v>
      </c>
      <c r="Q63" s="138">
        <v>0</v>
      </c>
      <c r="R63" s="138">
        <v>968</v>
      </c>
    </row>
    <row r="64" spans="1:18" ht="16.5">
      <c r="A64" s="130" t="s">
        <v>117</v>
      </c>
      <c r="B64" s="131" t="s">
        <v>472</v>
      </c>
      <c r="C64" s="121" t="s">
        <v>67</v>
      </c>
      <c r="D64" s="122">
        <v>0.82932601931217487</v>
      </c>
      <c r="E64" s="132">
        <v>8988</v>
      </c>
      <c r="F64" s="123" t="s">
        <v>119</v>
      </c>
      <c r="G64" s="133" t="s">
        <v>227</v>
      </c>
      <c r="H64" s="134">
        <v>5</v>
      </c>
      <c r="I64" s="124">
        <v>1377.6329999999998</v>
      </c>
      <c r="J64" s="125">
        <v>5.7699232052059519E-2</v>
      </c>
      <c r="K64" s="125">
        <v>0.36066265444212631</v>
      </c>
      <c r="L64" s="125">
        <v>0.20615069470606467</v>
      </c>
      <c r="M64" s="135">
        <v>21.003</v>
      </c>
      <c r="N64" s="136">
        <v>0.14517654556765119</v>
      </c>
      <c r="O64" s="136">
        <v>41.447903759564419</v>
      </c>
      <c r="P64" s="137">
        <v>14</v>
      </c>
      <c r="Q64" s="138">
        <v>2</v>
      </c>
      <c r="R64" s="138">
        <v>571</v>
      </c>
    </row>
    <row r="65" spans="1:18" ht="16.5">
      <c r="A65" s="130" t="s">
        <v>117</v>
      </c>
      <c r="B65" s="131" t="s">
        <v>711</v>
      </c>
      <c r="C65" s="121" t="s">
        <v>67</v>
      </c>
      <c r="D65" s="122">
        <v>0.83250000000000002</v>
      </c>
      <c r="E65" s="132">
        <v>2116</v>
      </c>
      <c r="F65" s="123" t="s">
        <v>118</v>
      </c>
      <c r="G65" s="133" t="s">
        <v>555</v>
      </c>
      <c r="H65" s="134">
        <v>1</v>
      </c>
      <c r="I65" s="124">
        <v>1115.7919999999999</v>
      </c>
      <c r="J65" s="125">
        <v>1.1213968396045956E-2</v>
      </c>
      <c r="K65" s="125">
        <v>0.38047604016712777</v>
      </c>
      <c r="L65" s="125">
        <v>0.34302895396933503</v>
      </c>
      <c r="M65" s="135">
        <v>21.545999999999999</v>
      </c>
      <c r="N65" s="136">
        <v>8.9622438590705081E-2</v>
      </c>
      <c r="O65" s="136">
        <v>17.834865279550311</v>
      </c>
      <c r="P65" s="137">
        <v>5</v>
      </c>
      <c r="Q65" s="138">
        <v>1</v>
      </c>
      <c r="R65" s="138">
        <v>207</v>
      </c>
    </row>
    <row r="66" spans="1:18" ht="16.5">
      <c r="A66" s="130" t="s">
        <v>117</v>
      </c>
      <c r="B66" s="131" t="s">
        <v>474</v>
      </c>
      <c r="C66" s="121" t="s">
        <v>70</v>
      </c>
      <c r="D66" s="122">
        <v>0.73710603511185391</v>
      </c>
      <c r="E66" s="132">
        <v>257</v>
      </c>
      <c r="F66" s="123" t="s">
        <v>120</v>
      </c>
      <c r="G66" s="133" t="s">
        <v>260</v>
      </c>
      <c r="H66" s="134">
        <v>8</v>
      </c>
      <c r="I66" s="124">
        <v>3721.8199999999997</v>
      </c>
      <c r="J66" s="125">
        <v>1.455569314421923E-2</v>
      </c>
      <c r="K66" s="125">
        <v>0.30553592116692907</v>
      </c>
      <c r="L66" s="125">
        <v>0.13944790451983169</v>
      </c>
      <c r="M66" s="135">
        <v>21.449000000000002</v>
      </c>
      <c r="N66" s="136">
        <v>0.24181717546791626</v>
      </c>
      <c r="O66" s="136">
        <v>75.823118796717736</v>
      </c>
      <c r="P66" s="137">
        <v>16</v>
      </c>
      <c r="Q66" s="138">
        <v>9</v>
      </c>
      <c r="R66" s="138">
        <v>2822</v>
      </c>
    </row>
    <row r="67" spans="1:18" ht="16.5">
      <c r="A67" s="130" t="s">
        <v>117</v>
      </c>
      <c r="B67" s="131" t="s">
        <v>717</v>
      </c>
      <c r="C67" s="121" t="s">
        <v>67</v>
      </c>
      <c r="D67" s="122">
        <v>0.81877191512572478</v>
      </c>
      <c r="E67" s="132">
        <v>6086</v>
      </c>
      <c r="F67" s="123" t="s">
        <v>119</v>
      </c>
      <c r="G67" s="133" t="s">
        <v>230</v>
      </c>
      <c r="H67" s="134">
        <v>2</v>
      </c>
      <c r="I67" s="124">
        <v>1824.433</v>
      </c>
      <c r="J67" s="125">
        <v>3.8417819534054654E-2</v>
      </c>
      <c r="K67" s="125">
        <v>0.36101640633423954</v>
      </c>
      <c r="L67" s="125">
        <v>0.25101986943727822</v>
      </c>
      <c r="M67" s="135">
        <v>20.181999999999999</v>
      </c>
      <c r="N67" s="136">
        <v>4.2753008742990284</v>
      </c>
      <c r="O67" s="136">
        <v>30.584844716139205</v>
      </c>
      <c r="P67" s="137">
        <v>11</v>
      </c>
      <c r="Q67" s="138">
        <v>78</v>
      </c>
      <c r="R67" s="138">
        <v>563</v>
      </c>
    </row>
    <row r="68" spans="1:18" ht="16.5">
      <c r="A68" s="130" t="s">
        <v>117</v>
      </c>
      <c r="B68" s="131" t="s">
        <v>482</v>
      </c>
      <c r="C68" s="121" t="s">
        <v>67</v>
      </c>
      <c r="D68" s="122">
        <v>0.82975518657471747</v>
      </c>
      <c r="E68" s="132">
        <v>4685</v>
      </c>
      <c r="F68" s="123" t="s">
        <v>119</v>
      </c>
      <c r="G68" s="133" t="s">
        <v>241</v>
      </c>
      <c r="H68" s="134">
        <v>11</v>
      </c>
      <c r="I68" s="124">
        <v>834.18400000000008</v>
      </c>
      <c r="J68" s="125">
        <v>3.2968711536834769E-2</v>
      </c>
      <c r="K68" s="125">
        <v>0.32706545737682313</v>
      </c>
      <c r="L68" s="125">
        <v>0.2021710366970457</v>
      </c>
      <c r="M68" s="135">
        <v>19.588999999999999</v>
      </c>
      <c r="N68" s="136">
        <v>0.23975525783280424</v>
      </c>
      <c r="O68" s="136">
        <v>17.502133821794711</v>
      </c>
      <c r="P68" s="137">
        <v>8</v>
      </c>
      <c r="Q68" s="138">
        <v>2</v>
      </c>
      <c r="R68" s="138">
        <v>178</v>
      </c>
    </row>
    <row r="69" spans="1:18" ht="16.5">
      <c r="A69" s="130" t="s">
        <v>117</v>
      </c>
      <c r="B69" s="131" t="s">
        <v>488</v>
      </c>
      <c r="C69" s="121" t="s">
        <v>70</v>
      </c>
      <c r="D69" s="122">
        <v>0.7984953827375445</v>
      </c>
      <c r="E69" s="132">
        <v>8880</v>
      </c>
      <c r="F69" s="123" t="s">
        <v>118</v>
      </c>
      <c r="G69" s="133" t="s">
        <v>202</v>
      </c>
      <c r="H69" s="134">
        <v>2</v>
      </c>
      <c r="I69" s="124">
        <v>1753.5540000000001</v>
      </c>
      <c r="J69" s="125">
        <v>1.2920390450998645E-2</v>
      </c>
      <c r="K69" s="125">
        <v>0.41728744711507043</v>
      </c>
      <c r="L69" s="125">
        <v>0.14941085361500131</v>
      </c>
      <c r="M69" s="135">
        <v>19.806999999999999</v>
      </c>
      <c r="N69" s="136">
        <v>0.17108113009351295</v>
      </c>
      <c r="O69" s="136">
        <v>15.568382838509677</v>
      </c>
      <c r="P69" s="137">
        <v>20</v>
      </c>
      <c r="Q69" s="138">
        <v>3</v>
      </c>
      <c r="R69" s="138">
        <v>273</v>
      </c>
    </row>
    <row r="70" spans="1:18" ht="16.5">
      <c r="A70" s="130" t="s">
        <v>117</v>
      </c>
      <c r="B70" s="131" t="s">
        <v>726</v>
      </c>
      <c r="C70" s="121" t="s">
        <v>67</v>
      </c>
      <c r="D70" s="122">
        <v>0.84593690274245625</v>
      </c>
      <c r="E70" s="132">
        <v>7615</v>
      </c>
      <c r="F70" s="123" t="s">
        <v>119</v>
      </c>
      <c r="G70" s="133" t="s">
        <v>236</v>
      </c>
      <c r="H70" s="134">
        <v>5</v>
      </c>
      <c r="I70" s="124">
        <v>565.44299999999998</v>
      </c>
      <c r="J70" s="125">
        <v>0.11932853366068834</v>
      </c>
      <c r="K70" s="125">
        <v>0.36482144076319034</v>
      </c>
      <c r="L70" s="125">
        <v>0.22106560696657312</v>
      </c>
      <c r="M70" s="135">
        <v>19.709</v>
      </c>
      <c r="N70" s="136">
        <v>0</v>
      </c>
      <c r="O70" s="136">
        <v>22.637118153377088</v>
      </c>
      <c r="P70" s="137">
        <v>7</v>
      </c>
      <c r="Q70" s="138">
        <v>0</v>
      </c>
      <c r="R70" s="138">
        <v>128</v>
      </c>
    </row>
    <row r="71" spans="1:18" ht="16.5">
      <c r="A71" s="130" t="s">
        <v>117</v>
      </c>
      <c r="B71" s="131" t="s">
        <v>490</v>
      </c>
      <c r="C71" s="121" t="s">
        <v>70</v>
      </c>
      <c r="D71" s="122">
        <v>0.74619047619047618</v>
      </c>
      <c r="E71" s="132">
        <v>231</v>
      </c>
      <c r="F71" s="123" t="s">
        <v>118</v>
      </c>
      <c r="G71" s="133" t="s">
        <v>224</v>
      </c>
      <c r="H71" s="134">
        <v>1</v>
      </c>
      <c r="I71" s="124">
        <v>427.053</v>
      </c>
      <c r="J71" s="125">
        <v>1.7697414035738067E-2</v>
      </c>
      <c r="K71" s="125">
        <v>0.39726383579929497</v>
      </c>
      <c r="L71" s="125">
        <v>0.28799348658340118</v>
      </c>
      <c r="M71" s="135">
        <v>23.184999999999999</v>
      </c>
      <c r="N71" s="136">
        <v>0.70248891823731485</v>
      </c>
      <c r="O71" s="136">
        <v>57.838254268205588</v>
      </c>
      <c r="P71" s="137">
        <v>6</v>
      </c>
      <c r="Q71" s="138">
        <v>3</v>
      </c>
      <c r="R71" s="138">
        <v>264</v>
      </c>
    </row>
    <row r="72" spans="1:18" ht="16.5">
      <c r="A72" s="130" t="s">
        <v>117</v>
      </c>
      <c r="B72" s="131" t="s">
        <v>492</v>
      </c>
      <c r="C72" s="121" t="s">
        <v>67</v>
      </c>
      <c r="D72" s="122">
        <v>0.80028444816363764</v>
      </c>
      <c r="E72" s="132">
        <v>2999</v>
      </c>
      <c r="F72" s="123" t="s">
        <v>118</v>
      </c>
      <c r="G72" s="133" t="s">
        <v>217</v>
      </c>
      <c r="H72" s="134">
        <v>2</v>
      </c>
      <c r="I72" s="124">
        <v>1765.8720000000001</v>
      </c>
      <c r="J72" s="125">
        <v>5.6142977536987437E-2</v>
      </c>
      <c r="K72" s="125">
        <v>0.36075857461419103</v>
      </c>
      <c r="L72" s="125">
        <v>0.29050803229226124</v>
      </c>
      <c r="M72" s="135">
        <v>19.111999999999998</v>
      </c>
      <c r="N72" s="136">
        <v>0.45303396848695715</v>
      </c>
      <c r="O72" s="136">
        <v>59.234191379669646</v>
      </c>
      <c r="P72" s="137">
        <v>16</v>
      </c>
      <c r="Q72" s="138">
        <v>8</v>
      </c>
      <c r="R72" s="138">
        <v>1046</v>
      </c>
    </row>
    <row r="73" spans="1:18" ht="16.5">
      <c r="A73" s="130" t="s">
        <v>117</v>
      </c>
      <c r="B73" s="131" t="s">
        <v>494</v>
      </c>
      <c r="C73" s="121" t="s">
        <v>70</v>
      </c>
      <c r="D73" s="122">
        <v>0.75438732571233746</v>
      </c>
      <c r="E73" s="132">
        <v>4406</v>
      </c>
      <c r="F73" s="123" t="s">
        <v>120</v>
      </c>
      <c r="G73" s="133" t="s">
        <v>253</v>
      </c>
      <c r="H73" s="134">
        <v>3</v>
      </c>
      <c r="I73" s="124">
        <v>832.9620000000001</v>
      </c>
      <c r="J73" s="125">
        <v>8.2154321958170552E-3</v>
      </c>
      <c r="K73" s="125">
        <v>0.34136193808307908</v>
      </c>
      <c r="L73" s="125">
        <v>0.13322258481934438</v>
      </c>
      <c r="M73" s="135">
        <v>22.478999999999999</v>
      </c>
      <c r="N73" s="136">
        <v>0.12005349583774529</v>
      </c>
      <c r="O73" s="136" t="s">
        <v>749</v>
      </c>
      <c r="P73" s="137">
        <v>10</v>
      </c>
      <c r="Q73" s="138">
        <v>1</v>
      </c>
      <c r="R73" s="138">
        <v>758</v>
      </c>
    </row>
    <row r="74" spans="1:18" ht="16.5">
      <c r="A74" s="130" t="s">
        <v>117</v>
      </c>
      <c r="B74" s="131" t="s">
        <v>496</v>
      </c>
      <c r="C74" s="121" t="s">
        <v>67</v>
      </c>
      <c r="D74" s="122">
        <v>0.81952706699957922</v>
      </c>
      <c r="E74" s="132">
        <v>7959</v>
      </c>
      <c r="F74" s="123" t="s">
        <v>120</v>
      </c>
      <c r="G74" s="133" t="s">
        <v>257</v>
      </c>
      <c r="H74" s="134">
        <v>4</v>
      </c>
      <c r="I74" s="124">
        <v>3660.6200000000003</v>
      </c>
      <c r="J74" s="125">
        <v>2.2433901255377912E-3</v>
      </c>
      <c r="K74" s="125">
        <v>0.30519949503499083</v>
      </c>
      <c r="L74" s="125">
        <v>0.18876583748108244</v>
      </c>
      <c r="M74" s="135">
        <v>17.474</v>
      </c>
      <c r="N74" s="136">
        <v>0.27317776770055341</v>
      </c>
      <c r="O74" s="136">
        <v>20.925417005862393</v>
      </c>
      <c r="P74" s="137">
        <v>29</v>
      </c>
      <c r="Q74" s="138">
        <v>10</v>
      </c>
      <c r="R74" s="138">
        <v>766</v>
      </c>
    </row>
    <row r="75" spans="1:18" ht="16.5">
      <c r="A75" s="130" t="s">
        <v>117</v>
      </c>
      <c r="B75" s="131" t="s">
        <v>502</v>
      </c>
      <c r="C75" s="121" t="s">
        <v>70</v>
      </c>
      <c r="D75" s="122">
        <v>0.7893182953971527</v>
      </c>
      <c r="E75" s="132">
        <v>4339</v>
      </c>
      <c r="F75" s="123" t="s">
        <v>118</v>
      </c>
      <c r="G75" s="133" t="s">
        <v>209</v>
      </c>
      <c r="H75" s="134">
        <v>12</v>
      </c>
      <c r="I75" s="124">
        <v>1300.7560000000001</v>
      </c>
      <c r="J75" s="125">
        <v>1.2559674865910695E-2</v>
      </c>
      <c r="K75" s="125">
        <v>0.3882828383354055</v>
      </c>
      <c r="L75" s="125">
        <v>0.22469503266691282</v>
      </c>
      <c r="M75" s="135">
        <v>21.292999999999999</v>
      </c>
      <c r="N75" s="136">
        <v>0.4612702151671797</v>
      </c>
      <c r="O75" s="136">
        <v>30.290077462644799</v>
      </c>
      <c r="P75" s="137">
        <v>6</v>
      </c>
      <c r="Q75" s="138">
        <v>6</v>
      </c>
      <c r="R75" s="138">
        <v>401</v>
      </c>
    </row>
  </sheetData>
  <phoneticPr fontId="3" type="noConversion"/>
  <conditionalFormatting sqref="C14:D75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64"/>
  <sheetViews>
    <sheetView showGridLines="0" zoomScaleNormal="100" zoomScaleSheetLayoutView="85" workbookViewId="0"/>
  </sheetViews>
  <sheetFormatPr defaultRowHeight="13.5"/>
  <cols>
    <col min="1" max="2" width="9.140625" style="144"/>
    <col min="3" max="3" width="9.85546875" style="144" customWidth="1"/>
    <col min="4" max="16384" width="9.140625" style="144"/>
  </cols>
  <sheetData>
    <row r="1" spans="1:11" ht="3.75" customHeight="1">
      <c r="A1" s="139"/>
      <c r="B1" s="140"/>
      <c r="C1" s="141"/>
      <c r="D1" s="142"/>
      <c r="E1" s="142"/>
      <c r="F1" s="143"/>
      <c r="G1" s="142"/>
      <c r="H1" s="142"/>
      <c r="I1" s="142"/>
      <c r="J1" s="142"/>
      <c r="K1" s="142"/>
    </row>
    <row r="2" spans="1:11" ht="41.25">
      <c r="A2" s="305" t="s">
        <v>744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</row>
    <row r="4" spans="1:11" ht="17.25">
      <c r="A4" s="145" t="s">
        <v>508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</row>
    <row r="6" spans="1:11" ht="26.25">
      <c r="A6" s="147"/>
    </row>
    <row r="7" spans="1:11" ht="130.5" customHeight="1">
      <c r="A7" s="147"/>
    </row>
    <row r="8" spans="1:11" ht="26.25">
      <c r="A8" s="147"/>
    </row>
    <row r="9" spans="1:11" ht="26.25">
      <c r="A9" s="147"/>
    </row>
    <row r="10" spans="1:11" ht="40.5" customHeight="1">
      <c r="A10" s="147" t="s">
        <v>509</v>
      </c>
    </row>
    <row r="11" spans="1:11" ht="19.5" customHeight="1">
      <c r="A11" s="147"/>
    </row>
    <row r="12" spans="1:11" ht="17.25">
      <c r="A12" s="148" t="s">
        <v>510</v>
      </c>
    </row>
    <row r="13" spans="1:11" ht="40.5">
      <c r="A13" s="126" t="s">
        <v>0</v>
      </c>
      <c r="B13" s="127" t="s">
        <v>74</v>
      </c>
      <c r="C13" s="119" t="s">
        <v>65</v>
      </c>
      <c r="D13" s="119" t="s">
        <v>157</v>
      </c>
      <c r="E13" s="128" t="s">
        <v>143</v>
      </c>
      <c r="F13" s="127" t="s">
        <v>148</v>
      </c>
      <c r="G13" s="128" t="s">
        <v>146</v>
      </c>
      <c r="H13" s="128" t="s">
        <v>150</v>
      </c>
      <c r="I13" s="120" t="s">
        <v>152</v>
      </c>
      <c r="J13" s="128" t="s">
        <v>6</v>
      </c>
      <c r="K13" s="149" t="s">
        <v>7</v>
      </c>
    </row>
    <row r="14" spans="1:11" ht="16.5">
      <c r="A14" s="130" t="s">
        <v>117</v>
      </c>
      <c r="B14" s="131">
        <v>3798</v>
      </c>
      <c r="C14" s="121" t="s">
        <v>67</v>
      </c>
      <c r="D14" s="122">
        <v>0.83463929915844359</v>
      </c>
      <c r="E14" s="132">
        <v>3798</v>
      </c>
      <c r="F14" s="123" t="s">
        <v>118</v>
      </c>
      <c r="G14" s="133" t="s">
        <v>220</v>
      </c>
      <c r="H14" s="134">
        <v>17</v>
      </c>
      <c r="I14" s="124">
        <v>2202.3760000000002</v>
      </c>
      <c r="J14" s="136">
        <v>4.54055075064385E-2</v>
      </c>
      <c r="K14" s="150">
        <v>35.370890347515591</v>
      </c>
    </row>
    <row r="15" spans="1:11" ht="16.5">
      <c r="A15" s="130" t="s">
        <v>117</v>
      </c>
      <c r="B15" s="131">
        <v>4928</v>
      </c>
      <c r="C15" s="121" t="s">
        <v>69</v>
      </c>
      <c r="D15" s="122">
        <v>0.85578145944934714</v>
      </c>
      <c r="E15" s="132">
        <v>4928</v>
      </c>
      <c r="F15" s="123" t="s">
        <v>118</v>
      </c>
      <c r="G15" s="133" t="s">
        <v>209</v>
      </c>
      <c r="H15" s="134">
        <v>4</v>
      </c>
      <c r="I15" s="124">
        <v>406.50100000000003</v>
      </c>
      <c r="J15" s="136">
        <v>0.49200370970797114</v>
      </c>
      <c r="K15" s="150">
        <v>41.57431347032356</v>
      </c>
    </row>
    <row r="16" spans="1:11" ht="16.5">
      <c r="A16" s="130" t="s">
        <v>117</v>
      </c>
      <c r="B16" s="131" t="s">
        <v>278</v>
      </c>
      <c r="C16" s="121" t="s">
        <v>69</v>
      </c>
      <c r="D16" s="122">
        <v>0.85628753088471798</v>
      </c>
      <c r="E16" s="132">
        <v>3893</v>
      </c>
      <c r="F16" s="123" t="s">
        <v>118</v>
      </c>
      <c r="G16" s="133" t="s">
        <v>191</v>
      </c>
      <c r="H16" s="134">
        <v>3</v>
      </c>
      <c r="I16" s="124">
        <v>1559.0620000000001</v>
      </c>
      <c r="J16" s="136">
        <v>6.4141131013391375E-2</v>
      </c>
      <c r="K16" s="150">
        <v>64.461836668458332</v>
      </c>
    </row>
    <row r="17" spans="1:11" ht="16.5">
      <c r="A17" s="130" t="s">
        <v>117</v>
      </c>
      <c r="B17" s="131" t="s">
        <v>284</v>
      </c>
      <c r="C17" s="121" t="s">
        <v>67</v>
      </c>
      <c r="D17" s="122">
        <v>0.80949219803991812</v>
      </c>
      <c r="E17" s="132">
        <v>1614</v>
      </c>
      <c r="F17" s="123" t="s">
        <v>118</v>
      </c>
      <c r="G17" s="133" t="s">
        <v>213</v>
      </c>
      <c r="H17" s="134">
        <v>13</v>
      </c>
      <c r="I17" s="124">
        <v>1690.845</v>
      </c>
      <c r="J17" s="136">
        <v>0.29571013309913091</v>
      </c>
      <c r="K17" s="150">
        <v>41.872554846836934</v>
      </c>
    </row>
    <row r="18" spans="1:11" ht="16.5">
      <c r="A18" s="130" t="s">
        <v>117</v>
      </c>
      <c r="B18" s="131" t="s">
        <v>288</v>
      </c>
      <c r="C18" s="121" t="s">
        <v>68</v>
      </c>
      <c r="D18" s="122">
        <v>0.92334970537901351</v>
      </c>
      <c r="E18" s="132">
        <v>667</v>
      </c>
      <c r="F18" s="123" t="s">
        <v>121</v>
      </c>
      <c r="G18" s="133" t="s">
        <v>270</v>
      </c>
      <c r="H18" s="134">
        <v>6</v>
      </c>
      <c r="I18" s="124">
        <v>2602.0119999999997</v>
      </c>
      <c r="J18" s="136">
        <v>0</v>
      </c>
      <c r="K18" s="150">
        <v>30.207393355603283</v>
      </c>
    </row>
    <row r="19" spans="1:11" ht="16.5">
      <c r="A19" s="130" t="s">
        <v>117</v>
      </c>
      <c r="B19" s="131" t="s">
        <v>290</v>
      </c>
      <c r="C19" s="121" t="s">
        <v>69</v>
      </c>
      <c r="D19" s="122">
        <v>0.89285714285714279</v>
      </c>
      <c r="E19" s="132">
        <v>2737</v>
      </c>
      <c r="F19" s="123" t="s">
        <v>118</v>
      </c>
      <c r="G19" s="133" t="s">
        <v>220</v>
      </c>
      <c r="H19" s="134">
        <v>1</v>
      </c>
      <c r="I19" s="124">
        <v>2196.9929999999999</v>
      </c>
      <c r="J19" s="136">
        <v>4.5516758587760636E-2</v>
      </c>
      <c r="K19" s="150">
        <v>60.400738645958363</v>
      </c>
    </row>
    <row r="20" spans="1:11" ht="16.5">
      <c r="A20" s="130" t="s">
        <v>117</v>
      </c>
      <c r="B20" s="131" t="s">
        <v>292</v>
      </c>
      <c r="C20" s="121" t="s">
        <v>68</v>
      </c>
      <c r="D20" s="122">
        <v>0.91637671462119308</v>
      </c>
      <c r="E20" s="132">
        <v>4155</v>
      </c>
      <c r="F20" s="123" t="s">
        <v>118</v>
      </c>
      <c r="G20" s="133" t="s">
        <v>195</v>
      </c>
      <c r="H20" s="134">
        <v>4</v>
      </c>
      <c r="I20" s="124">
        <v>2168.2130000000002</v>
      </c>
      <c r="J20" s="136">
        <v>0.1383627900026427</v>
      </c>
      <c r="K20" s="150">
        <v>29.471274270562898</v>
      </c>
    </row>
    <row r="21" spans="1:11" ht="16.5">
      <c r="A21" s="130" t="s">
        <v>117</v>
      </c>
      <c r="B21" s="131" t="s">
        <v>529</v>
      </c>
      <c r="C21" s="121" t="s">
        <v>70</v>
      </c>
      <c r="D21" s="122">
        <v>0.79786993430217634</v>
      </c>
      <c r="E21" s="132">
        <v>47</v>
      </c>
      <c r="F21" s="123" t="s">
        <v>118</v>
      </c>
      <c r="G21" s="133" t="s">
        <v>199</v>
      </c>
      <c r="H21" s="134">
        <v>2</v>
      </c>
      <c r="I21" s="124">
        <v>1346.4169999999999</v>
      </c>
      <c r="J21" s="136">
        <v>0.37135597664022368</v>
      </c>
      <c r="K21" s="150">
        <v>38.62102157058326</v>
      </c>
    </row>
    <row r="22" spans="1:11" ht="16.5">
      <c r="A22" s="130" t="s">
        <v>117</v>
      </c>
      <c r="B22" s="131" t="s">
        <v>302</v>
      </c>
      <c r="C22" s="121" t="s">
        <v>67</v>
      </c>
      <c r="D22" s="122">
        <v>0.81556182169828373</v>
      </c>
      <c r="E22" s="132">
        <v>2278</v>
      </c>
      <c r="F22" s="123" t="s">
        <v>120</v>
      </c>
      <c r="G22" s="133" t="s">
        <v>257</v>
      </c>
      <c r="H22" s="134">
        <v>3</v>
      </c>
      <c r="I22" s="124">
        <v>3825.6390000000001</v>
      </c>
      <c r="J22" s="136">
        <v>0</v>
      </c>
      <c r="K22" s="150">
        <v>38.843184105975496</v>
      </c>
    </row>
    <row r="23" spans="1:11" ht="16.5">
      <c r="A23" s="130" t="s">
        <v>117</v>
      </c>
      <c r="B23" s="131" t="s">
        <v>306</v>
      </c>
      <c r="C23" s="121" t="s">
        <v>68</v>
      </c>
      <c r="D23" s="122">
        <v>0.90653679134803578</v>
      </c>
      <c r="E23" s="132">
        <v>4096</v>
      </c>
      <c r="F23" s="123" t="s">
        <v>121</v>
      </c>
      <c r="G23" s="133" t="s">
        <v>271</v>
      </c>
      <c r="H23" s="134">
        <v>3</v>
      </c>
      <c r="I23" s="124">
        <v>3434.1239999999998</v>
      </c>
      <c r="J23" s="136">
        <v>0.34943409148883386</v>
      </c>
      <c r="K23" s="150">
        <v>25.188374094820109</v>
      </c>
    </row>
    <row r="24" spans="1:11" ht="16.5">
      <c r="A24" s="130" t="s">
        <v>117</v>
      </c>
      <c r="B24" s="131" t="s">
        <v>189</v>
      </c>
      <c r="C24" s="121" t="s">
        <v>68</v>
      </c>
      <c r="D24" s="122">
        <v>0.93583151027025824</v>
      </c>
      <c r="E24" s="132">
        <v>705</v>
      </c>
      <c r="F24" s="123" t="s">
        <v>118</v>
      </c>
      <c r="G24" s="133" t="s">
        <v>217</v>
      </c>
      <c r="H24" s="134">
        <v>10</v>
      </c>
      <c r="I24" s="124">
        <v>1578.481</v>
      </c>
      <c r="J24" s="136">
        <v>0.31676022707907159</v>
      </c>
      <c r="K24" s="150">
        <v>22.870088395108969</v>
      </c>
    </row>
    <row r="25" spans="1:11" ht="16.5">
      <c r="A25" s="130" t="s">
        <v>117</v>
      </c>
      <c r="B25" s="131" t="s">
        <v>610</v>
      </c>
      <c r="C25" s="121" t="s">
        <v>69</v>
      </c>
      <c r="D25" s="122">
        <v>0.86647382909577508</v>
      </c>
      <c r="E25" s="132">
        <v>533</v>
      </c>
      <c r="F25" s="123" t="s">
        <v>118</v>
      </c>
      <c r="G25" s="133" t="s">
        <v>555</v>
      </c>
      <c r="H25" s="134">
        <v>2</v>
      </c>
      <c r="I25" s="124">
        <v>1516.99</v>
      </c>
      <c r="J25" s="136">
        <v>0.19776003796992728</v>
      </c>
      <c r="K25" s="150">
        <v>24.917764784210839</v>
      </c>
    </row>
    <row r="26" spans="1:11" ht="16.5">
      <c r="A26" s="130" t="s">
        <v>117</v>
      </c>
      <c r="B26" s="131" t="s">
        <v>313</v>
      </c>
      <c r="C26" s="121" t="s">
        <v>67</v>
      </c>
      <c r="D26" s="122">
        <v>0.81692248034386739</v>
      </c>
      <c r="E26" s="132">
        <v>852</v>
      </c>
      <c r="F26" s="123" t="s">
        <v>118</v>
      </c>
      <c r="G26" s="133" t="s">
        <v>195</v>
      </c>
      <c r="H26" s="134">
        <v>11</v>
      </c>
      <c r="I26" s="124">
        <v>1276.616</v>
      </c>
      <c r="J26" s="136">
        <v>7.833209046416463E-2</v>
      </c>
      <c r="K26" s="150">
        <v>20.523007701611135</v>
      </c>
    </row>
    <row r="27" spans="1:11" ht="16.5">
      <c r="A27" s="130" t="s">
        <v>117</v>
      </c>
      <c r="B27" s="131" t="s">
        <v>315</v>
      </c>
      <c r="C27" s="121" t="s">
        <v>69</v>
      </c>
      <c r="D27" s="122">
        <v>0.88653121147691727</v>
      </c>
      <c r="E27" s="132">
        <v>7127</v>
      </c>
      <c r="F27" s="123" t="s">
        <v>119</v>
      </c>
      <c r="G27" s="133" t="s">
        <v>235</v>
      </c>
      <c r="H27" s="134">
        <v>3</v>
      </c>
      <c r="I27" s="124">
        <v>1897.4399999999998</v>
      </c>
      <c r="J27" s="136">
        <v>5.2702588751159463E-2</v>
      </c>
      <c r="K27" s="150">
        <v>53.387722404924531</v>
      </c>
    </row>
    <row r="28" spans="1:11" ht="16.5">
      <c r="A28" s="130" t="s">
        <v>117</v>
      </c>
      <c r="B28" s="131" t="s">
        <v>317</v>
      </c>
      <c r="C28" s="121" t="s">
        <v>70</v>
      </c>
      <c r="D28" s="122">
        <v>0.79747991180836741</v>
      </c>
      <c r="E28" s="132">
        <v>4554</v>
      </c>
      <c r="F28" s="123" t="s">
        <v>118</v>
      </c>
      <c r="G28" s="133" t="s">
        <v>205</v>
      </c>
      <c r="H28" s="134">
        <v>7</v>
      </c>
      <c r="I28" s="124">
        <v>650.82299999999998</v>
      </c>
      <c r="J28" s="136">
        <v>0.30730321454527576</v>
      </c>
      <c r="K28" s="150">
        <v>52.548849687242154</v>
      </c>
    </row>
    <row r="29" spans="1:11" ht="16.5">
      <c r="A29" s="130" t="s">
        <v>117</v>
      </c>
      <c r="B29" s="131" t="s">
        <v>325</v>
      </c>
      <c r="C29" s="121" t="s">
        <v>67</v>
      </c>
      <c r="D29" s="122">
        <v>0.82282659850430018</v>
      </c>
      <c r="E29" s="132">
        <v>5010</v>
      </c>
      <c r="F29" s="123" t="s">
        <v>119</v>
      </c>
      <c r="G29" s="133" t="s">
        <v>232</v>
      </c>
      <c r="H29" s="134">
        <v>2</v>
      </c>
      <c r="I29" s="124">
        <v>1731.44</v>
      </c>
      <c r="J29" s="136">
        <v>0</v>
      </c>
      <c r="K29" s="150">
        <v>37.829783301760386</v>
      </c>
    </row>
    <row r="30" spans="1:11" ht="16.5">
      <c r="A30" s="130" t="s">
        <v>117</v>
      </c>
      <c r="B30" s="131" t="s">
        <v>331</v>
      </c>
      <c r="C30" s="121" t="s">
        <v>70</v>
      </c>
      <c r="D30" s="122">
        <v>0.79068336740449885</v>
      </c>
      <c r="E30" s="132">
        <v>9059</v>
      </c>
      <c r="F30" s="123" t="s">
        <v>119</v>
      </c>
      <c r="G30" s="133" t="s">
        <v>231</v>
      </c>
      <c r="H30" s="134">
        <v>3</v>
      </c>
      <c r="I30" s="124">
        <v>1296.8589999999999</v>
      </c>
      <c r="J30" s="136">
        <v>0</v>
      </c>
      <c r="K30" s="150">
        <v>30.920863409206401</v>
      </c>
    </row>
    <row r="31" spans="1:11" ht="16.5">
      <c r="A31" s="130" t="s">
        <v>117</v>
      </c>
      <c r="B31" s="131" t="s">
        <v>333</v>
      </c>
      <c r="C31" s="121" t="s">
        <v>70</v>
      </c>
      <c r="D31" s="122">
        <v>0.77337539574852998</v>
      </c>
      <c r="E31" s="132">
        <v>2975</v>
      </c>
      <c r="F31" s="123" t="s">
        <v>119</v>
      </c>
      <c r="G31" s="133" t="s">
        <v>247</v>
      </c>
      <c r="H31" s="134">
        <v>2</v>
      </c>
      <c r="I31" s="124">
        <v>1547.7</v>
      </c>
      <c r="J31" s="136">
        <v>0.2584480196420495</v>
      </c>
      <c r="K31" s="150">
        <v>48.329779673063257</v>
      </c>
    </row>
    <row r="32" spans="1:11" ht="16.5">
      <c r="A32" s="130" t="s">
        <v>117</v>
      </c>
      <c r="B32" s="131" t="s">
        <v>339</v>
      </c>
      <c r="C32" s="121" t="s">
        <v>67</v>
      </c>
      <c r="D32" s="122">
        <v>0.84</v>
      </c>
      <c r="E32" s="132">
        <v>3551</v>
      </c>
      <c r="F32" s="123" t="s">
        <v>118</v>
      </c>
      <c r="G32" s="133" t="s">
        <v>207</v>
      </c>
      <c r="H32" s="134">
        <v>1</v>
      </c>
      <c r="I32" s="124">
        <v>1207.3</v>
      </c>
      <c r="J32" s="136">
        <v>0</v>
      </c>
      <c r="K32" s="150">
        <v>37.521742731715399</v>
      </c>
    </row>
    <row r="33" spans="1:11" ht="16.5">
      <c r="A33" s="130" t="s">
        <v>117</v>
      </c>
      <c r="B33" s="131" t="s">
        <v>531</v>
      </c>
      <c r="C33" s="121" t="s">
        <v>67</v>
      </c>
      <c r="D33" s="122">
        <v>0.81341959494017657</v>
      </c>
      <c r="E33" s="132">
        <v>4646</v>
      </c>
      <c r="F33" s="123" t="s">
        <v>118</v>
      </c>
      <c r="G33" s="133" t="s">
        <v>555</v>
      </c>
      <c r="H33" s="134">
        <v>13</v>
      </c>
      <c r="I33" s="124">
        <v>1504.4460000000001</v>
      </c>
      <c r="J33" s="136">
        <v>0</v>
      </c>
      <c r="K33" s="150">
        <v>32.104841250533418</v>
      </c>
    </row>
    <row r="34" spans="1:11" ht="16.5">
      <c r="A34" s="130" t="s">
        <v>117</v>
      </c>
      <c r="B34" s="131" t="s">
        <v>359</v>
      </c>
      <c r="C34" s="121" t="s">
        <v>69</v>
      </c>
      <c r="D34" s="122">
        <v>0.85588645271034369</v>
      </c>
      <c r="E34" s="132">
        <v>1104</v>
      </c>
      <c r="F34" s="123" t="s">
        <v>120</v>
      </c>
      <c r="G34" s="133" t="s">
        <v>262</v>
      </c>
      <c r="H34" s="134">
        <v>8</v>
      </c>
      <c r="I34" s="124">
        <v>3691.875</v>
      </c>
      <c r="J34" s="136">
        <v>0.10834603013373963</v>
      </c>
      <c r="K34" s="150">
        <v>23.348569493820889</v>
      </c>
    </row>
    <row r="35" spans="1:11" ht="16.5">
      <c r="A35" s="130" t="s">
        <v>117</v>
      </c>
      <c r="B35" s="131" t="s">
        <v>373</v>
      </c>
      <c r="C35" s="121" t="s">
        <v>67</v>
      </c>
      <c r="D35" s="122">
        <v>0.83643141460023829</v>
      </c>
      <c r="E35" s="132">
        <v>8197</v>
      </c>
      <c r="F35" s="123" t="s">
        <v>118</v>
      </c>
      <c r="G35" s="133" t="s">
        <v>214</v>
      </c>
      <c r="H35" s="134">
        <v>2</v>
      </c>
      <c r="I35" s="124">
        <v>1687.4180000000001</v>
      </c>
      <c r="J35" s="136">
        <v>0.4740971116818713</v>
      </c>
      <c r="K35" s="150">
        <v>21.689942859445612</v>
      </c>
    </row>
    <row r="36" spans="1:11" ht="16.5">
      <c r="A36" s="130" t="s">
        <v>117</v>
      </c>
      <c r="B36" s="131" t="s">
        <v>375</v>
      </c>
      <c r="C36" s="121" t="s">
        <v>67</v>
      </c>
      <c r="D36" s="122">
        <v>0.83460644213432733</v>
      </c>
      <c r="E36" s="132">
        <v>7561</v>
      </c>
      <c r="F36" s="123" t="s">
        <v>118</v>
      </c>
      <c r="G36" s="133" t="s">
        <v>217</v>
      </c>
      <c r="H36" s="134">
        <v>2</v>
      </c>
      <c r="I36" s="124">
        <v>1869.7190000000001</v>
      </c>
      <c r="J36" s="136">
        <v>0.10696794545062653</v>
      </c>
      <c r="K36" s="150">
        <v>51.184161898124799</v>
      </c>
    </row>
    <row r="37" spans="1:11" ht="16.5">
      <c r="A37" s="130" t="s">
        <v>117</v>
      </c>
      <c r="B37" s="131" t="s">
        <v>377</v>
      </c>
      <c r="C37" s="121" t="s">
        <v>68</v>
      </c>
      <c r="D37" s="122">
        <v>0.93963033740130608</v>
      </c>
      <c r="E37" s="132">
        <v>5388</v>
      </c>
      <c r="F37" s="123" t="s">
        <v>119</v>
      </c>
      <c r="G37" s="133" t="s">
        <v>247</v>
      </c>
      <c r="H37" s="134">
        <v>8</v>
      </c>
      <c r="I37" s="124">
        <v>1628.288</v>
      </c>
      <c r="J37" s="136">
        <v>0</v>
      </c>
      <c r="K37" s="150">
        <v>35.00609228834211</v>
      </c>
    </row>
    <row r="38" spans="1:11" ht="16.5">
      <c r="A38" s="130" t="s">
        <v>117</v>
      </c>
      <c r="B38" s="131" t="s">
        <v>389</v>
      </c>
      <c r="C38" s="121" t="s">
        <v>67</v>
      </c>
      <c r="D38" s="122">
        <v>0.82036897865245506</v>
      </c>
      <c r="E38" s="132">
        <v>1881</v>
      </c>
      <c r="F38" s="123" t="s">
        <v>120</v>
      </c>
      <c r="G38" s="133" t="s">
        <v>257</v>
      </c>
      <c r="H38" s="134">
        <v>8</v>
      </c>
      <c r="I38" s="124">
        <v>3622.0089999999996</v>
      </c>
      <c r="J38" s="136">
        <v>0</v>
      </c>
      <c r="K38" s="150">
        <v>28.93421855108588</v>
      </c>
    </row>
    <row r="39" spans="1:11" ht="16.5">
      <c r="A39" s="130" t="s">
        <v>117</v>
      </c>
      <c r="B39" s="131" t="s">
        <v>391</v>
      </c>
      <c r="C39" s="121" t="s">
        <v>70</v>
      </c>
      <c r="D39" s="122">
        <v>0.77616173065675542</v>
      </c>
      <c r="E39" s="132">
        <v>6000</v>
      </c>
      <c r="F39" s="123" t="s">
        <v>120</v>
      </c>
      <c r="G39" s="133" t="s">
        <v>264</v>
      </c>
      <c r="H39" s="134">
        <v>3</v>
      </c>
      <c r="I39" s="124">
        <v>2559.5370000000003</v>
      </c>
      <c r="J39" s="136">
        <v>2.2660348336437406</v>
      </c>
      <c r="K39" s="150">
        <v>47.860218469199701</v>
      </c>
    </row>
    <row r="40" spans="1:11" ht="16.5">
      <c r="A40" s="130" t="s">
        <v>117</v>
      </c>
      <c r="B40" s="131" t="s">
        <v>393</v>
      </c>
      <c r="C40" s="121" t="s">
        <v>70</v>
      </c>
      <c r="D40" s="122">
        <v>0.78848908445271326</v>
      </c>
      <c r="E40" s="132">
        <v>7164</v>
      </c>
      <c r="F40" s="123" t="s">
        <v>118</v>
      </c>
      <c r="G40" s="133" t="s">
        <v>222</v>
      </c>
      <c r="H40" s="134">
        <v>7</v>
      </c>
      <c r="I40" s="124">
        <v>1020.314</v>
      </c>
      <c r="J40" s="136">
        <v>0</v>
      </c>
      <c r="K40" s="150">
        <v>36.65538255870252</v>
      </c>
    </row>
    <row r="41" spans="1:11" ht="16.5">
      <c r="A41" s="130" t="s">
        <v>117</v>
      </c>
      <c r="B41" s="131" t="s">
        <v>395</v>
      </c>
      <c r="C41" s="121" t="s">
        <v>67</v>
      </c>
      <c r="D41" s="122">
        <v>0.83017059052806941</v>
      </c>
      <c r="E41" s="132">
        <v>606</v>
      </c>
      <c r="F41" s="123" t="s">
        <v>119</v>
      </c>
      <c r="G41" s="133" t="s">
        <v>234</v>
      </c>
      <c r="H41" s="134">
        <v>4</v>
      </c>
      <c r="I41" s="124">
        <v>1963.5420000000001</v>
      </c>
      <c r="J41" s="136">
        <v>0.2037134932687969</v>
      </c>
      <c r="K41" s="150">
        <v>30.251453750416339</v>
      </c>
    </row>
    <row r="42" spans="1:11" ht="16.5">
      <c r="A42" s="130" t="s">
        <v>117</v>
      </c>
      <c r="B42" s="131" t="s">
        <v>535</v>
      </c>
      <c r="C42" s="121" t="s">
        <v>68</v>
      </c>
      <c r="D42" s="122">
        <v>0.91308682113371997</v>
      </c>
      <c r="E42" s="132">
        <v>8255</v>
      </c>
      <c r="F42" s="123" t="s">
        <v>118</v>
      </c>
      <c r="G42" s="133" t="s">
        <v>205</v>
      </c>
      <c r="H42" s="134">
        <v>16</v>
      </c>
      <c r="I42" s="124">
        <v>2413.3609999999999</v>
      </c>
      <c r="J42" s="136">
        <v>0.29005192343789432</v>
      </c>
      <c r="K42" s="150">
        <v>31.864275589105816</v>
      </c>
    </row>
    <row r="43" spans="1:11" ht="16.5">
      <c r="A43" s="130" t="s">
        <v>117</v>
      </c>
      <c r="B43" s="131" t="s">
        <v>399</v>
      </c>
      <c r="C43" s="121" t="s">
        <v>67</v>
      </c>
      <c r="D43" s="122">
        <v>0.83883352948673595</v>
      </c>
      <c r="E43" s="132">
        <v>1370</v>
      </c>
      <c r="F43" s="123" t="s">
        <v>118</v>
      </c>
      <c r="G43" s="133" t="s">
        <v>195</v>
      </c>
      <c r="H43" s="134">
        <v>3</v>
      </c>
      <c r="I43" s="124">
        <v>909.03100000000006</v>
      </c>
      <c r="J43" s="136">
        <v>0.77005074634418402</v>
      </c>
      <c r="K43" s="150">
        <v>64.244233695000503</v>
      </c>
    </row>
    <row r="44" spans="1:11" ht="16.5">
      <c r="A44" s="130" t="s">
        <v>117</v>
      </c>
      <c r="B44" s="131" t="s">
        <v>407</v>
      </c>
      <c r="C44" s="121" t="s">
        <v>70</v>
      </c>
      <c r="D44" s="122">
        <v>0.79723383307651008</v>
      </c>
      <c r="E44" s="132">
        <v>1585</v>
      </c>
      <c r="F44" s="123" t="s">
        <v>120</v>
      </c>
      <c r="G44" s="133" t="s">
        <v>253</v>
      </c>
      <c r="H44" s="134">
        <v>3</v>
      </c>
      <c r="I44" s="124">
        <v>3466.7139999999995</v>
      </c>
      <c r="J44" s="136">
        <v>0.43268639985877122</v>
      </c>
      <c r="K44" s="150">
        <v>50.53777150350448</v>
      </c>
    </row>
    <row r="45" spans="1:11" ht="16.5">
      <c r="A45" s="130" t="s">
        <v>117</v>
      </c>
      <c r="B45" s="131" t="s">
        <v>409</v>
      </c>
      <c r="C45" s="121" t="s">
        <v>67</v>
      </c>
      <c r="D45" s="122">
        <v>0.80848285234827311</v>
      </c>
      <c r="E45" s="132">
        <v>9106</v>
      </c>
      <c r="F45" s="123" t="s">
        <v>119</v>
      </c>
      <c r="G45" s="133" t="s">
        <v>247</v>
      </c>
      <c r="H45" s="134">
        <v>12</v>
      </c>
      <c r="I45" s="124">
        <v>1407.8960000000002</v>
      </c>
      <c r="J45" s="136">
        <v>7.1027973657145124E-2</v>
      </c>
      <c r="K45" s="150">
        <v>20.882224255200665</v>
      </c>
    </row>
    <row r="46" spans="1:11" ht="16.5">
      <c r="A46" s="130" t="s">
        <v>117</v>
      </c>
      <c r="B46" s="131" t="s">
        <v>428</v>
      </c>
      <c r="C46" s="121" t="s">
        <v>69</v>
      </c>
      <c r="D46" s="122">
        <v>0.85460812000456055</v>
      </c>
      <c r="E46" s="132">
        <v>1525</v>
      </c>
      <c r="F46" s="123" t="s">
        <v>120</v>
      </c>
      <c r="G46" s="133" t="s">
        <v>253</v>
      </c>
      <c r="H46" s="134">
        <v>4</v>
      </c>
      <c r="I46" s="124">
        <v>3657.4610000000002</v>
      </c>
      <c r="J46" s="136">
        <v>8.2024114542848164E-2</v>
      </c>
      <c r="K46" s="150">
        <v>21.380952524169089</v>
      </c>
    </row>
    <row r="47" spans="1:11" ht="16.5">
      <c r="A47" s="130" t="s">
        <v>117</v>
      </c>
      <c r="B47" s="131" t="s">
        <v>684</v>
      </c>
      <c r="C47" s="121" t="s">
        <v>70</v>
      </c>
      <c r="D47" s="122">
        <v>0.77088448503217943</v>
      </c>
      <c r="E47" s="132">
        <v>8938</v>
      </c>
      <c r="F47" s="123" t="s">
        <v>120</v>
      </c>
      <c r="G47" s="133" t="s">
        <v>260</v>
      </c>
      <c r="H47" s="134">
        <v>3</v>
      </c>
      <c r="I47" s="124">
        <v>1278.5349999999999</v>
      </c>
      <c r="J47" s="136">
        <v>0.70393067065039294</v>
      </c>
      <c r="K47" s="150">
        <v>49.822648578255588</v>
      </c>
    </row>
    <row r="48" spans="1:11" ht="16.5">
      <c r="A48" s="130" t="s">
        <v>117</v>
      </c>
      <c r="B48" s="131" t="s">
        <v>434</v>
      </c>
      <c r="C48" s="121" t="s">
        <v>68</v>
      </c>
      <c r="D48" s="122">
        <v>0.93118735435142286</v>
      </c>
      <c r="E48" s="132">
        <v>7755</v>
      </c>
      <c r="F48" s="123" t="s">
        <v>121</v>
      </c>
      <c r="G48" s="133" t="s">
        <v>270</v>
      </c>
      <c r="H48" s="134">
        <v>7</v>
      </c>
      <c r="I48" s="124">
        <v>2647.607</v>
      </c>
      <c r="J48" s="136">
        <v>0.22661973623728898</v>
      </c>
      <c r="K48" s="150">
        <v>28.478546853819317</v>
      </c>
    </row>
    <row r="49" spans="1:11" ht="16.5">
      <c r="A49" s="130" t="s">
        <v>117</v>
      </c>
      <c r="B49" s="131" t="s">
        <v>444</v>
      </c>
      <c r="C49" s="121" t="s">
        <v>67</v>
      </c>
      <c r="D49" s="122">
        <v>0.84615281186236235</v>
      </c>
      <c r="E49" s="132">
        <v>7131</v>
      </c>
      <c r="F49" s="123" t="s">
        <v>118</v>
      </c>
      <c r="G49" s="133" t="s">
        <v>191</v>
      </c>
      <c r="H49" s="134">
        <v>2</v>
      </c>
      <c r="I49" s="124">
        <v>1967.6189999999999</v>
      </c>
      <c r="J49" s="136">
        <v>5.0822847309362235E-2</v>
      </c>
      <c r="K49" s="150">
        <v>21.752178648407035</v>
      </c>
    </row>
    <row r="50" spans="1:11" ht="16.5">
      <c r="A50" s="130" t="s">
        <v>117</v>
      </c>
      <c r="B50" s="131" t="s">
        <v>450</v>
      </c>
      <c r="C50" s="121" t="s">
        <v>70</v>
      </c>
      <c r="D50" s="122">
        <v>0.79358875681993457</v>
      </c>
      <c r="E50" s="132">
        <v>1350</v>
      </c>
      <c r="F50" s="123" t="s">
        <v>120</v>
      </c>
      <c r="G50" s="133" t="s">
        <v>256</v>
      </c>
      <c r="H50" s="134">
        <v>3</v>
      </c>
      <c r="I50" s="124">
        <v>6242.3619999999992</v>
      </c>
      <c r="J50" s="136">
        <v>1.7941926469499849</v>
      </c>
      <c r="K50" s="150">
        <v>61.242843654373146</v>
      </c>
    </row>
    <row r="51" spans="1:11" ht="16.5">
      <c r="A51" s="130" t="s">
        <v>117</v>
      </c>
      <c r="B51" s="131" t="s">
        <v>452</v>
      </c>
      <c r="C51" s="121" t="s">
        <v>70</v>
      </c>
      <c r="D51" s="122">
        <v>0.73409287941234014</v>
      </c>
      <c r="E51" s="132">
        <v>91</v>
      </c>
      <c r="F51" s="123" t="s">
        <v>120</v>
      </c>
      <c r="G51" s="133" t="s">
        <v>262</v>
      </c>
      <c r="H51" s="134">
        <v>3</v>
      </c>
      <c r="I51" s="124">
        <v>2964.98</v>
      </c>
      <c r="J51" s="136">
        <v>0.33727040317303997</v>
      </c>
      <c r="K51" s="150">
        <v>47.116675323273682</v>
      </c>
    </row>
    <row r="52" spans="1:11" ht="16.5">
      <c r="A52" s="130" t="s">
        <v>117</v>
      </c>
      <c r="B52" s="131" t="s">
        <v>458</v>
      </c>
      <c r="C52" s="121" t="s">
        <v>67</v>
      </c>
      <c r="D52" s="122">
        <v>0.80369286584563515</v>
      </c>
      <c r="E52" s="132">
        <v>6487</v>
      </c>
      <c r="F52" s="123" t="s">
        <v>118</v>
      </c>
      <c r="G52" s="133" t="s">
        <v>201</v>
      </c>
      <c r="H52" s="134">
        <v>4</v>
      </c>
      <c r="I52" s="124">
        <v>1484.4739999999999</v>
      </c>
      <c r="J52" s="136">
        <v>0.80836713879798505</v>
      </c>
      <c r="K52" s="150">
        <v>34.759786968313357</v>
      </c>
    </row>
    <row r="53" spans="1:11" ht="16.5">
      <c r="A53" s="130" t="s">
        <v>117</v>
      </c>
      <c r="B53" s="131" t="s">
        <v>468</v>
      </c>
      <c r="C53" s="121" t="s">
        <v>70</v>
      </c>
      <c r="D53" s="122">
        <v>0.76234621085548171</v>
      </c>
      <c r="E53" s="132">
        <v>3041</v>
      </c>
      <c r="F53" s="123" t="s">
        <v>119</v>
      </c>
      <c r="G53" s="133" t="s">
        <v>247</v>
      </c>
      <c r="H53" s="134">
        <v>4</v>
      </c>
      <c r="I53" s="124">
        <v>1742.402</v>
      </c>
      <c r="J53" s="136">
        <v>0</v>
      </c>
      <c r="K53" s="150">
        <v>55.555491786625588</v>
      </c>
    </row>
    <row r="54" spans="1:11" ht="16.5">
      <c r="A54" s="130" t="s">
        <v>117</v>
      </c>
      <c r="B54" s="131" t="s">
        <v>472</v>
      </c>
      <c r="C54" s="121" t="s">
        <v>67</v>
      </c>
      <c r="D54" s="122">
        <v>0.82932601931217487</v>
      </c>
      <c r="E54" s="132">
        <v>8988</v>
      </c>
      <c r="F54" s="123" t="s">
        <v>119</v>
      </c>
      <c r="G54" s="133" t="s">
        <v>227</v>
      </c>
      <c r="H54" s="134">
        <v>5</v>
      </c>
      <c r="I54" s="124">
        <v>1377.6329999999998</v>
      </c>
      <c r="J54" s="136">
        <v>0.14517654556765119</v>
      </c>
      <c r="K54" s="150">
        <v>41.447903759564419</v>
      </c>
    </row>
    <row r="55" spans="1:11" ht="16.5">
      <c r="A55" s="130" t="s">
        <v>117</v>
      </c>
      <c r="B55" s="131" t="s">
        <v>474</v>
      </c>
      <c r="C55" s="121" t="s">
        <v>70</v>
      </c>
      <c r="D55" s="122">
        <v>0.73710603511185391</v>
      </c>
      <c r="E55" s="132">
        <v>257</v>
      </c>
      <c r="F55" s="123" t="s">
        <v>120</v>
      </c>
      <c r="G55" s="133" t="s">
        <v>260</v>
      </c>
      <c r="H55" s="134">
        <v>8</v>
      </c>
      <c r="I55" s="124">
        <v>3721.8199999999997</v>
      </c>
      <c r="J55" s="136">
        <v>0.24181717546791626</v>
      </c>
      <c r="K55" s="150">
        <v>75.823118796717736</v>
      </c>
    </row>
    <row r="56" spans="1:11" ht="16.5">
      <c r="A56" s="130" t="s">
        <v>117</v>
      </c>
      <c r="B56" s="131" t="s">
        <v>717</v>
      </c>
      <c r="C56" s="121" t="s">
        <v>67</v>
      </c>
      <c r="D56" s="122">
        <v>0.81877191512572478</v>
      </c>
      <c r="E56" s="132">
        <v>6086</v>
      </c>
      <c r="F56" s="123" t="s">
        <v>119</v>
      </c>
      <c r="G56" s="133" t="s">
        <v>230</v>
      </c>
      <c r="H56" s="134">
        <v>2</v>
      </c>
      <c r="I56" s="124">
        <v>1824.433</v>
      </c>
      <c r="J56" s="136">
        <v>4.2753008742990284</v>
      </c>
      <c r="K56" s="150">
        <v>30.584844716139205</v>
      </c>
    </row>
    <row r="57" spans="1:11" ht="16.5">
      <c r="A57" s="130" t="s">
        <v>117</v>
      </c>
      <c r="B57" s="131" t="s">
        <v>726</v>
      </c>
      <c r="C57" s="121" t="s">
        <v>67</v>
      </c>
      <c r="D57" s="122">
        <v>0.84593690274245625</v>
      </c>
      <c r="E57" s="132">
        <v>7615</v>
      </c>
      <c r="F57" s="123" t="s">
        <v>119</v>
      </c>
      <c r="G57" s="133" t="s">
        <v>236</v>
      </c>
      <c r="H57" s="134">
        <v>5</v>
      </c>
      <c r="I57" s="124">
        <v>565.44299999999998</v>
      </c>
      <c r="J57" s="136">
        <v>0</v>
      </c>
      <c r="K57" s="150">
        <v>22.637118153377088</v>
      </c>
    </row>
    <row r="58" spans="1:11" ht="16.5">
      <c r="A58" s="130" t="s">
        <v>117</v>
      </c>
      <c r="B58" s="131" t="s">
        <v>490</v>
      </c>
      <c r="C58" s="121" t="s">
        <v>70</v>
      </c>
      <c r="D58" s="122">
        <v>0.74619047619047618</v>
      </c>
      <c r="E58" s="132">
        <v>231</v>
      </c>
      <c r="F58" s="123" t="s">
        <v>118</v>
      </c>
      <c r="G58" s="133" t="s">
        <v>224</v>
      </c>
      <c r="H58" s="134">
        <v>1</v>
      </c>
      <c r="I58" s="124">
        <v>427.053</v>
      </c>
      <c r="J58" s="136">
        <v>0.70248891823731485</v>
      </c>
      <c r="K58" s="150">
        <v>57.838254268205588</v>
      </c>
    </row>
    <row r="59" spans="1:11" ht="16.5">
      <c r="A59" s="130" t="s">
        <v>117</v>
      </c>
      <c r="B59" s="131" t="s">
        <v>492</v>
      </c>
      <c r="C59" s="121" t="s">
        <v>67</v>
      </c>
      <c r="D59" s="122">
        <v>0.80028444816363764</v>
      </c>
      <c r="E59" s="132">
        <v>2999</v>
      </c>
      <c r="F59" s="123" t="s">
        <v>118</v>
      </c>
      <c r="G59" s="133" t="s">
        <v>217</v>
      </c>
      <c r="H59" s="134">
        <v>2</v>
      </c>
      <c r="I59" s="124">
        <v>1765.8720000000001</v>
      </c>
      <c r="J59" s="136">
        <v>0.45303396848695715</v>
      </c>
      <c r="K59" s="150">
        <v>59.234191379669646</v>
      </c>
    </row>
    <row r="60" spans="1:11" ht="16.5">
      <c r="A60" s="130" t="s">
        <v>117</v>
      </c>
      <c r="B60" s="131" t="s">
        <v>496</v>
      </c>
      <c r="C60" s="121" t="s">
        <v>67</v>
      </c>
      <c r="D60" s="122">
        <v>0.81952706699957922</v>
      </c>
      <c r="E60" s="132">
        <v>7959</v>
      </c>
      <c r="F60" s="123" t="s">
        <v>120</v>
      </c>
      <c r="G60" s="133" t="s">
        <v>257</v>
      </c>
      <c r="H60" s="134">
        <v>4</v>
      </c>
      <c r="I60" s="124">
        <v>3660.6200000000003</v>
      </c>
      <c r="J60" s="136">
        <v>0.27317776770055341</v>
      </c>
      <c r="K60" s="150">
        <v>20.925417005862393</v>
      </c>
    </row>
    <row r="61" spans="1:11" ht="16.5">
      <c r="A61" s="130" t="s">
        <v>117</v>
      </c>
      <c r="B61" s="131" t="s">
        <v>500</v>
      </c>
      <c r="C61" s="121" t="s">
        <v>68</v>
      </c>
      <c r="D61" s="122">
        <v>0.94420600455586434</v>
      </c>
      <c r="E61" s="132">
        <v>2947</v>
      </c>
      <c r="F61" s="123" t="s">
        <v>119</v>
      </c>
      <c r="G61" s="133" t="s">
        <v>235</v>
      </c>
      <c r="H61" s="134">
        <v>3</v>
      </c>
      <c r="I61" s="124">
        <v>1756.2179999999998</v>
      </c>
      <c r="J61" s="136">
        <v>0.11388107854491869</v>
      </c>
      <c r="K61" s="150">
        <v>21.922107619896849</v>
      </c>
    </row>
    <row r="62" spans="1:11" ht="16.5">
      <c r="A62" s="130" t="s">
        <v>117</v>
      </c>
      <c r="B62" s="131" t="s">
        <v>502</v>
      </c>
      <c r="C62" s="121" t="s">
        <v>70</v>
      </c>
      <c r="D62" s="122">
        <v>0.7893182953971527</v>
      </c>
      <c r="E62" s="132">
        <v>4339</v>
      </c>
      <c r="F62" s="123" t="s">
        <v>118</v>
      </c>
      <c r="G62" s="133" t="s">
        <v>209</v>
      </c>
      <c r="H62" s="134">
        <v>12</v>
      </c>
      <c r="I62" s="124">
        <v>1300.7560000000001</v>
      </c>
      <c r="J62" s="136">
        <v>0.4612702151671797</v>
      </c>
      <c r="K62" s="150">
        <v>30.290077462644799</v>
      </c>
    </row>
    <row r="63" spans="1:11" ht="16.5">
      <c r="A63" s="130" t="s">
        <v>117</v>
      </c>
      <c r="B63" s="131" t="s">
        <v>504</v>
      </c>
      <c r="C63" s="121" t="s">
        <v>69</v>
      </c>
      <c r="D63" s="122">
        <v>0.85718791177271392</v>
      </c>
      <c r="E63" s="132">
        <v>4214</v>
      </c>
      <c r="F63" s="123" t="s">
        <v>119</v>
      </c>
      <c r="G63" s="133" t="s">
        <v>251</v>
      </c>
      <c r="H63" s="134">
        <v>2</v>
      </c>
      <c r="I63" s="124">
        <v>1144.6949999999999</v>
      </c>
      <c r="J63" s="136">
        <v>0</v>
      </c>
      <c r="K63" s="150">
        <v>31.624144422750167</v>
      </c>
    </row>
    <row r="64" spans="1:11" ht="16.5">
      <c r="A64" s="130" t="s">
        <v>117</v>
      </c>
      <c r="B64" s="131" t="s">
        <v>506</v>
      </c>
      <c r="C64" s="121" t="s">
        <v>69</v>
      </c>
      <c r="D64" s="122">
        <v>0.89204124363028103</v>
      </c>
      <c r="E64" s="132">
        <v>3195</v>
      </c>
      <c r="F64" s="123" t="s">
        <v>119</v>
      </c>
      <c r="G64" s="133" t="s">
        <v>251</v>
      </c>
      <c r="H64" s="134">
        <v>3</v>
      </c>
      <c r="I64" s="124">
        <v>1798.7729999999999</v>
      </c>
      <c r="J64" s="136">
        <v>5.5593451758504275E-2</v>
      </c>
      <c r="K64" s="150">
        <v>28.297066945078676</v>
      </c>
    </row>
  </sheetData>
  <mergeCells count="1">
    <mergeCell ref="A2:K2"/>
  </mergeCells>
  <phoneticPr fontId="3" type="noConversion"/>
  <conditionalFormatting sqref="C14:D64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2024-08-30T02:48:44Z</dcterms:modified>
</cp:coreProperties>
</file>