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2D11783B-4F49-46A2-83EB-51055195370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명단'!$A$13:$R$13</definedName>
    <definedName name="_xlnm._FilterDatabase" localSheetId="7" hidden="1">'공회전과다 명단'!$A$9:$M$9</definedName>
    <definedName name="_xlnm._FilterDatabase" localSheetId="4" hidden="1">운전자별!$A$4:$R$4</definedName>
    <definedName name="_xlnm._FilterDatabase" localSheetId="3" hidden="1">차량별!$A$4:$T$4</definedName>
    <definedName name="_xlnm.Print_Area" localSheetId="4">운전자별!$A$1:$R$118</definedName>
    <definedName name="_xlnm.Print_Area" localSheetId="1">종합!$A$1:$L$182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5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B163" i="12" l="1"/>
  <c r="B164" i="12"/>
  <c r="B165" i="12"/>
  <c r="B166" i="12"/>
  <c r="B167" i="12"/>
  <c r="B168" i="12"/>
  <c r="B169" i="12"/>
  <c r="E164" i="12" l="1"/>
  <c r="E167" i="12"/>
  <c r="E163" i="12"/>
  <c r="H164" i="12"/>
  <c r="G164" i="12"/>
  <c r="F163" i="12"/>
  <c r="D164" i="12"/>
  <c r="H169" i="12"/>
  <c r="G168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F49" i="60" l="1"/>
  <c r="F17" i="60"/>
  <c r="F47" i="60"/>
  <c r="F23" i="60"/>
  <c r="F15" i="60"/>
  <c r="J169" i="12"/>
  <c r="H165" i="12"/>
  <c r="F165" i="12"/>
  <c r="I166" i="12"/>
  <c r="G166" i="12"/>
  <c r="J167" i="12"/>
  <c r="I164" i="12"/>
  <c r="F166" i="12"/>
  <c r="D168" i="12"/>
  <c r="I169" i="12"/>
  <c r="D163" i="12"/>
  <c r="J164" i="12"/>
  <c r="H166" i="12"/>
  <c r="F168" i="12"/>
  <c r="H163" i="12"/>
  <c r="H168" i="12"/>
  <c r="D165" i="12"/>
  <c r="J168" i="12"/>
  <c r="D167" i="12"/>
  <c r="I165" i="12"/>
  <c r="G167" i="12"/>
  <c r="J165" i="12"/>
  <c r="I167" i="12"/>
  <c r="F169" i="12"/>
  <c r="G169" i="12"/>
  <c r="J166" i="12"/>
  <c r="J163" i="12"/>
  <c r="G165" i="12"/>
  <c r="I163" i="12"/>
  <c r="D169" i="12"/>
  <c r="F164" i="12"/>
  <c r="E165" i="12"/>
  <c r="D166" i="12"/>
  <c r="H167" i="12"/>
  <c r="E169" i="12"/>
  <c r="E166" i="12"/>
  <c r="F167" i="12"/>
  <c r="I168" i="12"/>
  <c r="G163" i="12"/>
  <c r="E168" i="12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72" i="12" l="1"/>
  <c r="B173" i="12"/>
  <c r="B17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1" i="12" l="1"/>
  <c r="G171" i="12" s="1"/>
  <c r="B170" i="12"/>
  <c r="J170" i="12" l="1"/>
  <c r="H170" i="12"/>
  <c r="J10" i="12"/>
  <c r="J30" i="12" s="1"/>
  <c r="K26" i="12"/>
  <c r="N49" i="12" a="1"/>
  <c r="F170" i="12" l="1"/>
  <c r="E171" i="12"/>
  <c r="J171" i="12"/>
  <c r="H171" i="12"/>
  <c r="F171" i="12"/>
  <c r="D171" i="12"/>
  <c r="G170" i="12"/>
  <c r="I170" i="12"/>
  <c r="D170" i="12"/>
  <c r="I171" i="12"/>
  <c r="E170" i="12"/>
  <c r="N49" i="12"/>
  <c r="D26" i="12"/>
  <c r="I49" i="12" a="1"/>
  <c r="G49" i="12" a="1"/>
  <c r="D49" i="12" a="1"/>
  <c r="F49" i="12" a="1"/>
  <c r="H49" i="12" a="1"/>
  <c r="E49" i="12" a="1"/>
  <c r="H49" i="12" l="1"/>
  <c r="G49" i="12"/>
  <c r="F49" i="12"/>
  <c r="D49" i="12"/>
  <c r="E49" i="12"/>
  <c r="I49" i="12"/>
  <c r="K49" i="12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73" i="12" l="1"/>
  <c r="E173" i="12"/>
  <c r="D173" i="12"/>
  <c r="J173" i="12"/>
  <c r="I173" i="12"/>
  <c r="H173" i="12"/>
  <c r="G173" i="12"/>
  <c r="H174" i="12" l="1"/>
  <c r="H172" i="12"/>
  <c r="G174" i="12"/>
  <c r="G172" i="12"/>
  <c r="D174" i="12"/>
  <c r="D172" i="12"/>
  <c r="E172" i="12"/>
  <c r="E174" i="12"/>
  <c r="F174" i="12"/>
  <c r="F172" i="12"/>
  <c r="I174" i="12"/>
  <c r="I172" i="12"/>
  <c r="J174" i="12"/>
  <c r="J17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<sst xmlns="http://schemas.openxmlformats.org/spreadsheetml/2006/main" count="3503" uniqueCount="684">
  <si>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</si>
  <si>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</si>
  <si>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</si>
  <si>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</si>
  <si>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</si>
  <si>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</si>
  <si>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</si>
  <si>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</si>
  <si>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</si>
  <si>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</si>
  <si>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</si>
  <si>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</si>
  <si>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</si>
  <si>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</si>
  <si>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</si>
  <si>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</si>
  <si>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</si>
  <si>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</si>
  <si>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</si>
  <si>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</si>
  <si>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</si>
  <si>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</si>
  <si>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</si>
  <si>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</si>
  <si>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</si>
  <si>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</si>
  <si>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</si>
  <si>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</si>
  <si>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</si>
  <si>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</si>
  <si>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</si>
  <si>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</si>
  <si>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</si>
  <si>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</si>
  <si>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</si>
  <si>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</si>
  <si>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</si>
  <si>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</si>
  <si>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</si>
  <si>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</si>
  <si>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</si>
  <si>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</si>
  <si>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</si>
  <si>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</si>
  <si>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</si>
  <si>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</si>
  <si>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</si>
  <si>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</si>
  <si>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</si>
  <si>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</si>
  <si>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</si>
  <si>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</si>
  <si>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</si>
  <si>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</si>
  <si>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</si>
  <si>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</si>
  <si>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</si>
  <si>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</si>
  <si>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</si>
  <si>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</si>
  <si>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</si>
  <si>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</si>
  <si>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</si>
  <si>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</si>
  <si>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</si>
  <si>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</si>
  <si>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</si>
  <si>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</si>
  <si>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</si>
  <si>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</si>
  <si>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</si>
  <si>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</si>
  <si>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</si>
  <si>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</si>
  <si>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</si>
  <si>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</si>
  <si>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</si>
  <si>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</si>
  <si>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</si>
  <si>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</si>
  <si>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</si>
  <si>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</si>
  <si>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</si>
  <si>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</si>
  <si>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</si>
  <si>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</si>
  <si>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</si>
  <si>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</si>
  <si>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</si>
  <si>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</si>
  <si>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</si>
  <si>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</si>
  <si>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39" type="noConversion"/>
  </si>
  <si>
    <t>인천전체</t>
    <phoneticPr fontId="39" type="noConversion"/>
  </si>
  <si>
    <t>비교</t>
    <phoneticPr fontId="39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</si>
  <si>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</si>
  <si>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</si>
  <si>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</si>
  <si>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</si>
  <si>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</si>
  <si>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</si>
  <si>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</si>
  <si>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</si>
  <si>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</si>
  <si>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</si>
  <si>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</si>
  <si>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</si>
  <si>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</si>
  <si>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</si>
  <si>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</si>
  <si>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</si>
  <si>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</si>
  <si>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</si>
  <si>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</si>
  <si>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</si>
  <si>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</si>
  <si>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39" type="noConversion"/>
  </si>
  <si>
    <t>B</t>
    <phoneticPr fontId="2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</si>
  <si>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</si>
  <si>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</si>
  <si>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</si>
  <si>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</si>
  <si>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</si>
  <si>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</si>
  <si>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</si>
  <si>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</si>
  <si>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</si>
  <si>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</si>
  <si>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</si>
  <si>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</si>
  <si>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</si>
  <si>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</si>
  <si>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</si>
  <si>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</si>
  <si>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</si>
  <si>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</si>
  <si>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</si>
  <si>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</si>
  <si>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</si>
  <si>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</si>
  <si>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</si>
  <si>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</si>
  <si>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</si>
  <si>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</si>
  <si>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</si>
  <si>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</si>
  <si>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</si>
  <si>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</si>
  <si>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</si>
  <si>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</si>
  <si>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</si>
  <si>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</si>
  <si>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</si>
  <si>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</si>
  <si>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</si>
  <si>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</si>
  <si>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</si>
  <si>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</si>
  <si>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</si>
  <si>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</si>
  <si>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</si>
  <si>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</si>
  <si>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</si>
  <si>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</si>
  <si>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</si>
  <si>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</si>
  <si>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</si>
  <si>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</si>
  <si>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</si>
  <si>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</si>
  <si>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</si>
  <si>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</si>
  <si>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</si>
  <si>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</si>
  <si>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</si>
  <si>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</si>
  <si>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</si>
  <si>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</si>
  <si>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</si>
  <si>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</si>
  <si>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김안도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</si>
  <si>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</si>
  <si>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</si>
  <si>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</si>
  <si>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</si>
  <si>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</si>
  <si>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</si>
  <si>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</si>
  <si>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</si>
  <si>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</si>
  <si>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</si>
  <si>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</si>
  <si>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</si>
  <si>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</si>
  <si>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</si>
  <si>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정지환</t>
  </si>
  <si>
    <t>차용호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</si>
  <si>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</si>
  <si>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</si>
  <si>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</si>
  <si>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</si>
  <si>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</si>
  <si>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</si>
  <si>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</si>
  <si>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</si>
  <si>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</si>
  <si>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</si>
  <si>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</si>
  <si>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</si>
  <si>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</si>
  <si>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</si>
  <si>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</si>
  <si>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</si>
  <si>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</si>
  <si>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</si>
  <si>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</si>
  <si>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</si>
  <si>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</si>
  <si>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</si>
  <si>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</si>
  <si>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</si>
  <si>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</si>
  <si>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</si>
  <si>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</si>
  <si>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</si>
  <si>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</si>
  <si>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</si>
  <si>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</si>
  <si>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</si>
  <si>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</si>
  <si>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</si>
  <si>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</si>
  <si>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</si>
  <si>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</si>
  <si>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</si>
  <si>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</si>
  <si>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</si>
  <si>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</si>
  <si>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</si>
  <si>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</si>
  <si>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</si>
  <si>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</si>
  <si>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</si>
  <si>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</si>
  <si>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</si>
  <si>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</si>
  <si>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</si>
  <si>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</si>
  <si>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</si>
  <si>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</si>
  <si>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</si>
  <si>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</si>
  <si>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</si>
  <si>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소형</t>
  </si>
  <si>
    <t>HD</t>
  </si>
  <si>
    <t>e음11e음11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</si>
  <si>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</si>
  <si>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</si>
  <si>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</si>
  <si>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</si>
  <si>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</si>
  <si>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</si>
  <si>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</si>
  <si>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</si>
  <si>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</si>
  <si>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</si>
  <si>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</si>
  <si>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</si>
  <si>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</si>
  <si>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</si>
  <si>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</si>
  <si>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</si>
  <si>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</si>
  <si>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</si>
  <si>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</si>
  <si>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</si>
  <si>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</si>
  <si>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</si>
  <si>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</si>
  <si>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</si>
  <si>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</si>
  <si>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</si>
  <si>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</si>
  <si>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</si>
  <si>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</si>
  <si>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</si>
  <si>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</si>
  <si>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</si>
  <si>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김권중</t>
  </si>
  <si>
    <t>5046561</t>
  </si>
  <si>
    <t>김규한</t>
  </si>
  <si>
    <t>5043745</t>
  </si>
  <si>
    <t>김덕경</t>
  </si>
  <si>
    <t>5049135</t>
  </si>
  <si>
    <t>50430</t>
  </si>
  <si>
    <t>김동준</t>
  </si>
  <si>
    <t>5042562</t>
  </si>
  <si>
    <t>김동호</t>
  </si>
  <si>
    <t>50448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</si>
  <si>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</si>
  <si>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</si>
  <si>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</si>
  <si>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</si>
  <si>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</si>
  <si>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</si>
  <si>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</si>
  <si>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</si>
  <si>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</si>
  <si>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</si>
  <si>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</si>
  <si>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</si>
  <si>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</si>
  <si>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</si>
  <si>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</si>
  <si>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</si>
  <si>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</si>
  <si>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김환</t>
  </si>
  <si>
    <t>5042765</t>
  </si>
  <si>
    <t>5041080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</si>
  <si>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</si>
  <si>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</si>
  <si>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</si>
  <si>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</si>
  <si>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</si>
  <si>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</si>
  <si>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</si>
  <si>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</si>
  <si>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</si>
  <si>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</si>
  <si>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</si>
  <si>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</si>
  <si>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</si>
  <si>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</si>
  <si>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</si>
  <si>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</si>
  <si>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</si>
  <si>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</si>
  <si>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</si>
  <si>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송광섭</t>
  </si>
  <si>
    <t>5045805</t>
  </si>
  <si>
    <t>신광현</t>
  </si>
  <si>
    <t>504766</t>
  </si>
  <si>
    <t>신형순</t>
  </si>
  <si>
    <t>5045560</t>
  </si>
  <si>
    <t>심의섭</t>
  </si>
  <si>
    <t>5048359</t>
  </si>
  <si>
    <t>안종락</t>
  </si>
  <si>
    <t>5046935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</si>
  <si>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</si>
  <si>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</si>
  <si>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</si>
  <si>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</si>
  <si>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</si>
  <si>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</si>
  <si>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</si>
  <si>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</si>
  <si>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</si>
  <si>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</si>
  <si>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</si>
  <si>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</si>
  <si>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</si>
  <si>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</si>
  <si>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</si>
  <si>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</si>
  <si>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</si>
  <si>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</si>
  <si>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</si>
  <si>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</si>
  <si>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</si>
  <si>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</si>
  <si>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</si>
  <si>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</si>
  <si>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</si>
  <si>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</si>
  <si>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</si>
  <si>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</si>
  <si>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</si>
  <si>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</si>
  <si>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</si>
  <si>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</si>
  <si>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</si>
  <si>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</si>
  <si>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</si>
  <si>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</si>
  <si>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</si>
  <si>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</si>
  <si>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</si>
  <si>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</si>
  <si>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</si>
  <si>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</si>
  <si>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</si>
  <si>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</si>
  <si>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</si>
  <si>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</si>
  <si>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</si>
  <si>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</si>
  <si>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</si>
  <si>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</si>
  <si>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</si>
  <si>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</si>
  <si>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</si>
  <si>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</si>
  <si>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</si>
  <si>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</si>
  <si>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</si>
  <si>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</si>
  <si>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</si>
  <si>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</si>
  <si>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</si>
  <si>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</si>
  <si>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</si>
  <si>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</si>
  <si>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</si>
  <si>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</si>
  <si>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</si>
  <si>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</si>
  <si>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</si>
  <si>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</si>
  <si>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</si>
  <si>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</si>
  <si>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</si>
  <si>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</si>
  <si>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</si>
  <si>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</si>
  <si>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</si>
  <si>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</si>
  <si>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</si>
  <si>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</si>
  <si>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</si>
  <si>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2" type="noConversion"/>
  </si>
  <si>
    <t>70바3213</t>
  </si>
  <si>
    <t>운전자코드</t>
  </si>
  <si>
    <t>맥스거리코드</t>
  </si>
  <si>
    <t>최대주행거리</t>
  </si>
  <si>
    <t>김흥규</t>
  </si>
  <si>
    <t>5048784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</si>
  <si>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</si>
  <si>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</si>
  <si>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</si>
  <si>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</si>
  <si>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</si>
  <si>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</si>
  <si>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</si>
  <si>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</si>
  <si>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</si>
  <si>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</si>
  <si>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</si>
  <si>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2" type="noConversion"/>
  </si>
  <si>
    <t>강태우</t>
  </si>
  <si>
    <t>5047979</t>
  </si>
  <si>
    <t>김근택</t>
  </si>
  <si>
    <t>5045985</t>
  </si>
  <si>
    <t>손강성</t>
  </si>
  <si>
    <t>5045435</t>
  </si>
  <si>
    <t>5043205</t>
  </si>
  <si>
    <t>황용수</t>
  </si>
  <si>
    <t>공영급행e음12F1</t>
  </si>
  <si>
    <t>윤철희</t>
  </si>
  <si>
    <t>5042812</t>
  </si>
  <si>
    <t>이종국</t>
  </si>
  <si>
    <t>504280</t>
  </si>
  <si>
    <t>공영급행e음11F1</t>
  </si>
  <si>
    <t>공영급행e음21F1</t>
  </si>
  <si>
    <t>공영급행e음22C1</t>
  </si>
  <si>
    <t>공영급행e음53C1</t>
  </si>
  <si>
    <t>공영급행e음88D2</t>
  </si>
  <si>
    <t>공영급행e음88D1</t>
  </si>
  <si>
    <t>안주영</t>
  </si>
  <si>
    <t>504378</t>
  </si>
  <si>
    <t>이기봉</t>
  </si>
  <si>
    <t>5047840</t>
  </si>
  <si>
    <t>임대근</t>
  </si>
  <si>
    <t>5045660</t>
  </si>
  <si>
    <t>정대인</t>
  </si>
  <si>
    <t>504741</t>
  </si>
  <si>
    <t>조규용</t>
  </si>
  <si>
    <t>5042312</t>
  </si>
  <si>
    <t>하수원</t>
  </si>
  <si>
    <t>5045618</t>
  </si>
  <si>
    <t>0%(0명)</t>
  </si>
  <si>
    <t>25%(1명)</t>
  </si>
  <si>
    <t>5%(1명)</t>
  </si>
  <si>
    <t>100%(1명)</t>
  </si>
  <si>
    <t>50%(2명)</t>
  </si>
  <si>
    <t>50%(1명)</t>
  </si>
  <si>
    <t>=</t>
  </si>
  <si>
    <t>▽</t>
  </si>
  <si>
    <t>공영급행예비D6</t>
  </si>
  <si>
    <t>김봉환</t>
  </si>
  <si>
    <t>5048642</t>
  </si>
  <si>
    <t>장종민</t>
  </si>
  <si>
    <t>5045512</t>
  </si>
  <si>
    <t>허명수</t>
  </si>
  <si>
    <t>5048220</t>
  </si>
  <si>
    <t>24'08</t>
    <phoneticPr fontId="2" type="noConversion"/>
  </si>
  <si>
    <t>분석기간: 24.08.01-24.08.28</t>
  </si>
  <si>
    <t>인천전체</t>
  </si>
  <si>
    <t>개선율(유카전)</t>
  </si>
  <si>
    <t>순위</t>
  </si>
  <si>
    <t>23위/(32개사)</t>
  </si>
  <si>
    <t>3%(3명)</t>
  </si>
  <si>
    <t>2%(2명)</t>
  </si>
  <si>
    <t>11%(12명)</t>
  </si>
  <si>
    <t>15%(17명)</t>
  </si>
  <si>
    <t>30%(34명)</t>
  </si>
  <si>
    <t>40%(46명)</t>
  </si>
  <si>
    <t>10%(2명)</t>
  </si>
  <si>
    <t>60%(12명)</t>
  </si>
  <si>
    <t>33%(2명)</t>
  </si>
  <si>
    <t>25%(5명)</t>
  </si>
  <si>
    <t>67%(4명)</t>
  </si>
  <si>
    <t>100%(4명)</t>
  </si>
  <si>
    <t>100%(2명)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</si>
  <si>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</si>
  <si>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</si>
  <si>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</si>
  <si>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</si>
  <si>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</si>
  <si>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김호정</t>
  </si>
  <si>
    <t>이재민</t>
  </si>
  <si>
    <t>임종식</t>
  </si>
  <si>
    <t>14-114-1</t>
  </si>
  <si>
    <t>공영급행14-1F1</t>
  </si>
  <si>
    <t>공영급행14-1F2</t>
  </si>
  <si>
    <t>공영급행14-1D3</t>
  </si>
  <si>
    <t>공영급행14-1C1</t>
  </si>
  <si>
    <t>공영급행14-1D6</t>
  </si>
  <si>
    <t>공영급행14-1F5</t>
  </si>
  <si>
    <t>공영급행14-1D8</t>
  </si>
  <si>
    <t>공영급행14-1D9</t>
  </si>
  <si>
    <t>공영급행14-1F4</t>
  </si>
  <si>
    <t>공영급행14-1D4</t>
  </si>
  <si>
    <t>공영급행14-1D2</t>
  </si>
  <si>
    <t>공영급행14-1D12</t>
  </si>
  <si>
    <t>공영급행14-1D5</t>
  </si>
  <si>
    <t>공영급행14-1D1</t>
  </si>
  <si>
    <t>공영급행14-1B1</t>
  </si>
  <si>
    <t>공영급행14-1F3</t>
  </si>
  <si>
    <t>공영급행14-1D10</t>
  </si>
  <si>
    <t>공영급행14-1D11</t>
  </si>
  <si>
    <t>공영급행14-1D7</t>
  </si>
  <si>
    <t>공영급행14-1C2</t>
  </si>
  <si>
    <t>공영급행e음12F2</t>
  </si>
  <si>
    <t>공영급행e음21F2</t>
  </si>
  <si>
    <t>공영급행e음22F1</t>
  </si>
  <si>
    <t>공영급행e음31F2</t>
  </si>
  <si>
    <t>공영급행e음31F4</t>
  </si>
  <si>
    <t>공영급행e음31F1</t>
  </si>
  <si>
    <t>공영급행e음31F3</t>
  </si>
  <si>
    <t>공영급행e음53C2</t>
  </si>
  <si>
    <t>공영급행e음53D1</t>
  </si>
  <si>
    <t>공영급행e음53F1</t>
  </si>
  <si>
    <t>공영급행e음84D1</t>
  </si>
  <si>
    <t>공영급행e음86F2</t>
  </si>
  <si>
    <t>공영급행e음86F1</t>
  </si>
  <si>
    <t>공영급행e음88F3</t>
  </si>
  <si>
    <t>공영급행e음88F1</t>
  </si>
  <si>
    <t>공영급행e음88F2</t>
  </si>
  <si>
    <t>공영급행e음88F4</t>
  </si>
  <si>
    <t>NULL</t>
  </si>
  <si>
    <t>5041877</t>
  </si>
  <si>
    <t>5041877251.766</t>
  </si>
  <si>
    <t>5046714</t>
  </si>
  <si>
    <t>5046714243.196</t>
  </si>
  <si>
    <t>50431712052.363</t>
  </si>
  <si>
    <t>50485911718.009</t>
  </si>
  <si>
    <t>50479792187.852</t>
  </si>
  <si>
    <t>5045322227.065</t>
  </si>
  <si>
    <t>50499951951.84</t>
  </si>
  <si>
    <t>50457521701.283</t>
  </si>
  <si>
    <t>5045902393.811</t>
  </si>
  <si>
    <t>50465612280.732</t>
  </si>
  <si>
    <t>50437452187.248</t>
  </si>
  <si>
    <t>50459852007.387</t>
  </si>
  <si>
    <t>50491352509.199</t>
  </si>
  <si>
    <t>504302013.718</t>
  </si>
  <si>
    <t>50425622202.892</t>
  </si>
  <si>
    <t>504481921.229</t>
  </si>
  <si>
    <t>50486422153.976</t>
  </si>
  <si>
    <t>504525388.615</t>
  </si>
  <si>
    <t>김영범</t>
  </si>
  <si>
    <t>5044680</t>
  </si>
  <si>
    <t>5044680565.325</t>
  </si>
  <si>
    <t>50487262124.989</t>
  </si>
  <si>
    <t>50479051142.224</t>
  </si>
  <si>
    <t>50436961692.181</t>
  </si>
  <si>
    <t>50489132400.87</t>
  </si>
  <si>
    <t>5042921234.867</t>
  </si>
  <si>
    <t>50413701592.649</t>
  </si>
  <si>
    <t>5043841734.999</t>
  </si>
  <si>
    <t>50449051707.086</t>
  </si>
  <si>
    <t>5043600</t>
  </si>
  <si>
    <t>5043600130.417</t>
  </si>
  <si>
    <t>50427652356.829</t>
  </si>
  <si>
    <t>50487841171.656</t>
  </si>
  <si>
    <t>50410801063.427</t>
  </si>
  <si>
    <t>50496771954.872</t>
  </si>
  <si>
    <t>5041637260.395</t>
  </si>
  <si>
    <t>50480301405.242</t>
  </si>
  <si>
    <t>50450402443.866</t>
  </si>
  <si>
    <t>50417971652.45</t>
  </si>
  <si>
    <t>50428181996.698</t>
  </si>
  <si>
    <t>50440042178.53</t>
  </si>
  <si>
    <t>5042942889.412</t>
  </si>
  <si>
    <t>5046652240.916</t>
  </si>
  <si>
    <t>50453091503.855</t>
  </si>
  <si>
    <t>50432332164.26</t>
  </si>
  <si>
    <t>50413971382.413</t>
  </si>
  <si>
    <t>50477392238.375</t>
  </si>
  <si>
    <t>50454352081.944</t>
  </si>
  <si>
    <t>50458052098.906</t>
  </si>
  <si>
    <t>5047662173.792</t>
  </si>
  <si>
    <t>5045560709.842</t>
  </si>
  <si>
    <t>50483591541.832</t>
  </si>
  <si>
    <t>50469351799.193</t>
  </si>
  <si>
    <t>504378493.087</t>
  </si>
  <si>
    <t>50477991242.84</t>
  </si>
  <si>
    <t>50452562161.208</t>
  </si>
  <si>
    <t>5045585798.229</t>
  </si>
  <si>
    <t>504975361.02</t>
  </si>
  <si>
    <t>50439801234.461</t>
  </si>
  <si>
    <t>50472741384.364</t>
  </si>
  <si>
    <t>50464971019.192</t>
  </si>
  <si>
    <t>5048345395.101</t>
  </si>
  <si>
    <t>50496441583.731</t>
  </si>
  <si>
    <t>5049881809.07</t>
  </si>
  <si>
    <t>5042812362.295</t>
  </si>
  <si>
    <t>50473181931.81</t>
  </si>
  <si>
    <t>50468611998.612</t>
  </si>
  <si>
    <t>50478402095.787</t>
  </si>
  <si>
    <t>50415541880.211</t>
  </si>
  <si>
    <t>5046052023.664</t>
  </si>
  <si>
    <t>50424291460.854</t>
  </si>
  <si>
    <t>5043121829.444</t>
  </si>
  <si>
    <t>50450331921.69</t>
  </si>
  <si>
    <t>50495682382.099</t>
  </si>
  <si>
    <t>50437481420.325</t>
  </si>
  <si>
    <t>50493811752.708</t>
  </si>
  <si>
    <t>50415222336.258</t>
  </si>
  <si>
    <t>5041002494.615</t>
  </si>
  <si>
    <t>5044558334.22</t>
  </si>
  <si>
    <t>5044861</t>
  </si>
  <si>
    <t>5044861235.866</t>
  </si>
  <si>
    <t>50422471017.204</t>
  </si>
  <si>
    <t>504280331.818</t>
  </si>
  <si>
    <t>5045248480.807</t>
  </si>
  <si>
    <t>5041722880.944</t>
  </si>
  <si>
    <t>50476191424.329</t>
  </si>
  <si>
    <t>50483481931.483</t>
  </si>
  <si>
    <t>50456601878.594</t>
  </si>
  <si>
    <t>504331624.77</t>
  </si>
  <si>
    <t>5041832</t>
  </si>
  <si>
    <t>5041832650.958</t>
  </si>
  <si>
    <t>50453512239.596</t>
  </si>
  <si>
    <t>5045512261.526</t>
  </si>
  <si>
    <t>5042278687.11</t>
  </si>
  <si>
    <t>50460111059.225</t>
  </si>
  <si>
    <t>5043019945.666</t>
  </si>
  <si>
    <t>504741419.882</t>
  </si>
  <si>
    <t>50469651413.757</t>
  </si>
  <si>
    <t>50494872286.43</t>
  </si>
  <si>
    <t>50423121449.899</t>
  </si>
  <si>
    <t>5045406273.379</t>
  </si>
  <si>
    <t>조성길</t>
  </si>
  <si>
    <t>504881</t>
  </si>
  <si>
    <t>504881472.573</t>
  </si>
  <si>
    <t>50496421066.287</t>
  </si>
  <si>
    <t>50423571254.007</t>
  </si>
  <si>
    <t>50459221478.454</t>
  </si>
  <si>
    <t>50415571956.553</t>
  </si>
  <si>
    <t>50438351473.552</t>
  </si>
  <si>
    <t>5046576910.948</t>
  </si>
  <si>
    <t>50475772272.68</t>
  </si>
  <si>
    <t>5042042434.675</t>
  </si>
  <si>
    <t>50456182496.783</t>
  </si>
  <si>
    <t>5043205801.44</t>
  </si>
  <si>
    <t>50482202169.73</t>
  </si>
  <si>
    <t>5041948332.394</t>
  </si>
  <si>
    <t>50482912067.437</t>
  </si>
  <si>
    <t>50475871942.544</t>
  </si>
  <si>
    <t>5048449452.549</t>
  </si>
  <si>
    <t>50463021338.884</t>
  </si>
  <si>
    <t>5043610227.562</t>
  </si>
  <si>
    <t>[24년 8월]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</si>
</sst>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7" fillId="8" borderId="0" xfId="0" applyFont="1" applyFill="1">
      <alignment vertical="center"/>
    </xf>
    <xf numFmtId="0" fontId="32" fillId="8" borderId="0" xfId="0" applyFont="1" applyFill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32" fillId="0" borderId="0" xfId="0" applyFont="1">
      <alignment vertical="center"/>
    </xf>
    <xf numFmtId="0" fontId="3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8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 indent="1"/>
    </xf>
    <xf numFmtId="185" fontId="50" fillId="0" borderId="0" xfId="0" applyNumberFormat="1" applyFont="1" applyAlignment="1">
      <alignment horizontal="left" vertical="center" indent="1"/>
    </xf>
    <xf numFmtId="185" fontId="50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3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5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5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3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5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5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3" fillId="8" borderId="0" xfId="0" applyFont="1" applyFill="1">
      <alignment vertical="center"/>
    </xf>
    <xf numFmtId="180" fontId="59" fillId="6" borderId="0" xfId="0" applyNumberFormat="1" applyFont="1" applyFill="1" applyAlignment="1">
      <alignment horizontal="center" vertical="center"/>
    </xf>
    <xf numFmtId="183" fontId="31" fillId="6" borderId="0" xfId="0" applyNumberFormat="1" applyFont="1" applyFill="1" applyAlignment="1">
      <alignment horizontal="center" vertical="center"/>
    </xf>
    <xf numFmtId="9" fontId="30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7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7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0" fontId="59" fillId="13" borderId="0" xfId="0" applyNumberFormat="1" applyFont="1" applyFill="1" applyAlignment="1">
      <alignment horizontal="center" vertical="center"/>
    </xf>
    <xf numFmtId="183" fontId="31" fillId="13" borderId="0" xfId="0" applyNumberFormat="1" applyFont="1" applyFill="1" applyAlignment="1">
      <alignment horizontal="center" vertical="center"/>
    </xf>
    <xf numFmtId="9" fontId="30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7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7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7" fillId="13" borderId="0" xfId="2" applyFont="1" applyFill="1" applyBorder="1" applyAlignment="1">
      <alignment horizontal="center" vertical="center"/>
    </xf>
    <xf numFmtId="177" fontId="37" fillId="13" borderId="0" xfId="1" applyNumberFormat="1" applyFont="1" applyFill="1" applyBorder="1" applyAlignment="1">
      <alignment horizontal="right" vertical="center"/>
    </xf>
    <xf numFmtId="176" fontId="37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7" fillId="6" borderId="0" xfId="2" applyFont="1" applyFill="1" applyBorder="1" applyAlignment="1">
      <alignment horizontal="center" vertical="center"/>
    </xf>
    <xf numFmtId="177" fontId="37" fillId="6" borderId="0" xfId="1" applyNumberFormat="1" applyFont="1" applyFill="1" applyBorder="1" applyAlignment="1">
      <alignment horizontal="right" vertical="center"/>
    </xf>
    <xf numFmtId="176" fontId="37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3" fillId="0" borderId="0" xfId="0" applyFont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7" fillId="2" borderId="0" xfId="0" applyFont="1" applyFill="1">
      <alignment vertical="center"/>
    </xf>
    <xf numFmtId="0" fontId="0" fillId="2" borderId="0" xfId="0" applyFill="1">
      <alignment vertical="center"/>
    </xf>
    <xf numFmtId="0" fontId="40" fillId="9" borderId="11" xfId="0" applyFont="1" applyFill="1" applyBorder="1" applyAlignment="1">
      <alignment horizontal="center" vertical="center"/>
    </xf>
    <xf numFmtId="0" fontId="55" fillId="9" borderId="11" xfId="0" applyFont="1" applyFill="1" applyBorder="1" applyAlignment="1">
      <alignment horizontal="center" vertical="center"/>
    </xf>
    <xf numFmtId="9" fontId="41" fillId="0" borderId="12" xfId="2" applyFont="1" applyBorder="1" applyAlignment="1">
      <alignment horizontal="center" vertical="center" wrapText="1"/>
    </xf>
    <xf numFmtId="177" fontId="41" fillId="0" borderId="12" xfId="1" applyNumberFormat="1" applyFont="1" applyBorder="1" applyAlignment="1">
      <alignment horizontal="center" vertical="center" wrapText="1"/>
    </xf>
    <xf numFmtId="177" fontId="41" fillId="0" borderId="13" xfId="1" applyNumberFormat="1" applyFont="1" applyBorder="1" applyAlignment="1">
      <alignment horizontal="center" vertical="center" wrapText="1"/>
    </xf>
    <xf numFmtId="0" fontId="54" fillId="9" borderId="11" xfId="0" applyFont="1" applyFill="1" applyBorder="1" applyAlignment="1">
      <alignment horizontal="center" vertical="center"/>
    </xf>
    <xf numFmtId="0" fontId="54" fillId="9" borderId="14" xfId="0" applyFont="1" applyFill="1" applyBorder="1" applyAlignment="1">
      <alignment horizontal="center" vertical="center"/>
    </xf>
    <xf numFmtId="177" fontId="41" fillId="0" borderId="15" xfId="1" applyNumberFormat="1" applyFont="1" applyBorder="1" applyAlignment="1">
      <alignment horizontal="center" vertical="center" wrapText="1"/>
    </xf>
    <xf numFmtId="177" fontId="41" fillId="0" borderId="16" xfId="1" applyNumberFormat="1" applyFont="1" applyBorder="1" applyAlignment="1">
      <alignment horizontal="center" vertical="center" wrapText="1"/>
    </xf>
    <xf numFmtId="0" fontId="40" fillId="9" borderId="17" xfId="0" applyFont="1" applyFill="1" applyBorder="1" applyAlignment="1">
      <alignment horizontal="center" vertical="center"/>
    </xf>
    <xf numFmtId="0" fontId="55" fillId="9" borderId="17" xfId="0" applyFont="1" applyFill="1" applyBorder="1" applyAlignment="1">
      <alignment horizontal="center" vertical="center"/>
    </xf>
    <xf numFmtId="9" fontId="42" fillId="10" borderId="12" xfId="2" applyFont="1" applyFill="1" applyBorder="1" applyAlignment="1">
      <alignment horizontal="center" vertical="center" wrapText="1"/>
    </xf>
    <xf numFmtId="9" fontId="42" fillId="0" borderId="18" xfId="2" applyFont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0" fontId="56" fillId="9" borderId="19" xfId="0" applyFont="1" applyFill="1" applyBorder="1" applyAlignment="1">
      <alignment horizontal="center" vertical="center"/>
    </xf>
    <xf numFmtId="9" fontId="41" fillId="0" borderId="20" xfId="2" applyFont="1" applyBorder="1" applyAlignment="1">
      <alignment horizontal="center" vertical="center" wrapText="1"/>
    </xf>
    <xf numFmtId="9" fontId="42" fillId="10" borderId="20" xfId="2" applyFont="1" applyFill="1" applyBorder="1" applyAlignment="1">
      <alignment horizontal="center" vertical="center" wrapText="1"/>
    </xf>
    <xf numFmtId="9" fontId="42" fillId="0" borderId="21" xfId="2" applyFont="1" applyBorder="1" applyAlignment="1">
      <alignment horizontal="center" vertical="center"/>
    </xf>
    <xf numFmtId="0" fontId="40" fillId="9" borderId="22" xfId="0" applyFont="1" applyFill="1" applyBorder="1" applyAlignment="1">
      <alignment horizontal="center" vertical="center"/>
    </xf>
    <xf numFmtId="0" fontId="40" fillId="0" borderId="23" xfId="0" applyFont="1" applyBorder="1" applyAlignment="1">
      <alignment horizontal="center" vertical="center" wrapText="1"/>
    </xf>
    <xf numFmtId="185" fontId="40" fillId="10" borderId="23" xfId="0" applyNumberFormat="1" applyFont="1" applyFill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40" fillId="9" borderId="28" xfId="0" applyFont="1" applyFill="1" applyBorder="1" applyAlignment="1">
      <alignment horizontal="center" vertical="center"/>
    </xf>
    <xf numFmtId="0" fontId="40" fillId="0" borderId="29" xfId="0" applyFont="1" applyBorder="1" applyAlignment="1">
      <alignment horizontal="center" vertical="center" wrapText="1"/>
    </xf>
    <xf numFmtId="185" fontId="40" fillId="10" borderId="29" xfId="0" applyNumberFormat="1" applyFont="1" applyFill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55" fillId="9" borderId="25" xfId="0" applyFont="1" applyFill="1" applyBorder="1" applyAlignment="1">
      <alignment horizontal="center" vertical="center"/>
    </xf>
    <xf numFmtId="9" fontId="41" fillId="0" borderId="26" xfId="2" applyFont="1" applyBorder="1" applyAlignment="1">
      <alignment horizontal="center" vertical="center" wrapText="1"/>
    </xf>
    <xf numFmtId="9" fontId="42" fillId="10" borderId="26" xfId="2" applyFont="1" applyFill="1" applyBorder="1" applyAlignment="1">
      <alignment horizontal="center" vertical="center" wrapText="1"/>
    </xf>
    <xf numFmtId="9" fontId="42" fillId="0" borderId="27" xfId="2" applyFont="1" applyBorder="1" applyAlignment="1">
      <alignment horizontal="center" vertical="center"/>
    </xf>
    <xf numFmtId="0" fontId="40" fillId="9" borderId="31" xfId="0" applyFont="1" applyFill="1" applyBorder="1" applyAlignment="1">
      <alignment horizontal="center" vertical="center"/>
    </xf>
    <xf numFmtId="177" fontId="44" fillId="6" borderId="32" xfId="1" applyNumberFormat="1" applyFont="1" applyFill="1" applyBorder="1" applyAlignment="1">
      <alignment horizontal="center" vertical="center" wrapText="1"/>
    </xf>
    <xf numFmtId="177" fontId="44" fillId="10" borderId="32" xfId="1" applyNumberFormat="1" applyFont="1" applyFill="1" applyBorder="1" applyAlignment="1">
      <alignment horizontal="center" vertical="center" wrapText="1"/>
    </xf>
    <xf numFmtId="0" fontId="40" fillId="6" borderId="33" xfId="0" applyFont="1" applyFill="1" applyBorder="1" applyAlignment="1">
      <alignment horizontal="center" vertical="center"/>
    </xf>
    <xf numFmtId="0" fontId="40" fillId="9" borderId="36" xfId="0" applyFont="1" applyFill="1" applyBorder="1" applyAlignment="1">
      <alignment horizontal="center" vertical="center"/>
    </xf>
    <xf numFmtId="0" fontId="40" fillId="10" borderId="37" xfId="0" applyFont="1" applyFill="1" applyBorder="1" applyAlignment="1">
      <alignment horizontal="center" vertical="center" wrapText="1"/>
    </xf>
    <xf numFmtId="0" fontId="40" fillId="10" borderId="38" xfId="0" applyFont="1" applyFill="1" applyBorder="1" applyAlignment="1">
      <alignment horizontal="center" vertical="center" wrapText="1"/>
    </xf>
    <xf numFmtId="0" fontId="55" fillId="9" borderId="34" xfId="0" applyFont="1" applyFill="1" applyBorder="1" applyAlignment="1">
      <alignment horizontal="center" vertical="center"/>
    </xf>
    <xf numFmtId="9" fontId="41" fillId="0" borderId="35" xfId="2" applyFont="1" applyBorder="1" applyAlignment="1">
      <alignment horizontal="center" vertical="center" wrapText="1"/>
    </xf>
    <xf numFmtId="0" fontId="40" fillId="9" borderId="39" xfId="0" applyFont="1" applyFill="1" applyBorder="1" applyAlignment="1">
      <alignment horizontal="center" vertical="center"/>
    </xf>
    <xf numFmtId="185" fontId="69" fillId="0" borderId="40" xfId="0" applyNumberFormat="1" applyFont="1" applyBorder="1" applyAlignment="1">
      <alignment horizontal="center" vertical="center"/>
    </xf>
    <xf numFmtId="185" fontId="69" fillId="0" borderId="41" xfId="0" applyNumberFormat="1" applyFont="1" applyBorder="1" applyAlignment="1">
      <alignment horizontal="center" vertical="center"/>
    </xf>
    <xf numFmtId="0" fontId="70" fillId="8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49" fontId="59" fillId="15" borderId="0" xfId="562" applyNumberFormat="1" applyFont="1" applyFill="1" applyAlignment="1">
      <alignment horizontal="center" vertical="center" wrapText="1"/>
    </xf>
    <xf numFmtId="49" fontId="37" fillId="15" borderId="0" xfId="562" applyNumberFormat="1" applyFont="1" applyFill="1" applyAlignment="1">
      <alignment horizontal="center" vertical="center" wrapText="1"/>
    </xf>
    <xf numFmtId="9" fontId="64" fillId="15" borderId="0" xfId="563" applyFont="1" applyFill="1" applyBorder="1" applyAlignment="1">
      <alignment horizontal="center" vertical="center" wrapText="1"/>
    </xf>
    <xf numFmtId="49" fontId="64" fillId="15" borderId="0" xfId="562" applyNumberFormat="1" applyFont="1" applyFill="1" applyAlignment="1">
      <alignment horizontal="center" vertical="center" wrapText="1"/>
    </xf>
    <xf numFmtId="41" fontId="64" fillId="15" borderId="0" xfId="4" applyFont="1" applyFill="1" applyBorder="1" applyAlignment="1">
      <alignment horizontal="center" vertical="center" wrapText="1"/>
    </xf>
    <xf numFmtId="49" fontId="72" fillId="15" borderId="0" xfId="562" applyNumberFormat="1" applyFont="1" applyFill="1" applyAlignment="1">
      <alignment horizontal="center" vertical="center" wrapText="1"/>
    </xf>
    <xf numFmtId="180" fontId="59" fillId="16" borderId="0" xfId="562" applyNumberFormat="1" applyFont="1" applyFill="1" applyAlignment="1">
      <alignment horizontal="center" vertical="center"/>
    </xf>
    <xf numFmtId="183" fontId="31" fillId="16" borderId="0" xfId="562" applyNumberFormat="1" applyFont="1" applyFill="1" applyAlignment="1">
      <alignment horizontal="center" vertical="center"/>
    </xf>
    <xf numFmtId="9" fontId="73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7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2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2" fontId="75" fillId="16" borderId="0" xfId="562" applyNumberFormat="1" applyFont="1" applyFill="1" applyAlignment="1">
      <alignment horizontal="right" vertical="center"/>
    </xf>
    <xf numFmtId="186" fontId="10" fillId="0" borderId="5" xfId="562" applyFont="1" applyBorder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49" fillId="0" borderId="0" xfId="0" applyFont="1" applyAlignment="1">
      <alignment horizontal="left" vertical="center" indent="1"/>
    </xf>
    <xf numFmtId="185" fontId="50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186" fontId="19" fillId="0" borderId="0" xfId="562" applyFont="1">
      <alignment vertical="center"/>
    </xf>
    <xf numFmtId="186" fontId="33" fillId="0" borderId="0" xfId="562" applyFont="1">
      <alignment vertical="center"/>
    </xf>
    <xf numFmtId="9" fontId="19" fillId="0" borderId="0" xfId="563" applyFont="1" applyAlignment="1">
      <alignment horizontal="center" vertical="center"/>
    </xf>
    <xf numFmtId="9" fontId="19" fillId="0" borderId="0" xfId="563" applyFont="1" applyFill="1" applyAlignment="1">
      <alignment horizontal="center" vertical="center"/>
    </xf>
    <xf numFmtId="186" fontId="36" fillId="0" borderId="0" xfId="562" applyFont="1">
      <alignment vertical="center"/>
    </xf>
    <xf numFmtId="186" fontId="12" fillId="0" borderId="0" xfId="562">
      <alignment vertical="center"/>
    </xf>
    <xf numFmtId="186" fontId="74" fillId="0" borderId="0" xfId="562" applyFont="1">
      <alignment vertical="center"/>
    </xf>
    <xf numFmtId="186" fontId="34" fillId="0" borderId="0" xfId="562" applyFont="1">
      <alignment vertical="center"/>
    </xf>
    <xf numFmtId="9" fontId="7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15" fillId="0" borderId="0" xfId="562" applyFont="1">
      <alignment vertical="center"/>
    </xf>
    <xf numFmtId="186" fontId="67" fillId="0" borderId="0" xfId="562" applyFont="1">
      <alignment vertical="center"/>
    </xf>
    <xf numFmtId="186" fontId="68" fillId="0" borderId="0" xfId="562" applyFont="1">
      <alignment vertical="center"/>
    </xf>
    <xf numFmtId="186" fontId="57" fillId="2" borderId="0" xfId="562" applyFont="1" applyFill="1">
      <alignment vertical="center"/>
    </xf>
    <xf numFmtId="186" fontId="12" fillId="2" borderId="0" xfId="562" applyFill="1">
      <alignment vertical="center"/>
    </xf>
    <xf numFmtId="186" fontId="6" fillId="16" borderId="0" xfId="562" applyFont="1" applyFill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A8F-42B0-B656-F6C3427595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2.3123786516021321</c:v>
                </c:pt>
                <c:pt idx="1">
                  <c:v>2.7571601319883534</c:v>
                </c:pt>
                <c:pt idx="2">
                  <c:v>2.8098007324825782</c:v>
                </c:pt>
                <c:pt idx="3">
                  <c:v>2.7322018806254862</c:v>
                </c:pt>
                <c:pt idx="4">
                  <c:v>2.6461911950880719</c:v>
                </c:pt>
                <c:pt idx="5">
                  <c:v>2.4753661862776837</c:v>
                </c:pt>
                <c:pt idx="6">
                  <c:v>2.3813977892141778</c:v>
                </c:pt>
                <c:pt idx="7">
                  <c:v>2.3137918628606284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2.6315789473684209E-2</c:v>
                </c:pt>
                <c:pt idx="1">
                  <c:v>1.7543859649122806E-2</c:v>
                </c:pt>
                <c:pt idx="2">
                  <c:v>0.10526315789473684</c:v>
                </c:pt>
                <c:pt idx="3">
                  <c:v>0.14912280701754385</c:v>
                </c:pt>
                <c:pt idx="4">
                  <c:v>0.2982456140350877</c:v>
                </c:pt>
                <c:pt idx="5">
                  <c:v>0.40350877192982454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0.25</c:v>
                </c:pt>
                <c:pt idx="1">
                  <c:v>0.6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0.5</c:v>
                </c:pt>
                <c:pt idx="1">
                  <c:v>0.1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1"/>
                <c:pt idx="0">
                  <c:v> e음53 </c:v>
                </c:pt>
                <c:pt idx="1">
                  <c:v> 14-1 </c:v>
                </c:pt>
                <c:pt idx="2">
                  <c:v> e음84 </c:v>
                </c:pt>
                <c:pt idx="3">
                  <c:v> e음22 </c:v>
                </c:pt>
                <c:pt idx="4">
                  <c:v> e음11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e음12 </c:v>
                </c:pt>
                <c:pt idx="9">
                  <c:v> e음21 </c:v>
                </c:pt>
                <c:pt idx="10">
                  <c:v> e음12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739588</xdr:colOff>
      <xdr:row>8</xdr:row>
      <xdr:rowOff>313764</xdr:rowOff>
    </xdr:from>
    <xdr:to>
      <xdr:col>2</xdr:col>
      <xdr:colOff>224117</xdr:colOff>
      <xdr:row>16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40441" y="2498911"/>
          <a:ext cx="414617" cy="2700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10</xdr:row>
      <xdr:rowOff>268944</xdr:rowOff>
    </xdr:from>
    <xdr:to>
      <xdr:col>2</xdr:col>
      <xdr:colOff>280149</xdr:colOff>
      <xdr:row>12</xdr:row>
      <xdr:rowOff>168092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6195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233081</xdr:colOff>
      <xdr:row>13</xdr:row>
      <xdr:rowOff>76203</xdr:rowOff>
    </xdr:from>
    <xdr:to>
      <xdr:col>5</xdr:col>
      <xdr:colOff>560294</xdr:colOff>
      <xdr:row>14</xdr:row>
      <xdr:rowOff>257735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886199" y="4300821"/>
          <a:ext cx="327213" cy="47288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64993</xdr:colOff>
      <xdr:row>12</xdr:row>
      <xdr:rowOff>221879</xdr:rowOff>
    </xdr:from>
    <xdr:to>
      <xdr:col>6</xdr:col>
      <xdr:colOff>221880</xdr:colOff>
      <xdr:row>14</xdr:row>
      <xdr:rowOff>121027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718111" y="415514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822509</xdr:colOff>
      <xdr:row>15</xdr:row>
      <xdr:rowOff>127750</xdr:rowOff>
    </xdr:from>
    <xdr:to>
      <xdr:col>6</xdr:col>
      <xdr:colOff>246529</xdr:colOff>
      <xdr:row>16</xdr:row>
      <xdr:rowOff>134472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>
          <a:off x="4475627" y="4935074"/>
          <a:ext cx="298078" cy="29807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665630</xdr:colOff>
      <xdr:row>14</xdr:row>
      <xdr:rowOff>161365</xdr:rowOff>
    </xdr:from>
    <xdr:to>
      <xdr:col>6</xdr:col>
      <xdr:colOff>822517</xdr:colOff>
      <xdr:row>16</xdr:row>
      <xdr:rowOff>60514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318748" y="46773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4.140625" style="4" customWidth="1"/>
    <col min="9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495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62" t="s">
        <v>38</v>
      </c>
      <c r="D4" s="262"/>
      <c r="E4" s="61" t="s">
        <v>112</v>
      </c>
      <c r="F4" s="61" t="s">
        <v>64</v>
      </c>
      <c r="G4" s="261" t="s">
        <v>115</v>
      </c>
      <c r="H4" s="37"/>
      <c r="I4" s="37"/>
      <c r="J4" s="96" t="s">
        <v>35</v>
      </c>
      <c r="K4" s="96" t="s">
        <v>36</v>
      </c>
    </row>
    <row r="5" spans="1:28" ht="48.75" customHeight="1">
      <c r="B5" s="63" t="s">
        <v>494</v>
      </c>
      <c r="C5" s="263" t="s">
        <v>429</v>
      </c>
      <c r="D5" s="263"/>
      <c r="E5" s="62">
        <v>10</v>
      </c>
      <c r="F5" s="63">
        <v>48</v>
      </c>
      <c r="G5" s="93" t="s">
        <v>67</v>
      </c>
      <c r="H5" s="37"/>
      <c r="I5" s="37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33"/>
    </row>
    <row r="7" spans="1:28" ht="16.5" customHeight="1">
      <c r="B7" s="51" t="s">
        <v>133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0"/>
      <c r="P9" s="280"/>
    </row>
    <row r="10" spans="1:28" ht="23.25" customHeight="1" thickBot="1">
      <c r="G10" s="6"/>
      <c r="H10" s="194" t="s">
        <v>92</v>
      </c>
      <c r="I10" s="195" t="s">
        <v>93</v>
      </c>
      <c r="J10" s="196" t="str">
        <f>C5</f>
        <v>공영급행</v>
      </c>
      <c r="K10" s="197" t="s">
        <v>94</v>
      </c>
      <c r="X10" s="233"/>
      <c r="Z10" s="38"/>
      <c r="AA10" s="38"/>
      <c r="AB10" s="38"/>
    </row>
    <row r="11" spans="1:28" ht="23.25" customHeight="1" thickTop="1">
      <c r="G11" s="6"/>
      <c r="H11" s="265">
        <v>1</v>
      </c>
      <c r="I11" s="266">
        <v>2.0099999999999998</v>
      </c>
      <c r="J11" s="267">
        <v>2.3123786516021321</v>
      </c>
      <c r="K11" s="268"/>
      <c r="M11" s="2"/>
      <c r="Y11" s="234"/>
      <c r="Z11" s="232"/>
      <c r="AA11" s="230"/>
      <c r="AB11" s="38"/>
    </row>
    <row r="12" spans="1:28" ht="23.25" customHeight="1">
      <c r="G12" s="6"/>
      <c r="H12" s="269">
        <v>2</v>
      </c>
      <c r="I12" s="266">
        <v>2.3662575846193561</v>
      </c>
      <c r="J12" s="267">
        <v>2.7571601319883534</v>
      </c>
      <c r="K12" s="270">
        <v>0.19234803092393826</v>
      </c>
      <c r="M12" s="230"/>
      <c r="Y12" s="234"/>
      <c r="Z12" s="232"/>
      <c r="AA12" s="230"/>
      <c r="AB12" s="38"/>
    </row>
    <row r="13" spans="1:28" ht="23.25" customHeight="1">
      <c r="G13" s="6"/>
      <c r="H13" s="269">
        <v>3</v>
      </c>
      <c r="I13" s="266">
        <v>2.37</v>
      </c>
      <c r="J13" s="267">
        <v>2.8098007324825782</v>
      </c>
      <c r="K13" s="271">
        <v>1.9092326152367001E-2</v>
      </c>
      <c r="M13" s="230"/>
      <c r="Y13" s="234"/>
      <c r="Z13" s="232"/>
      <c r="AA13" s="230"/>
      <c r="AB13" s="38"/>
    </row>
    <row r="14" spans="1:28" ht="23.25" customHeight="1">
      <c r="G14" s="6"/>
      <c r="H14" s="269">
        <v>4</v>
      </c>
      <c r="I14" s="266">
        <v>2.33</v>
      </c>
      <c r="J14" s="267">
        <v>2.7322018806254862</v>
      </c>
      <c r="K14" s="271">
        <v>-2.7617208209825717E-2</v>
      </c>
      <c r="M14" s="230"/>
      <c r="Y14" s="234"/>
      <c r="Z14" s="232"/>
      <c r="AA14" s="230"/>
      <c r="AB14" s="38"/>
    </row>
    <row r="15" spans="1:28" ht="23.25" customHeight="1">
      <c r="G15" s="6"/>
      <c r="H15" s="269">
        <v>5</v>
      </c>
      <c r="I15" s="266">
        <v>2.2850259626150282</v>
      </c>
      <c r="J15" s="267">
        <v>2.6461911950880719</v>
      </c>
      <c r="K15" s="271">
        <v>-3.148035514774028E-2</v>
      </c>
      <c r="M15" s="230"/>
      <c r="Y15" s="234"/>
      <c r="Z15" s="232"/>
      <c r="AA15" s="230"/>
      <c r="AB15" s="38"/>
    </row>
    <row r="16" spans="1:28" ht="23.25" customHeight="1">
      <c r="G16" s="6"/>
      <c r="H16" s="269">
        <v>6</v>
      </c>
      <c r="I16" s="266">
        <v>2.0664933427553414</v>
      </c>
      <c r="J16" s="267">
        <v>2.4753661862776837</v>
      </c>
      <c r="K16" s="271">
        <v>-6.4555051474541214E-2</v>
      </c>
      <c r="M16" s="230"/>
      <c r="Y16" s="234"/>
      <c r="Z16" s="232"/>
      <c r="AA16" s="230"/>
      <c r="AB16" s="38"/>
    </row>
    <row r="17" spans="2:28" ht="23.25" customHeight="1">
      <c r="G17" s="6"/>
      <c r="H17" s="269">
        <v>7</v>
      </c>
      <c r="I17" s="266">
        <v>2.13</v>
      </c>
      <c r="J17" s="267">
        <v>2.3813977892141778</v>
      </c>
      <c r="K17" s="271">
        <v>-3.7961412571773989E-2</v>
      </c>
      <c r="M17" s="230"/>
      <c r="Y17" s="234"/>
      <c r="Z17" s="232"/>
      <c r="AA17" s="230"/>
      <c r="AB17" s="38"/>
    </row>
    <row r="18" spans="2:28" ht="23.25" customHeight="1">
      <c r="G18" s="6"/>
      <c r="H18" s="269">
        <v>8</v>
      </c>
      <c r="I18" s="266">
        <v>2.08</v>
      </c>
      <c r="J18" s="267">
        <v>2.3137918628606284</v>
      </c>
      <c r="K18" s="271">
        <v>-2.8389178263182213E-2</v>
      </c>
      <c r="M18" s="230"/>
      <c r="Y18" s="234"/>
      <c r="Z18" s="232"/>
      <c r="AA18" s="230"/>
      <c r="AB18" s="38"/>
    </row>
    <row r="19" spans="2:28" ht="23.25" customHeight="1">
      <c r="G19" s="6"/>
      <c r="H19" s="272" t="s">
        <v>497</v>
      </c>
      <c r="I19" s="273">
        <v>3.4825870646766344E-2</v>
      </c>
      <c r="J19" s="274">
        <v>6.1115045216197927E-4</v>
      </c>
      <c r="K19" s="275">
        <v>-3.4214720194604364E-2</v>
      </c>
      <c r="M19" s="230"/>
      <c r="Y19" s="234"/>
      <c r="Z19" s="232"/>
      <c r="AA19" s="230"/>
      <c r="AB19" s="38"/>
    </row>
    <row r="20" spans="2:28" ht="23.25" customHeight="1">
      <c r="H20" s="276" t="s">
        <v>498</v>
      </c>
      <c r="I20" s="277"/>
      <c r="J20" s="278" t="s">
        <v>499</v>
      </c>
      <c r="K20" s="279"/>
      <c r="M20" s="230"/>
      <c r="X20" s="2"/>
      <c r="Y20" s="2"/>
      <c r="AB20" s="38"/>
    </row>
    <row r="21" spans="2:28" ht="9" customHeight="1">
      <c r="M21" s="230"/>
      <c r="X21" s="2"/>
      <c r="Y21" s="2"/>
      <c r="AB21" s="230"/>
    </row>
    <row r="22" spans="2:28" ht="16.5" customHeight="1">
      <c r="B22" s="51" t="s">
        <v>134</v>
      </c>
      <c r="C22" s="51"/>
      <c r="D22" s="50"/>
      <c r="E22" s="50"/>
      <c r="F22" s="50"/>
      <c r="G22" s="50"/>
      <c r="H22" s="50"/>
      <c r="I22" s="50"/>
      <c r="J22" s="50"/>
      <c r="K22" s="50"/>
      <c r="M22" s="230"/>
      <c r="X22" s="2"/>
      <c r="Y22" s="2"/>
      <c r="AB22" s="230"/>
    </row>
    <row r="23" spans="2:28" ht="27.75" customHeight="1">
      <c r="B23" s="55" t="s">
        <v>62</v>
      </c>
      <c r="C23" s="55" t="s">
        <v>101</v>
      </c>
      <c r="D23" s="55" t="s">
        <v>103</v>
      </c>
      <c r="E23" s="55" t="s">
        <v>104</v>
      </c>
      <c r="F23" s="55" t="s">
        <v>105</v>
      </c>
      <c r="G23" s="55" t="s">
        <v>106</v>
      </c>
      <c r="H23" s="55" t="s">
        <v>6</v>
      </c>
      <c r="I23" s="55" t="s">
        <v>7</v>
      </c>
      <c r="J23" s="55" t="s">
        <v>107</v>
      </c>
      <c r="K23" s="55" t="s">
        <v>72</v>
      </c>
      <c r="M23" s="230"/>
      <c r="X23" s="2"/>
      <c r="Y23" s="2"/>
      <c r="AB23" s="230"/>
    </row>
    <row r="24" spans="2:28" ht="23.25" customHeight="1">
      <c r="B24" s="75" t="s">
        <v>496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67</v>
      </c>
      <c r="M24" s="230"/>
      <c r="N24" s="281" t="s">
        <v>118</v>
      </c>
      <c r="Y24" s="2"/>
    </row>
    <row r="25" spans="2:28" ht="22.5" customHeight="1">
      <c r="B25" s="226" t="s">
        <v>118</v>
      </c>
      <c r="C25" s="68">
        <v>8</v>
      </c>
      <c r="D25" s="69">
        <v>5.2479157969717805E-2</v>
      </c>
      <c r="E25" s="69">
        <v>0.36741758976508387</v>
      </c>
      <c r="F25" s="69">
        <v>0.19549376430769616</v>
      </c>
      <c r="G25" s="70">
        <v>10.878711111111111</v>
      </c>
      <c r="H25" s="71">
        <v>6.1779035486242209E-2</v>
      </c>
      <c r="I25" s="71">
        <v>4.4015257596056294</v>
      </c>
      <c r="J25" s="72">
        <v>2.3137918628606284</v>
      </c>
      <c r="K25" s="73" t="s">
        <v>70</v>
      </c>
      <c r="M25" s="230"/>
      <c r="N25" s="38" t="s">
        <v>70</v>
      </c>
      <c r="O25" s="38">
        <v>114</v>
      </c>
      <c r="Y25" s="2"/>
    </row>
    <row r="26" spans="2:28" ht="22.5" customHeight="1">
      <c r="B26" s="52" t="s">
        <v>108</v>
      </c>
      <c r="C26" s="52"/>
      <c r="D26" s="66">
        <f>D25/D24-1</f>
        <v>1.184377943994781</v>
      </c>
      <c r="E26" s="66">
        <f t="shared" ref="E26:J26" si="0">E25/E24-1</f>
        <v>3.986222356108704E-2</v>
      </c>
      <c r="F26" s="66">
        <f t="shared" si="0"/>
        <v>0.19334405487917783</v>
      </c>
      <c r="G26" s="66">
        <f t="shared" si="0"/>
        <v>-0.25851317793807849</v>
      </c>
      <c r="H26" s="66">
        <f t="shared" si="0"/>
        <v>-0.6539054045771715</v>
      </c>
      <c r="I26" s="66">
        <f t="shared" si="0"/>
        <v>-0.70834512364331825</v>
      </c>
      <c r="J26" s="66">
        <f t="shared" si="0"/>
        <v>0.11163673608504787</v>
      </c>
      <c r="K26" s="67" t="str">
        <f>J20</f>
        <v>23위/(32개사)</v>
      </c>
      <c r="M26" s="2" t="s">
        <v>234</v>
      </c>
      <c r="N26" s="282">
        <v>2.6315789473684209E-2</v>
      </c>
      <c r="O26" s="38">
        <v>3</v>
      </c>
      <c r="X26" s="2"/>
      <c r="Y26" s="2"/>
    </row>
    <row r="27" spans="2:28" ht="22.5" customHeight="1">
      <c r="M27" s="2" t="s">
        <v>235</v>
      </c>
      <c r="N27" s="282">
        <v>1.7543859649122806E-2</v>
      </c>
      <c r="O27" s="38">
        <v>2</v>
      </c>
      <c r="X27" s="2"/>
      <c r="Y27" s="2"/>
    </row>
    <row r="28" spans="2:28" ht="17.25" customHeight="1">
      <c r="B28" s="51" t="s">
        <v>135</v>
      </c>
      <c r="C28" s="51"/>
      <c r="D28" s="50"/>
      <c r="E28" s="50"/>
      <c r="F28" s="50"/>
      <c r="G28" s="50"/>
      <c r="H28" s="50"/>
      <c r="I28" s="50"/>
      <c r="J28" s="50"/>
      <c r="K28" s="50"/>
      <c r="M28" s="2" t="s">
        <v>117</v>
      </c>
      <c r="N28" s="282">
        <v>0.10526315789473684</v>
      </c>
      <c r="O28" s="38">
        <v>12</v>
      </c>
      <c r="X28" s="2"/>
      <c r="Y28" s="2"/>
    </row>
    <row r="29" spans="2:28" ht="22.5" customHeight="1">
      <c r="B29" s="59"/>
      <c r="C29" s="59"/>
      <c r="M29" s="2" t="s">
        <v>236</v>
      </c>
      <c r="N29" s="282">
        <v>0.14912280701754385</v>
      </c>
      <c r="O29" s="38">
        <v>17</v>
      </c>
      <c r="X29" s="2"/>
      <c r="Y29" s="2"/>
    </row>
    <row r="30" spans="2:28" ht="22.5" customHeight="1" thickBot="1">
      <c r="H30" s="198" t="s">
        <v>92</v>
      </c>
      <c r="I30" s="199" t="s">
        <v>93</v>
      </c>
      <c r="J30" s="200" t="str">
        <f>J10</f>
        <v>공영급행</v>
      </c>
      <c r="K30" s="201" t="s">
        <v>116</v>
      </c>
      <c r="M30" s="2" t="s">
        <v>237</v>
      </c>
      <c r="N30" s="282">
        <v>0.2982456140350877</v>
      </c>
      <c r="O30" s="38">
        <v>34</v>
      </c>
      <c r="X30" s="2"/>
      <c r="Y30" s="2"/>
    </row>
    <row r="31" spans="2:28" ht="22.5" customHeight="1" thickTop="1">
      <c r="H31" s="206" t="s">
        <v>110</v>
      </c>
      <c r="I31" s="207" t="s">
        <v>67</v>
      </c>
      <c r="J31" s="208" t="s">
        <v>70</v>
      </c>
      <c r="K31" s="209"/>
      <c r="M31" s="2" t="s">
        <v>76</v>
      </c>
      <c r="N31" s="282">
        <v>0.40350877192982454</v>
      </c>
      <c r="O31" s="38">
        <v>46</v>
      </c>
      <c r="X31" s="2"/>
      <c r="Z31" s="38"/>
      <c r="AA31" s="38"/>
      <c r="AB31" s="38"/>
    </row>
    <row r="32" spans="2:28" ht="21" customHeight="1">
      <c r="H32" s="202" t="s">
        <v>95</v>
      </c>
      <c r="I32" s="203">
        <v>2.4096385542168676E-2</v>
      </c>
      <c r="J32" s="204" t="s">
        <v>500</v>
      </c>
      <c r="K32" s="205">
        <v>2.2194039315155331E-3</v>
      </c>
      <c r="M32" s="2"/>
      <c r="X32" s="2"/>
      <c r="Z32" s="38"/>
      <c r="AA32" s="38"/>
      <c r="AB32" s="38"/>
    </row>
    <row r="33" spans="2:28" ht="21" customHeight="1">
      <c r="H33" s="186" t="s">
        <v>96</v>
      </c>
      <c r="I33" s="178">
        <v>4.0258595357037907E-2</v>
      </c>
      <c r="J33" s="187" t="s">
        <v>501</v>
      </c>
      <c r="K33" s="188">
        <v>-2.2714735707915101E-2</v>
      </c>
      <c r="L33" s="4"/>
      <c r="M33" s="2"/>
      <c r="X33" s="2"/>
      <c r="Z33" s="38"/>
      <c r="AA33" s="38"/>
      <c r="AB33" s="38"/>
    </row>
    <row r="34" spans="2:28" ht="21" customHeight="1">
      <c r="H34" s="185" t="s">
        <v>97</v>
      </c>
      <c r="I34" s="178">
        <v>9.22715251248898E-2</v>
      </c>
      <c r="J34" s="187" t="s">
        <v>502</v>
      </c>
      <c r="K34" s="188">
        <v>1.2991632769847036E-2</v>
      </c>
      <c r="L34" s="4"/>
      <c r="M34" s="2"/>
      <c r="X34" s="2"/>
      <c r="Z34" s="38"/>
      <c r="AA34" s="38"/>
      <c r="AB34" s="38"/>
    </row>
    <row r="35" spans="2:28" ht="21" customHeight="1">
      <c r="H35" s="185" t="s">
        <v>100</v>
      </c>
      <c r="I35" s="178">
        <v>0.18806935057302379</v>
      </c>
      <c r="J35" s="187" t="s">
        <v>503</v>
      </c>
      <c r="K35" s="188">
        <v>-3.894654355547994E-2</v>
      </c>
      <c r="L35" s="4"/>
      <c r="M35" s="2"/>
      <c r="X35" s="2"/>
      <c r="Z35" s="38"/>
      <c r="AA35" s="38"/>
      <c r="AB35" s="38"/>
    </row>
    <row r="36" spans="2:28" ht="21" customHeight="1">
      <c r="H36" s="189" t="s">
        <v>98</v>
      </c>
      <c r="I36" s="178">
        <v>0.24507787246547164</v>
      </c>
      <c r="J36" s="187" t="s">
        <v>504</v>
      </c>
      <c r="K36" s="188">
        <v>5.3167741569616067E-2</v>
      </c>
      <c r="L36" s="4"/>
      <c r="M36" s="2"/>
      <c r="X36" s="2"/>
      <c r="Z36" s="38"/>
      <c r="AA36" s="38"/>
      <c r="AB36" s="38"/>
    </row>
    <row r="37" spans="2:28" ht="21" customHeight="1">
      <c r="H37" s="190" t="s">
        <v>99</v>
      </c>
      <c r="I37" s="191">
        <v>0.41022627093740816</v>
      </c>
      <c r="J37" s="192" t="s">
        <v>505</v>
      </c>
      <c r="K37" s="193">
        <v>-6.7174990075836161E-3</v>
      </c>
      <c r="L37" s="4"/>
      <c r="M37" s="2"/>
      <c r="X37" s="2"/>
      <c r="Z37" s="38"/>
      <c r="AA37" s="38"/>
      <c r="AB37" s="38"/>
    </row>
    <row r="38" spans="2:28" ht="22.5" customHeight="1">
      <c r="L38" s="4"/>
      <c r="M38" s="2"/>
      <c r="X38" s="2"/>
      <c r="Z38" s="38"/>
      <c r="AA38" s="38"/>
      <c r="AB38" s="38"/>
    </row>
    <row r="39" spans="2:28" ht="18" customHeight="1">
      <c r="B39" s="51" t="s">
        <v>136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  <c r="X39" s="2"/>
      <c r="Z39" s="38"/>
      <c r="AA39" s="38"/>
      <c r="AB39" s="38"/>
    </row>
    <row r="40" spans="2:28" ht="30.75" customHeight="1">
      <c r="B40" s="55" t="s">
        <v>62</v>
      </c>
      <c r="C40" s="55" t="s">
        <v>102</v>
      </c>
      <c r="D40" s="55" t="s">
        <v>103</v>
      </c>
      <c r="E40" s="55" t="s">
        <v>104</v>
      </c>
      <c r="F40" s="55" t="s">
        <v>105</v>
      </c>
      <c r="G40" s="55" t="s">
        <v>106</v>
      </c>
      <c r="H40" s="55" t="s">
        <v>6</v>
      </c>
      <c r="I40" s="55" t="s">
        <v>7</v>
      </c>
      <c r="J40" s="55" t="s">
        <v>107</v>
      </c>
      <c r="K40" s="55" t="s">
        <v>72</v>
      </c>
      <c r="L40" s="4"/>
      <c r="M40" s="2"/>
      <c r="N40" s="38" t="s">
        <v>129</v>
      </c>
      <c r="X40" s="2"/>
      <c r="Z40" s="38"/>
      <c r="AA40" s="38"/>
      <c r="AB40" s="38"/>
    </row>
    <row r="41" spans="2:28" ht="22.5" customHeight="1">
      <c r="B41" s="228" t="s">
        <v>118</v>
      </c>
      <c r="C41" s="76">
        <v>1</v>
      </c>
      <c r="D41" s="77">
        <v>3.0531872573032557E-2</v>
      </c>
      <c r="E41" s="77">
        <v>0.45371122824252375</v>
      </c>
      <c r="F41" s="77">
        <v>0.265135899550694</v>
      </c>
      <c r="G41" s="78">
        <v>10.283477272727271</v>
      </c>
      <c r="H41" s="79">
        <v>0.71114489927761848</v>
      </c>
      <c r="I41" s="79">
        <v>14.621933092654249</v>
      </c>
      <c r="J41" s="80">
        <v>2.3123786516021321</v>
      </c>
      <c r="K41" s="82" t="s">
        <v>70</v>
      </c>
      <c r="L41" s="4"/>
      <c r="M41" s="2"/>
      <c r="N41" s="38">
        <v>1</v>
      </c>
      <c r="X41" s="2"/>
      <c r="Z41" s="38"/>
      <c r="AA41" s="38"/>
      <c r="AB41" s="38"/>
    </row>
    <row r="42" spans="2:28" ht="22.5" customHeight="1">
      <c r="B42" s="226" t="s">
        <v>118</v>
      </c>
      <c r="C42" s="68">
        <v>2</v>
      </c>
      <c r="D42" s="69">
        <v>3.7929045240580793E-2</v>
      </c>
      <c r="E42" s="69">
        <v>0.37402972548791297</v>
      </c>
      <c r="F42" s="69">
        <v>0.25291253357587656</v>
      </c>
      <c r="G42" s="70">
        <v>6.9634782608695662</v>
      </c>
      <c r="H42" s="71">
        <v>4.1581115208674475E-2</v>
      </c>
      <c r="I42" s="71">
        <v>3.4140671407617855</v>
      </c>
      <c r="J42" s="72">
        <v>2.7571601319883534</v>
      </c>
      <c r="K42" s="73" t="s">
        <v>66</v>
      </c>
      <c r="M42" s="2"/>
      <c r="N42" s="38">
        <v>5</v>
      </c>
      <c r="X42" s="2"/>
      <c r="Z42" s="38"/>
      <c r="AA42" s="38"/>
      <c r="AB42" s="38"/>
    </row>
    <row r="43" spans="2:28" ht="22.5" customHeight="1">
      <c r="B43" s="226" t="s">
        <v>118</v>
      </c>
      <c r="C43" s="68">
        <v>3</v>
      </c>
      <c r="D43" s="69">
        <v>4.2509046747873237E-2</v>
      </c>
      <c r="E43" s="69">
        <v>0.34993799984934409</v>
      </c>
      <c r="F43" s="69">
        <v>0.26423836294674791</v>
      </c>
      <c r="G43" s="70">
        <v>7.1610851063829832</v>
      </c>
      <c r="H43" s="71">
        <v>5.9830109806802596E-2</v>
      </c>
      <c r="I43" s="71">
        <v>3.7057039080339118</v>
      </c>
      <c r="J43" s="72">
        <v>2.8098007324825782</v>
      </c>
      <c r="K43" s="73" t="s">
        <v>68</v>
      </c>
      <c r="M43" s="2"/>
      <c r="N43" s="38">
        <v>4</v>
      </c>
      <c r="X43" s="2"/>
      <c r="Z43" s="38"/>
      <c r="AA43" s="38"/>
      <c r="AB43" s="38"/>
    </row>
    <row r="44" spans="2:28" ht="22.5" customHeight="1">
      <c r="B44" s="226" t="s">
        <v>118</v>
      </c>
      <c r="C44" s="68">
        <v>4</v>
      </c>
      <c r="D44" s="69">
        <v>4.3470537413778668E-2</v>
      </c>
      <c r="E44" s="69">
        <v>0.34660265492150472</v>
      </c>
      <c r="F44" s="69">
        <v>0.27050627124505933</v>
      </c>
      <c r="G44" s="70">
        <v>7.5916382978723407</v>
      </c>
      <c r="H44" s="71">
        <v>5.3698140042775254E-2</v>
      </c>
      <c r="I44" s="71">
        <v>4.1026135304511886</v>
      </c>
      <c r="J44" s="72">
        <v>2.7322018806254862</v>
      </c>
      <c r="K44" s="73" t="s">
        <v>68</v>
      </c>
      <c r="M44" s="2"/>
      <c r="N44" s="38">
        <v>4</v>
      </c>
      <c r="X44" s="2"/>
      <c r="Z44" s="38"/>
      <c r="AA44" s="38"/>
      <c r="AB44" s="38"/>
    </row>
    <row r="45" spans="2:28" ht="22.5" customHeight="1">
      <c r="B45" s="226" t="s">
        <v>118</v>
      </c>
      <c r="C45" s="68">
        <v>5</v>
      </c>
      <c r="D45" s="69">
        <v>4.1993160382102941E-2</v>
      </c>
      <c r="E45" s="69">
        <v>0.35279447287893639</v>
      </c>
      <c r="F45" s="69">
        <v>0.25616834967386831</v>
      </c>
      <c r="G45" s="70">
        <v>8.208127659574469</v>
      </c>
      <c r="H45" s="71">
        <v>7.0137159008380107E-2</v>
      </c>
      <c r="I45" s="71">
        <v>4.2798914203591947</v>
      </c>
      <c r="J45" s="72">
        <v>2.6461911950880719</v>
      </c>
      <c r="K45" s="73" t="s">
        <v>68</v>
      </c>
      <c r="M45" s="2"/>
      <c r="N45" s="38">
        <v>4</v>
      </c>
      <c r="X45" s="2"/>
      <c r="Z45" s="38"/>
      <c r="AA45" s="38"/>
      <c r="AB45" s="38"/>
    </row>
    <row r="46" spans="2:28" ht="22.5" customHeight="1">
      <c r="B46" s="226" t="s">
        <v>118</v>
      </c>
      <c r="C46" s="68">
        <v>6</v>
      </c>
      <c r="D46" s="69">
        <v>4.4184675479668867E-2</v>
      </c>
      <c r="E46" s="69">
        <v>0.35924384868487419</v>
      </c>
      <c r="F46" s="69">
        <v>0.23324951588057916</v>
      </c>
      <c r="G46" s="70">
        <v>9.4030212765957444</v>
      </c>
      <c r="H46" s="71">
        <v>6.5240564469192672E-2</v>
      </c>
      <c r="I46" s="71">
        <v>4.5512542668869571</v>
      </c>
      <c r="J46" s="72">
        <v>2.4753661862776837</v>
      </c>
      <c r="K46" s="73" t="s">
        <v>69</v>
      </c>
      <c r="M46" s="2"/>
      <c r="N46" s="38">
        <v>3</v>
      </c>
      <c r="X46" s="2"/>
      <c r="Z46" s="38"/>
      <c r="AA46" s="38"/>
      <c r="AB46" s="38"/>
    </row>
    <row r="47" spans="2:28" ht="22.5" customHeight="1">
      <c r="B47" s="226" t="s">
        <v>118</v>
      </c>
      <c r="C47" s="68">
        <v>7</v>
      </c>
      <c r="D47" s="69">
        <v>4.8938738525887801E-2</v>
      </c>
      <c r="E47" s="69">
        <v>0.35496906856710392</v>
      </c>
      <c r="F47" s="69">
        <v>0.21223958490334111</v>
      </c>
      <c r="G47" s="70">
        <v>9.935586956521739</v>
      </c>
      <c r="H47" s="71">
        <v>5.8223630241198289E-2</v>
      </c>
      <c r="I47" s="71">
        <v>4.5319456872138382</v>
      </c>
      <c r="J47" s="72">
        <v>2.3813977892141778</v>
      </c>
      <c r="K47" s="73" t="s">
        <v>67</v>
      </c>
      <c r="M47" s="2"/>
      <c r="N47" s="38">
        <v>2</v>
      </c>
      <c r="X47" s="2"/>
      <c r="Z47" s="38"/>
      <c r="AA47" s="38"/>
      <c r="AB47" s="38"/>
    </row>
    <row r="48" spans="2:28" ht="22.5" customHeight="1">
      <c r="B48" s="226" t="s">
        <v>118</v>
      </c>
      <c r="C48" s="68">
        <v>8</v>
      </c>
      <c r="D48" s="69">
        <v>5.2479157969717805E-2</v>
      </c>
      <c r="E48" s="69">
        <v>0.36741758976508387</v>
      </c>
      <c r="F48" s="69">
        <v>0.19549376430769616</v>
      </c>
      <c r="G48" s="70">
        <v>10.878711111111111</v>
      </c>
      <c r="H48" s="71">
        <v>6.1779035486242209E-2</v>
      </c>
      <c r="I48" s="71">
        <v>4.4015257596056294</v>
      </c>
      <c r="J48" s="72">
        <v>2.3137918628606284</v>
      </c>
      <c r="K48" s="73" t="s">
        <v>76</v>
      </c>
      <c r="M48" s="2"/>
      <c r="N48" s="38">
        <v>1</v>
      </c>
      <c r="X48" s="2"/>
      <c r="Z48" s="38"/>
      <c r="AA48" s="38"/>
      <c r="AB48" s="38"/>
    </row>
    <row r="49" spans="2:28" ht="25.5" customHeight="1">
      <c r="B49" s="52" t="s">
        <v>108</v>
      </c>
      <c r="C49" s="52"/>
      <c r="D49" s="66" cm="1">
        <f t="array" aca="1" ref="D49" ca="1">(INDIRECT(ADDRESS(ROW()-1,COLUMN()))/INDIRECT(ADDRESS(ROW()-2,COLUMN())))-1</f>
        <v>7.2343904858871211E-2</v>
      </c>
      <c r="E49" s="66" cm="1">
        <f t="array" aca="1" ref="E49" ca="1">(INDIRECT(ADDRESS(ROW()-1,COLUMN()))/INDIRECT(ADDRESS(ROW()-2,COLUMN())))-1</f>
        <v>3.5069312512863826E-2</v>
      </c>
      <c r="F49" s="66" cm="1">
        <f t="array" aca="1" ref="F49" ca="1">(INDIRECT(ADDRESS(ROW()-1,COLUMN()))/INDIRECT(ADDRESS(ROW()-2,COLUMN())))-1</f>
        <v>-7.8900552897666953E-2</v>
      </c>
      <c r="G49" s="66" cm="1">
        <f t="array" aca="1" ref="G49" ca="1">(INDIRECT(ADDRESS(ROW()-1,COLUMN()))/INDIRECT(ADDRESS(ROW()-2,COLUMN())))-1</f>
        <v>9.4923848859306936E-2</v>
      </c>
      <c r="H49" s="66" cm="1">
        <f t="array" aca="1" ref="H49" ca="1">(INDIRECT(ADDRESS(ROW()-1,COLUMN()))/INDIRECT(ADDRESS(ROW()-2,COLUMN())))-1</f>
        <v>6.1064643862212442E-2</v>
      </c>
      <c r="I49" s="66" cm="1">
        <f t="array" aca="1" ref="I49" ca="1">(INDIRECT(ADDRESS(ROW()-1,COLUMN()))/INDIRECT(ADDRESS(ROW()-2,COLUMN())))-1</f>
        <v>-2.877791055090706E-2</v>
      </c>
      <c r="J49" s="66" cm="1">
        <f t="array" aca="1" ref="J49" ca="1">(INDIRECT(ADDRESS(ROW()-1,COLUMN()))/INDIRECT(ADDRESS(ROW()-2,COLUMN())))-1</f>
        <v>-2.8389178263182213E-2</v>
      </c>
      <c r="K49" s="74" t="str" cm="1">
        <f t="array" aca="1" ref="K49" ca="1">_xlfn.IFS(N49=0,"등급유지",N49&gt;0,N49&amp;"등급 상승",N49&lt;0,N49&amp;"등급 하락")</f>
        <v>-1등급 하락</v>
      </c>
      <c r="M49" s="283"/>
      <c r="N49" s="38" cm="1">
        <f t="array" aca="1" ref="N49" ca="1">(INDIRECT(ADDRESS(ROW()-1,COLUMN()))-INDIRECT(ADDRESS(ROW()-2,COLUMN())))</f>
        <v>-1</v>
      </c>
      <c r="O49" s="38" t="s">
        <v>130</v>
      </c>
      <c r="X49" s="235"/>
      <c r="Z49" s="231"/>
      <c r="AA49" s="38"/>
      <c r="AB49" s="38"/>
    </row>
    <row r="50" spans="2:28" ht="25.5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83"/>
      <c r="N50" s="2"/>
      <c r="O50" s="2"/>
      <c r="X50" s="235"/>
      <c r="Z50" s="231"/>
      <c r="AA50" s="38"/>
      <c r="AB50" s="38"/>
    </row>
    <row r="51" spans="2:28" ht="18" customHeight="1">
      <c r="B51" s="51" t="s">
        <v>137</v>
      </c>
      <c r="C51" s="51"/>
      <c r="D51" s="50"/>
      <c r="E51" s="50"/>
      <c r="F51" s="50"/>
      <c r="G51" s="50"/>
      <c r="H51" s="50"/>
      <c r="I51" s="50"/>
      <c r="J51" s="50"/>
      <c r="K51" s="50"/>
      <c r="M51" s="283"/>
      <c r="X51" s="235"/>
      <c r="Z51" s="231"/>
      <c r="AA51" s="38"/>
      <c r="AB51" s="38"/>
    </row>
    <row r="52" spans="2:28" ht="21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83"/>
      <c r="X52" s="235"/>
      <c r="Z52" s="231"/>
      <c r="AA52" s="38"/>
      <c r="AB52" s="38"/>
    </row>
    <row r="53" spans="2:28" ht="25.5" customHeight="1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283"/>
      <c r="N53" s="235"/>
      <c r="P53" s="231"/>
      <c r="AA53" s="39"/>
    </row>
    <row r="54" spans="2:28" ht="25.5" customHeight="1">
      <c r="B54" s="47"/>
      <c r="C54" s="47"/>
      <c r="D54" s="48"/>
      <c r="M54" s="283"/>
      <c r="N54" s="235"/>
      <c r="P54" s="231"/>
      <c r="AA54" s="39"/>
    </row>
    <row r="55" spans="2:28" ht="25.5" customHeight="1">
      <c r="B55" s="47"/>
      <c r="C55" s="47"/>
      <c r="D55" s="48"/>
      <c r="M55" s="283"/>
      <c r="N55" s="235"/>
      <c r="P55" s="231"/>
      <c r="AA55" s="39"/>
    </row>
    <row r="56" spans="2:28" ht="25.5" customHeight="1">
      <c r="B56" s="47"/>
      <c r="C56" s="47"/>
      <c r="D56" s="48"/>
      <c r="M56" s="283"/>
      <c r="N56" s="235"/>
      <c r="P56" s="231"/>
      <c r="AA56" s="39"/>
    </row>
    <row r="57" spans="2:28" ht="25.5" customHeight="1">
      <c r="B57" s="47"/>
      <c r="C57" s="47"/>
      <c r="D57" s="48"/>
      <c r="M57" s="283"/>
      <c r="N57" s="235"/>
      <c r="P57" s="231"/>
      <c r="AA57" s="39"/>
    </row>
    <row r="58" spans="2:28" ht="25.5" customHeight="1">
      <c r="B58" s="47"/>
      <c r="C58" s="47"/>
      <c r="D58" s="48"/>
      <c r="M58" s="283"/>
      <c r="N58" s="235"/>
      <c r="P58" s="231"/>
      <c r="AA58" s="39"/>
    </row>
    <row r="59" spans="2:28" ht="25.5" customHeight="1">
      <c r="B59" s="47"/>
      <c r="C59" s="47"/>
      <c r="D59" s="48"/>
      <c r="M59" s="283"/>
      <c r="N59" s="235"/>
      <c r="P59" s="231"/>
      <c r="AA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3"/>
      <c r="N60" s="235"/>
      <c r="P60" s="231"/>
      <c r="AA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83"/>
      <c r="N61" s="235"/>
      <c r="P61" s="231"/>
      <c r="AA61" s="39"/>
    </row>
    <row r="62" spans="2:28" ht="25.5" customHeight="1" thickBot="1">
      <c r="B62" s="210" t="s">
        <v>92</v>
      </c>
      <c r="C62" s="211" t="s">
        <v>125</v>
      </c>
      <c r="D62" s="211" t="s">
        <v>119</v>
      </c>
      <c r="E62" s="211" t="s">
        <v>126</v>
      </c>
      <c r="F62" s="211" t="s">
        <v>123</v>
      </c>
      <c r="G62" s="211" t="s">
        <v>120</v>
      </c>
      <c r="H62" s="211" t="s">
        <v>128</v>
      </c>
      <c r="I62" s="211" t="s">
        <v>124</v>
      </c>
      <c r="J62" s="211" t="s">
        <v>127</v>
      </c>
      <c r="K62" s="212" t="s">
        <v>121</v>
      </c>
      <c r="M62" s="236">
        <v>1</v>
      </c>
      <c r="N62" s="237">
        <v>2</v>
      </c>
      <c r="O62" s="237">
        <v>3</v>
      </c>
      <c r="P62" s="236">
        <v>4</v>
      </c>
      <c r="Q62" s="237">
        <v>5</v>
      </c>
      <c r="R62" s="237">
        <v>6</v>
      </c>
      <c r="S62" s="236">
        <v>7</v>
      </c>
      <c r="T62" s="237">
        <v>8</v>
      </c>
      <c r="U62" s="237">
        <v>9</v>
      </c>
      <c r="V62" s="237">
        <v>10</v>
      </c>
      <c r="W62" s="237">
        <v>11</v>
      </c>
      <c r="X62" s="237"/>
      <c r="AA62" s="39"/>
    </row>
    <row r="63" spans="2:28" ht="25.5" customHeight="1" thickTop="1">
      <c r="B63" s="215" t="s">
        <v>110</v>
      </c>
      <c r="C63" s="216" t="s">
        <v>67</v>
      </c>
      <c r="D63" s="217" t="s">
        <v>67</v>
      </c>
      <c r="E63" s="217" t="s">
        <v>67</v>
      </c>
      <c r="F63" s="217" t="s">
        <v>67</v>
      </c>
      <c r="G63" s="217" t="s">
        <v>70</v>
      </c>
      <c r="H63" s="217" t="s">
        <v>70</v>
      </c>
      <c r="I63" s="217" t="s">
        <v>70</v>
      </c>
      <c r="J63" s="217" t="s">
        <v>70</v>
      </c>
      <c r="K63" s="217" t="s">
        <v>70</v>
      </c>
      <c r="M63" s="236" t="s">
        <v>125</v>
      </c>
      <c r="N63" s="236" t="s">
        <v>119</v>
      </c>
      <c r="O63" s="236" t="s">
        <v>126</v>
      </c>
      <c r="P63" s="236" t="s">
        <v>123</v>
      </c>
      <c r="Q63" s="236" t="s">
        <v>120</v>
      </c>
      <c r="R63" s="236" t="s">
        <v>128</v>
      </c>
      <c r="S63" s="236" t="s">
        <v>124</v>
      </c>
      <c r="T63" s="236" t="s">
        <v>127</v>
      </c>
      <c r="U63" s="236" t="s">
        <v>121</v>
      </c>
      <c r="V63" s="236" t="s">
        <v>122</v>
      </c>
      <c r="W63" s="236" t="s">
        <v>121</v>
      </c>
      <c r="X63" s="236"/>
      <c r="AA63" s="39"/>
    </row>
    <row r="64" spans="2:28" ht="25.5" customHeight="1">
      <c r="B64" s="213" t="s">
        <v>95</v>
      </c>
      <c r="C64" s="203" t="s">
        <v>479</v>
      </c>
      <c r="D64" s="203" t="s">
        <v>479</v>
      </c>
      <c r="E64" s="203" t="s">
        <v>479</v>
      </c>
      <c r="F64" s="203" t="s">
        <v>479</v>
      </c>
      <c r="G64" s="203" t="s">
        <v>479</v>
      </c>
      <c r="H64" s="203" t="s">
        <v>479</v>
      </c>
      <c r="I64" s="203" t="s">
        <v>479</v>
      </c>
      <c r="J64" s="203" t="s">
        <v>479</v>
      </c>
      <c r="K64" s="214" t="s">
        <v>479</v>
      </c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AA64" s="39"/>
    </row>
    <row r="65" spans="2:27" ht="25.5" customHeight="1">
      <c r="B65" s="177" t="s">
        <v>96</v>
      </c>
      <c r="C65" s="179" t="s">
        <v>479</v>
      </c>
      <c r="D65" s="179" t="s">
        <v>479</v>
      </c>
      <c r="E65" s="179" t="s">
        <v>479</v>
      </c>
      <c r="F65" s="179" t="s">
        <v>479</v>
      </c>
      <c r="G65" s="179" t="s">
        <v>479</v>
      </c>
      <c r="H65" s="179" t="s">
        <v>479</v>
      </c>
      <c r="I65" s="179" t="s">
        <v>479</v>
      </c>
      <c r="J65" s="179" t="s">
        <v>479</v>
      </c>
      <c r="K65" s="180" t="s">
        <v>479</v>
      </c>
      <c r="M65" s="238">
        <v>0</v>
      </c>
      <c r="N65" s="238">
        <v>0</v>
      </c>
      <c r="O65" s="238">
        <v>0</v>
      </c>
      <c r="P65" s="238">
        <v>0</v>
      </c>
      <c r="Q65" s="238">
        <v>0</v>
      </c>
      <c r="R65" s="238">
        <v>0</v>
      </c>
      <c r="S65" s="238">
        <v>0</v>
      </c>
      <c r="T65" s="238">
        <v>0</v>
      </c>
      <c r="U65" s="238">
        <v>0</v>
      </c>
      <c r="V65" s="238">
        <v>0</v>
      </c>
      <c r="W65" s="238">
        <v>0</v>
      </c>
      <c r="X65" s="238"/>
      <c r="AA65" s="39"/>
    </row>
    <row r="66" spans="2:27" ht="25.5" customHeight="1">
      <c r="B66" s="176" t="s">
        <v>97</v>
      </c>
      <c r="C66" s="179" t="s">
        <v>479</v>
      </c>
      <c r="D66" s="179" t="s">
        <v>481</v>
      </c>
      <c r="E66" s="179" t="s">
        <v>479</v>
      </c>
      <c r="F66" s="179" t="s">
        <v>479</v>
      </c>
      <c r="G66" s="179" t="s">
        <v>479</v>
      </c>
      <c r="H66" s="179" t="s">
        <v>479</v>
      </c>
      <c r="I66" s="179" t="s">
        <v>479</v>
      </c>
      <c r="J66" s="179" t="s">
        <v>479</v>
      </c>
      <c r="K66" s="180" t="s">
        <v>479</v>
      </c>
      <c r="M66" s="238">
        <v>0</v>
      </c>
      <c r="N66" s="238">
        <v>0</v>
      </c>
      <c r="O66" s="238">
        <v>0</v>
      </c>
      <c r="P66" s="238">
        <v>0</v>
      </c>
      <c r="Q66" s="238">
        <v>0</v>
      </c>
      <c r="R66" s="238">
        <v>0</v>
      </c>
      <c r="S66" s="238">
        <v>0</v>
      </c>
      <c r="T66" s="238">
        <v>0</v>
      </c>
      <c r="U66" s="238">
        <v>0</v>
      </c>
      <c r="V66" s="238">
        <v>0</v>
      </c>
      <c r="W66" s="238">
        <v>0</v>
      </c>
      <c r="X66" s="238"/>
      <c r="AA66" s="39"/>
    </row>
    <row r="67" spans="2:27" ht="25.5" customHeight="1">
      <c r="B67" s="176" t="s">
        <v>100</v>
      </c>
      <c r="C67" s="179" t="s">
        <v>483</v>
      </c>
      <c r="D67" s="179" t="s">
        <v>506</v>
      </c>
      <c r="E67" s="179" t="s">
        <v>479</v>
      </c>
      <c r="F67" s="179" t="s">
        <v>484</v>
      </c>
      <c r="G67" s="179" t="s">
        <v>479</v>
      </c>
      <c r="H67" s="179" t="s">
        <v>479</v>
      </c>
      <c r="I67" s="179" t="s">
        <v>479</v>
      </c>
      <c r="J67" s="179" t="s">
        <v>479</v>
      </c>
      <c r="K67" s="180" t="s">
        <v>479</v>
      </c>
      <c r="M67" s="238">
        <v>0</v>
      </c>
      <c r="N67" s="238">
        <v>0.05</v>
      </c>
      <c r="O67" s="238">
        <v>0</v>
      </c>
      <c r="P67" s="238">
        <v>0</v>
      </c>
      <c r="Q67" s="238">
        <v>0</v>
      </c>
      <c r="R67" s="238">
        <v>0</v>
      </c>
      <c r="S67" s="238">
        <v>0</v>
      </c>
      <c r="T67" s="238">
        <v>0</v>
      </c>
      <c r="U67" s="238">
        <v>0</v>
      </c>
      <c r="V67" s="238">
        <v>0</v>
      </c>
      <c r="W67" s="238">
        <v>0</v>
      </c>
      <c r="X67" s="238"/>
      <c r="AA67" s="39"/>
    </row>
    <row r="68" spans="2:27" ht="25.5" customHeight="1">
      <c r="B68" s="181" t="s">
        <v>98</v>
      </c>
      <c r="C68" s="179" t="s">
        <v>480</v>
      </c>
      <c r="D68" s="179" t="s">
        <v>507</v>
      </c>
      <c r="E68" s="179" t="s">
        <v>482</v>
      </c>
      <c r="F68" s="179" t="s">
        <v>479</v>
      </c>
      <c r="G68" s="179" t="s">
        <v>479</v>
      </c>
      <c r="H68" s="179" t="s">
        <v>508</v>
      </c>
      <c r="I68" s="179" t="s">
        <v>479</v>
      </c>
      <c r="J68" s="179" t="s">
        <v>479</v>
      </c>
      <c r="K68" s="180" t="s">
        <v>479</v>
      </c>
      <c r="M68" s="238">
        <v>0.5</v>
      </c>
      <c r="N68" s="238">
        <v>0.1</v>
      </c>
      <c r="O68" s="238">
        <v>0</v>
      </c>
      <c r="P68" s="238">
        <v>0.5</v>
      </c>
      <c r="Q68" s="238">
        <v>0</v>
      </c>
      <c r="R68" s="238">
        <v>0</v>
      </c>
      <c r="S68" s="238">
        <v>0</v>
      </c>
      <c r="T68" s="238">
        <v>0</v>
      </c>
      <c r="U68" s="238">
        <v>0</v>
      </c>
      <c r="V68" s="238">
        <v>0</v>
      </c>
      <c r="W68" s="238">
        <v>0</v>
      </c>
      <c r="X68" s="238"/>
      <c r="AA68" s="39"/>
    </row>
    <row r="69" spans="2:27" ht="25.5" customHeight="1">
      <c r="B69" s="182" t="s">
        <v>99</v>
      </c>
      <c r="C69" s="183" t="s">
        <v>480</v>
      </c>
      <c r="D69" s="183" t="s">
        <v>509</v>
      </c>
      <c r="E69" s="183" t="s">
        <v>479</v>
      </c>
      <c r="F69" s="183" t="s">
        <v>484</v>
      </c>
      <c r="G69" s="183" t="s">
        <v>482</v>
      </c>
      <c r="H69" s="183" t="s">
        <v>510</v>
      </c>
      <c r="I69" s="183" t="s">
        <v>511</v>
      </c>
      <c r="J69" s="183" t="s">
        <v>512</v>
      </c>
      <c r="K69" s="184" t="s">
        <v>512</v>
      </c>
      <c r="M69" s="238">
        <v>0.25</v>
      </c>
      <c r="N69" s="238">
        <v>0.6</v>
      </c>
      <c r="O69" s="238">
        <v>1</v>
      </c>
      <c r="P69" s="238">
        <v>0</v>
      </c>
      <c r="Q69" s="238">
        <v>0</v>
      </c>
      <c r="R69" s="238">
        <v>0.33333333333333331</v>
      </c>
      <c r="S69" s="238">
        <v>0</v>
      </c>
      <c r="T69" s="238">
        <v>0</v>
      </c>
      <c r="U69" s="238">
        <v>0</v>
      </c>
      <c r="V69" s="238">
        <v>0</v>
      </c>
      <c r="W69" s="238">
        <v>0.5</v>
      </c>
      <c r="X69" s="238"/>
      <c r="AA69" s="39"/>
    </row>
    <row r="70" spans="2:27" ht="15.7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8">
        <v>0.25</v>
      </c>
      <c r="N70" s="38">
        <v>0.25</v>
      </c>
      <c r="O70" s="38">
        <v>0</v>
      </c>
      <c r="P70" s="38">
        <v>0.5</v>
      </c>
      <c r="Q70" s="38">
        <v>1</v>
      </c>
      <c r="R70" s="38">
        <v>0.66666666666666663</v>
      </c>
      <c r="S70" s="38">
        <v>1</v>
      </c>
      <c r="T70" s="38">
        <v>1</v>
      </c>
      <c r="U70" s="38">
        <v>1</v>
      </c>
      <c r="V70" s="38">
        <v>1</v>
      </c>
      <c r="W70" s="38">
        <v>0.5</v>
      </c>
      <c r="AA70" s="39"/>
    </row>
    <row r="71" spans="2:27" ht="25.5" customHeight="1" thickBot="1">
      <c r="B71" s="210" t="s">
        <v>92</v>
      </c>
      <c r="C71" s="211" t="s">
        <v>122</v>
      </c>
      <c r="D71" s="211"/>
      <c r="E71" s="211"/>
      <c r="F71" s="211"/>
      <c r="G71" s="211"/>
      <c r="H71" s="211"/>
      <c r="I71" s="211"/>
      <c r="J71" s="211"/>
      <c r="K71" s="211"/>
      <c r="M71" s="238"/>
      <c r="N71" s="238"/>
      <c r="O71" s="238"/>
      <c r="P71" s="238"/>
      <c r="Q71" s="238"/>
      <c r="R71" s="238"/>
      <c r="S71" s="238"/>
      <c r="T71" s="238"/>
      <c r="U71" s="238"/>
      <c r="AA71" s="39"/>
    </row>
    <row r="72" spans="2:27" ht="25.5" customHeight="1" thickTop="1">
      <c r="B72" s="215" t="s">
        <v>110</v>
      </c>
      <c r="C72" s="216" t="s">
        <v>70</v>
      </c>
      <c r="D72" s="217"/>
      <c r="E72" s="217"/>
      <c r="F72" s="217"/>
      <c r="G72" s="217"/>
      <c r="H72" s="217"/>
      <c r="I72" s="217"/>
      <c r="J72" s="217"/>
      <c r="K72" s="217"/>
      <c r="M72" s="238"/>
      <c r="N72" s="238"/>
      <c r="O72" s="238"/>
      <c r="P72" s="238"/>
      <c r="Q72" s="238"/>
      <c r="R72" s="238"/>
      <c r="S72" s="238"/>
      <c r="T72" s="238"/>
      <c r="U72" s="238"/>
      <c r="AA72" s="39"/>
    </row>
    <row r="73" spans="2:27" ht="25.5" customHeight="1">
      <c r="B73" s="213" t="s">
        <v>95</v>
      </c>
      <c r="C73" s="203" t="s">
        <v>479</v>
      </c>
      <c r="D73" s="203"/>
      <c r="E73" s="203"/>
      <c r="F73" s="203"/>
      <c r="G73" s="203"/>
      <c r="H73" s="203"/>
      <c r="I73" s="203"/>
      <c r="J73" s="203"/>
      <c r="K73" s="214"/>
      <c r="M73" s="238"/>
      <c r="N73" s="238"/>
      <c r="O73" s="238"/>
      <c r="P73" s="238"/>
      <c r="Q73" s="238"/>
      <c r="R73" s="238"/>
      <c r="S73" s="238"/>
      <c r="T73" s="238"/>
      <c r="U73" s="238"/>
      <c r="AA73" s="39"/>
    </row>
    <row r="74" spans="2:27" ht="25.5" customHeight="1">
      <c r="B74" s="177" t="s">
        <v>96</v>
      </c>
      <c r="C74" s="179" t="s">
        <v>479</v>
      </c>
      <c r="D74" s="179"/>
      <c r="E74" s="179"/>
      <c r="F74" s="179"/>
      <c r="G74" s="179"/>
      <c r="H74" s="179"/>
      <c r="I74" s="179"/>
      <c r="J74" s="179"/>
      <c r="K74" s="180"/>
      <c r="M74" s="238"/>
      <c r="N74" s="238"/>
      <c r="O74" s="238"/>
      <c r="P74" s="238"/>
      <c r="Q74" s="238"/>
      <c r="R74" s="238"/>
      <c r="S74" s="238"/>
      <c r="T74" s="238"/>
      <c r="U74" s="238"/>
      <c r="AA74" s="39"/>
    </row>
    <row r="75" spans="2:27" ht="25.5" customHeight="1">
      <c r="B75" s="176" t="s">
        <v>97</v>
      </c>
      <c r="C75" s="179" t="s">
        <v>479</v>
      </c>
      <c r="D75" s="179"/>
      <c r="E75" s="179"/>
      <c r="F75" s="179"/>
      <c r="G75" s="179"/>
      <c r="H75" s="179"/>
      <c r="I75" s="179"/>
      <c r="J75" s="179"/>
      <c r="K75" s="180"/>
      <c r="M75" s="238"/>
      <c r="N75" s="238"/>
      <c r="O75" s="238"/>
      <c r="P75" s="238"/>
      <c r="Q75" s="238"/>
      <c r="R75" s="238"/>
      <c r="S75" s="238"/>
      <c r="T75" s="238"/>
      <c r="U75" s="238"/>
      <c r="AA75" s="39"/>
    </row>
    <row r="76" spans="2:27" ht="25.5" customHeight="1">
      <c r="B76" s="176" t="s">
        <v>100</v>
      </c>
      <c r="C76" s="179" t="s">
        <v>479</v>
      </c>
      <c r="D76" s="179"/>
      <c r="E76" s="179"/>
      <c r="F76" s="179"/>
      <c r="G76" s="179"/>
      <c r="H76" s="179"/>
      <c r="I76" s="179"/>
      <c r="J76" s="179"/>
      <c r="K76" s="180"/>
      <c r="M76" s="238"/>
      <c r="N76" s="238"/>
      <c r="O76" s="238"/>
      <c r="P76" s="238"/>
      <c r="Q76" s="238"/>
      <c r="R76" s="238"/>
      <c r="S76" s="238"/>
      <c r="T76" s="238"/>
      <c r="U76" s="238"/>
      <c r="AA76" s="39"/>
    </row>
    <row r="77" spans="2:27" ht="25.5" customHeight="1">
      <c r="B77" s="181" t="s">
        <v>98</v>
      </c>
      <c r="C77" s="179" t="s">
        <v>479</v>
      </c>
      <c r="D77" s="179"/>
      <c r="E77" s="179"/>
      <c r="F77" s="179"/>
      <c r="G77" s="179"/>
      <c r="H77" s="179"/>
      <c r="I77" s="179"/>
      <c r="J77" s="179"/>
      <c r="K77" s="180"/>
      <c r="M77" s="238"/>
      <c r="N77" s="238"/>
      <c r="O77" s="238"/>
      <c r="P77" s="238"/>
      <c r="Q77" s="238"/>
      <c r="R77" s="238"/>
      <c r="S77" s="238"/>
      <c r="T77" s="238"/>
      <c r="U77" s="238"/>
      <c r="AA77" s="39"/>
    </row>
    <row r="78" spans="2:27" ht="25.5" customHeight="1">
      <c r="B78" s="182" t="s">
        <v>99</v>
      </c>
      <c r="C78" s="183" t="s">
        <v>512</v>
      </c>
      <c r="D78" s="183"/>
      <c r="E78" s="183"/>
      <c r="F78" s="183"/>
      <c r="G78" s="183"/>
      <c r="H78" s="183"/>
      <c r="I78" s="183"/>
      <c r="J78" s="183"/>
      <c r="K78" s="184"/>
      <c r="M78" s="238"/>
      <c r="N78" s="238"/>
      <c r="O78" s="238"/>
      <c r="P78" s="238"/>
      <c r="Q78" s="238"/>
      <c r="R78" s="238"/>
      <c r="S78" s="238"/>
      <c r="T78" s="238"/>
      <c r="U78" s="238"/>
      <c r="AA78" s="39"/>
    </row>
    <row r="79" spans="2:27" ht="15.75" customHeight="1">
      <c r="B79" s="47"/>
      <c r="C79" s="47"/>
      <c r="D79" s="48"/>
      <c r="E79" s="48"/>
      <c r="F79" s="48"/>
      <c r="G79" s="48"/>
      <c r="H79" s="48"/>
      <c r="I79" s="48"/>
      <c r="J79" s="48"/>
      <c r="K79" s="48"/>
      <c r="M79" s="238"/>
      <c r="N79" s="238"/>
      <c r="O79" s="238"/>
      <c r="P79" s="238"/>
      <c r="Q79" s="238"/>
      <c r="R79" s="238"/>
      <c r="S79" s="238"/>
      <c r="T79" s="238"/>
      <c r="U79" s="238"/>
      <c r="AA79" s="39"/>
    </row>
    <row r="80" spans="2:27" ht="17.25" customHeight="1">
      <c r="B80" s="51" t="s">
        <v>138</v>
      </c>
      <c r="C80" s="51"/>
      <c r="D80" s="50"/>
      <c r="E80" s="50"/>
      <c r="F80" s="50"/>
      <c r="G80" s="50"/>
      <c r="H80" s="50"/>
      <c r="I80" s="50"/>
      <c r="J80" s="50"/>
      <c r="K80" s="50"/>
      <c r="M80" s="283"/>
      <c r="N80" s="235"/>
      <c r="P80" s="231"/>
      <c r="AA80" s="39"/>
    </row>
    <row r="81" spans="2:27" ht="30.75" customHeight="1">
      <c r="B81" s="260" t="s">
        <v>75</v>
      </c>
      <c r="C81" s="260" t="s">
        <v>102</v>
      </c>
      <c r="D81" s="260" t="s">
        <v>103</v>
      </c>
      <c r="E81" s="260" t="s">
        <v>104</v>
      </c>
      <c r="F81" s="260" t="s">
        <v>105</v>
      </c>
      <c r="G81" s="260" t="s">
        <v>106</v>
      </c>
      <c r="H81" s="260" t="s">
        <v>6</v>
      </c>
      <c r="I81" s="260" t="s">
        <v>7</v>
      </c>
      <c r="J81" s="260" t="s">
        <v>107</v>
      </c>
      <c r="K81" s="260" t="s">
        <v>109</v>
      </c>
      <c r="M81" s="283"/>
      <c r="N81" s="235"/>
      <c r="P81" s="231"/>
      <c r="AA81" s="39"/>
    </row>
    <row r="82" spans="2:27" ht="27" customHeight="1">
      <c r="B82" s="86" t="s">
        <v>125</v>
      </c>
      <c r="C82" s="65">
        <v>1</v>
      </c>
      <c r="D82" s="87">
        <v>3.8866958264391079E-2</v>
      </c>
      <c r="E82" s="87">
        <v>0.41103800666472962</v>
      </c>
      <c r="F82" s="87">
        <v>0.20156926454850077</v>
      </c>
      <c r="G82" s="88">
        <v>10.17825</v>
      </c>
      <c r="H82" s="89">
        <v>0.21963610548342791</v>
      </c>
      <c r="I82" s="89">
        <v>22.523328365542493</v>
      </c>
      <c r="J82" s="90">
        <v>2.3542019092809654</v>
      </c>
      <c r="K82" s="73"/>
      <c r="M82" s="283"/>
      <c r="N82" s="284"/>
      <c r="P82" s="231"/>
      <c r="AA82" s="39"/>
    </row>
    <row r="83" spans="2:27" ht="20.25" customHeight="1">
      <c r="B83" s="86" t="s">
        <v>125</v>
      </c>
      <c r="C83" s="65">
        <v>2</v>
      </c>
      <c r="D83" s="87">
        <v>1.7984783823997867E-2</v>
      </c>
      <c r="E83" s="87">
        <v>0.33164284020168661</v>
      </c>
      <c r="F83" s="87">
        <v>0.17502650593343211</v>
      </c>
      <c r="G83" s="88">
        <v>6.9470000000000001</v>
      </c>
      <c r="H83" s="89">
        <v>1.6797169475377363E-2</v>
      </c>
      <c r="I83" s="89">
        <v>3.7667652548533734</v>
      </c>
      <c r="J83" s="90">
        <v>2.7145183853099906</v>
      </c>
      <c r="K83" s="73"/>
      <c r="M83" s="283"/>
      <c r="N83" s="284"/>
      <c r="P83" s="231"/>
      <c r="AA83" s="39"/>
    </row>
    <row r="84" spans="2:27" ht="20.25" customHeight="1">
      <c r="B84" s="86" t="s">
        <v>125</v>
      </c>
      <c r="C84" s="65">
        <v>3</v>
      </c>
      <c r="D84" s="87">
        <v>1.2269691830527807E-2</v>
      </c>
      <c r="E84" s="87">
        <v>0.30837844288682853</v>
      </c>
      <c r="F84" s="87">
        <v>0.16619287598811991</v>
      </c>
      <c r="G84" s="88">
        <v>6.54725</v>
      </c>
      <c r="H84" s="89">
        <v>1.9903338441691006E-2</v>
      </c>
      <c r="I84" s="89">
        <v>2.8909599086556188</v>
      </c>
      <c r="J84" s="90">
        <v>2.8010278312782324</v>
      </c>
      <c r="K84" s="73"/>
      <c r="M84" s="283"/>
      <c r="N84" s="235"/>
      <c r="P84" s="231"/>
      <c r="AA84" s="39"/>
    </row>
    <row r="85" spans="2:27" ht="20.25" customHeight="1">
      <c r="B85" s="86" t="s">
        <v>125</v>
      </c>
      <c r="C85" s="65">
        <v>4</v>
      </c>
      <c r="D85" s="87">
        <v>7.8122689285169021E-3</v>
      </c>
      <c r="E85" s="87">
        <v>0.2938607306511879</v>
      </c>
      <c r="F85" s="87">
        <v>0.16699941317839495</v>
      </c>
      <c r="G85" s="88">
        <v>6.2479999999999993</v>
      </c>
      <c r="H85" s="89">
        <v>4.7776165018526509E-2</v>
      </c>
      <c r="I85" s="89">
        <v>1.9067033130121036</v>
      </c>
      <c r="J85" s="90">
        <v>2.8059357692194258</v>
      </c>
      <c r="K85" s="73"/>
      <c r="M85" s="283"/>
      <c r="N85" s="235"/>
      <c r="P85" s="231"/>
      <c r="AA85" s="39"/>
    </row>
    <row r="86" spans="2:27" ht="20.25" customHeight="1">
      <c r="B86" s="86" t="s">
        <v>125</v>
      </c>
      <c r="C86" s="65">
        <v>5</v>
      </c>
      <c r="D86" s="87">
        <v>7.9394831727268699E-3</v>
      </c>
      <c r="E86" s="87">
        <v>0.29147549537583983</v>
      </c>
      <c r="F86" s="87">
        <v>0.16185597954841108</v>
      </c>
      <c r="G86" s="88">
        <v>6.4597499999999997</v>
      </c>
      <c r="H86" s="89">
        <v>2.2343453830537145E-2</v>
      </c>
      <c r="I86" s="89">
        <v>2.2432827645859295</v>
      </c>
      <c r="J86" s="90">
        <v>2.7687556094785868</v>
      </c>
      <c r="K86" s="73"/>
      <c r="M86" s="283"/>
      <c r="N86" s="235"/>
      <c r="P86" s="231"/>
      <c r="AA86" s="39"/>
    </row>
    <row r="87" spans="2:27" ht="20.25" customHeight="1">
      <c r="B87" s="86" t="s">
        <v>125</v>
      </c>
      <c r="C87" s="65">
        <v>6</v>
      </c>
      <c r="D87" s="87">
        <v>7.5832366538419729E-3</v>
      </c>
      <c r="E87" s="87">
        <v>0.28851918377104319</v>
      </c>
      <c r="F87" s="87">
        <v>0.15481163544791418</v>
      </c>
      <c r="G87" s="88">
        <v>7.0492499999999989</v>
      </c>
      <c r="H87" s="89">
        <v>4.158249676280262E-3</v>
      </c>
      <c r="I87" s="89">
        <v>1.9668520968805641</v>
      </c>
      <c r="J87" s="90">
        <v>2.6238420181449666</v>
      </c>
      <c r="K87" s="73"/>
      <c r="M87" s="283"/>
      <c r="N87" s="235"/>
      <c r="P87" s="231"/>
      <c r="AA87" s="39"/>
    </row>
    <row r="88" spans="2:27" ht="20.25" customHeight="1">
      <c r="B88" s="86" t="s">
        <v>125</v>
      </c>
      <c r="C88" s="65">
        <v>7</v>
      </c>
      <c r="D88" s="87">
        <v>7.1532741404993876E-3</v>
      </c>
      <c r="E88" s="87">
        <v>0.29599780495348416</v>
      </c>
      <c r="F88" s="87">
        <v>0.16448163870733354</v>
      </c>
      <c r="G88" s="88">
        <v>7.79725</v>
      </c>
      <c r="H88" s="89">
        <v>4.6280708696492274E-3</v>
      </c>
      <c r="I88" s="89">
        <v>2.6796530335269027</v>
      </c>
      <c r="J88" s="90">
        <v>2.5332114127770144</v>
      </c>
      <c r="K88" s="73"/>
      <c r="M88" s="283"/>
      <c r="N88" s="235"/>
      <c r="P88" s="231"/>
      <c r="AA88" s="39"/>
    </row>
    <row r="89" spans="2:27" ht="20.25" customHeight="1">
      <c r="B89" s="86" t="s">
        <v>125</v>
      </c>
      <c r="C89" s="65">
        <v>8</v>
      </c>
      <c r="D89" s="87">
        <v>8.8250818433263326E-3</v>
      </c>
      <c r="E89" s="87">
        <v>0.30465569903457473</v>
      </c>
      <c r="F89" s="87">
        <v>0.14161634011961963</v>
      </c>
      <c r="G89" s="88">
        <v>8.7904999999999998</v>
      </c>
      <c r="H89" s="89">
        <v>2.9950583035520544E-2</v>
      </c>
      <c r="I89" s="89">
        <v>2.5907254325725271</v>
      </c>
      <c r="J89" s="90">
        <v>2.342373447752196</v>
      </c>
      <c r="K89" s="73" t="s">
        <v>67</v>
      </c>
      <c r="M89" s="283"/>
      <c r="N89" s="235"/>
      <c r="P89" s="231"/>
      <c r="AA89" s="39"/>
    </row>
    <row r="90" spans="2:27" ht="20.25" customHeight="1">
      <c r="B90" s="86" t="s">
        <v>119</v>
      </c>
      <c r="C90" s="65">
        <v>1</v>
      </c>
      <c r="D90" s="87">
        <v>4.0843416960892498E-2</v>
      </c>
      <c r="E90" s="87">
        <v>0.43218678783712827</v>
      </c>
      <c r="F90" s="87">
        <v>0.17991956290150304</v>
      </c>
      <c r="G90" s="88">
        <v>11.812055555555553</v>
      </c>
      <c r="H90" s="89">
        <v>0.87842463116664582</v>
      </c>
      <c r="I90" s="89">
        <v>16.530831654644032</v>
      </c>
      <c r="J90" s="90">
        <v>1.8852869278350517</v>
      </c>
      <c r="K90" s="73"/>
    </row>
    <row r="91" spans="2:27" ht="20.25" customHeight="1">
      <c r="B91" s="86" t="s">
        <v>119</v>
      </c>
      <c r="C91" s="65">
        <v>2</v>
      </c>
      <c r="D91" s="87">
        <v>3.9503201524124905E-2</v>
      </c>
      <c r="E91" s="87">
        <v>0.33389811391380197</v>
      </c>
      <c r="F91" s="87">
        <v>0.1490588664029682</v>
      </c>
      <c r="G91" s="88">
        <v>8.2897222222222204</v>
      </c>
      <c r="H91" s="89">
        <v>1.7411158956868445E-2</v>
      </c>
      <c r="I91" s="89">
        <v>4.8654516418360156</v>
      </c>
      <c r="J91" s="90">
        <v>2.2115650104583131</v>
      </c>
      <c r="K91" s="73"/>
    </row>
    <row r="92" spans="2:27" ht="20.25" customHeight="1">
      <c r="B92" s="86" t="s">
        <v>119</v>
      </c>
      <c r="C92" s="65">
        <v>3</v>
      </c>
      <c r="D92" s="87">
        <v>2.132074708578019E-2</v>
      </c>
      <c r="E92" s="87">
        <v>0.337182987206118</v>
      </c>
      <c r="F92" s="87">
        <v>0.16300060237292391</v>
      </c>
      <c r="G92" s="88">
        <v>8.7570000000000014</v>
      </c>
      <c r="H92" s="89">
        <v>2.7082938917884342E-2</v>
      </c>
      <c r="I92" s="89">
        <v>6.5540712181280103</v>
      </c>
      <c r="J92" s="90">
        <v>2.1997831922641162</v>
      </c>
      <c r="K92" s="73"/>
      <c r="N92" s="285"/>
    </row>
    <row r="93" spans="2:27" ht="20.25" customHeight="1">
      <c r="B93" s="86" t="s">
        <v>119</v>
      </c>
      <c r="C93" s="65">
        <v>4</v>
      </c>
      <c r="D93" s="87">
        <v>1.639375378220995E-2</v>
      </c>
      <c r="E93" s="87">
        <v>0.33993731203965921</v>
      </c>
      <c r="F93" s="87">
        <v>0.17444531816981301</v>
      </c>
      <c r="G93" s="88">
        <v>9.4659499999999994</v>
      </c>
      <c r="H93" s="89">
        <v>3.6280756231989689E-2</v>
      </c>
      <c r="I93" s="89">
        <v>7.5482578478554965</v>
      </c>
      <c r="J93" s="90">
        <v>2.1235756639401253</v>
      </c>
      <c r="K93" s="73"/>
      <c r="N93" s="285"/>
    </row>
    <row r="94" spans="2:27" ht="20.25" customHeight="1">
      <c r="B94" s="86" t="s">
        <v>119</v>
      </c>
      <c r="C94" s="65">
        <v>5</v>
      </c>
      <c r="D94" s="87">
        <v>1.6654091667770321E-2</v>
      </c>
      <c r="E94" s="87">
        <v>0.33470597549096454</v>
      </c>
      <c r="F94" s="87">
        <v>0.16813505018068453</v>
      </c>
      <c r="G94" s="88">
        <v>9.7329499999999989</v>
      </c>
      <c r="H94" s="89">
        <v>3.291970662521794E-2</v>
      </c>
      <c r="I94" s="89">
        <v>7.4210424363705583</v>
      </c>
      <c r="J94" s="90">
        <v>2.1125861492592546</v>
      </c>
      <c r="K94" s="73"/>
      <c r="N94" s="285"/>
    </row>
    <row r="95" spans="2:27" ht="20.25" customHeight="1">
      <c r="B95" s="86" t="s">
        <v>119</v>
      </c>
      <c r="C95" s="65">
        <v>6</v>
      </c>
      <c r="D95" s="87">
        <v>1.9550726119229974E-2</v>
      </c>
      <c r="E95" s="87">
        <v>0.3360025955317274</v>
      </c>
      <c r="F95" s="87">
        <v>0.16580272129750362</v>
      </c>
      <c r="G95" s="88">
        <v>10.718</v>
      </c>
      <c r="H95" s="89">
        <v>4.0767363716625649E-2</v>
      </c>
      <c r="I95" s="89">
        <v>7.9236930569223301</v>
      </c>
      <c r="J95" s="90">
        <v>2.0091487734955025</v>
      </c>
      <c r="K95" s="73"/>
      <c r="N95" s="285"/>
    </row>
    <row r="96" spans="2:27" ht="20.25" customHeight="1">
      <c r="B96" s="86" t="s">
        <v>119</v>
      </c>
      <c r="C96" s="65">
        <v>7</v>
      </c>
      <c r="D96" s="87">
        <v>2.1144778394694932E-2</v>
      </c>
      <c r="E96" s="87">
        <v>0.33941253760001105</v>
      </c>
      <c r="F96" s="87">
        <v>0.15594718344726488</v>
      </c>
      <c r="G96" s="88">
        <v>11.0945</v>
      </c>
      <c r="H96" s="89">
        <v>3.9066470901154102E-2</v>
      </c>
      <c r="I96" s="89">
        <v>7.4966501529267289</v>
      </c>
      <c r="J96" s="90">
        <v>1.9636531788322751</v>
      </c>
      <c r="K96" s="73"/>
      <c r="N96" s="285"/>
    </row>
    <row r="97" spans="2:14" ht="20.25" customHeight="1">
      <c r="B97" s="86" t="s">
        <v>119</v>
      </c>
      <c r="C97" s="65">
        <v>8</v>
      </c>
      <c r="D97" s="87">
        <v>2.9030060714731215E-2</v>
      </c>
      <c r="E97" s="87">
        <v>0.34197953664383468</v>
      </c>
      <c r="F97" s="87">
        <v>0.1469643409713455</v>
      </c>
      <c r="G97" s="88">
        <v>11.826199999999996</v>
      </c>
      <c r="H97" s="89">
        <v>3.8217054233940277E-2</v>
      </c>
      <c r="I97" s="89">
        <v>6.8303100722245667</v>
      </c>
      <c r="J97" s="90">
        <v>1.905551008346245</v>
      </c>
      <c r="K97" s="73" t="s">
        <v>67</v>
      </c>
      <c r="N97" s="285"/>
    </row>
    <row r="98" spans="2:14" ht="20.25" customHeight="1">
      <c r="B98" s="86" t="s">
        <v>126</v>
      </c>
      <c r="C98" s="65">
        <v>1</v>
      </c>
      <c r="D98" s="87">
        <v>2.9174302087371321E-2</v>
      </c>
      <c r="E98" s="87">
        <v>0.48597566458485003</v>
      </c>
      <c r="F98" s="87">
        <v>0.26840649130775901</v>
      </c>
      <c r="G98" s="88">
        <v>10.912000000000001</v>
      </c>
      <c r="H98" s="89">
        <v>0.57911344278409538</v>
      </c>
      <c r="I98" s="89">
        <v>20.948799321581191</v>
      </c>
      <c r="J98" s="90">
        <v>2.3070762907055031</v>
      </c>
      <c r="K98" s="73"/>
    </row>
    <row r="99" spans="2:14" ht="20.25" customHeight="1">
      <c r="B99" s="86" t="s">
        <v>126</v>
      </c>
      <c r="C99" s="65">
        <v>2</v>
      </c>
      <c r="D99" s="87">
        <v>4.5219983529265956E-2</v>
      </c>
      <c r="E99" s="87">
        <v>0.37619052186527674</v>
      </c>
      <c r="F99" s="87">
        <v>0.21027315611963329</v>
      </c>
      <c r="G99" s="88">
        <v>6.4669999999999996</v>
      </c>
      <c r="H99" s="89">
        <v>2.8224584714044737E-2</v>
      </c>
      <c r="I99" s="89">
        <v>2.2297421924095344</v>
      </c>
      <c r="J99" s="90">
        <v>2.7903960413194762</v>
      </c>
      <c r="K99" s="73"/>
    </row>
    <row r="100" spans="2:14" ht="20.25" customHeight="1">
      <c r="B100" s="86" t="s">
        <v>126</v>
      </c>
      <c r="C100" s="65">
        <v>3</v>
      </c>
      <c r="D100" s="87">
        <v>2.3261440196968311E-2</v>
      </c>
      <c r="E100" s="87">
        <v>0.33769819824842717</v>
      </c>
      <c r="F100" s="87">
        <v>0.21959405219889941</v>
      </c>
      <c r="G100" s="88">
        <v>6.1820000000000004</v>
      </c>
      <c r="H100" s="89">
        <v>2.6537045582948567E-2</v>
      </c>
      <c r="I100" s="89">
        <v>1.8973987591808226</v>
      </c>
      <c r="J100" s="90">
        <v>2.8732856475138031</v>
      </c>
      <c r="K100" s="73"/>
    </row>
    <row r="101" spans="2:14" ht="20.25" customHeight="1">
      <c r="B101" s="86" t="s">
        <v>126</v>
      </c>
      <c r="C101" s="65">
        <v>4</v>
      </c>
      <c r="D101" s="87">
        <v>1.8027413703672498E-2</v>
      </c>
      <c r="E101" s="87">
        <v>0.3331628147753935</v>
      </c>
      <c r="F101" s="87">
        <v>0.24773048333142433</v>
      </c>
      <c r="G101" s="88">
        <v>6.4210000000000003</v>
      </c>
      <c r="H101" s="89">
        <v>2.9369351906511479E-2</v>
      </c>
      <c r="I101" s="89">
        <v>1.9677465777362693</v>
      </c>
      <c r="J101" s="90">
        <v>2.8671707013722783</v>
      </c>
      <c r="K101" s="73"/>
    </row>
    <row r="102" spans="2:14" ht="20.25" customHeight="1">
      <c r="B102" s="86" t="s">
        <v>126</v>
      </c>
      <c r="C102" s="65">
        <v>5</v>
      </c>
      <c r="D102" s="87">
        <v>1.8461118707938869E-2</v>
      </c>
      <c r="E102" s="87">
        <v>0.30986060878655947</v>
      </c>
      <c r="F102" s="87">
        <v>0.2433205614136553</v>
      </c>
      <c r="G102" s="88">
        <v>6.0979999999999999</v>
      </c>
      <c r="H102" s="89">
        <v>2.7540527607657645E-2</v>
      </c>
      <c r="I102" s="89">
        <v>2.1894719448087829</v>
      </c>
      <c r="J102" s="90">
        <v>2.8542789865339966</v>
      </c>
      <c r="K102" s="73"/>
    </row>
    <row r="103" spans="2:14" ht="20.25" customHeight="1">
      <c r="B103" s="86" t="s">
        <v>126</v>
      </c>
      <c r="C103" s="65">
        <v>6</v>
      </c>
      <c r="D103" s="87">
        <v>2.3152422808286409E-2</v>
      </c>
      <c r="E103" s="87">
        <v>0.29911238226977965</v>
      </c>
      <c r="F103" s="87">
        <v>0.22807191158666615</v>
      </c>
      <c r="G103" s="88">
        <v>7.1769999999999996</v>
      </c>
      <c r="H103" s="89">
        <v>0</v>
      </c>
      <c r="I103" s="89">
        <v>2.3019874784391976</v>
      </c>
      <c r="J103" s="90">
        <v>2.6484919212492866</v>
      </c>
      <c r="K103" s="73"/>
    </row>
    <row r="104" spans="2:14" ht="20.25" customHeight="1">
      <c r="B104" s="86" t="s">
        <v>126</v>
      </c>
      <c r="C104" s="65">
        <v>7</v>
      </c>
      <c r="D104" s="87">
        <v>2.8152757612015859E-2</v>
      </c>
      <c r="E104" s="87">
        <v>0.30682248559274916</v>
      </c>
      <c r="F104" s="87">
        <v>0.214993227917299</v>
      </c>
      <c r="G104" s="88">
        <v>7.8310000000000004</v>
      </c>
      <c r="H104" s="89">
        <v>1.3598559640562871E-2</v>
      </c>
      <c r="I104" s="89">
        <v>2.2165652214117482</v>
      </c>
      <c r="J104" s="90">
        <v>2.534153271453162</v>
      </c>
      <c r="K104" s="73"/>
    </row>
    <row r="105" spans="2:14" ht="20.25" customHeight="1">
      <c r="B105" s="86" t="s">
        <v>126</v>
      </c>
      <c r="C105" s="65">
        <v>8</v>
      </c>
      <c r="D105" s="87">
        <v>2.452249774758436E-2</v>
      </c>
      <c r="E105" s="87">
        <v>0.36597968575668743</v>
      </c>
      <c r="F105" s="87">
        <v>0.20241992103799478</v>
      </c>
      <c r="G105" s="88">
        <v>9.6359999999999992</v>
      </c>
      <c r="H105" s="89">
        <v>0</v>
      </c>
      <c r="I105" s="89">
        <v>3.8997046464700307</v>
      </c>
      <c r="J105" s="90">
        <v>2.2929028435714085</v>
      </c>
      <c r="K105" s="73" t="s">
        <v>67</v>
      </c>
    </row>
    <row r="106" spans="2:14" ht="20.25" customHeight="1">
      <c r="B106" s="86" t="s">
        <v>123</v>
      </c>
      <c r="C106" s="65">
        <v>1</v>
      </c>
      <c r="D106" s="87">
        <v>3.0672054149782457E-3</v>
      </c>
      <c r="E106" s="87">
        <v>0.4960760758038128</v>
      </c>
      <c r="F106" s="87">
        <v>0.44274915188555075</v>
      </c>
      <c r="G106" s="88">
        <v>8.5685000000000002</v>
      </c>
      <c r="H106" s="89">
        <v>1.0040747504963894</v>
      </c>
      <c r="I106" s="89">
        <v>9.3713643379663019</v>
      </c>
      <c r="J106" s="90">
        <v>3.7336865928163032</v>
      </c>
      <c r="K106" s="73"/>
    </row>
    <row r="107" spans="2:14" ht="20.25" customHeight="1">
      <c r="B107" s="86" t="s">
        <v>123</v>
      </c>
      <c r="C107" s="65">
        <v>2</v>
      </c>
      <c r="D107" s="87">
        <v>3.5951939659878175E-2</v>
      </c>
      <c r="E107" s="87">
        <v>0.45889010883580977</v>
      </c>
      <c r="F107" s="87">
        <v>0.44685851336751481</v>
      </c>
      <c r="G107" s="88">
        <v>4.59</v>
      </c>
      <c r="H107" s="89">
        <v>8.1679023712905668E-2</v>
      </c>
      <c r="I107" s="89">
        <v>1.0024243819311149</v>
      </c>
      <c r="J107" s="90">
        <v>4.8149800730719567</v>
      </c>
      <c r="K107" s="73"/>
    </row>
    <row r="108" spans="2:14" ht="20.25" customHeight="1">
      <c r="B108" s="86" t="s">
        <v>123</v>
      </c>
      <c r="C108" s="65">
        <v>3</v>
      </c>
      <c r="D108" s="87">
        <v>8.9244441266384977E-2</v>
      </c>
      <c r="E108" s="87">
        <v>0.41328215412702185</v>
      </c>
      <c r="F108" s="87">
        <v>0.4705244568518866</v>
      </c>
      <c r="G108" s="88">
        <v>5.056</v>
      </c>
      <c r="H108" s="89">
        <v>9.2148507669094992E-2</v>
      </c>
      <c r="I108" s="89">
        <v>0.89313168971584378</v>
      </c>
      <c r="J108" s="90">
        <v>4.8767768530761453</v>
      </c>
      <c r="K108" s="73"/>
    </row>
    <row r="109" spans="2:14" ht="20.25" customHeight="1">
      <c r="B109" s="86" t="s">
        <v>123</v>
      </c>
      <c r="C109" s="65">
        <v>4</v>
      </c>
      <c r="D109" s="87">
        <v>0.10776106811005401</v>
      </c>
      <c r="E109" s="87">
        <v>0.39783178301419814</v>
      </c>
      <c r="F109" s="87">
        <v>0.47566712459930893</v>
      </c>
      <c r="G109" s="88">
        <v>5.6094999999999997</v>
      </c>
      <c r="H109" s="89">
        <v>9.1586528454269178E-2</v>
      </c>
      <c r="I109" s="89">
        <v>1.0241039090795554</v>
      </c>
      <c r="J109" s="90">
        <v>4.691143443023142</v>
      </c>
      <c r="K109" s="73"/>
    </row>
    <row r="110" spans="2:14" ht="20.25" customHeight="1">
      <c r="B110" s="86" t="s">
        <v>123</v>
      </c>
      <c r="C110" s="65">
        <v>5</v>
      </c>
      <c r="D110" s="87">
        <v>0.11435842312371217</v>
      </c>
      <c r="E110" s="87">
        <v>0.39924941464674285</v>
      </c>
      <c r="F110" s="87">
        <v>0.44769071612491601</v>
      </c>
      <c r="G110" s="88">
        <v>6.9365000000000006</v>
      </c>
      <c r="H110" s="89">
        <v>0.15219401693278592</v>
      </c>
      <c r="I110" s="89">
        <v>1.0493376956944713</v>
      </c>
      <c r="J110" s="90">
        <v>4.347297613525722</v>
      </c>
      <c r="K110" s="73"/>
    </row>
    <row r="111" spans="2:14" ht="20.25" customHeight="1">
      <c r="B111" s="86" t="s">
        <v>123</v>
      </c>
      <c r="C111" s="65">
        <v>6</v>
      </c>
      <c r="D111" s="87">
        <v>0.13390418016731093</v>
      </c>
      <c r="E111" s="87">
        <v>0.38112577735173175</v>
      </c>
      <c r="F111" s="87">
        <v>0.40815074594753503</v>
      </c>
      <c r="G111" s="88">
        <v>8.4439999999999991</v>
      </c>
      <c r="H111" s="89">
        <v>0.22967277408556155</v>
      </c>
      <c r="I111" s="89">
        <v>1.629935816091082</v>
      </c>
      <c r="J111" s="90">
        <v>3.9217068615452919</v>
      </c>
      <c r="K111" s="73"/>
    </row>
    <row r="112" spans="2:14" ht="20.25" customHeight="1">
      <c r="B112" s="86" t="s">
        <v>123</v>
      </c>
      <c r="C112" s="65">
        <v>7</v>
      </c>
      <c r="D112" s="87">
        <v>0.13959285049300832</v>
      </c>
      <c r="E112" s="87">
        <v>0.37016353171205785</v>
      </c>
      <c r="F112" s="87">
        <v>0.39738726194309409</v>
      </c>
      <c r="G112" s="88">
        <v>9.3090000000000011</v>
      </c>
      <c r="H112" s="89">
        <v>0.1401100967626599</v>
      </c>
      <c r="I112" s="89">
        <v>1.4186147297219314</v>
      </c>
      <c r="J112" s="90">
        <v>3.7686652968738761</v>
      </c>
      <c r="K112" s="73"/>
    </row>
    <row r="113" spans="2:14" ht="20.25" customHeight="1">
      <c r="B113" s="86" t="s">
        <v>123</v>
      </c>
      <c r="C113" s="65">
        <v>8</v>
      </c>
      <c r="D113" s="87">
        <v>0.1308540434086865</v>
      </c>
      <c r="E113" s="87">
        <v>0.38349270199748758</v>
      </c>
      <c r="F113" s="87">
        <v>0.36542883605928062</v>
      </c>
      <c r="G113" s="88">
        <v>10.052</v>
      </c>
      <c r="H113" s="89">
        <v>0.29925928339704511</v>
      </c>
      <c r="I113" s="89">
        <v>1.8869960369758121</v>
      </c>
      <c r="J113" s="90">
        <v>3.5890413084124972</v>
      </c>
      <c r="K113" s="73" t="s">
        <v>67</v>
      </c>
    </row>
    <row r="114" spans="2:14" ht="20.25" customHeight="1">
      <c r="B114" s="86" t="s">
        <v>120</v>
      </c>
      <c r="C114" s="65">
        <v>1</v>
      </c>
      <c r="D114" s="87">
        <v>3.4165406253505635E-3</v>
      </c>
      <c r="E114" s="87">
        <v>0.49279550333650485</v>
      </c>
      <c r="F114" s="87">
        <v>0.46334201979707923</v>
      </c>
      <c r="G114" s="88">
        <v>6.4459999999999997</v>
      </c>
      <c r="H114" s="89">
        <v>0.24462156324690518</v>
      </c>
      <c r="I114" s="89">
        <v>5.4680114137543505</v>
      </c>
      <c r="J114" s="90">
        <v>3.6755230981925733</v>
      </c>
      <c r="K114" s="73"/>
    </row>
    <row r="115" spans="2:14" ht="20.25" customHeight="1">
      <c r="B115" s="86" t="s">
        <v>120</v>
      </c>
      <c r="C115" s="65">
        <v>2</v>
      </c>
      <c r="D115" s="87">
        <v>2.2607353808805512E-2</v>
      </c>
      <c r="E115" s="87">
        <v>0.42030648052312924</v>
      </c>
      <c r="F115" s="87">
        <v>0.46081383279797161</v>
      </c>
      <c r="G115" s="88">
        <v>3.7829999999999999</v>
      </c>
      <c r="H115" s="89">
        <v>5.8447125015144076E-2</v>
      </c>
      <c r="I115" s="89">
        <v>1.3025359289089251</v>
      </c>
      <c r="J115" s="90">
        <v>4.4283633120591421</v>
      </c>
      <c r="K115" s="73"/>
      <c r="N115" s="286"/>
    </row>
    <row r="116" spans="2:14" ht="20.25" customHeight="1">
      <c r="B116" s="86" t="s">
        <v>120</v>
      </c>
      <c r="C116" s="65">
        <v>3</v>
      </c>
      <c r="D116" s="87">
        <v>9.1194642596003295E-2</v>
      </c>
      <c r="E116" s="87">
        <v>0.3414740628310054</v>
      </c>
      <c r="F116" s="87">
        <v>0.44911139595321764</v>
      </c>
      <c r="G116" s="88">
        <v>4.0315000000000003</v>
      </c>
      <c r="H116" s="89">
        <v>3.9437249381209835E-2</v>
      </c>
      <c r="I116" s="89">
        <v>0.87550693626285836</v>
      </c>
      <c r="J116" s="90">
        <v>4.6462117875044804</v>
      </c>
      <c r="K116" s="73"/>
      <c r="N116" s="286"/>
    </row>
    <row r="117" spans="2:14" ht="20.25" customHeight="1">
      <c r="B117" s="86" t="s">
        <v>120</v>
      </c>
      <c r="C117" s="65">
        <v>4</v>
      </c>
      <c r="D117" s="87">
        <v>0.11456044002917973</v>
      </c>
      <c r="E117" s="87">
        <v>0.31951395356611501</v>
      </c>
      <c r="F117" s="87">
        <v>0.47320261278308112</v>
      </c>
      <c r="G117" s="88">
        <v>4.5984999999999996</v>
      </c>
      <c r="H117" s="89">
        <v>5.2326127473248926E-2</v>
      </c>
      <c r="I117" s="89">
        <v>0.91570723078185623</v>
      </c>
      <c r="J117" s="90">
        <v>4.6149546213752437</v>
      </c>
      <c r="K117" s="73"/>
      <c r="N117" s="286"/>
    </row>
    <row r="118" spans="2:14" ht="20.25" customHeight="1">
      <c r="B118" s="86" t="s">
        <v>120</v>
      </c>
      <c r="C118" s="65">
        <v>5</v>
      </c>
      <c r="D118" s="87">
        <v>0.10469313650608322</v>
      </c>
      <c r="E118" s="87">
        <v>0.33408309168229749</v>
      </c>
      <c r="F118" s="87">
        <v>0.46472693684332061</v>
      </c>
      <c r="G118" s="88">
        <v>5.3654999999999999</v>
      </c>
      <c r="H118" s="89">
        <v>3.608128391640688E-2</v>
      </c>
      <c r="I118" s="89">
        <v>0.63142246853712047</v>
      </c>
      <c r="J118" s="90">
        <v>4.373201925204822</v>
      </c>
      <c r="K118" s="73"/>
      <c r="N118" s="286"/>
    </row>
    <row r="119" spans="2:14" ht="20.25" customHeight="1">
      <c r="B119" s="86" t="s">
        <v>120</v>
      </c>
      <c r="C119" s="65">
        <v>6</v>
      </c>
      <c r="D119" s="87">
        <v>5.6645290880212217E-2</v>
      </c>
      <c r="E119" s="87">
        <v>0.42442175665898113</v>
      </c>
      <c r="F119" s="87">
        <v>0.3974834170614433</v>
      </c>
      <c r="G119" s="88">
        <v>6.9485000000000001</v>
      </c>
      <c r="H119" s="89">
        <v>0.13257733318705633</v>
      </c>
      <c r="I119" s="89">
        <v>1.7815079147010697</v>
      </c>
      <c r="J119" s="90">
        <v>3.6494510292973876</v>
      </c>
      <c r="K119" s="73"/>
      <c r="N119" s="286"/>
    </row>
    <row r="120" spans="2:14" ht="20.25" customHeight="1">
      <c r="B120" s="86" t="s">
        <v>120</v>
      </c>
      <c r="C120" s="65">
        <v>7</v>
      </c>
      <c r="D120" s="87">
        <v>0.10934311179510764</v>
      </c>
      <c r="E120" s="87">
        <v>0.35943616869889683</v>
      </c>
      <c r="F120" s="87">
        <v>0.36673883540872765</v>
      </c>
      <c r="G120" s="88">
        <v>7.0034999999999998</v>
      </c>
      <c r="H120" s="89">
        <v>8.5920851716218882E-2</v>
      </c>
      <c r="I120" s="89">
        <v>1.2172120659797676</v>
      </c>
      <c r="J120" s="90">
        <v>3.7794634516486241</v>
      </c>
      <c r="K120" s="73"/>
      <c r="N120" s="286"/>
    </row>
    <row r="121" spans="2:14" ht="20.25" customHeight="1">
      <c r="B121" s="86" t="s">
        <v>120</v>
      </c>
      <c r="C121" s="65">
        <v>8</v>
      </c>
      <c r="D121" s="87">
        <v>0.13140062737517796</v>
      </c>
      <c r="E121" s="87">
        <v>0.37209814097853294</v>
      </c>
      <c r="F121" s="87">
        <v>0.35025329753938111</v>
      </c>
      <c r="G121" s="88">
        <v>8.3970000000000002</v>
      </c>
      <c r="H121" s="89">
        <v>9.9390833580982149E-2</v>
      </c>
      <c r="I121" s="89">
        <v>2.027573005052036</v>
      </c>
      <c r="J121" s="90">
        <v>3.4785866164191752</v>
      </c>
      <c r="K121" s="73" t="s">
        <v>70</v>
      </c>
      <c r="N121" s="286"/>
    </row>
    <row r="122" spans="2:14" ht="20.25" customHeight="1">
      <c r="B122" s="86" t="s">
        <v>128</v>
      </c>
      <c r="C122" s="65">
        <v>1</v>
      </c>
      <c r="D122" s="87">
        <v>3.9112213118838335E-2</v>
      </c>
      <c r="E122" s="87">
        <v>0.44766005905216333</v>
      </c>
      <c r="F122" s="87">
        <v>0.27506542989282201</v>
      </c>
      <c r="G122" s="88">
        <v>10.846499999999999</v>
      </c>
      <c r="H122" s="89">
        <v>0.6913673282763928</v>
      </c>
      <c r="I122" s="89">
        <v>16.950845387919415</v>
      </c>
      <c r="J122" s="90">
        <v>2.3222623956723916</v>
      </c>
      <c r="K122" s="73"/>
    </row>
    <row r="123" spans="2:14" ht="20.25" customHeight="1">
      <c r="B123" s="86" t="s">
        <v>128</v>
      </c>
      <c r="C123" s="65">
        <v>2</v>
      </c>
      <c r="D123" s="87">
        <v>5.7325440189276912E-2</v>
      </c>
      <c r="E123" s="87">
        <v>0.34957175072546265</v>
      </c>
      <c r="F123" s="87">
        <v>0.23736659986468758</v>
      </c>
      <c r="G123" s="88">
        <v>7.9134999999999991</v>
      </c>
      <c r="H123" s="89">
        <v>7.079230535779529E-3</v>
      </c>
      <c r="I123" s="89">
        <v>3.6458037259264571</v>
      </c>
      <c r="J123" s="90">
        <v>2.6936489297354527</v>
      </c>
      <c r="K123" s="73"/>
    </row>
    <row r="124" spans="2:14" ht="20.25" customHeight="1">
      <c r="B124" s="86" t="s">
        <v>128</v>
      </c>
      <c r="C124" s="65">
        <v>3</v>
      </c>
      <c r="D124" s="87">
        <v>2.3621136994307401E-2</v>
      </c>
      <c r="E124" s="87">
        <v>0.34258148040055703</v>
      </c>
      <c r="F124" s="87">
        <v>0.26140922053072446</v>
      </c>
      <c r="G124" s="88">
        <v>7.4870000000000001</v>
      </c>
      <c r="H124" s="89">
        <v>0</v>
      </c>
      <c r="I124" s="89">
        <v>2.8255014593949936</v>
      </c>
      <c r="J124" s="90">
        <v>2.7213849758098263</v>
      </c>
      <c r="K124" s="73"/>
    </row>
    <row r="125" spans="2:14" ht="20.25" customHeight="1">
      <c r="B125" s="86" t="s">
        <v>128</v>
      </c>
      <c r="C125" s="65">
        <v>4</v>
      </c>
      <c r="D125" s="87">
        <v>1.9984354438364299E-2</v>
      </c>
      <c r="E125" s="87">
        <v>0.33834143241719922</v>
      </c>
      <c r="F125" s="87">
        <v>0.26554390359888891</v>
      </c>
      <c r="G125" s="88">
        <v>7.7345000000000006</v>
      </c>
      <c r="H125" s="89">
        <v>0</v>
      </c>
      <c r="I125" s="89">
        <v>2.6678305988798612</v>
      </c>
      <c r="J125" s="90">
        <v>2.6658383577253084</v>
      </c>
      <c r="K125" s="73"/>
    </row>
    <row r="126" spans="2:14" ht="20.25" customHeight="1">
      <c r="B126" s="86" t="s">
        <v>128</v>
      </c>
      <c r="C126" s="65">
        <v>5</v>
      </c>
      <c r="D126" s="87">
        <v>1.4386332611450912E-2</v>
      </c>
      <c r="E126" s="87">
        <v>0.33581466116802466</v>
      </c>
      <c r="F126" s="87">
        <v>0.25090698906899944</v>
      </c>
      <c r="G126" s="88">
        <v>7.1514999999999995</v>
      </c>
      <c r="H126" s="89">
        <v>0</v>
      </c>
      <c r="I126" s="89">
        <v>2.608626154559663</v>
      </c>
      <c r="J126" s="90">
        <v>2.6086248472014457</v>
      </c>
      <c r="K126" s="73"/>
    </row>
    <row r="127" spans="2:14" ht="20.25" customHeight="1">
      <c r="B127" s="86" t="s">
        <v>128</v>
      </c>
      <c r="C127" s="65">
        <v>6</v>
      </c>
      <c r="D127" s="87">
        <v>1.6508339969339789E-2</v>
      </c>
      <c r="E127" s="87">
        <v>0.34485538931844256</v>
      </c>
      <c r="F127" s="87">
        <v>0.23227784048396286</v>
      </c>
      <c r="G127" s="88">
        <v>8.687166666666668</v>
      </c>
      <c r="H127" s="89">
        <v>0</v>
      </c>
      <c r="I127" s="89">
        <v>3.5017119719450571</v>
      </c>
      <c r="J127" s="90">
        <v>2.3617173953963593</v>
      </c>
      <c r="K127" s="73"/>
    </row>
    <row r="128" spans="2:14" ht="20.25" customHeight="1">
      <c r="B128" s="86" t="s">
        <v>128</v>
      </c>
      <c r="C128" s="65">
        <v>7</v>
      </c>
      <c r="D128" s="87">
        <v>1.8230659912183107E-2</v>
      </c>
      <c r="E128" s="87">
        <v>0.35139149120749602</v>
      </c>
      <c r="F128" s="87">
        <v>0.22217790429956408</v>
      </c>
      <c r="G128" s="88">
        <v>9.1974999999999998</v>
      </c>
      <c r="H128" s="89">
        <v>0</v>
      </c>
      <c r="I128" s="89">
        <v>3.986371930630181</v>
      </c>
      <c r="J128" s="90">
        <v>2.2800928909678948</v>
      </c>
      <c r="K128" s="73"/>
    </row>
    <row r="129" spans="2:11" ht="20.25" customHeight="1">
      <c r="B129" s="86" t="s">
        <v>128</v>
      </c>
      <c r="C129" s="65">
        <v>8</v>
      </c>
      <c r="D129" s="87">
        <v>1.6117170730191494E-2</v>
      </c>
      <c r="E129" s="87">
        <v>0.37310610633847258</v>
      </c>
      <c r="F129" s="87">
        <v>0.2091720852950022</v>
      </c>
      <c r="G129" s="88">
        <v>10.211333333333332</v>
      </c>
      <c r="H129" s="89">
        <v>0</v>
      </c>
      <c r="I129" s="89">
        <v>4.8499472169785776</v>
      </c>
      <c r="J129" s="90">
        <v>2.1807366683778966</v>
      </c>
      <c r="K129" s="73" t="s">
        <v>70</v>
      </c>
    </row>
    <row r="130" spans="2:11" ht="20.25" customHeight="1">
      <c r="B130" s="86" t="s">
        <v>124</v>
      </c>
      <c r="C130" s="65">
        <v>1</v>
      </c>
      <c r="D130" s="87">
        <v>1.767668324983529E-2</v>
      </c>
      <c r="E130" s="87">
        <v>0.53867420766205876</v>
      </c>
      <c r="F130" s="87">
        <v>0.48995583794643288</v>
      </c>
      <c r="G130" s="88">
        <v>9.4116666666666671</v>
      </c>
      <c r="H130" s="89">
        <v>1.3340381726264261</v>
      </c>
      <c r="I130" s="89">
        <v>9.2978418092144857</v>
      </c>
      <c r="J130" s="90">
        <v>3.6423375505350073</v>
      </c>
      <c r="K130" s="73"/>
    </row>
    <row r="131" spans="2:11" ht="20.25" customHeight="1">
      <c r="B131" s="86" t="s">
        <v>124</v>
      </c>
      <c r="C131" s="65">
        <v>2</v>
      </c>
      <c r="D131" s="87">
        <v>4.3912485443472815E-2</v>
      </c>
      <c r="E131" s="87">
        <v>0.47477205960813657</v>
      </c>
      <c r="F131" s="87">
        <v>0.50044483438953835</v>
      </c>
      <c r="G131" s="88">
        <v>6.5314999999999994</v>
      </c>
      <c r="H131" s="89">
        <v>0.13275703014853149</v>
      </c>
      <c r="I131" s="89">
        <v>1.9667708170152816</v>
      </c>
      <c r="J131" s="90">
        <v>4.3374883527299879</v>
      </c>
      <c r="K131" s="73"/>
    </row>
    <row r="132" spans="2:11" ht="20.25" customHeight="1">
      <c r="B132" s="86" t="s">
        <v>124</v>
      </c>
      <c r="C132" s="65">
        <v>3</v>
      </c>
      <c r="D132" s="87">
        <v>5.3180605779590016E-2</v>
      </c>
      <c r="E132" s="87">
        <v>0.44952009050242847</v>
      </c>
      <c r="F132" s="87">
        <v>0.47202863097060055</v>
      </c>
      <c r="G132" s="88">
        <v>6.7190000000000003</v>
      </c>
      <c r="H132" s="89">
        <v>0.20909946169756272</v>
      </c>
      <c r="I132" s="89">
        <v>2.4555782937816342</v>
      </c>
      <c r="J132" s="90">
        <v>4.6202459964819429</v>
      </c>
      <c r="K132" s="73"/>
    </row>
    <row r="133" spans="2:11" ht="20.25" customHeight="1">
      <c r="B133" s="86" t="s">
        <v>124</v>
      </c>
      <c r="C133" s="65">
        <v>4</v>
      </c>
      <c r="D133" s="87">
        <v>6.1258245958225474E-2</v>
      </c>
      <c r="E133" s="87">
        <v>0.43108486642965871</v>
      </c>
      <c r="F133" s="87">
        <v>0.46920765027692135</v>
      </c>
      <c r="G133" s="88">
        <v>6.7392500000000002</v>
      </c>
      <c r="H133" s="89">
        <v>0.14434382627246187</v>
      </c>
      <c r="I133" s="89">
        <v>2.5169954706260538</v>
      </c>
      <c r="J133" s="90">
        <v>4.5829020230119921</v>
      </c>
      <c r="K133" s="73"/>
    </row>
    <row r="134" spans="2:11" ht="20.25" customHeight="1">
      <c r="B134" s="86" t="s">
        <v>124</v>
      </c>
      <c r="C134" s="65">
        <v>5</v>
      </c>
      <c r="D134" s="87">
        <v>5.1061875412128394E-2</v>
      </c>
      <c r="E134" s="87">
        <v>0.44536092409463973</v>
      </c>
      <c r="F134" s="87">
        <v>0.44980993547436821</v>
      </c>
      <c r="G134" s="88">
        <v>7.6564999999999994</v>
      </c>
      <c r="H134" s="89">
        <v>0.29911794197791741</v>
      </c>
      <c r="I134" s="89">
        <v>3.1316742107081956</v>
      </c>
      <c r="J134" s="90">
        <v>4.2780695007494662</v>
      </c>
      <c r="K134" s="73"/>
    </row>
    <row r="135" spans="2:11" ht="20.25" customHeight="1">
      <c r="B135" s="86" t="s">
        <v>124</v>
      </c>
      <c r="C135" s="65">
        <v>6</v>
      </c>
      <c r="D135" s="87">
        <v>7.5104878160253241E-2</v>
      </c>
      <c r="E135" s="87">
        <v>0.42599041263660986</v>
      </c>
      <c r="F135" s="87">
        <v>0.360098414688585</v>
      </c>
      <c r="G135" s="88">
        <v>9.3015000000000008</v>
      </c>
      <c r="H135" s="89">
        <v>4.995584943656671E-2</v>
      </c>
      <c r="I135" s="89">
        <v>2.1730794504906519</v>
      </c>
      <c r="J135" s="90">
        <v>3.8962714626777259</v>
      </c>
      <c r="K135" s="73"/>
    </row>
    <row r="136" spans="2:11" ht="20.25" customHeight="1">
      <c r="B136" s="86" t="s">
        <v>124</v>
      </c>
      <c r="C136" s="65">
        <v>7</v>
      </c>
      <c r="D136" s="87">
        <v>8.8826925803579856E-2</v>
      </c>
      <c r="E136" s="87">
        <v>0.41158157338732121</v>
      </c>
      <c r="F136" s="87">
        <v>0.30550043837087232</v>
      </c>
      <c r="G136" s="88">
        <v>10.458</v>
      </c>
      <c r="H136" s="89">
        <v>0.21176292941254413</v>
      </c>
      <c r="I136" s="89">
        <v>2.6059805395053899</v>
      </c>
      <c r="J136" s="90">
        <v>3.647092321589199</v>
      </c>
      <c r="K136" s="73"/>
    </row>
    <row r="137" spans="2:11" ht="20.25" customHeight="1">
      <c r="B137" s="86" t="s">
        <v>124</v>
      </c>
      <c r="C137" s="65">
        <v>8</v>
      </c>
      <c r="D137" s="87">
        <v>8.6507997738642747E-2</v>
      </c>
      <c r="E137" s="87">
        <v>0.4211772289551387</v>
      </c>
      <c r="F137" s="87">
        <v>0.24432753882745936</v>
      </c>
      <c r="G137" s="88">
        <v>11.600249999999999</v>
      </c>
      <c r="H137" s="89">
        <v>0.15766245699694897</v>
      </c>
      <c r="I137" s="89">
        <v>2.7196773831973697</v>
      </c>
      <c r="J137" s="90">
        <v>3.4720886940384812</v>
      </c>
      <c r="K137" s="73" t="s">
        <v>70</v>
      </c>
    </row>
    <row r="138" spans="2:11" ht="20.25" customHeight="1">
      <c r="B138" s="86" t="s">
        <v>127</v>
      </c>
      <c r="C138" s="65">
        <v>1</v>
      </c>
      <c r="D138" s="87">
        <v>3.9037833394534482E-2</v>
      </c>
      <c r="E138" s="87">
        <v>0.39893583163741075</v>
      </c>
      <c r="F138" s="87">
        <v>0.17872837453979687</v>
      </c>
      <c r="G138" s="88">
        <v>6.8469999999999995</v>
      </c>
      <c r="H138" s="89">
        <v>0.16667638945605159</v>
      </c>
      <c r="I138" s="89">
        <v>7.6927564364331511</v>
      </c>
      <c r="J138" s="90">
        <v>2.4416413670733594</v>
      </c>
      <c r="K138" s="73"/>
    </row>
    <row r="139" spans="2:11" ht="20.25" customHeight="1">
      <c r="B139" s="86" t="s">
        <v>127</v>
      </c>
      <c r="C139" s="65">
        <v>2</v>
      </c>
      <c r="D139" s="87">
        <v>4.0511703802402481E-2</v>
      </c>
      <c r="E139" s="87">
        <v>0.33553448296563815</v>
      </c>
      <c r="F139" s="87">
        <v>0.15952598500633403</v>
      </c>
      <c r="G139" s="88">
        <v>5.3454999999999995</v>
      </c>
      <c r="H139" s="89">
        <v>8.8831174945522423E-2</v>
      </c>
      <c r="I139" s="89">
        <v>1.4953247782496275</v>
      </c>
      <c r="J139" s="90">
        <v>2.6827773064451295</v>
      </c>
      <c r="K139" s="73"/>
    </row>
    <row r="140" spans="2:11" ht="20.25" customHeight="1">
      <c r="B140" s="86" t="s">
        <v>127</v>
      </c>
      <c r="C140" s="65">
        <v>3</v>
      </c>
      <c r="D140" s="87">
        <v>1.9672379614353527E-2</v>
      </c>
      <c r="E140" s="87">
        <v>0.29150445015923643</v>
      </c>
      <c r="F140" s="87">
        <v>0.16135547386772572</v>
      </c>
      <c r="G140" s="88">
        <v>4.6044999999999998</v>
      </c>
      <c r="H140" s="89">
        <v>0.10985904603760049</v>
      </c>
      <c r="I140" s="89">
        <v>0.94066808169695426</v>
      </c>
      <c r="J140" s="90">
        <v>2.8046227375586308</v>
      </c>
      <c r="K140" s="73"/>
    </row>
    <row r="141" spans="2:11" ht="20.25" customHeight="1">
      <c r="B141" s="86" t="s">
        <v>127</v>
      </c>
      <c r="C141" s="65">
        <v>4</v>
      </c>
      <c r="D141" s="87">
        <v>1.4226334831011883E-2</v>
      </c>
      <c r="E141" s="87">
        <v>0.30008254191189315</v>
      </c>
      <c r="F141" s="87">
        <v>0.18483133987357017</v>
      </c>
      <c r="G141" s="88">
        <v>5.0489999999999995</v>
      </c>
      <c r="H141" s="89">
        <v>0.14523554415210227</v>
      </c>
      <c r="I141" s="89">
        <v>1.0090048330567105</v>
      </c>
      <c r="J141" s="90">
        <v>2.7783706191200501</v>
      </c>
      <c r="K141" s="73"/>
    </row>
    <row r="142" spans="2:11" ht="20.25" customHeight="1">
      <c r="B142" s="86" t="s">
        <v>127</v>
      </c>
      <c r="C142" s="65">
        <v>5</v>
      </c>
      <c r="D142" s="87">
        <v>1.5651605018333296E-2</v>
      </c>
      <c r="E142" s="87">
        <v>0.30952993455341321</v>
      </c>
      <c r="F142" s="87">
        <v>0.16978663911045525</v>
      </c>
      <c r="G142" s="88">
        <v>5.5254999999999992</v>
      </c>
      <c r="H142" s="89">
        <v>0</v>
      </c>
      <c r="I142" s="89">
        <v>1.3799452931743332</v>
      </c>
      <c r="J142" s="90">
        <v>2.6880915345314147</v>
      </c>
      <c r="K142" s="73"/>
    </row>
    <row r="143" spans="2:11" ht="20.25" customHeight="1">
      <c r="B143" s="86" t="s">
        <v>127</v>
      </c>
      <c r="C143" s="65">
        <v>6</v>
      </c>
      <c r="D143" s="87">
        <v>2.1854194987496672E-2</v>
      </c>
      <c r="E143" s="87">
        <v>0.31938639285843784</v>
      </c>
      <c r="F143" s="87">
        <v>0.14992543014901299</v>
      </c>
      <c r="G143" s="88">
        <v>6.7565</v>
      </c>
      <c r="H143" s="89">
        <v>0</v>
      </c>
      <c r="I143" s="89">
        <v>1.2033674752281496</v>
      </c>
      <c r="J143" s="90">
        <v>2.4088396273338315</v>
      </c>
      <c r="K143" s="73"/>
    </row>
    <row r="144" spans="2:11" ht="20.25" customHeight="1">
      <c r="B144" s="86" t="s">
        <v>127</v>
      </c>
      <c r="C144" s="65">
        <v>7</v>
      </c>
      <c r="D144" s="87">
        <v>2.3104069391751417E-2</v>
      </c>
      <c r="E144" s="87">
        <v>0.32321065899955959</v>
      </c>
      <c r="F144" s="87">
        <v>0.14766850473604609</v>
      </c>
      <c r="G144" s="88">
        <v>7.3975000000000009</v>
      </c>
      <c r="H144" s="89">
        <v>0</v>
      </c>
      <c r="I144" s="89">
        <v>0.90611546530267972</v>
      </c>
      <c r="J144" s="90">
        <v>2.3281417153171411</v>
      </c>
      <c r="K144" s="73"/>
    </row>
    <row r="145" spans="2:11" ht="20.25" customHeight="1">
      <c r="B145" s="86" t="s">
        <v>127</v>
      </c>
      <c r="C145" s="65">
        <v>8</v>
      </c>
      <c r="D145" s="87">
        <v>2.4303439452000409E-2</v>
      </c>
      <c r="E145" s="87">
        <v>0.34757926128725497</v>
      </c>
      <c r="F145" s="87">
        <v>0.140127146291182</v>
      </c>
      <c r="G145" s="88">
        <v>8.4700000000000006</v>
      </c>
      <c r="H145" s="89">
        <v>0</v>
      </c>
      <c r="I145" s="89">
        <v>1.1768186368169347</v>
      </c>
      <c r="J145" s="90">
        <v>2.1933277129242743</v>
      </c>
      <c r="K145" s="73" t="s">
        <v>70</v>
      </c>
    </row>
    <row r="146" spans="2:11" ht="20.25" customHeight="1">
      <c r="B146" s="86" t="s">
        <v>121</v>
      </c>
      <c r="C146" s="65">
        <v>1</v>
      </c>
      <c r="D146" s="87">
        <v>7.2411916528357431E-3</v>
      </c>
      <c r="E146" s="87">
        <v>0.51666990494564335</v>
      </c>
      <c r="F146" s="87">
        <v>0.42168102618342951</v>
      </c>
      <c r="G146" s="88">
        <v>7.9909999999999997</v>
      </c>
      <c r="H146" s="89">
        <v>0.63891064573246892</v>
      </c>
      <c r="I146" s="89">
        <v>6.3019822783611712</v>
      </c>
      <c r="J146" s="90">
        <v>3.698907416697371</v>
      </c>
      <c r="K146" s="73"/>
    </row>
    <row r="147" spans="2:11" ht="20.25" customHeight="1">
      <c r="B147" s="86" t="s">
        <v>121</v>
      </c>
      <c r="C147" s="65">
        <v>2</v>
      </c>
      <c r="D147" s="87">
        <v>2.1788146464927501E-2</v>
      </c>
      <c r="E147" s="87">
        <v>0.46080532675991737</v>
      </c>
      <c r="F147" s="87">
        <v>0.42262490833074395</v>
      </c>
      <c r="G147" s="88">
        <v>4.8594999999999997</v>
      </c>
      <c r="H147" s="89">
        <v>3.3277551837066453E-2</v>
      </c>
      <c r="I147" s="89">
        <v>1.0399234949083267</v>
      </c>
      <c r="J147" s="90">
        <v>4.4106758617248003</v>
      </c>
      <c r="K147" s="73"/>
    </row>
    <row r="148" spans="2:11" ht="20.25" customHeight="1">
      <c r="B148" s="86" t="s">
        <v>121</v>
      </c>
      <c r="C148" s="65">
        <v>3</v>
      </c>
      <c r="D148" s="87">
        <v>0.11723216090720995</v>
      </c>
      <c r="E148" s="87">
        <v>0.36677557391645671</v>
      </c>
      <c r="F148" s="87">
        <v>0.46298366243621131</v>
      </c>
      <c r="G148" s="88">
        <v>4.7809999999999997</v>
      </c>
      <c r="H148" s="89">
        <v>1.5338203161709833E-2</v>
      </c>
      <c r="I148" s="89">
        <v>0.62886632963010314</v>
      </c>
      <c r="J148" s="90">
        <v>4.7412546855904711</v>
      </c>
      <c r="K148" s="73"/>
    </row>
    <row r="149" spans="2:11" ht="20.25" customHeight="1">
      <c r="B149" s="86" t="s">
        <v>121</v>
      </c>
      <c r="C149" s="65">
        <v>4</v>
      </c>
      <c r="D149" s="87">
        <v>0.11981339010286937</v>
      </c>
      <c r="E149" s="87">
        <v>0.37445890465738663</v>
      </c>
      <c r="F149" s="87">
        <v>0.47286479650921975</v>
      </c>
      <c r="G149" s="88">
        <v>5.0460000000000003</v>
      </c>
      <c r="H149" s="89">
        <v>6.7624568682047873E-2</v>
      </c>
      <c r="I149" s="89">
        <v>0.60016804705317484</v>
      </c>
      <c r="J149" s="90">
        <v>4.6359874283833253</v>
      </c>
      <c r="K149" s="73"/>
    </row>
    <row r="150" spans="2:11" ht="20.25" customHeight="1">
      <c r="B150" s="86" t="s">
        <v>121</v>
      </c>
      <c r="C150" s="65">
        <v>5</v>
      </c>
      <c r="D150" s="87">
        <v>0.11177560163810965</v>
      </c>
      <c r="E150" s="87">
        <v>0.38660811432082209</v>
      </c>
      <c r="F150" s="87">
        <v>0.44113219566896317</v>
      </c>
      <c r="G150" s="88">
        <v>6.9190000000000005</v>
      </c>
      <c r="H150" s="89">
        <v>0.13089976132610184</v>
      </c>
      <c r="I150" s="89">
        <v>1.1344645981595491</v>
      </c>
      <c r="J150" s="90">
        <v>4.153060699346117</v>
      </c>
      <c r="K150" s="73"/>
    </row>
    <row r="151" spans="2:11" ht="20.25" customHeight="1">
      <c r="B151" s="86" t="s">
        <v>121</v>
      </c>
      <c r="C151" s="65">
        <v>6</v>
      </c>
      <c r="D151" s="87">
        <v>8.5361062596928633E-2</v>
      </c>
      <c r="E151" s="87">
        <v>0.42650553251117446</v>
      </c>
      <c r="F151" s="87">
        <v>0.37637272850671316</v>
      </c>
      <c r="G151" s="88">
        <v>8.7444999999999986</v>
      </c>
      <c r="H151" s="89">
        <v>0.4328788826530281</v>
      </c>
      <c r="I151" s="89">
        <v>2.4117537747811566</v>
      </c>
      <c r="J151" s="90">
        <v>3.5696973827661402</v>
      </c>
      <c r="K151" s="73"/>
    </row>
    <row r="152" spans="2:11" ht="20.25" customHeight="1">
      <c r="B152" s="86" t="s">
        <v>121</v>
      </c>
      <c r="C152" s="65">
        <v>7</v>
      </c>
      <c r="D152" s="87">
        <v>0.11307121782007447</v>
      </c>
      <c r="E152" s="87">
        <v>0.4049128018691065</v>
      </c>
      <c r="F152" s="87">
        <v>0.3212410947763123</v>
      </c>
      <c r="G152" s="88">
        <v>9.6669999999999998</v>
      </c>
      <c r="H152" s="89">
        <v>0.19452315427631367</v>
      </c>
      <c r="I152" s="89">
        <v>1.8062864325657697</v>
      </c>
      <c r="J152" s="90">
        <v>3.4505801558631508</v>
      </c>
      <c r="K152" s="73"/>
    </row>
    <row r="153" spans="2:11" ht="20.25" customHeight="1">
      <c r="B153" s="86" t="s">
        <v>121</v>
      </c>
      <c r="C153" s="65">
        <v>8</v>
      </c>
      <c r="D153" s="87">
        <v>0.1062494865870335</v>
      </c>
      <c r="E153" s="87">
        <v>0.40937182030669195</v>
      </c>
      <c r="F153" s="87">
        <v>0.26920839489343029</v>
      </c>
      <c r="G153" s="88">
        <v>10.045999999999999</v>
      </c>
      <c r="H153" s="89">
        <v>0.14524096201803602</v>
      </c>
      <c r="I153" s="89">
        <v>1.5036711361867259</v>
      </c>
      <c r="J153" s="90">
        <v>3.3381980207564181</v>
      </c>
      <c r="K153" s="73" t="s">
        <v>70</v>
      </c>
    </row>
    <row r="154" spans="2:11" ht="20.25" customHeight="1">
      <c r="B154" s="86" t="s">
        <v>122</v>
      </c>
      <c r="C154" s="65">
        <v>1</v>
      </c>
      <c r="D154" s="87">
        <v>5.8218916974487698E-3</v>
      </c>
      <c r="E154" s="87">
        <v>0.51719153502251503</v>
      </c>
      <c r="F154" s="87">
        <v>0.46024585329230372</v>
      </c>
      <c r="G154" s="88">
        <v>9.1635000000000009</v>
      </c>
      <c r="H154" s="89">
        <v>0.98671097656758777</v>
      </c>
      <c r="I154" s="89">
        <v>16.072425462756485</v>
      </c>
      <c r="J154" s="90">
        <v>3.5347369644829389</v>
      </c>
      <c r="K154" s="73"/>
    </row>
    <row r="155" spans="2:11" ht="20.25" customHeight="1">
      <c r="B155" s="86" t="s">
        <v>122</v>
      </c>
      <c r="C155" s="65">
        <v>2</v>
      </c>
      <c r="D155" s="87">
        <v>2.9407576677654753E-2</v>
      </c>
      <c r="E155" s="87">
        <v>0.47618933464572061</v>
      </c>
      <c r="F155" s="87">
        <v>0.46878470066435268</v>
      </c>
      <c r="G155" s="88">
        <v>5.1244999999999994</v>
      </c>
      <c r="H155" s="89">
        <v>0.15385123093677477</v>
      </c>
      <c r="I155" s="89">
        <v>2.7539370337682683</v>
      </c>
      <c r="J155" s="90">
        <v>4.5244855838171212</v>
      </c>
      <c r="K155" s="73"/>
    </row>
    <row r="156" spans="2:11" ht="20.25" customHeight="1">
      <c r="B156" s="86" t="s">
        <v>122</v>
      </c>
      <c r="C156" s="65">
        <v>3</v>
      </c>
      <c r="D156" s="87">
        <v>8.7755083939542816E-2</v>
      </c>
      <c r="E156" s="87">
        <v>0.425469215338311</v>
      </c>
      <c r="F156" s="87">
        <v>0.47120536111674233</v>
      </c>
      <c r="G156" s="88">
        <v>5.4249999999999998</v>
      </c>
      <c r="H156" s="89">
        <v>3.8286033810013595E-2</v>
      </c>
      <c r="I156" s="89">
        <v>1.0050083875128568</v>
      </c>
      <c r="J156" s="90">
        <v>4.804573132455932</v>
      </c>
      <c r="K156" s="73"/>
    </row>
    <row r="157" spans="2:11" ht="20.25" customHeight="1">
      <c r="B157" s="86" t="s">
        <v>122</v>
      </c>
      <c r="C157" s="65">
        <v>4</v>
      </c>
      <c r="D157" s="87">
        <v>0.12137027988221993</v>
      </c>
      <c r="E157" s="87">
        <v>0.39317137847111905</v>
      </c>
      <c r="F157" s="87">
        <v>0.46491822115706988</v>
      </c>
      <c r="G157" s="88">
        <v>6.5305</v>
      </c>
      <c r="H157" s="89">
        <v>0</v>
      </c>
      <c r="I157" s="89">
        <v>0.89074273345686616</v>
      </c>
      <c r="J157" s="90">
        <v>4.5461138711310243</v>
      </c>
      <c r="K157" s="73"/>
    </row>
    <row r="158" spans="2:11" ht="20.25" customHeight="1">
      <c r="B158" s="86" t="s">
        <v>122</v>
      </c>
      <c r="C158" s="65">
        <v>5</v>
      </c>
      <c r="D158" s="87">
        <v>0.13278929735424724</v>
      </c>
      <c r="E158" s="87">
        <v>0.4019798287046481</v>
      </c>
      <c r="F158" s="87">
        <v>0.44030312901597618</v>
      </c>
      <c r="G158" s="88">
        <v>8.5060000000000002</v>
      </c>
      <c r="H158" s="89">
        <v>1.7046191599534501E-2</v>
      </c>
      <c r="I158" s="89">
        <v>1.0227714959720702</v>
      </c>
      <c r="J158" s="90">
        <v>4.0758480967629653</v>
      </c>
      <c r="K158" s="73"/>
    </row>
    <row r="159" spans="2:11" ht="20.25" customHeight="1">
      <c r="B159" s="86" t="s">
        <v>122</v>
      </c>
      <c r="C159" s="65">
        <v>6</v>
      </c>
      <c r="D159" s="87">
        <v>0.13250372212475273</v>
      </c>
      <c r="E159" s="87">
        <v>0.400059716775996</v>
      </c>
      <c r="F159" s="87">
        <v>0.34984638120428113</v>
      </c>
      <c r="G159" s="88">
        <v>9.7970000000000006</v>
      </c>
      <c r="H159" s="89">
        <v>3.9299750753120768E-2</v>
      </c>
      <c r="I159" s="89">
        <v>1.2654519742504888</v>
      </c>
      <c r="J159" s="90">
        <v>3.6799678245378686</v>
      </c>
      <c r="K159" s="73"/>
    </row>
    <row r="160" spans="2:11" ht="20.25" customHeight="1">
      <c r="B160" s="86" t="s">
        <v>122</v>
      </c>
      <c r="C160" s="65">
        <v>7</v>
      </c>
      <c r="D160" s="87">
        <v>0.12195313904683219</v>
      </c>
      <c r="E160" s="87">
        <v>0.41620537122234119</v>
      </c>
      <c r="F160" s="87">
        <v>0.28569762805355747</v>
      </c>
      <c r="G160" s="88">
        <v>11.2995</v>
      </c>
      <c r="H160" s="89">
        <v>8.4359535842585862E-2</v>
      </c>
      <c r="I160" s="89">
        <v>1.7059372803722919</v>
      </c>
      <c r="J160" s="90">
        <v>3.3413423157209006</v>
      </c>
      <c r="K160" s="73"/>
    </row>
    <row r="161" spans="2:11" ht="20.25" customHeight="1">
      <c r="B161" s="86" t="s">
        <v>122</v>
      </c>
      <c r="C161" s="65">
        <v>8</v>
      </c>
      <c r="D161" s="87">
        <v>0.11854860326812802</v>
      </c>
      <c r="E161" s="87">
        <v>0.41978322308391969</v>
      </c>
      <c r="F161" s="87">
        <v>0.23252491598857622</v>
      </c>
      <c r="G161" s="88">
        <v>12.292999999999999</v>
      </c>
      <c r="H161" s="89">
        <v>7.72222968227744E-2</v>
      </c>
      <c r="I161" s="89">
        <v>2.565496305556616</v>
      </c>
      <c r="J161" s="90">
        <v>3.1303717097585264</v>
      </c>
      <c r="K161" s="73" t="s">
        <v>70</v>
      </c>
    </row>
    <row r="162" spans="2:11" ht="20.25" customHeight="1">
      <c r="B162" s="84" t="s">
        <v>132</v>
      </c>
      <c r="C162" s="83"/>
      <c r="D162" s="84"/>
      <c r="E162" s="84"/>
      <c r="F162" s="84"/>
      <c r="G162" s="84"/>
      <c r="H162" s="84"/>
      <c r="I162" s="84"/>
      <c r="J162" s="84"/>
      <c r="K162" s="83"/>
    </row>
    <row r="163" spans="2:11" ht="20.25" customHeight="1">
      <c r="B163" s="227" t="str">
        <f>M63</f>
        <v>e음53</v>
      </c>
      <c r="C163" s="53"/>
      <c r="D163" s="66">
        <f>IFERROR((SUMIFS(D$82:D$161,$B$82:$B$161,$B163,$C$82:$C$161,MAX($C$82:$C$161))/SUMIFS(D$82:D$161,$B$82:$B$161,$B163,$C$82:$C$161,MAX($C$82:$C$161)-1))-1, "-")</f>
        <v>0.23371223722039991</v>
      </c>
      <c r="E163" s="66">
        <f>IFERROR((SUMIFS(E$82:E$161,$B$82:$B$161,$B163,$C$82:$C$161,MAX($C$82:$C$161))/SUMIFS(E$82:E$161,$B$82:$B$161,$B163,$C$82:$C$161,MAX($C$82:$C$161)-1))-1, "-")</f>
        <v>2.9249859073958939E-2</v>
      </c>
      <c r="F163" s="66">
        <f>IFERROR((SUMIFS(F$82:F$161,$B$82:$B$161,$B163,$C$82:$C$161,MAX($C$82:$C$161))/SUMIFS(F$82:F$161,$B$82:$B$161,$B163,$C$82:$C$161,MAX($C$82:$C$161)-1))-1, "-")</f>
        <v>-0.13901429221773942</v>
      </c>
      <c r="G163" s="66">
        <f>IFERROR((SUMIFS(G$82:G$161,$B$82:$B$161,$B163,$C$82:$C$161,MAX($C$82:$C$161))/SUMIFS(G$82:G$161,$B$82:$B$161,$B163,$C$82:$C$161,MAX($C$82:$C$161)-1))-1, "-")</f>
        <v>0.12738465484625983</v>
      </c>
      <c r="H163" s="66">
        <f>IFERROR((SUMIFS(H$82:H$161,$B$82:$B$161,$B163,$C$82:$C$161,MAX($C$82:$C$161))/SUMIFS(H$82:H$161,$B$82:$B$161,$B163,$C$82:$C$161,MAX($C$82:$C$161)-1))-1, "-")</f>
        <v>5.4715048405882714</v>
      </c>
      <c r="I163" s="66">
        <f>IFERROR((SUMIFS(I$82:I$161,$B$82:$B$161,$B163,$C$82:$C$161,MAX($C$82:$C$161))/SUMIFS(I$82:I$161,$B$82:$B$161,$B163,$C$82:$C$161,MAX($C$82:$C$161)-1))-1, "-")</f>
        <v>-3.3186237114187445E-2</v>
      </c>
      <c r="J163" s="66">
        <f>IFERROR((SUMIFS(J$82:J$161,$B$82:$B$161,$B163,$C$82:$C$161,MAX($C$82:$C$161))/SUMIFS(J$82:J$161,$B$82:$B$161,$B163,$C$82:$C$161,MAX($C$82:$C$161)-1))-1, "-")</f>
        <v>-7.5334401251419325E-2</v>
      </c>
      <c r="K163" s="54"/>
    </row>
    <row r="164" spans="2:11" ht="20.25" customHeight="1">
      <c r="B164" s="227" t="str">
        <f>N63</f>
        <v>14-1</v>
      </c>
      <c r="C164" s="53"/>
      <c r="D164" s="66">
        <f>IFERROR((SUMIFS(D$82:D$161,$B$82:$B$161,$B164,$C$82:$C$161,MAX($C$82:$C$161))/SUMIFS(D$82:D$161,$B$82:$B$161,$B164,$C$82:$C$161,MAX($C$82:$C$161)-1))-1, "-")</f>
        <v>0.3729186550384771</v>
      </c>
      <c r="E164" s="66">
        <f>IFERROR((SUMIFS(E$82:E$161,$B$82:$B$161,$B164,$C$82:$C$161,MAX($C$82:$C$161))/SUMIFS(E$82:E$161,$B$82:$B$161,$B164,$C$82:$C$161,MAX($C$82:$C$161)-1))-1, "-")</f>
        <v>7.563064882561088E-3</v>
      </c>
      <c r="F164" s="66">
        <f>IFERROR((SUMIFS(F$82:F$161,$B$82:$B$161,$B164,$C$82:$C$161,MAX($C$82:$C$161))/SUMIFS(F$82:F$161,$B$82:$B$161,$B164,$C$82:$C$161,MAX($C$82:$C$161)-1))-1, "-")</f>
        <v>-5.7601825678095797E-2</v>
      </c>
      <c r="G164" s="66">
        <f>IFERROR((SUMIFS(G$82:G$161,$B$82:$B$161,$B164,$C$82:$C$161,MAX($C$82:$C$161))/SUMIFS(G$82:G$161,$B$82:$B$161,$B164,$C$82:$C$161,MAX($C$82:$C$161)-1))-1, "-")</f>
        <v>6.595159763846925E-2</v>
      </c>
      <c r="H164" s="66">
        <f>IFERROR((SUMIFS(H$82:H$161,$B$82:$B$161,$B164,$C$82:$C$161,MAX($C$82:$C$161))/SUMIFS(H$82:H$161,$B$82:$B$161,$B164,$C$82:$C$161,MAX($C$82:$C$161)-1))-1, "-")</f>
        <v>-2.1742856409093569E-2</v>
      </c>
      <c r="I164" s="66">
        <f>IFERROR((SUMIFS(I$82:I$161,$B$82:$B$161,$B164,$C$82:$C$161,MAX($C$82:$C$161))/SUMIFS(I$82:I$161,$B$82:$B$161,$B164,$C$82:$C$161,MAX($C$82:$C$161)-1))-1, "-")</f>
        <v>-8.8885044267674629E-2</v>
      </c>
      <c r="J164" s="66">
        <f>IFERROR((SUMIFS(J$82:J$161,$B$82:$B$161,$B164,$C$82:$C$161,MAX($C$82:$C$161))/SUMIFS(J$82:J$161,$B$82:$B$161,$B164,$C$82:$C$161,MAX($C$82:$C$161)-1))-1, "-")</f>
        <v>-2.9588814925343154E-2</v>
      </c>
      <c r="K164" s="54"/>
    </row>
    <row r="165" spans="2:11" ht="20.25" customHeight="1">
      <c r="B165" s="227" t="str">
        <f>O63</f>
        <v>e음84</v>
      </c>
      <c r="C165" s="53"/>
      <c r="D165" s="66">
        <f>IFERROR((SUMIFS(D$82:D$161,$B$82:$B$161,$B165,$C$82:$C$161,MAX($C$82:$C$161))/SUMIFS(D$82:D$161,$B$82:$B$161,$B165,$C$82:$C$161,MAX($C$82:$C$161)-1))-1, "-")</f>
        <v>-0.12894864206418166</v>
      </c>
      <c r="E165" s="66">
        <f>IFERROR((SUMIFS(E$82:E$161,$B$82:$B$161,$B165,$C$82:$C$161,MAX($C$82:$C$161))/SUMIFS(E$82:E$161,$B$82:$B$161,$B165,$C$82:$C$161,MAX($C$82:$C$161)-1))-1, "-")</f>
        <v>0.19280594787455918</v>
      </c>
      <c r="F165" s="66">
        <f>IFERROR((SUMIFS(F$82:F$161,$B$82:$B$161,$B165,$C$82:$C$161,MAX($C$82:$C$161))/SUMIFS(F$82:F$161,$B$82:$B$161,$B165,$C$82:$C$161,MAX($C$82:$C$161)-1))-1, "-")</f>
        <v>-5.8482339193217547E-2</v>
      </c>
      <c r="G165" s="66">
        <f>IFERROR((SUMIFS(G$82:G$161,$B$82:$B$161,$B165,$C$82:$C$161,MAX($C$82:$C$161))/SUMIFS(G$82:G$161,$B$82:$B$161,$B165,$C$82:$C$161,MAX($C$82:$C$161)-1))-1, "-")</f>
        <v>0.23049418975865144</v>
      </c>
      <c r="H165" s="66">
        <f>IFERROR((SUMIFS(H$82:H$161,$B$82:$B$161,$B165,$C$82:$C$161,MAX($C$82:$C$161))/SUMIFS(H$82:H$161,$B$82:$B$161,$B165,$C$82:$C$161,MAX($C$82:$C$161)-1))-1, "-")</f>
        <v>-1</v>
      </c>
      <c r="I165" s="66">
        <f>IFERROR((SUMIFS(I$82:I$161,$B$82:$B$161,$B165,$C$82:$C$161,MAX($C$82:$C$161))/SUMIFS(I$82:I$161,$B$82:$B$161,$B165,$C$82:$C$161,MAX($C$82:$C$161)-1))-1, "-")</f>
        <v>0.75934577011285853</v>
      </c>
      <c r="J165" s="66">
        <f>IFERROR((SUMIFS(J$82:J$161,$B$82:$B$161,$B165,$C$82:$C$161,MAX($C$82:$C$161))/SUMIFS(J$82:J$161,$B$82:$B$161,$B165,$C$82:$C$161,MAX($C$82:$C$161)-1))-1, "-")</f>
        <v>-9.5199619770201638E-2</v>
      </c>
      <c r="K165" s="54"/>
    </row>
    <row r="166" spans="2:11" ht="20.25" customHeight="1">
      <c r="B166" s="227" t="str">
        <f>P63</f>
        <v>e음22</v>
      </c>
      <c r="C166" s="53"/>
      <c r="D166" s="66">
        <f>IFERROR((SUMIFS(D$82:D$161,$B$82:$B$161,$B166,$C$82:$C$161,MAX($C$82:$C$161))/SUMIFS(D$82:D$161,$B$82:$B$161,$B166,$C$82:$C$161,MAX($C$82:$C$161)-1))-1, "-")</f>
        <v>-6.2602110734600314E-2</v>
      </c>
      <c r="E166" s="66">
        <f>IFERROR((SUMIFS(E$82:E$161,$B$82:$B$161,$B166,$C$82:$C$161,MAX($C$82:$C$161))/SUMIFS(E$82:E$161,$B$82:$B$161,$B166,$C$82:$C$161,MAX($C$82:$C$161)-1))-1, "-")</f>
        <v>3.600886944151549E-2</v>
      </c>
      <c r="F166" s="66">
        <f>IFERROR((SUMIFS(F$82:F$161,$B$82:$B$161,$B166,$C$82:$C$161,MAX($C$82:$C$161))/SUMIFS(F$82:F$161,$B$82:$B$161,$B166,$C$82:$C$161,MAX($C$82:$C$161)-1))-1, "-")</f>
        <v>-8.0421364609291168E-2</v>
      </c>
      <c r="G166" s="66">
        <f>IFERROR((SUMIFS(G$82:G$161,$B$82:$B$161,$B166,$C$82:$C$161,MAX($C$82:$C$161))/SUMIFS(G$82:G$161,$B$82:$B$161,$B166,$C$82:$C$161,MAX($C$82:$C$161)-1))-1, "-")</f>
        <v>7.9815232570630501E-2</v>
      </c>
      <c r="H166" s="66">
        <f>IFERROR((SUMIFS(H$82:H$161,$B$82:$B$161,$B166,$C$82:$C$161,MAX($C$82:$C$161))/SUMIFS(H$82:H$161,$B$82:$B$161,$B166,$C$82:$C$161,MAX($C$82:$C$161)-1))-1, "-")</f>
        <v>1.1358866370920908</v>
      </c>
      <c r="I166" s="66">
        <f>IFERROR((SUMIFS(I$82:I$161,$B$82:$B$161,$B166,$C$82:$C$161,MAX($C$82:$C$161))/SUMIFS(I$82:I$161,$B$82:$B$161,$B166,$C$82:$C$161,MAX($C$82:$C$161)-1))-1, "-")</f>
        <v>0.33016808400522546</v>
      </c>
      <c r="J166" s="66">
        <f>IFERROR((SUMIFS(J$82:J$161,$B$82:$B$161,$B166,$C$82:$C$161,MAX($C$82:$C$161))/SUMIFS(J$82:J$161,$B$82:$B$161,$B166,$C$82:$C$161,MAX($C$82:$C$161)-1))-1, "-")</f>
        <v>-4.766249436116754E-2</v>
      </c>
      <c r="K166" s="54"/>
    </row>
    <row r="167" spans="2:11" ht="20.25" customHeight="1">
      <c r="B167" s="41" t="str">
        <f>Q63</f>
        <v>e음11</v>
      </c>
      <c r="C167" s="53"/>
      <c r="D167" s="66">
        <f>IFERROR((SUMIFS(D$82:D$161,$B$82:$B$161,$B167,$C$82:$C$161,MAX($C$82:$C$161))/SUMIFS(D$82:D$161,$B$82:$B$161,$B167,$C$82:$C$161,MAX($C$82:$C$161)-1))-1, "-")</f>
        <v>0.20172752739470923</v>
      </c>
      <c r="E167" s="66">
        <f>IFERROR((SUMIFS(E$82:E$161,$B$82:$B$161,$B167,$C$82:$C$161,MAX($C$82:$C$161))/SUMIFS(E$82:E$161,$B$82:$B$161,$B167,$C$82:$C$161,MAX($C$82:$C$161)-1))-1, "-")</f>
        <v>3.5227318178552958E-2</v>
      </c>
      <c r="F167" s="66">
        <f>IFERROR((SUMIFS(F$82:F$161,$B$82:$B$161,$B167,$C$82:$C$161,MAX($C$82:$C$161))/SUMIFS(F$82:F$161,$B$82:$B$161,$B167,$C$82:$C$161,MAX($C$82:$C$161)-1))-1, "-")</f>
        <v>-4.4951710257173927E-2</v>
      </c>
      <c r="G167" s="66">
        <f>IFERROR((SUMIFS(G$82:G$161,$B$82:$B$161,$B167,$C$82:$C$161,MAX($C$82:$C$161))/SUMIFS(G$82:G$161,$B$82:$B$161,$B167,$C$82:$C$161,MAX($C$82:$C$161)-1))-1, "-")</f>
        <v>0.19897194260012863</v>
      </c>
      <c r="H167" s="66">
        <f>IFERROR((SUMIFS(H$82:H$161,$B$82:$B$161,$B167,$C$82:$C$161,MAX($C$82:$C$161))/SUMIFS(H$82:H$161,$B$82:$B$161,$B167,$C$82:$C$161,MAX($C$82:$C$161)-1))-1, "-")</f>
        <v>0.15677197788090136</v>
      </c>
      <c r="I167" s="66">
        <f>IFERROR((SUMIFS(I$82:I$161,$B$82:$B$161,$B167,$C$82:$C$161,MAX($C$82:$C$161))/SUMIFS(I$82:I$161,$B$82:$B$161,$B167,$C$82:$C$161,MAX($C$82:$C$161)-1))-1, "-")</f>
        <v>0.66575164814849774</v>
      </c>
      <c r="J167" s="66">
        <f>IFERROR((SUMIFS(J$82:J$161,$B$82:$B$161,$B167,$C$82:$C$161,MAX($C$82:$C$161))/SUMIFS(J$82:J$161,$B$82:$B$161,$B167,$C$82:$C$161,MAX($C$82:$C$161)-1))-1, "-")</f>
        <v>-7.9608346284762876E-2</v>
      </c>
      <c r="K167" s="54"/>
    </row>
    <row r="168" spans="2:11" ht="20.25" customHeight="1">
      <c r="B168" s="227" t="str">
        <f>R63</f>
        <v>e음88</v>
      </c>
      <c r="C168" s="53"/>
      <c r="D168" s="66">
        <f>IFERROR((SUMIFS(D$82:D$161,$B$82:$B$161,$B168,$C$82:$C$161,MAX($C$82:$C$161))/SUMIFS(D$82:D$161,$B$82:$B$161,$B168,$C$82:$C$161,MAX($C$82:$C$161)-1))-1, "-")</f>
        <v>-0.1159304815169756</v>
      </c>
      <c r="E168" s="66">
        <f>IFERROR((SUMIFS(E$82:E$161,$B$82:$B$161,$B168,$C$82:$C$161,MAX($C$82:$C$161))/SUMIFS(E$82:E$161,$B$82:$B$161,$B168,$C$82:$C$161,MAX($C$82:$C$161)-1))-1, "-")</f>
        <v>6.1796075529199745E-2</v>
      </c>
      <c r="F168" s="66">
        <f>IFERROR((SUMIFS(F$82:F$161,$B$82:$B$161,$B168,$C$82:$C$161,MAX($C$82:$C$161))/SUMIFS(F$82:F$161,$B$82:$B$161,$B168,$C$82:$C$161,MAX($C$82:$C$161)-1))-1, "-")</f>
        <v>-5.8537859764065669E-2</v>
      </c>
      <c r="G168" s="66">
        <f>IFERROR((SUMIFS(G$82:G$161,$B$82:$B$161,$B168,$C$82:$C$161,MAX($C$82:$C$161))/SUMIFS(G$82:G$161,$B$82:$B$161,$B168,$C$82:$C$161,MAX($C$82:$C$161)-1))-1, "-")</f>
        <v>0.11022922895714404</v>
      </c>
      <c r="H168" s="66" t="str">
        <f>IFERROR((SUMIFS(H$82:H$161,$B$82:$B$161,$B168,$C$82:$C$161,MAX($C$82:$C$161))/SUMIFS(H$82:H$161,$B$82:$B$161,$B168,$C$82:$C$161,MAX($C$82:$C$161)-1))-1, "-")</f>
        <v>-</v>
      </c>
      <c r="I168" s="66">
        <f>IFERROR((SUMIFS(I$82:I$161,$B$82:$B$161,$B168,$C$82:$C$161,MAX($C$82:$C$161))/SUMIFS(I$82:I$161,$B$82:$B$161,$B168,$C$82:$C$161,MAX($C$82:$C$161)-1))-1, "-")</f>
        <v>0.2166318901939186</v>
      </c>
      <c r="J168" s="66">
        <f>IFERROR((SUMIFS(J$82:J$161,$B$82:$B$161,$B168,$C$82:$C$161,MAX($C$82:$C$161))/SUMIFS(J$82:J$161,$B$82:$B$161,$B168,$C$82:$C$161,MAX($C$82:$C$161)-1))-1, "-")</f>
        <v>-4.3575515271143894E-2</v>
      </c>
      <c r="K168" s="54"/>
    </row>
    <row r="169" spans="2:11" ht="20.25" customHeight="1">
      <c r="B169" s="227" t="str">
        <f>S63</f>
        <v>e음31</v>
      </c>
      <c r="C169" s="53"/>
      <c r="D169" s="66">
        <f>IFERROR((SUMIFS(D$82:D$161,$B$82:$B$161,$B169,$C$82:$C$161,MAX($C$82:$C$161))/SUMIFS(D$82:D$161,$B$82:$B$161,$B169,$C$82:$C$161,MAX($C$82:$C$161)-1))-1, "-")</f>
        <v>-2.6106138920814148E-2</v>
      </c>
      <c r="E169" s="66">
        <f>IFERROR((SUMIFS(E$82:E$161,$B$82:$B$161,$B169,$C$82:$C$161,MAX($C$82:$C$161))/SUMIFS(E$82:E$161,$B$82:$B$161,$B169,$C$82:$C$161,MAX($C$82:$C$161)-1))-1, "-")</f>
        <v>2.331410390617128E-2</v>
      </c>
      <c r="F169" s="66">
        <f>IFERROR((SUMIFS(F$82:F$161,$B$82:$B$161,$B169,$C$82:$C$161,MAX($C$82:$C$161))/SUMIFS(F$82:F$161,$B$82:$B$161,$B169,$C$82:$C$161,MAX($C$82:$C$161)-1))-1, "-")</f>
        <v>-0.20023833638218913</v>
      </c>
      <c r="G169" s="66">
        <f>IFERROR((SUMIFS(G$82:G$161,$B$82:$B$161,$B169,$C$82:$C$161,MAX($C$82:$C$161))/SUMIFS(G$82:G$161,$B$82:$B$161,$B169,$C$82:$C$161,MAX($C$82:$C$161)-1))-1, "-")</f>
        <v>0.10922260470453238</v>
      </c>
      <c r="H169" s="66">
        <f>IFERROR((SUMIFS(H$82:H$161,$B$82:$B$161,$B169,$C$82:$C$161,MAX($C$82:$C$161))/SUMIFS(H$82:H$161,$B$82:$B$161,$B169,$C$82:$C$161,MAX($C$82:$C$161)-1))-1, "-")</f>
        <v>-0.25547659623748298</v>
      </c>
      <c r="I169" s="66">
        <f>IFERROR((SUMIFS(I$82:I$161,$B$82:$B$161,$B169,$C$82:$C$161,MAX($C$82:$C$161))/SUMIFS(I$82:I$161,$B$82:$B$161,$B169,$C$82:$C$161,MAX($C$82:$C$161)-1))-1, "-")</f>
        <v>4.3629199055170043E-2</v>
      </c>
      <c r="J169" s="66">
        <f>IFERROR((SUMIFS(J$82:J$161,$B$82:$B$161,$B169,$C$82:$C$161,MAX($C$82:$C$161))/SUMIFS(J$82:J$161,$B$82:$B$161,$B169,$C$82:$C$161,MAX($C$82:$C$161)-1))-1, "-")</f>
        <v>-4.7984424884111809E-2</v>
      </c>
      <c r="K169" s="54"/>
    </row>
    <row r="170" spans="2:11" ht="20.25" customHeight="1">
      <c r="B170" s="227" t="str">
        <f>T63</f>
        <v>e음86</v>
      </c>
      <c r="C170" s="53"/>
      <c r="D170" s="66">
        <f>IFERROR((SUMIFS(D$82:D$161,$B$82:$B$161,$B170,$C$82:$C$161,MAX($C$82:$C$161))/SUMIFS(D$82:D$161,$B$82:$B$161,$B170,$C$82:$C$161,MAX($C$82:$C$161)-1))-1, "-")</f>
        <v>5.1911636859833354E-2</v>
      </c>
      <c r="E170" s="66">
        <f>IFERROR((SUMIFS(E$82:E$161,$B$82:$B$161,$B170,$C$82:$C$161,MAX($C$82:$C$161))/SUMIFS(E$82:E$161,$B$82:$B$161,$B170,$C$82:$C$161,MAX($C$82:$C$161)-1))-1, "-")</f>
        <v>7.5395416608858179E-2</v>
      </c>
      <c r="F170" s="66">
        <f>IFERROR((SUMIFS(F$82:F$161,$B$82:$B$161,$B170,$C$82:$C$161,MAX($C$82:$C$161))/SUMIFS(F$82:F$161,$B$82:$B$161,$B170,$C$82:$C$161,MAX($C$82:$C$161)-1))-1, "-")</f>
        <v>-5.1069511798362721E-2</v>
      </c>
      <c r="G170" s="66">
        <f>IFERROR((SUMIFS(G$82:G$161,$B$82:$B$161,$B170,$C$82:$C$161,MAX($C$82:$C$161))/SUMIFS(G$82:G$161,$B$82:$B$161,$B170,$C$82:$C$161,MAX($C$82:$C$161)-1))-1, "-")</f>
        <v>0.14498141263940512</v>
      </c>
      <c r="H170" s="66" t="str">
        <f>IFERROR((SUMIFS(H$82:H$161,$B$82:$B$161,$B170,$C$82:$C$161,MAX($C$82:$C$161))/SUMIFS(H$82:H$161,$B$82:$B$161,$B170,$C$82:$C$161,MAX($C$82:$C$161)-1))-1, "-")</f>
        <v>-</v>
      </c>
      <c r="I170" s="66">
        <f>IFERROR((SUMIFS(I$82:I$161,$B$82:$B$161,$B170,$C$82:$C$161,MAX($C$82:$C$161))/SUMIFS(I$82:I$161,$B$82:$B$161,$B170,$C$82:$C$161,MAX($C$82:$C$161)-1))-1, "-")</f>
        <v>0.2987512981293492</v>
      </c>
      <c r="J170" s="66">
        <f>IFERROR((SUMIFS(J$82:J$161,$B$82:$B$161,$B170,$C$82:$C$161,MAX($C$82:$C$161))/SUMIFS(J$82:J$161,$B$82:$B$161,$B170,$C$82:$C$161,MAX($C$82:$C$161)-1))-1, "-")</f>
        <v>-5.7906269839979374E-2</v>
      </c>
      <c r="K170" s="54"/>
    </row>
    <row r="171" spans="2:11" ht="20.25" customHeight="1">
      <c r="B171" s="227" t="str">
        <f>U63</f>
        <v>e음12</v>
      </c>
      <c r="C171" s="53"/>
      <c r="D171" s="66">
        <f>IFERROR((SUMIFS(D$82:D$161,$B$82:$B$161,$B171,$C$82:$C$161,MAX($C$82:$C$161))/SUMIFS(D$82:D$161,$B$82:$B$161,$B171,$C$82:$C$161,MAX($C$82:$C$161)-1))-1, "-")</f>
        <v>-6.0331279387970449E-2</v>
      </c>
      <c r="E171" s="66">
        <f>IFERROR((SUMIFS(E$82:E$161,$B$82:$B$161,$B171,$C$82:$C$161,MAX($C$82:$C$161))/SUMIFS(E$82:E$161,$B$82:$B$161,$B171,$C$82:$C$161,MAX($C$82:$C$161)-1))-1, "-")</f>
        <v>1.1012293059153189E-2</v>
      </c>
      <c r="F171" s="66">
        <f>IFERROR((SUMIFS(F$82:F$161,$B$82:$B$161,$B171,$C$82:$C$161,MAX($C$82:$C$161))/SUMIFS(F$82:F$161,$B$82:$B$161,$B171,$C$82:$C$161,MAX($C$82:$C$161)-1))-1, "-")</f>
        <v>-0.16197398380525874</v>
      </c>
      <c r="G171" s="66">
        <f>IFERROR((SUMIFS(G$82:G$161,$B$82:$B$161,$B171,$C$82:$C$161,MAX($C$82:$C$161))/SUMIFS(G$82:G$161,$B$82:$B$161,$B171,$C$82:$C$161,MAX($C$82:$C$161)-1))-1, "-")</f>
        <v>3.9205544636391698E-2</v>
      </c>
      <c r="H171" s="66">
        <f>IFERROR((SUMIFS(H$82:H$161,$B$82:$B$161,$B171,$C$82:$C$161,MAX($C$82:$C$161))/SUMIFS(H$82:H$161,$B$82:$B$161,$B171,$C$82:$C$161,MAX($C$82:$C$161)-1))-1, "-")</f>
        <v>-0.2533487205758238</v>
      </c>
      <c r="I171" s="66">
        <f>IFERROR((SUMIFS(I$82:I$161,$B$82:$B$161,$B171,$C$82:$C$161,MAX($C$82:$C$161))/SUMIFS(I$82:I$161,$B$82:$B$161,$B171,$C$82:$C$161,MAX($C$82:$C$161)-1))-1, "-")</f>
        <v>-0.16753450113069213</v>
      </c>
      <c r="J171" s="66">
        <f>IFERROR((SUMIFS(J$82:J$161,$B$82:$B$161,$B171,$C$82:$C$161,MAX($C$82:$C$161))/SUMIFS(J$82:J$161,$B$82:$B$161,$B171,$C$82:$C$161,MAX($C$82:$C$161)-1))-1, "-")</f>
        <v>-3.2569055066225761E-2</v>
      </c>
      <c r="K171" s="54"/>
    </row>
    <row r="172" spans="2:11" ht="20.25" customHeight="1">
      <c r="B172" s="227" t="str">
        <f>V63</f>
        <v>e음21</v>
      </c>
      <c r="C172" s="53"/>
      <c r="D172" s="66">
        <f>IFERROR((SUMIFS(D$82:D$161,$B$82:$B$161,$B172,$C$82:$C$161,MAX($C$82:$C$161))/SUMIFS(D$82:D$161,$B$82:$B$161,$B172,$C$82:$C$161,MAX($C$82:$C$161)-1))-1, "-")</f>
        <v>-2.7916753970529395E-2</v>
      </c>
      <c r="E172" s="66">
        <f>IFERROR((SUMIFS(E$82:E$161,$B$82:$B$161,$B172,$C$82:$C$161,MAX($C$82:$C$161))/SUMIFS(E$82:E$161,$B$82:$B$161,$B172,$C$82:$C$161,MAX($C$82:$C$161)-1))-1, "-")</f>
        <v>8.596361577628775E-3</v>
      </c>
      <c r="F172" s="66">
        <f>IFERROR((SUMIFS(F$82:F$161,$B$82:$B$161,$B172,$C$82:$C$161,MAX($C$82:$C$161))/SUMIFS(F$82:F$161,$B$82:$B$161,$B172,$C$82:$C$161,MAX($C$82:$C$161)-1))-1, "-")</f>
        <v>-0.18611534308927968</v>
      </c>
      <c r="G172" s="66">
        <f>IFERROR((SUMIFS(G$82:G$161,$B$82:$B$161,$B172,$C$82:$C$161,MAX($C$82:$C$161))/SUMIFS(G$82:G$161,$B$82:$B$161,$B172,$C$82:$C$161,MAX($C$82:$C$161)-1))-1, "-")</f>
        <v>8.7924244435594323E-2</v>
      </c>
      <c r="H172" s="66">
        <f>IFERROR((SUMIFS(H$82:H$161,$B$82:$B$161,$B172,$C$82:$C$161,MAX($C$82:$C$161))/SUMIFS(H$82:H$161,$B$82:$B$161,$B172,$C$82:$C$161,MAX($C$82:$C$161)-1))-1, "-")</f>
        <v>-8.4605005806687728E-2</v>
      </c>
      <c r="I172" s="66">
        <f>IFERROR((SUMIFS(I$82:I$161,$B$82:$B$161,$B172,$C$82:$C$161,MAX($C$82:$C$161))/SUMIFS(I$82:I$161,$B$82:$B$161,$B172,$C$82:$C$161,MAX($C$82:$C$161)-1))-1, "-")</f>
        <v>0.50386320474615576</v>
      </c>
      <c r="J172" s="66">
        <f>IFERROR((SUMIFS(J$82:J$161,$B$82:$B$161,$B172,$C$82:$C$161,MAX($C$82:$C$161))/SUMIFS(J$82:J$161,$B$82:$B$161,$B172,$C$82:$C$161,MAX($C$82:$C$161)-1))-1, "-")</f>
        <v>-6.3139476901173719E-2</v>
      </c>
      <c r="K172" s="54"/>
    </row>
    <row r="173" spans="2:11" ht="20.25" hidden="1" customHeight="1">
      <c r="B173" s="41">
        <f>D71</f>
        <v>0</v>
      </c>
      <c r="C173" s="53"/>
      <c r="D173" s="66" t="str">
        <f>IFERROR((SUMIFS(D$82:D$161,$B$82:$B$161,$B173,$C$82:$C$161,MAX($C$82:$C$161))/SUMIFS(D$82:D$161,$B$82:$B$161,$B173,$C$82:$C$161,MAX($C$82:$C$161)-1))-1, "-")</f>
        <v>-</v>
      </c>
      <c r="E173" s="66" t="str">
        <f>IFERROR((SUMIFS(E$82:E$161,$B$82:$B$161,$B173,$C$82:$C$161,MAX($C$82:$C$161))/SUMIFS(E$82:E$161,$B$82:$B$161,$B173,$C$82:$C$161,MAX($C$82:$C$161)-1))-1, "-")</f>
        <v>-</v>
      </c>
      <c r="F173" s="66" t="str">
        <f>IFERROR((SUMIFS(F$82:F$161,$B$82:$B$161,$B173,$C$82:$C$161,MAX($C$82:$C$161))/SUMIFS(F$82:F$161,$B$82:$B$161,$B173,$C$82:$C$161,MAX($C$82:$C$161)-1))-1, "-")</f>
        <v>-</v>
      </c>
      <c r="G173" s="66" t="str">
        <f>IFERROR((SUMIFS(G$82:G$161,$B$82:$B$161,$B173,$C$82:$C$161,MAX($C$82:$C$161))/SUMIFS(G$82:G$161,$B$82:$B$161,$B173,$C$82:$C$161,MAX($C$82:$C$161)-1))-1, "-")</f>
        <v>-</v>
      </c>
      <c r="H173" s="66" t="str">
        <f>IFERROR((SUMIFS(H$82:H$161,$B$82:$B$161,$B173,$C$82:$C$161,MAX($C$82:$C$161))/SUMIFS(H$82:H$161,$B$82:$B$161,$B173,$C$82:$C$161,MAX($C$82:$C$161)-1))-1, "-")</f>
        <v>-</v>
      </c>
      <c r="I173" s="66" t="str">
        <f>IFERROR((SUMIFS(I$82:I$161,$B$82:$B$161,$B173,$C$82:$C$161,MAX($C$82:$C$161))/SUMIFS(I$82:I$161,$B$82:$B$161,$B173,$C$82:$C$161,MAX($C$82:$C$161)-1))-1, "-")</f>
        <v>-</v>
      </c>
      <c r="J173" s="85" t="str">
        <f>IFERROR((SUMIFS(J$82:J$161,$B$82:$B$161,$B173,$C$82:$C$161,MAX($C$82:$C$161))/SUMIFS(J$82:J$161,$B$82:$B$161,$B173,$C$82:$C$161,MAX($C$82:$C$161)-1))-1, "-")</f>
        <v>-</v>
      </c>
      <c r="K173" s="54"/>
    </row>
    <row r="174" spans="2:11" ht="20.25" hidden="1" customHeight="1">
      <c r="B174" s="41">
        <f>E71</f>
        <v>0</v>
      </c>
      <c r="C174" s="53"/>
      <c r="D174" s="66" t="str">
        <f>IFERROR((SUMIFS(D$82:D$161,$B$82:$B$161,$B174,$C$82:$C$161,MAX($C$82:$C$161))/SUMIFS(D$82:D$161,$B$82:$B$161,$B174,$C$82:$C$161,MAX($C$82:$C$161)-1))-1, "-")</f>
        <v>-</v>
      </c>
      <c r="E174" s="66" t="str">
        <f>IFERROR((SUMIFS(E$82:E$161,$B$82:$B$161,$B174,$C$82:$C$161,MAX($C$82:$C$161))/SUMIFS(E$82:E$161,$B$82:$B$161,$B174,$C$82:$C$161,MAX($C$82:$C$161)-1))-1, "-")</f>
        <v>-</v>
      </c>
      <c r="F174" s="66" t="str">
        <f>IFERROR((SUMIFS(F$82:F$161,$B$82:$B$161,$B174,$C$82:$C$161,MAX($C$82:$C$161))/SUMIFS(F$82:F$161,$B$82:$B$161,$B174,$C$82:$C$161,MAX($C$82:$C$161)-1))-1, "-")</f>
        <v>-</v>
      </c>
      <c r="G174" s="66" t="str">
        <f>IFERROR((SUMIFS(G$82:G$161,$B$82:$B$161,$B174,$C$82:$C$161,MAX($C$82:$C$161))/SUMIFS(G$82:G$161,$B$82:$B$161,$B174,$C$82:$C$161,MAX($C$82:$C$161)-1))-1, "-")</f>
        <v>-</v>
      </c>
      <c r="H174" s="66" t="str">
        <f>IFERROR((SUMIFS(H$82:H$161,$B$82:$B$161,$B174,$C$82:$C$161,MAX($C$82:$C$161))/SUMIFS(H$82:H$161,$B$82:$B$161,$B174,$C$82:$C$161,MAX($C$82:$C$161)-1))-1, "-")</f>
        <v>-</v>
      </c>
      <c r="I174" s="66" t="str">
        <f>IFERROR((SUMIFS(I$82:I$161,$B$82:$B$161,$B174,$C$82:$C$161,MAX($C$82:$C$161))/SUMIFS(I$82:I$161,$B$82:$B$161,$B174,$C$82:$C$161,MAX($C$82:$C$161)-1))-1, "-")</f>
        <v>-</v>
      </c>
      <c r="J174" s="85" t="str">
        <f>IFERROR((SUMIFS(J$82:J$161,$B$82:$B$161,$B174,$C$82:$C$161,MAX($C$82:$C$161))/SUMIFS(J$82:J$161,$B$82:$B$161,$B174,$C$82:$C$161,MAX($C$82:$C$161)-1))-1, "-")</f>
        <v>-</v>
      </c>
      <c r="K174" s="54"/>
    </row>
    <row r="175" spans="2:11" ht="20.25" customHeight="1" thickBot="1"/>
    <row r="176" spans="2:11" ht="17.25" thickTop="1">
      <c r="B176" s="25" t="s">
        <v>51</v>
      </c>
      <c r="C176" s="25"/>
      <c r="D176" s="25"/>
      <c r="E176" s="25"/>
      <c r="F176" s="173" t="s">
        <v>77</v>
      </c>
      <c r="G176" s="42"/>
      <c r="H176" s="25"/>
      <c r="I176" s="25"/>
    </row>
    <row r="177" spans="2:9">
      <c r="B177" s="26" t="s">
        <v>33</v>
      </c>
      <c r="C177" s="26" t="s">
        <v>52</v>
      </c>
      <c r="D177" s="26"/>
      <c r="E177" s="26"/>
      <c r="F177" s="91" t="s">
        <v>78</v>
      </c>
      <c r="G177" s="43"/>
      <c r="H177" s="45" t="s">
        <v>81</v>
      </c>
      <c r="I177" s="45"/>
    </row>
    <row r="178" spans="2:9">
      <c r="B178" s="26" t="s">
        <v>34</v>
      </c>
      <c r="C178" s="26" t="s">
        <v>53</v>
      </c>
      <c r="D178" s="26"/>
      <c r="E178" s="26"/>
      <c r="F178" s="91" t="s">
        <v>79</v>
      </c>
      <c r="G178" s="43"/>
      <c r="H178" s="45" t="s">
        <v>82</v>
      </c>
      <c r="I178" s="45"/>
    </row>
    <row r="179" spans="2:9">
      <c r="B179" s="26" t="s">
        <v>4</v>
      </c>
      <c r="C179" s="26" t="s">
        <v>54</v>
      </c>
      <c r="D179" s="26"/>
      <c r="E179" s="26"/>
      <c r="F179" s="91" t="s">
        <v>80</v>
      </c>
      <c r="G179" s="43"/>
      <c r="H179" s="45" t="s">
        <v>83</v>
      </c>
      <c r="I179" s="45"/>
    </row>
    <row r="180" spans="2:9">
      <c r="B180" s="26" t="s">
        <v>5</v>
      </c>
      <c r="C180" s="26" t="s">
        <v>55</v>
      </c>
      <c r="D180" s="26"/>
      <c r="E180" s="26"/>
      <c r="F180" s="91" t="s">
        <v>87</v>
      </c>
      <c r="G180" s="43"/>
      <c r="H180" s="45" t="s">
        <v>84</v>
      </c>
      <c r="I180" s="45"/>
    </row>
    <row r="181" spans="2:9">
      <c r="B181" s="26" t="s">
        <v>56</v>
      </c>
      <c r="C181" s="26" t="s">
        <v>57</v>
      </c>
      <c r="D181" s="26"/>
      <c r="E181" s="26"/>
      <c r="F181" s="91" t="s">
        <v>88</v>
      </c>
      <c r="G181" s="43"/>
      <c r="H181" s="45" t="s">
        <v>85</v>
      </c>
      <c r="I181" s="45"/>
    </row>
    <row r="182" spans="2:9" ht="17.25" thickBot="1">
      <c r="B182" s="27" t="s">
        <v>58</v>
      </c>
      <c r="C182" s="27" t="s">
        <v>59</v>
      </c>
      <c r="D182" s="27"/>
      <c r="E182" s="27"/>
      <c r="F182" s="92" t="s">
        <v>89</v>
      </c>
      <c r="G182" s="44"/>
      <c r="H182" s="46" t="s">
        <v>86</v>
      </c>
      <c r="I182" s="46"/>
    </row>
    <row r="183" spans="2:9" ht="17.25" thickTop="1"/>
    <row r="184" spans="2:9" ht="6.75" customHeight="1"/>
  </sheetData>
  <mergeCells count="3">
    <mergeCell ref="O9:P9"/>
    <mergeCell ref="C4:D4"/>
    <mergeCell ref="C5:D5"/>
  </mergeCells>
  <phoneticPr fontId="2" type="noConversion"/>
  <conditionalFormatting sqref="B82:K158">
    <cfRule type="expression" dxfId="56" priority="22">
      <formula>$B82&lt;&gt;$B83</formula>
    </cfRule>
  </conditionalFormatting>
  <conditionalFormatting sqref="C63:K63">
    <cfRule type="containsText" dxfId="55" priority="28" operator="containsText" text="F">
      <formula>NOT(ISERROR(SEARCH("F",C63)))</formula>
    </cfRule>
    <cfRule type="containsText" dxfId="54" priority="29" operator="containsText" text="D">
      <formula>NOT(ISERROR(SEARCH("D",C63)))</formula>
    </cfRule>
    <cfRule type="containsText" dxfId="53" priority="30" operator="containsText" text="S">
      <formula>NOT(ISERROR(SEARCH("S",C63)))</formula>
    </cfRule>
    <cfRule type="containsText" dxfId="52" priority="31" operator="containsText" text="A">
      <formula>NOT(ISERROR(SEARCH("A",C63)))</formula>
    </cfRule>
  </conditionalFormatting>
  <conditionalFormatting sqref="C72:K72">
    <cfRule type="containsText" dxfId="51" priority="24" operator="containsText" text="F">
      <formula>NOT(ISERROR(SEARCH("F",C72)))</formula>
    </cfRule>
    <cfRule type="containsText" dxfId="50" priority="25" operator="containsText" text="D">
      <formula>NOT(ISERROR(SEARCH("D",C72)))</formula>
    </cfRule>
    <cfRule type="containsText" dxfId="49" priority="26" operator="containsText" text="S">
      <formula>NOT(ISERROR(SEARCH("S",C72)))</formula>
    </cfRule>
    <cfRule type="containsText" dxfId="48" priority="27" operator="containsText" text="A">
      <formula>NOT(ISERROR(SEARCH("A",C72)))</formula>
    </cfRule>
  </conditionalFormatting>
  <conditionalFormatting sqref="D50:K50 D52:K53 D54:D59 D60:K61 D70:K70 D79:K79 D162:K162 K163:K174">
    <cfRule type="containsText" dxfId="47" priority="86" operator="containsText" text="악화">
      <formula>NOT(ISERROR(SEARCH("악화",D50)))</formula>
    </cfRule>
  </conditionalFormatting>
  <conditionalFormatting sqref="D50:K50 D52:K53 D60:K61 D70:K70 D79:K79 D162:K162 K163:K174 D54:D59">
    <cfRule type="containsText" dxfId="46" priority="85" operator="containsText" text="개선">
      <formula>NOT(ISERROR(SEARCH("개선",D50)))</formula>
    </cfRule>
  </conditionalFormatting>
  <conditionalFormatting sqref="G4:G5">
    <cfRule type="containsText" dxfId="45" priority="36" operator="containsText" text="S">
      <formula>NOT(ISERROR(SEARCH("S",G4)))</formula>
    </cfRule>
    <cfRule type="containsText" dxfId="44" priority="37" operator="containsText" text="A">
      <formula>NOT(ISERROR(SEARCH("A",G4)))</formula>
    </cfRule>
  </conditionalFormatting>
  <conditionalFormatting sqref="G5">
    <cfRule type="containsText" dxfId="43" priority="32" operator="containsText" text="F">
      <formula>NOT(ISERROR(SEARCH("F",G5)))</formula>
    </cfRule>
    <cfRule type="containsText" dxfId="42" priority="33" operator="containsText" text="D">
      <formula>NOT(ISERROR(SEARCH("D",G5)))</formula>
    </cfRule>
  </conditionalFormatting>
  <conditionalFormatting sqref="K1:K10 K22:K26 K28:K62 K64:K70 K73:K1048576">
    <cfRule type="containsText" dxfId="41" priority="38" operator="containsText" text="D">
      <formula>NOT(ISERROR(SEARCH("D",K1)))</formula>
    </cfRule>
    <cfRule type="containsText" dxfId="40" priority="39" operator="containsText" text="F">
      <formula>NOT(ISERROR(SEARCH("F",K1)))</formula>
    </cfRule>
    <cfRule type="containsText" dxfId="39" priority="40" operator="containsText" text="S">
      <formula>NOT(ISERROR(SEARCH("S",K1)))</formula>
    </cfRule>
    <cfRule type="containsText" dxfId="38" priority="41" operator="containsText" text="A">
      <formula>NOT(ISERROR(SEARCH("A",K1)))</formula>
    </cfRule>
  </conditionalFormatting>
  <conditionalFormatting sqref="K11:K19 J20">
    <cfRule type="containsText" dxfId="37" priority="1" operator="containsText" text="D">
      <formula>NOT(ISERROR(SEARCH("D",J11)))</formula>
    </cfRule>
    <cfRule type="containsText" dxfId="36" priority="2" operator="containsText" text="F">
      <formula>NOT(ISERROR(SEARCH("F",J11)))</formula>
    </cfRule>
    <cfRule type="containsText" dxfId="35" priority="3" operator="containsText" text="S">
      <formula>NOT(ISERROR(SEARCH("S",J11)))</formula>
    </cfRule>
    <cfRule type="containsText" dxfId="34" priority="4" operator="containsText" text="A">
      <formula>NOT(ISERROR(SEARCH("A",J11)))</formula>
    </cfRule>
  </conditionalFormatting>
  <conditionalFormatting sqref="B159:K159">
    <cfRule type="expression" dxfId="33" priority="89">
      <formula>$B159&lt;&gt;$B161</formula>
    </cfRule>
  </conditionalFormatting>
  <conditionalFormatting sqref="B161:K161">
    <cfRule type="expression" dxfId="32" priority="90">
      <formula>$B161&lt;&gt;#REF!</formula>
    </cfRule>
  </conditionalFormatting>
  <conditionalFormatting sqref="B160:K160">
    <cfRule type="expression" dxfId="31" priority="104">
      <formula>$B160&lt;&gt;#REF!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4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1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D163:J172</xm:sqref>
        </x14:conditionalFormatting>
        <x14:conditionalFormatting xmlns:xm="http://schemas.microsoft.com/office/excel/2006/main">
          <x14:cfRule type="iconSet" priority="4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D173:J174</xm:sqref>
        </x14:conditionalFormatting>
        <x14:conditionalFormatting xmlns:xm="http://schemas.microsoft.com/office/excel/2006/main">
          <x14:cfRule type="iconSet" priority="4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  <x14:conditionalFormatting xmlns:xm="http://schemas.microsoft.com/office/excel/2006/main">
          <x14:cfRule type="iconSet" priority="5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447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163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149</v>
      </c>
      <c r="C4" s="137" t="s">
        <v>1</v>
      </c>
      <c r="D4" s="137" t="s">
        <v>10</v>
      </c>
      <c r="E4" s="138" t="s">
        <v>148</v>
      </c>
      <c r="F4" s="124" t="s">
        <v>45</v>
      </c>
      <c r="G4" s="148" t="s">
        <v>153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2" t="str">
        <f>W5</f>
        <v>공영급행</v>
      </c>
      <c r="B5" s="142" t="str">
        <f>X5</f>
        <v>14-1</v>
      </c>
      <c r="C5" s="143" t="str">
        <f>Y5</f>
        <v>70바3106</v>
      </c>
      <c r="D5" s="131" t="str">
        <f>Z5</f>
        <v>대형</v>
      </c>
      <c r="E5" s="127" t="str">
        <f>AZ5</f>
        <v>F</v>
      </c>
      <c r="F5" s="150">
        <f>G5/H5</f>
        <v>0.79521739130434788</v>
      </c>
      <c r="G5" s="151">
        <f>AE5</f>
        <v>1.829</v>
      </c>
      <c r="H5" s="152">
        <f>AF5</f>
        <v>2.2999999999999998</v>
      </c>
      <c r="I5" s="153">
        <f>AC5</f>
        <v>3784.1320000000001</v>
      </c>
      <c r="J5" s="154">
        <f>AI5/AH5</f>
        <v>2.2903524494110785E-2</v>
      </c>
      <c r="K5" s="154">
        <f>AJ5/AH5</f>
        <v>0.33461663246391443</v>
      </c>
      <c r="L5" s="154">
        <f>AK5/AC5</f>
        <v>0.18022627117658685</v>
      </c>
      <c r="M5" s="155">
        <f>AG5</f>
        <v>11.74</v>
      </c>
      <c r="N5" s="156">
        <f>IF(AW5=0,AT5,"속도계이상")</f>
        <v>0.21099999999999999</v>
      </c>
      <c r="O5" s="156">
        <f>IF(AW5=0,AU5,"속도계이상")</f>
        <v>7.8490000000000002</v>
      </c>
      <c r="P5" s="157">
        <f>AQ5/60</f>
        <v>0.245</v>
      </c>
      <c r="Q5" s="158">
        <f>AN5</f>
        <v>89</v>
      </c>
      <c r="R5" s="159">
        <f>AC5/(AH5-AI5-AJ5)</f>
        <v>24.313786431281958</v>
      </c>
      <c r="S5" s="144">
        <f>IF(AW5=0,AL5,"속도계이상")</f>
        <v>8</v>
      </c>
      <c r="T5" s="144">
        <f>IF(AW5=0,AM5,"속도계이상")</f>
        <v>297</v>
      </c>
      <c r="U5" t="s">
        <v>118</v>
      </c>
      <c r="V5" s="5" t="s">
        <v>119</v>
      </c>
      <c r="W5" t="s">
        <v>118</v>
      </c>
      <c r="X5" s="5" t="s">
        <v>119</v>
      </c>
      <c r="Y5" t="s">
        <v>239</v>
      </c>
      <c r="Z5" t="s">
        <v>146</v>
      </c>
      <c r="AA5" t="s">
        <v>48</v>
      </c>
      <c r="AB5">
        <v>504</v>
      </c>
      <c r="AC5" s="1">
        <v>3784.1320000000001</v>
      </c>
      <c r="AD5" s="1">
        <v>2068.4499999999998</v>
      </c>
      <c r="AE5" s="28">
        <v>1.829</v>
      </c>
      <c r="AF5">
        <v>2.2999999999999998</v>
      </c>
      <c r="AG5">
        <v>11.74</v>
      </c>
      <c r="AH5">
        <v>242.24463800000001</v>
      </c>
      <c r="AI5">
        <v>5.5482560000000003</v>
      </c>
      <c r="AJ5">
        <v>81.059084999999996</v>
      </c>
      <c r="AK5">
        <v>682</v>
      </c>
      <c r="AL5">
        <v>8</v>
      </c>
      <c r="AM5">
        <v>297</v>
      </c>
      <c r="AN5">
        <v>89</v>
      </c>
      <c r="AO5">
        <v>15.621117</v>
      </c>
      <c r="AP5">
        <v>843.5</v>
      </c>
      <c r="AQ5">
        <v>14.7</v>
      </c>
      <c r="AR5">
        <v>23</v>
      </c>
      <c r="AS5">
        <v>6179</v>
      </c>
      <c r="AT5">
        <v>0.21099999999999999</v>
      </c>
      <c r="AU5">
        <v>7.8490000000000002</v>
      </c>
      <c r="AV5">
        <v>32328</v>
      </c>
      <c r="AW5">
        <v>0</v>
      </c>
      <c r="AX5" s="29">
        <v>0.47</v>
      </c>
      <c r="AY5">
        <v>0.79521739130434788</v>
      </c>
      <c r="AZ5" t="s">
        <v>70</v>
      </c>
      <c r="BA5" t="s">
        <v>521</v>
      </c>
      <c r="BB5">
        <v>1</v>
      </c>
      <c r="BC5" t="s">
        <v>522</v>
      </c>
      <c r="BD5">
        <v>10</v>
      </c>
      <c r="BE5">
        <v>75882.352999999988</v>
      </c>
      <c r="BF5">
        <v>4.9868406162892717E-2</v>
      </c>
      <c r="BG5">
        <v>3.9656223857361214E-2</v>
      </c>
      <c r="BH5">
        <v>216902.05899999998</v>
      </c>
      <c r="BI5">
        <v>1.7446270530792889E-2</v>
      </c>
      <c r="BJ5">
        <v>1.3873577739487041E-2</v>
      </c>
      <c r="BK5">
        <v>1</v>
      </c>
      <c r="BL5" t="s">
        <v>67</v>
      </c>
      <c r="BM5">
        <v>-1</v>
      </c>
      <c r="BN5" t="s">
        <v>486</v>
      </c>
    </row>
    <row r="6" spans="1:66">
      <c r="A6" s="139" t="str">
        <f t="shared" ref="A6:A7" si="0">W6</f>
        <v>공영급행</v>
      </c>
      <c r="B6" s="139" t="str">
        <f t="shared" ref="B6:B49" si="1">X6</f>
        <v>14-1</v>
      </c>
      <c r="C6" s="140" t="str">
        <f t="shared" ref="C6:C7" si="2">Y6</f>
        <v>70바3107</v>
      </c>
      <c r="D6" s="114" t="str">
        <f t="shared" ref="D6:D7" si="3">Z6</f>
        <v>대형</v>
      </c>
      <c r="E6" s="110" t="str">
        <f>AZ6</f>
        <v>F</v>
      </c>
      <c r="F6" s="160">
        <f>G6/H6</f>
        <v>0.78639999999999999</v>
      </c>
      <c r="G6" s="161">
        <f>AE6</f>
        <v>1.966</v>
      </c>
      <c r="H6" s="162">
        <f>AF6</f>
        <v>2.5</v>
      </c>
      <c r="I6" s="163">
        <f t="shared" ref="I6:I7" si="4">AC6</f>
        <v>4525.67</v>
      </c>
      <c r="J6" s="164">
        <f t="shared" ref="J6:J7" si="5">AI6/AH6</f>
        <v>2.2477464937524814E-2</v>
      </c>
      <c r="K6" s="164">
        <f t="shared" ref="K6:K7" si="6">AJ6/AH6</f>
        <v>0.32657650395526661</v>
      </c>
      <c r="L6" s="164">
        <f t="shared" ref="L6:L7" si="7">AK6/AC6</f>
        <v>9.1257206115337622E-2</v>
      </c>
      <c r="M6" s="165">
        <f t="shared" ref="M6:M7" si="8">AG6</f>
        <v>10.195</v>
      </c>
      <c r="N6" s="166">
        <f t="shared" ref="N6:N7" si="9">IF(AW6=0,AT6,"속도계이상")</f>
        <v>2.1999999999999999E-2</v>
      </c>
      <c r="O6" s="166">
        <f t="shared" ref="O6:O7" si="10">IF(AW6=0,AU6,"속도계이상")</f>
        <v>7.9770000000000003</v>
      </c>
      <c r="P6" s="167">
        <f t="shared" ref="P6:P7" si="11">AQ6/60</f>
        <v>0.13333333333333333</v>
      </c>
      <c r="Q6" s="168">
        <f t="shared" ref="Q6:Q7" si="12">AN6</f>
        <v>88</v>
      </c>
      <c r="R6" s="169">
        <f t="shared" ref="R6:R7" si="13">AC6/(AH6-AI6-AJ6)</f>
        <v>23.975812733362702</v>
      </c>
      <c r="S6" s="141">
        <f t="shared" ref="S6:S7" si="14">IF(AW6=0,AL6,"속도계이상")</f>
        <v>1</v>
      </c>
      <c r="T6" s="141">
        <f t="shared" ref="T6:T7" si="15">IF(AW6=0,AM6,"속도계이상")</f>
        <v>361</v>
      </c>
      <c r="U6" t="s">
        <v>118</v>
      </c>
      <c r="V6" s="5" t="s">
        <v>119</v>
      </c>
      <c r="W6" t="s">
        <v>118</v>
      </c>
      <c r="X6" s="5" t="s">
        <v>119</v>
      </c>
      <c r="Y6" t="s">
        <v>240</v>
      </c>
      <c r="Z6" t="s">
        <v>146</v>
      </c>
      <c r="AA6" t="s">
        <v>48</v>
      </c>
      <c r="AB6">
        <v>504</v>
      </c>
      <c r="AC6" s="1">
        <v>4525.67</v>
      </c>
      <c r="AD6" s="1">
        <v>2302.002</v>
      </c>
      <c r="AE6" s="28">
        <v>1.966</v>
      </c>
      <c r="AF6">
        <v>2.5</v>
      </c>
      <c r="AG6">
        <v>10.195</v>
      </c>
      <c r="AH6">
        <v>289.97767399999998</v>
      </c>
      <c r="AI6">
        <v>6.517963</v>
      </c>
      <c r="AJ6">
        <v>94.699894999999998</v>
      </c>
      <c r="AK6">
        <v>413</v>
      </c>
      <c r="AL6">
        <v>1</v>
      </c>
      <c r="AM6">
        <v>361</v>
      </c>
      <c r="AN6">
        <v>88</v>
      </c>
      <c r="AO6">
        <v>15.606960000000001</v>
      </c>
      <c r="AP6">
        <v>610.1</v>
      </c>
      <c r="AQ6">
        <v>8</v>
      </c>
      <c r="AR6">
        <v>15</v>
      </c>
      <c r="AS6">
        <v>3500</v>
      </c>
      <c r="AT6">
        <v>2.1999999999999999E-2</v>
      </c>
      <c r="AU6">
        <v>7.9770000000000003</v>
      </c>
      <c r="AV6">
        <v>38058</v>
      </c>
      <c r="AW6">
        <v>0</v>
      </c>
      <c r="AX6" s="29">
        <v>0.47</v>
      </c>
      <c r="AY6">
        <v>0.78639999999999999</v>
      </c>
      <c r="AZ6" t="s">
        <v>70</v>
      </c>
      <c r="BA6" t="s">
        <v>521</v>
      </c>
      <c r="BB6">
        <v>2</v>
      </c>
      <c r="BC6" t="s">
        <v>523</v>
      </c>
      <c r="BD6">
        <v>9</v>
      </c>
      <c r="BE6">
        <v>75882.352999999988</v>
      </c>
      <c r="BF6">
        <v>5.9640612356867753E-2</v>
      </c>
      <c r="BG6">
        <v>4.6901377557440803E-2</v>
      </c>
      <c r="BH6">
        <v>216902.05899999998</v>
      </c>
      <c r="BI6">
        <v>2.0865039367837446E-2</v>
      </c>
      <c r="BJ6">
        <v>1.6408266958867369E-2</v>
      </c>
      <c r="BK6">
        <v>1</v>
      </c>
      <c r="BL6" t="s">
        <v>67</v>
      </c>
      <c r="BM6">
        <v>-1</v>
      </c>
      <c r="BN6" t="s">
        <v>486</v>
      </c>
    </row>
    <row r="7" spans="1:66">
      <c r="A7" s="142" t="str">
        <f t="shared" si="0"/>
        <v>공영급행</v>
      </c>
      <c r="B7" s="142" t="str">
        <f t="shared" si="1"/>
        <v>14-1</v>
      </c>
      <c r="C7" s="143" t="str">
        <f t="shared" si="2"/>
        <v>70바3109</v>
      </c>
      <c r="D7" s="131" t="str">
        <f t="shared" si="3"/>
        <v>대형</v>
      </c>
      <c r="E7" s="127" t="str">
        <f t="shared" ref="E7:E49" si="16">AZ7</f>
        <v>D</v>
      </c>
      <c r="F7" s="150">
        <f t="shared" ref="F7:F49" si="17">G7/H7</f>
        <v>0.83916666666666662</v>
      </c>
      <c r="G7" s="151">
        <f t="shared" ref="G7:G49" si="18">AE7</f>
        <v>2.0139999999999998</v>
      </c>
      <c r="H7" s="152">
        <f t="shared" ref="H7:H49" si="19">AF7</f>
        <v>2.4</v>
      </c>
      <c r="I7" s="153">
        <f t="shared" si="4"/>
        <v>5277.7969999999996</v>
      </c>
      <c r="J7" s="154">
        <f t="shared" si="5"/>
        <v>2.8021089432786101E-2</v>
      </c>
      <c r="K7" s="154">
        <f t="shared" si="6"/>
        <v>0.36131132313316389</v>
      </c>
      <c r="L7" s="154">
        <f t="shared" si="7"/>
        <v>0.18416775029429894</v>
      </c>
      <c r="M7" s="155">
        <f t="shared" si="8"/>
        <v>10.196999999999999</v>
      </c>
      <c r="N7" s="156">
        <f t="shared" si="9"/>
        <v>0</v>
      </c>
      <c r="O7" s="156">
        <f t="shared" si="10"/>
        <v>3.4289999999999998</v>
      </c>
      <c r="P7" s="157">
        <f t="shared" si="11"/>
        <v>0.44666666666666666</v>
      </c>
      <c r="Q7" s="158">
        <f t="shared" si="12"/>
        <v>89</v>
      </c>
      <c r="R7" s="159">
        <f t="shared" si="13"/>
        <v>24.561782311309891</v>
      </c>
      <c r="S7" s="144">
        <f t="shared" si="14"/>
        <v>0</v>
      </c>
      <c r="T7" s="144">
        <f t="shared" si="15"/>
        <v>181</v>
      </c>
      <c r="U7" t="s">
        <v>118</v>
      </c>
      <c r="V7" t="s">
        <v>119</v>
      </c>
      <c r="W7" s="4" t="s">
        <v>118</v>
      </c>
      <c r="X7" t="s">
        <v>119</v>
      </c>
      <c r="Y7" s="4" t="s">
        <v>241</v>
      </c>
      <c r="Z7" s="4" t="s">
        <v>146</v>
      </c>
      <c r="AA7" s="4" t="s">
        <v>48</v>
      </c>
      <c r="AB7" s="4">
        <v>504</v>
      </c>
      <c r="AC7" s="4">
        <v>5277.7969999999996</v>
      </c>
      <c r="AD7" s="4">
        <v>2620.8240000000001</v>
      </c>
      <c r="AE7" s="4">
        <v>2.0139999999999998</v>
      </c>
      <c r="AF7" s="4">
        <v>2.4</v>
      </c>
      <c r="AG7" s="4">
        <v>10.196999999999999</v>
      </c>
      <c r="AH7" s="4">
        <v>351.87461300000001</v>
      </c>
      <c r="AI7" s="4">
        <v>9.8599099999999993</v>
      </c>
      <c r="AJ7" s="4">
        <v>127.13628199999999</v>
      </c>
      <c r="AK7" s="4">
        <v>972</v>
      </c>
      <c r="AL7" s="4">
        <v>0</v>
      </c>
      <c r="AM7" s="4">
        <v>181</v>
      </c>
      <c r="AN7" s="4">
        <v>89</v>
      </c>
      <c r="AO7" s="4">
        <v>14.999084</v>
      </c>
      <c r="AP7" s="4">
        <v>1573.3</v>
      </c>
      <c r="AQ7" s="4">
        <v>26.8</v>
      </c>
      <c r="AR7" s="4">
        <v>77</v>
      </c>
      <c r="AS7" s="4">
        <v>29780</v>
      </c>
      <c r="AT7" s="4">
        <v>0</v>
      </c>
      <c r="AU7" s="4">
        <v>3.4289999999999998</v>
      </c>
      <c r="AV7" s="4">
        <v>42693</v>
      </c>
      <c r="AW7" s="4">
        <v>0</v>
      </c>
      <c r="AX7" s="30">
        <v>0.47</v>
      </c>
      <c r="AY7">
        <v>0.83916666666666662</v>
      </c>
      <c r="AZ7" t="s">
        <v>67</v>
      </c>
      <c r="BA7" t="s">
        <v>521</v>
      </c>
      <c r="BB7">
        <v>3</v>
      </c>
      <c r="BC7" t="s">
        <v>524</v>
      </c>
      <c r="BD7">
        <v>9</v>
      </c>
      <c r="BE7">
        <v>75882.352999999988</v>
      </c>
      <c r="BF7">
        <v>6.9552363511974913E-2</v>
      </c>
      <c r="BG7">
        <v>5.8366025047132279E-2</v>
      </c>
      <c r="BH7">
        <v>216902.05899999998</v>
      </c>
      <c r="BI7">
        <v>2.4332627474043481E-2</v>
      </c>
      <c r="BJ7">
        <v>2.041912988863482E-2</v>
      </c>
      <c r="BK7">
        <v>1</v>
      </c>
      <c r="BL7" t="s">
        <v>67</v>
      </c>
      <c r="BM7">
        <v>0</v>
      </c>
      <c r="BN7" t="s">
        <v>485</v>
      </c>
    </row>
    <row r="8" spans="1:66">
      <c r="A8" s="139" t="str">
        <f t="shared" ref="A8:A49" si="20">W8</f>
        <v>공영급행</v>
      </c>
      <c r="B8" s="139" t="str">
        <f t="shared" si="1"/>
        <v>14-1</v>
      </c>
      <c r="C8" s="140" t="str">
        <f t="shared" ref="C8:C49" si="21">Y8</f>
        <v>70바3111</v>
      </c>
      <c r="D8" s="114" t="str">
        <f t="shared" ref="D8:D49" si="22">Z8</f>
        <v>대형</v>
      </c>
      <c r="E8" s="110" t="str">
        <f t="shared" si="16"/>
        <v>C</v>
      </c>
      <c r="F8" s="160">
        <f t="shared" si="17"/>
        <v>0.85680000000000001</v>
      </c>
      <c r="G8" s="161">
        <f t="shared" si="18"/>
        <v>2.1419999999999999</v>
      </c>
      <c r="H8" s="162">
        <f t="shared" si="19"/>
        <v>2.5</v>
      </c>
      <c r="I8" s="163">
        <f t="shared" ref="I8:I49" si="23">AC8</f>
        <v>5217.9489999999996</v>
      </c>
      <c r="J8" s="164">
        <f t="shared" ref="J8:J49" si="24">AI8/AH8</f>
        <v>2.6320341212823391E-2</v>
      </c>
      <c r="K8" s="164">
        <f t="shared" ref="K8:K49" si="25">AJ8/AH8</f>
        <v>0.34362813740514619</v>
      </c>
      <c r="L8" s="164">
        <f t="shared" ref="L8:L49" si="26">AK8/AC8</f>
        <v>0.20946927614662392</v>
      </c>
      <c r="M8" s="165">
        <f t="shared" ref="M8:M49" si="27">AG8</f>
        <v>8.5609999999999999</v>
      </c>
      <c r="N8" s="166">
        <f t="shared" ref="N8:N49" si="28">IF(AW8=0,AT8,"속도계이상")</f>
        <v>1.9E-2</v>
      </c>
      <c r="O8" s="166">
        <f t="shared" ref="O8:O49" si="29">IF(AW8=0,AU8,"속도계이상")</f>
        <v>7.359</v>
      </c>
      <c r="P8" s="167">
        <f t="shared" ref="P8:P49" si="30">AQ8/60</f>
        <v>3.5000000000000003E-2</v>
      </c>
      <c r="Q8" s="168">
        <f t="shared" ref="Q8:Q49" si="31">AN8</f>
        <v>84</v>
      </c>
      <c r="R8" s="169">
        <f t="shared" ref="R8:R49" si="32">AC8/(AH8-AI8-AJ8)</f>
        <v>24.150169983128041</v>
      </c>
      <c r="S8" s="141">
        <f t="shared" ref="S8:S49" si="33">IF(AW8=0,AL8,"속도계이상")</f>
        <v>1</v>
      </c>
      <c r="T8" s="141">
        <f t="shared" ref="T8:T49" si="34">IF(AW8=0,AM8,"속도계이상")</f>
        <v>384</v>
      </c>
      <c r="U8" t="s">
        <v>118</v>
      </c>
      <c r="V8" s="5" t="s">
        <v>119</v>
      </c>
      <c r="W8" t="s">
        <v>118</v>
      </c>
      <c r="X8" s="5" t="s">
        <v>119</v>
      </c>
      <c r="Y8" t="s">
        <v>242</v>
      </c>
      <c r="Z8" t="s">
        <v>146</v>
      </c>
      <c r="AA8" t="s">
        <v>48</v>
      </c>
      <c r="AB8">
        <v>504</v>
      </c>
      <c r="AC8" s="1">
        <v>5217.9489999999996</v>
      </c>
      <c r="AD8" s="1">
        <v>2436.4389999999999</v>
      </c>
      <c r="AE8" s="28">
        <v>2.1419999999999999</v>
      </c>
      <c r="AF8">
        <v>2.5</v>
      </c>
      <c r="AG8">
        <v>8.5609999999999999</v>
      </c>
      <c r="AH8">
        <v>342.928495</v>
      </c>
      <c r="AI8">
        <v>9.025995</v>
      </c>
      <c r="AJ8">
        <v>117.83987999999999</v>
      </c>
      <c r="AK8">
        <v>1093</v>
      </c>
      <c r="AL8">
        <v>1</v>
      </c>
      <c r="AM8">
        <v>384</v>
      </c>
      <c r="AN8">
        <v>84</v>
      </c>
      <c r="AO8">
        <v>15.215851000000001</v>
      </c>
      <c r="AP8">
        <v>1074</v>
      </c>
      <c r="AQ8">
        <v>2.1</v>
      </c>
      <c r="AR8">
        <v>57</v>
      </c>
      <c r="AS8">
        <v>23674</v>
      </c>
      <c r="AT8">
        <v>1.9E-2</v>
      </c>
      <c r="AU8">
        <v>7.359</v>
      </c>
      <c r="AV8">
        <v>45353</v>
      </c>
      <c r="AW8">
        <v>0</v>
      </c>
      <c r="AX8" s="29">
        <v>0.46</v>
      </c>
      <c r="AY8">
        <v>0.85680000000000001</v>
      </c>
      <c r="AZ8" t="s">
        <v>69</v>
      </c>
      <c r="BA8" t="s">
        <v>521</v>
      </c>
      <c r="BB8">
        <v>1</v>
      </c>
      <c r="BC8" t="s">
        <v>525</v>
      </c>
      <c r="BD8">
        <v>11</v>
      </c>
      <c r="BE8">
        <v>75882.352999999988</v>
      </c>
      <c r="BF8">
        <v>6.8763668938942896E-2</v>
      </c>
      <c r="BG8">
        <v>5.8916711546886276E-2</v>
      </c>
      <c r="BH8">
        <v>216902.05899999998</v>
      </c>
      <c r="BI8">
        <v>2.4056705704209105E-2</v>
      </c>
      <c r="BJ8">
        <v>2.0611785447366363E-2</v>
      </c>
      <c r="BK8">
        <v>1</v>
      </c>
      <c r="BL8" t="s">
        <v>69</v>
      </c>
      <c r="BM8">
        <v>0</v>
      </c>
      <c r="BN8" t="s">
        <v>485</v>
      </c>
    </row>
    <row r="9" spans="1:66">
      <c r="A9" s="142" t="str">
        <f t="shared" si="20"/>
        <v>공영급행</v>
      </c>
      <c r="B9" s="142" t="str">
        <f t="shared" si="1"/>
        <v>14-1</v>
      </c>
      <c r="C9" s="143" t="str">
        <f t="shared" si="21"/>
        <v>70바3112</v>
      </c>
      <c r="D9" s="131" t="str">
        <f t="shared" si="22"/>
        <v>대형</v>
      </c>
      <c r="E9" s="127" t="str">
        <f t="shared" si="16"/>
        <v>D</v>
      </c>
      <c r="F9" s="150">
        <f t="shared" si="17"/>
        <v>0.83045454545454533</v>
      </c>
      <c r="G9" s="151">
        <f t="shared" si="18"/>
        <v>1.827</v>
      </c>
      <c r="H9" s="152">
        <f t="shared" si="19"/>
        <v>2.2000000000000002</v>
      </c>
      <c r="I9" s="153">
        <f t="shared" si="23"/>
        <v>3319.723</v>
      </c>
      <c r="J9" s="154">
        <f t="shared" si="24"/>
        <v>3.3435735551937809E-2</v>
      </c>
      <c r="K9" s="154">
        <f t="shared" si="25"/>
        <v>0.35742253029707211</v>
      </c>
      <c r="L9" s="154">
        <f t="shared" si="26"/>
        <v>0.10874401267816622</v>
      </c>
      <c r="M9" s="155">
        <f t="shared" si="27"/>
        <v>11.827999999999999</v>
      </c>
      <c r="N9" s="156">
        <f t="shared" si="28"/>
        <v>0</v>
      </c>
      <c r="O9" s="156">
        <f t="shared" si="29"/>
        <v>8.9160000000000004</v>
      </c>
      <c r="P9" s="157">
        <f t="shared" si="30"/>
        <v>0.58166666666666667</v>
      </c>
      <c r="Q9" s="158">
        <f t="shared" si="31"/>
        <v>89</v>
      </c>
      <c r="R9" s="159">
        <f t="shared" si="32"/>
        <v>24.933335690681506</v>
      </c>
      <c r="S9" s="144">
        <f t="shared" si="33"/>
        <v>0</v>
      </c>
      <c r="T9" s="144">
        <f t="shared" si="34"/>
        <v>296</v>
      </c>
      <c r="U9" t="s">
        <v>118</v>
      </c>
      <c r="V9" s="5" t="s">
        <v>119</v>
      </c>
      <c r="W9" t="s">
        <v>118</v>
      </c>
      <c r="X9" s="5" t="s">
        <v>119</v>
      </c>
      <c r="Y9" t="s">
        <v>243</v>
      </c>
      <c r="Z9" t="s">
        <v>146</v>
      </c>
      <c r="AA9" t="s">
        <v>48</v>
      </c>
      <c r="AB9">
        <v>504</v>
      </c>
      <c r="AC9" s="1">
        <v>3319.723</v>
      </c>
      <c r="AD9" s="1">
        <v>1816.6110000000001</v>
      </c>
      <c r="AE9" s="28">
        <v>1.827</v>
      </c>
      <c r="AF9">
        <v>2.2000000000000002</v>
      </c>
      <c r="AG9">
        <v>11.827999999999999</v>
      </c>
      <c r="AH9">
        <v>218.57631900000001</v>
      </c>
      <c r="AI9">
        <v>7.3082599999999998</v>
      </c>
      <c r="AJ9">
        <v>78.124100999999996</v>
      </c>
      <c r="AK9">
        <v>361</v>
      </c>
      <c r="AL9">
        <v>0</v>
      </c>
      <c r="AM9">
        <v>296</v>
      </c>
      <c r="AN9">
        <v>89</v>
      </c>
      <c r="AO9">
        <v>15.187935</v>
      </c>
      <c r="AP9">
        <v>2495.9</v>
      </c>
      <c r="AQ9">
        <v>34.9</v>
      </c>
      <c r="AR9">
        <v>52</v>
      </c>
      <c r="AS9">
        <v>16177</v>
      </c>
      <c r="AT9">
        <v>0</v>
      </c>
      <c r="AU9">
        <v>8.9160000000000004</v>
      </c>
      <c r="AV9">
        <v>30087</v>
      </c>
      <c r="AW9">
        <v>0</v>
      </c>
      <c r="AX9" s="29">
        <v>0.46</v>
      </c>
      <c r="AY9">
        <v>0.83045454545454533</v>
      </c>
      <c r="AZ9" t="s">
        <v>67</v>
      </c>
      <c r="BA9" t="s">
        <v>521</v>
      </c>
      <c r="BB9">
        <v>6</v>
      </c>
      <c r="BC9" t="s">
        <v>526</v>
      </c>
      <c r="BD9">
        <v>9</v>
      </c>
      <c r="BE9">
        <v>75882.352999999988</v>
      </c>
      <c r="BF9">
        <v>4.3748287562985828E-2</v>
      </c>
      <c r="BG9">
        <v>3.6330964262534134E-2</v>
      </c>
      <c r="BH9">
        <v>216902.05899999998</v>
      </c>
      <c r="BI9">
        <v>1.5305170523992122E-2</v>
      </c>
      <c r="BJ9">
        <v>1.2710248430606183E-2</v>
      </c>
      <c r="BK9">
        <v>1</v>
      </c>
      <c r="BL9" t="s">
        <v>69</v>
      </c>
      <c r="BM9">
        <v>-1</v>
      </c>
      <c r="BN9" t="s">
        <v>486</v>
      </c>
    </row>
    <row r="10" spans="1:66">
      <c r="A10" s="139" t="str">
        <f t="shared" si="20"/>
        <v>공영급행</v>
      </c>
      <c r="B10" s="139" t="str">
        <f t="shared" si="1"/>
        <v>14-1</v>
      </c>
      <c r="C10" s="140" t="str">
        <f t="shared" si="21"/>
        <v>70바3113</v>
      </c>
      <c r="D10" s="114" t="str">
        <f t="shared" si="22"/>
        <v>대형</v>
      </c>
      <c r="E10" s="110" t="str">
        <f t="shared" si="16"/>
        <v>F</v>
      </c>
      <c r="F10" s="160">
        <f t="shared" si="17"/>
        <v>0.76200000000000001</v>
      </c>
      <c r="G10" s="161">
        <f t="shared" si="18"/>
        <v>1.905</v>
      </c>
      <c r="H10" s="162">
        <f t="shared" si="19"/>
        <v>2.5</v>
      </c>
      <c r="I10" s="163">
        <f t="shared" si="23"/>
        <v>4407.3440000000001</v>
      </c>
      <c r="J10" s="164">
        <f t="shared" si="24"/>
        <v>3.110221353211132E-2</v>
      </c>
      <c r="K10" s="164">
        <f t="shared" si="25"/>
        <v>0.33513067937953922</v>
      </c>
      <c r="L10" s="164">
        <f t="shared" si="26"/>
        <v>0.14680043128015421</v>
      </c>
      <c r="M10" s="165">
        <f t="shared" si="27"/>
        <v>10.41</v>
      </c>
      <c r="N10" s="166">
        <f t="shared" si="28"/>
        <v>0</v>
      </c>
      <c r="O10" s="166">
        <f t="shared" si="29"/>
        <v>7.5330000000000004</v>
      </c>
      <c r="P10" s="167">
        <f t="shared" si="30"/>
        <v>0</v>
      </c>
      <c r="Q10" s="168">
        <f t="shared" si="31"/>
        <v>74</v>
      </c>
      <c r="R10" s="169">
        <f t="shared" si="32"/>
        <v>24.564839300273867</v>
      </c>
      <c r="S10" s="141">
        <f t="shared" si="33"/>
        <v>0</v>
      </c>
      <c r="T10" s="141">
        <f t="shared" si="34"/>
        <v>332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219</v>
      </c>
      <c r="Z10" s="4" t="s">
        <v>146</v>
      </c>
      <c r="AA10" s="4" t="s">
        <v>48</v>
      </c>
      <c r="AB10" s="4">
        <v>504</v>
      </c>
      <c r="AC10" s="4">
        <v>4407.3440000000001</v>
      </c>
      <c r="AD10" s="4">
        <v>2313.5349999999999</v>
      </c>
      <c r="AE10" s="4">
        <v>1.905</v>
      </c>
      <c r="AF10" s="4">
        <v>2.5</v>
      </c>
      <c r="AG10" s="4">
        <v>10.41</v>
      </c>
      <c r="AH10" s="4">
        <v>283.09573499999999</v>
      </c>
      <c r="AI10" s="4">
        <v>8.8049040000000005</v>
      </c>
      <c r="AJ10" s="4">
        <v>94.874065999999999</v>
      </c>
      <c r="AK10" s="4">
        <v>647</v>
      </c>
      <c r="AL10" s="4">
        <v>0</v>
      </c>
      <c r="AM10" s="4">
        <v>332</v>
      </c>
      <c r="AN10" s="4">
        <v>74</v>
      </c>
      <c r="AO10" s="4">
        <v>15.568387</v>
      </c>
      <c r="AP10" s="4">
        <v>641.20000000000005</v>
      </c>
      <c r="AQ10" s="4">
        <v>0</v>
      </c>
      <c r="AR10" s="4">
        <v>25</v>
      </c>
      <c r="AS10" s="4">
        <v>7952</v>
      </c>
      <c r="AT10" s="4">
        <v>0</v>
      </c>
      <c r="AU10" s="4">
        <v>7.5330000000000004</v>
      </c>
      <c r="AV10" s="4">
        <v>37649</v>
      </c>
      <c r="AW10" s="4">
        <v>0</v>
      </c>
      <c r="AX10" s="30">
        <v>0.45</v>
      </c>
      <c r="AY10">
        <v>0.76200000000000001</v>
      </c>
      <c r="AZ10" t="s">
        <v>70</v>
      </c>
      <c r="BA10" t="s">
        <v>521</v>
      </c>
      <c r="BB10">
        <v>5</v>
      </c>
      <c r="BC10" t="s">
        <v>527</v>
      </c>
      <c r="BD10">
        <v>11</v>
      </c>
      <c r="BE10">
        <v>75882.352999999988</v>
      </c>
      <c r="BF10">
        <v>5.8081277474355611E-2</v>
      </c>
      <c r="BG10">
        <v>4.4257933435458974E-2</v>
      </c>
      <c r="BH10">
        <v>216902.05899999998</v>
      </c>
      <c r="BI10">
        <v>2.0319512042990796E-2</v>
      </c>
      <c r="BJ10">
        <v>1.5483468176758988E-2</v>
      </c>
      <c r="BK10">
        <v>1</v>
      </c>
      <c r="BL10" t="s">
        <v>70</v>
      </c>
      <c r="BM10">
        <v>0</v>
      </c>
      <c r="BN10" t="s">
        <v>485</v>
      </c>
    </row>
    <row r="11" spans="1:66">
      <c r="A11" s="142" t="str">
        <f t="shared" si="20"/>
        <v>공영급행</v>
      </c>
      <c r="B11" s="142" t="str">
        <f t="shared" si="1"/>
        <v>14-1</v>
      </c>
      <c r="C11" s="143" t="str">
        <f t="shared" si="21"/>
        <v>70바3125</v>
      </c>
      <c r="D11" s="131" t="str">
        <f t="shared" si="22"/>
        <v>대형</v>
      </c>
      <c r="E11" s="127" t="str">
        <f t="shared" si="16"/>
        <v>D</v>
      </c>
      <c r="F11" s="150">
        <f t="shared" si="17"/>
        <v>0.82318181818181813</v>
      </c>
      <c r="G11" s="151">
        <f t="shared" si="18"/>
        <v>1.8109999999999999</v>
      </c>
      <c r="H11" s="152">
        <f t="shared" si="19"/>
        <v>2.2000000000000002</v>
      </c>
      <c r="I11" s="153">
        <f t="shared" si="23"/>
        <v>3083.25</v>
      </c>
      <c r="J11" s="154">
        <f t="shared" si="24"/>
        <v>2.5828399748139427E-2</v>
      </c>
      <c r="K11" s="154">
        <f t="shared" si="25"/>
        <v>0.33143823681747259</v>
      </c>
      <c r="L11" s="154">
        <f t="shared" si="26"/>
        <v>0.14886888834833373</v>
      </c>
      <c r="M11" s="155">
        <f t="shared" si="27"/>
        <v>14.846</v>
      </c>
      <c r="N11" s="156">
        <f t="shared" si="28"/>
        <v>3.2000000000000001E-2</v>
      </c>
      <c r="O11" s="156">
        <f t="shared" si="29"/>
        <v>3.762</v>
      </c>
      <c r="P11" s="157">
        <f t="shared" si="30"/>
        <v>7.0000000000000007E-2</v>
      </c>
      <c r="Q11" s="158">
        <f t="shared" si="31"/>
        <v>85</v>
      </c>
      <c r="R11" s="159">
        <f t="shared" si="32"/>
        <v>24.878673248455875</v>
      </c>
      <c r="S11" s="144">
        <f t="shared" si="33"/>
        <v>1</v>
      </c>
      <c r="T11" s="144">
        <f t="shared" si="34"/>
        <v>116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209</v>
      </c>
      <c r="Z11" t="s">
        <v>146</v>
      </c>
      <c r="AA11" t="s">
        <v>48</v>
      </c>
      <c r="AB11">
        <v>504</v>
      </c>
      <c r="AC11" s="1">
        <v>3083.25</v>
      </c>
      <c r="AD11" s="1">
        <v>1702.902</v>
      </c>
      <c r="AE11" s="28">
        <v>1.8109999999999999</v>
      </c>
      <c r="AF11">
        <v>2.2000000000000002</v>
      </c>
      <c r="AG11">
        <v>14.846</v>
      </c>
      <c r="AH11">
        <v>192.819379</v>
      </c>
      <c r="AI11">
        <v>4.9802160000000004</v>
      </c>
      <c r="AJ11">
        <v>63.907715000000003</v>
      </c>
      <c r="AK11">
        <v>459</v>
      </c>
      <c r="AL11">
        <v>1</v>
      </c>
      <c r="AM11">
        <v>116</v>
      </c>
      <c r="AN11">
        <v>85</v>
      </c>
      <c r="AO11">
        <v>15.990353000000001</v>
      </c>
      <c r="AP11">
        <v>1307.2</v>
      </c>
      <c r="AQ11">
        <v>4.2</v>
      </c>
      <c r="AR11">
        <v>26</v>
      </c>
      <c r="AS11">
        <v>8486</v>
      </c>
      <c r="AT11">
        <v>3.2000000000000001E-2</v>
      </c>
      <c r="AU11">
        <v>3.762</v>
      </c>
      <c r="AV11">
        <v>26209</v>
      </c>
      <c r="AW11">
        <v>0</v>
      </c>
      <c r="AX11" s="29">
        <v>0.53</v>
      </c>
      <c r="AY11">
        <v>0.82318181818181813</v>
      </c>
      <c r="AZ11" t="s">
        <v>67</v>
      </c>
      <c r="BA11" t="s">
        <v>521</v>
      </c>
      <c r="BB11">
        <v>8</v>
      </c>
      <c r="BC11" t="s">
        <v>528</v>
      </c>
      <c r="BD11">
        <v>10</v>
      </c>
      <c r="BE11">
        <v>75882.352999999988</v>
      </c>
      <c r="BF11">
        <v>4.0631976712688395E-2</v>
      </c>
      <c r="BG11">
        <v>3.3447504466672127E-2</v>
      </c>
      <c r="BH11">
        <v>216902.05899999998</v>
      </c>
      <c r="BI11">
        <v>1.4214941131563902E-2</v>
      </c>
      <c r="BJ11">
        <v>1.1701481086028285E-2</v>
      </c>
      <c r="BK11">
        <v>1</v>
      </c>
      <c r="BL11" t="s">
        <v>67</v>
      </c>
      <c r="BM11">
        <v>0</v>
      </c>
      <c r="BN11" t="s">
        <v>485</v>
      </c>
    </row>
    <row r="12" spans="1:66" s="2" customFormat="1">
      <c r="A12" s="139" t="str">
        <f t="shared" si="20"/>
        <v>공영급행</v>
      </c>
      <c r="B12" s="139" t="str">
        <f t="shared" si="1"/>
        <v>14-1</v>
      </c>
      <c r="C12" s="140" t="str">
        <f t="shared" si="21"/>
        <v>70바3131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0.82</v>
      </c>
      <c r="G12" s="161">
        <f t="shared" si="18"/>
        <v>1.804</v>
      </c>
      <c r="H12" s="162">
        <f t="shared" si="19"/>
        <v>2.2000000000000002</v>
      </c>
      <c r="I12" s="163">
        <f t="shared" si="23"/>
        <v>3553.4259999999999</v>
      </c>
      <c r="J12" s="164">
        <f t="shared" si="24"/>
        <v>3.784452110198222E-2</v>
      </c>
      <c r="K12" s="164">
        <f t="shared" si="25"/>
        <v>0.33007859071418288</v>
      </c>
      <c r="L12" s="164">
        <f t="shared" si="26"/>
        <v>6.5007685540658514E-2</v>
      </c>
      <c r="M12" s="165">
        <f t="shared" si="27"/>
        <v>11.977</v>
      </c>
      <c r="N12" s="166">
        <f t="shared" si="28"/>
        <v>0.113</v>
      </c>
      <c r="O12" s="166">
        <f t="shared" si="29"/>
        <v>8.4429999999999996</v>
      </c>
      <c r="P12" s="167">
        <f t="shared" si="30"/>
        <v>0.26666666666666666</v>
      </c>
      <c r="Q12" s="168">
        <f t="shared" si="31"/>
        <v>87</v>
      </c>
      <c r="R12" s="169">
        <f t="shared" si="32"/>
        <v>24.802485116279552</v>
      </c>
      <c r="S12" s="141">
        <f t="shared" si="33"/>
        <v>4</v>
      </c>
      <c r="T12" s="141">
        <f t="shared" si="34"/>
        <v>300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244</v>
      </c>
      <c r="Z12" t="s">
        <v>146</v>
      </c>
      <c r="AA12" t="s">
        <v>48</v>
      </c>
      <c r="AB12">
        <v>504</v>
      </c>
      <c r="AC12" s="1">
        <v>3553.4259999999999</v>
      </c>
      <c r="AD12" s="1">
        <v>1970.231</v>
      </c>
      <c r="AE12" s="28">
        <v>1.804</v>
      </c>
      <c r="AF12">
        <v>2.2000000000000002</v>
      </c>
      <c r="AG12">
        <v>11.977</v>
      </c>
      <c r="AH12">
        <v>226.66380100000001</v>
      </c>
      <c r="AI12">
        <v>8.5779829999999997</v>
      </c>
      <c r="AJ12">
        <v>74.816867999999999</v>
      </c>
      <c r="AK12">
        <v>231</v>
      </c>
      <c r="AL12">
        <v>4</v>
      </c>
      <c r="AM12">
        <v>300</v>
      </c>
      <c r="AN12">
        <v>87</v>
      </c>
      <c r="AO12">
        <v>15.677077000000001</v>
      </c>
      <c r="AP12">
        <v>761.1</v>
      </c>
      <c r="AQ12">
        <v>16</v>
      </c>
      <c r="AR12">
        <v>29</v>
      </c>
      <c r="AS12">
        <v>12325</v>
      </c>
      <c r="AT12">
        <v>0.113</v>
      </c>
      <c r="AU12">
        <v>8.4429999999999996</v>
      </c>
      <c r="AV12">
        <v>29732</v>
      </c>
      <c r="AW12">
        <v>0</v>
      </c>
      <c r="AX12" s="29">
        <v>0.46</v>
      </c>
      <c r="AY12" s="2">
        <v>0.82</v>
      </c>
      <c r="AZ12" s="2" t="s">
        <v>67</v>
      </c>
      <c r="BA12" s="2" t="s">
        <v>521</v>
      </c>
      <c r="BB12" s="2">
        <v>9</v>
      </c>
      <c r="BC12" s="2" t="s">
        <v>529</v>
      </c>
      <c r="BD12" s="2">
        <v>6</v>
      </c>
      <c r="BE12" s="2">
        <v>75882.352999999988</v>
      </c>
      <c r="BF12" s="2">
        <v>4.6828094537342567E-2</v>
      </c>
      <c r="BG12" s="2">
        <v>3.8399037520620904E-2</v>
      </c>
      <c r="BH12" s="2">
        <v>216902.05899999998</v>
      </c>
      <c r="BI12" s="2">
        <v>1.6382629175502664E-2</v>
      </c>
      <c r="BJ12" s="2">
        <v>1.3433755923912183E-2</v>
      </c>
      <c r="BK12" s="2">
        <v>1</v>
      </c>
      <c r="BL12" s="2" t="s">
        <v>69</v>
      </c>
      <c r="BM12" s="2">
        <v>-1</v>
      </c>
      <c r="BN12" s="2" t="s">
        <v>486</v>
      </c>
    </row>
    <row r="13" spans="1:66">
      <c r="A13" s="142" t="str">
        <f t="shared" si="20"/>
        <v>공영급행</v>
      </c>
      <c r="B13" s="142" t="str">
        <f t="shared" si="1"/>
        <v>14-1</v>
      </c>
      <c r="C13" s="143" t="str">
        <f t="shared" si="21"/>
        <v>70바3132</v>
      </c>
      <c r="D13" s="131" t="str">
        <f t="shared" si="22"/>
        <v>대형</v>
      </c>
      <c r="E13" s="127" t="str">
        <f t="shared" si="16"/>
        <v>F</v>
      </c>
      <c r="F13" s="150">
        <f t="shared" si="17"/>
        <v>0.77480000000000004</v>
      </c>
      <c r="G13" s="151">
        <f t="shared" si="18"/>
        <v>1.9370000000000001</v>
      </c>
      <c r="H13" s="152">
        <f t="shared" si="19"/>
        <v>2.5</v>
      </c>
      <c r="I13" s="153">
        <f t="shared" si="23"/>
        <v>4001.8679999999999</v>
      </c>
      <c r="J13" s="154">
        <f t="shared" si="24"/>
        <v>2.6612496436001585E-2</v>
      </c>
      <c r="K13" s="154">
        <f t="shared" si="25"/>
        <v>0.36034573571693751</v>
      </c>
      <c r="L13" s="154">
        <f t="shared" si="26"/>
        <v>0.17916632932420559</v>
      </c>
      <c r="M13" s="155">
        <f t="shared" si="27"/>
        <v>12.692</v>
      </c>
      <c r="N13" s="156">
        <f t="shared" si="28"/>
        <v>0</v>
      </c>
      <c r="O13" s="156">
        <f t="shared" si="29"/>
        <v>6.5220000000000002</v>
      </c>
      <c r="P13" s="157">
        <f t="shared" si="30"/>
        <v>0.15666666666666668</v>
      </c>
      <c r="Q13" s="158">
        <f t="shared" si="31"/>
        <v>89</v>
      </c>
      <c r="R13" s="159">
        <f t="shared" si="32"/>
        <v>24.922745038086472</v>
      </c>
      <c r="S13" s="144">
        <f t="shared" si="33"/>
        <v>0</v>
      </c>
      <c r="T13" s="144">
        <f t="shared" si="34"/>
        <v>261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215</v>
      </c>
      <c r="Z13" s="4" t="s">
        <v>146</v>
      </c>
      <c r="AA13" s="4" t="s">
        <v>48</v>
      </c>
      <c r="AB13" s="4">
        <v>504</v>
      </c>
      <c r="AC13" s="4">
        <v>4001.8679999999999</v>
      </c>
      <c r="AD13" s="4">
        <v>2066.5410000000002</v>
      </c>
      <c r="AE13" s="4">
        <v>1.9370000000000001</v>
      </c>
      <c r="AF13" s="4">
        <v>2.5</v>
      </c>
      <c r="AG13" s="4">
        <v>12.692</v>
      </c>
      <c r="AH13" s="4">
        <v>261.92491999999999</v>
      </c>
      <c r="AI13" s="4">
        <v>6.9704759999999997</v>
      </c>
      <c r="AJ13" s="4">
        <v>94.383527999999998</v>
      </c>
      <c r="AK13" s="4">
        <v>717</v>
      </c>
      <c r="AL13" s="4">
        <v>0</v>
      </c>
      <c r="AM13" s="4">
        <v>261</v>
      </c>
      <c r="AN13" s="4">
        <v>89</v>
      </c>
      <c r="AO13" s="4">
        <v>15.278682999999999</v>
      </c>
      <c r="AP13" s="4">
        <v>2437.1999999999998</v>
      </c>
      <c r="AQ13" s="4">
        <v>9.4</v>
      </c>
      <c r="AR13" s="4">
        <v>73</v>
      </c>
      <c r="AS13" s="4">
        <v>34160</v>
      </c>
      <c r="AT13" s="4">
        <v>0</v>
      </c>
      <c r="AU13" s="4">
        <v>6.5220000000000002</v>
      </c>
      <c r="AV13" s="4">
        <v>34277</v>
      </c>
      <c r="AW13" s="4">
        <v>0</v>
      </c>
      <c r="AX13" s="30">
        <v>0.51</v>
      </c>
      <c r="AY13">
        <v>0.77480000000000004</v>
      </c>
      <c r="AZ13" t="s">
        <v>70</v>
      </c>
      <c r="BA13" t="s">
        <v>521</v>
      </c>
      <c r="BB13">
        <v>4</v>
      </c>
      <c r="BC13" t="s">
        <v>530</v>
      </c>
      <c r="BD13">
        <v>5</v>
      </c>
      <c r="BE13">
        <v>75882.352999999988</v>
      </c>
      <c r="BF13">
        <v>5.2737795307955207E-2</v>
      </c>
      <c r="BG13">
        <v>4.0861243804603695E-2</v>
      </c>
      <c r="BH13">
        <v>216902.05899999998</v>
      </c>
      <c r="BI13">
        <v>1.8450115312183369E-2</v>
      </c>
      <c r="BJ13">
        <v>1.4295149343879675E-2</v>
      </c>
      <c r="BK13">
        <v>1</v>
      </c>
      <c r="BL13" t="s">
        <v>67</v>
      </c>
      <c r="BM13">
        <v>-1</v>
      </c>
      <c r="BN13" t="s">
        <v>486</v>
      </c>
    </row>
    <row r="14" spans="1:66">
      <c r="A14" s="139" t="str">
        <f t="shared" si="20"/>
        <v>공영급행</v>
      </c>
      <c r="B14" s="139" t="str">
        <f t="shared" si="1"/>
        <v>14-1</v>
      </c>
      <c r="C14" s="140" t="str">
        <f t="shared" si="21"/>
        <v>70바3133</v>
      </c>
      <c r="D14" s="114" t="str">
        <f t="shared" si="22"/>
        <v>대형</v>
      </c>
      <c r="E14" s="110" t="str">
        <f t="shared" si="16"/>
        <v>D</v>
      </c>
      <c r="F14" s="160">
        <f t="shared" si="17"/>
        <v>0.83739130434782616</v>
      </c>
      <c r="G14" s="161">
        <f t="shared" si="18"/>
        <v>1.9259999999999999</v>
      </c>
      <c r="H14" s="162">
        <f t="shared" si="19"/>
        <v>2.2999999999999998</v>
      </c>
      <c r="I14" s="163">
        <f t="shared" si="23"/>
        <v>3101.4839999999999</v>
      </c>
      <c r="J14" s="164">
        <f t="shared" si="24"/>
        <v>2.2395565254002603E-2</v>
      </c>
      <c r="K14" s="164">
        <f t="shared" si="25"/>
        <v>0.3316700515598387</v>
      </c>
      <c r="L14" s="164">
        <f t="shared" si="26"/>
        <v>7.1901064135749204E-2</v>
      </c>
      <c r="M14" s="165">
        <f t="shared" si="27"/>
        <v>11.276999999999999</v>
      </c>
      <c r="N14" s="166">
        <f t="shared" si="28"/>
        <v>0</v>
      </c>
      <c r="O14" s="166">
        <f t="shared" si="29"/>
        <v>3.1280000000000001</v>
      </c>
      <c r="P14" s="167">
        <f t="shared" si="30"/>
        <v>0.26</v>
      </c>
      <c r="Q14" s="168">
        <f t="shared" si="31"/>
        <v>87</v>
      </c>
      <c r="R14" s="169">
        <f t="shared" si="32"/>
        <v>24.967824426995126</v>
      </c>
      <c r="S14" s="141">
        <f t="shared" si="33"/>
        <v>0</v>
      </c>
      <c r="T14" s="141">
        <f t="shared" si="34"/>
        <v>97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245</v>
      </c>
      <c r="Z14" t="s">
        <v>146</v>
      </c>
      <c r="AA14" t="s">
        <v>48</v>
      </c>
      <c r="AB14">
        <v>504</v>
      </c>
      <c r="AC14" s="1">
        <v>3101.4839999999999</v>
      </c>
      <c r="AD14" s="1">
        <v>1610.0309999999999</v>
      </c>
      <c r="AE14" s="28">
        <v>1.9259999999999999</v>
      </c>
      <c r="AF14">
        <v>2.2999999999999998</v>
      </c>
      <c r="AG14">
        <v>11.276999999999999</v>
      </c>
      <c r="AH14">
        <v>192.30936800000001</v>
      </c>
      <c r="AI14">
        <v>4.3068770000000001</v>
      </c>
      <c r="AJ14">
        <v>63.783257999999996</v>
      </c>
      <c r="AK14">
        <v>223</v>
      </c>
      <c r="AL14">
        <v>0</v>
      </c>
      <c r="AM14">
        <v>97</v>
      </c>
      <c r="AN14">
        <v>87</v>
      </c>
      <c r="AO14">
        <v>16.127576000000001</v>
      </c>
      <c r="AP14">
        <v>660.8</v>
      </c>
      <c r="AQ14">
        <v>15.6</v>
      </c>
      <c r="AR14">
        <v>15</v>
      </c>
      <c r="AS14">
        <v>4362</v>
      </c>
      <c r="AT14">
        <v>0</v>
      </c>
      <c r="AU14">
        <v>3.1280000000000001</v>
      </c>
      <c r="AV14">
        <v>25861</v>
      </c>
      <c r="AW14">
        <v>0</v>
      </c>
      <c r="AX14" s="29">
        <v>0.47</v>
      </c>
      <c r="AY14">
        <v>0.83739130434782616</v>
      </c>
      <c r="AZ14" t="s">
        <v>67</v>
      </c>
      <c r="BA14" t="s">
        <v>521</v>
      </c>
      <c r="BB14">
        <v>4</v>
      </c>
      <c r="BC14" t="s">
        <v>531</v>
      </c>
      <c r="BD14">
        <v>8</v>
      </c>
      <c r="BE14">
        <v>75882.352999999988</v>
      </c>
      <c r="BF14">
        <v>4.0872269735757936E-2</v>
      </c>
      <c r="BG14">
        <v>3.4226083265682515E-2</v>
      </c>
      <c r="BH14">
        <v>216902.05899999998</v>
      </c>
      <c r="BI14">
        <v>1.4299006723583018E-2</v>
      </c>
      <c r="BJ14">
        <v>1.1973863891139519E-2</v>
      </c>
      <c r="BK14">
        <v>1</v>
      </c>
      <c r="BL14" t="s">
        <v>69</v>
      </c>
      <c r="BM14">
        <v>-1</v>
      </c>
      <c r="BN14" t="s">
        <v>486</v>
      </c>
    </row>
    <row r="15" spans="1:66">
      <c r="A15" s="142" t="str">
        <f t="shared" si="20"/>
        <v>공영급행</v>
      </c>
      <c r="B15" s="142" t="str">
        <f t="shared" si="1"/>
        <v>14-1</v>
      </c>
      <c r="C15" s="143" t="str">
        <f t="shared" si="21"/>
        <v>70바3135</v>
      </c>
      <c r="D15" s="131" t="str">
        <f t="shared" si="22"/>
        <v>대형</v>
      </c>
      <c r="E15" s="127" t="str">
        <f t="shared" si="16"/>
        <v>D</v>
      </c>
      <c r="F15" s="150">
        <f t="shared" si="17"/>
        <v>0.84</v>
      </c>
      <c r="G15" s="151">
        <f t="shared" si="18"/>
        <v>1.8480000000000001</v>
      </c>
      <c r="H15" s="152">
        <f t="shared" si="19"/>
        <v>2.2000000000000002</v>
      </c>
      <c r="I15" s="153">
        <f t="shared" si="23"/>
        <v>3561.1129999999998</v>
      </c>
      <c r="J15" s="154">
        <f t="shared" si="24"/>
        <v>2.6462346619600518E-2</v>
      </c>
      <c r="K15" s="154">
        <f t="shared" si="25"/>
        <v>0.34319107572951085</v>
      </c>
      <c r="L15" s="154">
        <f t="shared" si="26"/>
        <v>0.14630257450409465</v>
      </c>
      <c r="M15" s="155">
        <f t="shared" si="27"/>
        <v>11.856</v>
      </c>
      <c r="N15" s="156">
        <f t="shared" si="28"/>
        <v>0</v>
      </c>
      <c r="O15" s="156">
        <f t="shared" si="29"/>
        <v>4.1840000000000002</v>
      </c>
      <c r="P15" s="157">
        <f t="shared" si="30"/>
        <v>7.0000000000000007E-2</v>
      </c>
      <c r="Q15" s="158">
        <f t="shared" si="31"/>
        <v>87</v>
      </c>
      <c r="R15" s="159">
        <f t="shared" si="32"/>
        <v>24.707299770774732</v>
      </c>
      <c r="S15" s="144">
        <f t="shared" si="33"/>
        <v>0</v>
      </c>
      <c r="T15" s="144">
        <f t="shared" si="34"/>
        <v>149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246</v>
      </c>
      <c r="Z15" t="s">
        <v>146</v>
      </c>
      <c r="AA15" t="s">
        <v>48</v>
      </c>
      <c r="AB15">
        <v>504</v>
      </c>
      <c r="AC15" s="1">
        <v>3561.1129999999998</v>
      </c>
      <c r="AD15" s="1">
        <v>1927.3050000000001</v>
      </c>
      <c r="AE15" s="28">
        <v>1.8480000000000001</v>
      </c>
      <c r="AF15">
        <v>2.2000000000000002</v>
      </c>
      <c r="AG15">
        <v>11.856</v>
      </c>
      <c r="AH15">
        <v>228.65519399999999</v>
      </c>
      <c r="AI15">
        <v>6.0507530000000003</v>
      </c>
      <c r="AJ15">
        <v>78.472421999999995</v>
      </c>
      <c r="AK15">
        <v>521</v>
      </c>
      <c r="AL15">
        <v>0</v>
      </c>
      <c r="AM15">
        <v>149</v>
      </c>
      <c r="AN15">
        <v>87</v>
      </c>
      <c r="AO15">
        <v>15.574161</v>
      </c>
      <c r="AP15">
        <v>1742</v>
      </c>
      <c r="AQ15">
        <v>4.2</v>
      </c>
      <c r="AR15">
        <v>44</v>
      </c>
      <c r="AS15">
        <v>19589</v>
      </c>
      <c r="AT15">
        <v>0</v>
      </c>
      <c r="AU15">
        <v>4.1840000000000002</v>
      </c>
      <c r="AV15">
        <v>32506</v>
      </c>
      <c r="AW15">
        <v>0</v>
      </c>
      <c r="AX15" s="29">
        <v>0.47</v>
      </c>
      <c r="AY15">
        <v>0.84</v>
      </c>
      <c r="AZ15" t="s">
        <v>67</v>
      </c>
      <c r="BA15" t="s">
        <v>521</v>
      </c>
      <c r="BB15">
        <v>2</v>
      </c>
      <c r="BC15" t="s">
        <v>532</v>
      </c>
      <c r="BD15">
        <v>11</v>
      </c>
      <c r="BE15">
        <v>75882.352999999988</v>
      </c>
      <c r="BF15">
        <v>4.6929396087651634E-2</v>
      </c>
      <c r="BG15">
        <v>3.9420692713627373E-2</v>
      </c>
      <c r="BH15">
        <v>216902.05899999998</v>
      </c>
      <c r="BI15">
        <v>1.6418069134143166E-2</v>
      </c>
      <c r="BJ15">
        <v>1.3791178072680259E-2</v>
      </c>
      <c r="BK15">
        <v>1</v>
      </c>
      <c r="BL15" t="s">
        <v>69</v>
      </c>
      <c r="BM15">
        <v>-1</v>
      </c>
      <c r="BN15" t="s">
        <v>486</v>
      </c>
    </row>
    <row r="16" spans="1:66">
      <c r="A16" s="139" t="str">
        <f t="shared" si="20"/>
        <v>공영급행</v>
      </c>
      <c r="B16" s="139" t="str">
        <f t="shared" si="1"/>
        <v>14-1</v>
      </c>
      <c r="C16" s="140" t="str">
        <f t="shared" si="21"/>
        <v>70바3138</v>
      </c>
      <c r="D16" s="114" t="str">
        <f t="shared" si="22"/>
        <v>대형</v>
      </c>
      <c r="E16" s="110" t="str">
        <f t="shared" si="16"/>
        <v>D</v>
      </c>
      <c r="F16" s="160">
        <f t="shared" si="17"/>
        <v>0.80954545454545446</v>
      </c>
      <c r="G16" s="161">
        <f t="shared" si="18"/>
        <v>1.7809999999999999</v>
      </c>
      <c r="H16" s="162">
        <f t="shared" si="19"/>
        <v>2.2000000000000002</v>
      </c>
      <c r="I16" s="163">
        <f t="shared" si="23"/>
        <v>3311.3789999999999</v>
      </c>
      <c r="J16" s="164">
        <f t="shared" si="24"/>
        <v>2.4029521554431298E-2</v>
      </c>
      <c r="K16" s="164">
        <f t="shared" si="25"/>
        <v>0.33132304516268879</v>
      </c>
      <c r="L16" s="164">
        <f t="shared" si="26"/>
        <v>0.19870875547619285</v>
      </c>
      <c r="M16" s="165">
        <f t="shared" si="27"/>
        <v>12.179</v>
      </c>
      <c r="N16" s="166">
        <f t="shared" si="28"/>
        <v>0.03</v>
      </c>
      <c r="O16" s="166">
        <f t="shared" si="29"/>
        <v>4.4089999999999998</v>
      </c>
      <c r="P16" s="167">
        <f t="shared" si="30"/>
        <v>0</v>
      </c>
      <c r="Q16" s="168">
        <f t="shared" si="31"/>
        <v>71</v>
      </c>
      <c r="R16" s="169">
        <f t="shared" si="32"/>
        <v>24.747475906239309</v>
      </c>
      <c r="S16" s="141">
        <f t="shared" si="33"/>
        <v>1</v>
      </c>
      <c r="T16" s="141">
        <f t="shared" si="34"/>
        <v>146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247</v>
      </c>
      <c r="Z16" s="4" t="s">
        <v>146</v>
      </c>
      <c r="AA16" s="4" t="s">
        <v>48</v>
      </c>
      <c r="AB16" s="4">
        <v>504</v>
      </c>
      <c r="AC16" s="4">
        <v>3311.3789999999999</v>
      </c>
      <c r="AD16" s="4">
        <v>1859.64</v>
      </c>
      <c r="AE16" s="4">
        <v>1.7809999999999999</v>
      </c>
      <c r="AF16" s="4">
        <v>2.2000000000000002</v>
      </c>
      <c r="AG16" s="4">
        <v>12.179</v>
      </c>
      <c r="AH16" s="4">
        <v>207.565764</v>
      </c>
      <c r="AI16" s="4">
        <v>4.9877060000000002</v>
      </c>
      <c r="AJ16" s="4">
        <v>68.771321</v>
      </c>
      <c r="AK16" s="4">
        <v>658</v>
      </c>
      <c r="AL16" s="4">
        <v>1</v>
      </c>
      <c r="AM16" s="4">
        <v>146</v>
      </c>
      <c r="AN16" s="4">
        <v>71</v>
      </c>
      <c r="AO16" s="4">
        <v>15.953396</v>
      </c>
      <c r="AP16" s="4">
        <v>839.9</v>
      </c>
      <c r="AQ16" s="4">
        <v>0</v>
      </c>
      <c r="AR16" s="4">
        <v>20</v>
      </c>
      <c r="AS16" s="4">
        <v>7147</v>
      </c>
      <c r="AT16" s="4">
        <v>0.03</v>
      </c>
      <c r="AU16" s="4">
        <v>4.4089999999999998</v>
      </c>
      <c r="AV16" s="4">
        <v>26691</v>
      </c>
      <c r="AW16" s="4">
        <v>0</v>
      </c>
      <c r="AX16" s="30">
        <v>0.46</v>
      </c>
      <c r="AY16">
        <v>0.80954545454545446</v>
      </c>
      <c r="AZ16" t="s">
        <v>67</v>
      </c>
      <c r="BA16" t="s">
        <v>521</v>
      </c>
      <c r="BB16">
        <v>12</v>
      </c>
      <c r="BC16" t="s">
        <v>533</v>
      </c>
      <c r="BD16">
        <v>10</v>
      </c>
      <c r="BE16">
        <v>75882.352999999988</v>
      </c>
      <c r="BF16">
        <v>4.3638327873148586E-2</v>
      </c>
      <c r="BG16">
        <v>3.5327209973671649E-2</v>
      </c>
      <c r="BH16">
        <v>216902.05899999998</v>
      </c>
      <c r="BI16">
        <v>1.5266701548462481E-2</v>
      </c>
      <c r="BJ16">
        <v>1.2359088844459852E-2</v>
      </c>
      <c r="BK16">
        <v>1</v>
      </c>
      <c r="BL16" t="s">
        <v>67</v>
      </c>
      <c r="BM16">
        <v>0</v>
      </c>
      <c r="BN16" t="s">
        <v>485</v>
      </c>
    </row>
    <row r="17" spans="1:66">
      <c r="A17" s="142" t="str">
        <f t="shared" si="20"/>
        <v>공영급행</v>
      </c>
      <c r="B17" s="142" t="str">
        <f t="shared" si="1"/>
        <v>14-1</v>
      </c>
      <c r="C17" s="143" t="str">
        <f t="shared" si="21"/>
        <v>70바3144</v>
      </c>
      <c r="D17" s="131" t="str">
        <f t="shared" si="22"/>
        <v>대형</v>
      </c>
      <c r="E17" s="127" t="str">
        <f t="shared" si="16"/>
        <v>D</v>
      </c>
      <c r="F17" s="150">
        <f t="shared" si="17"/>
        <v>0.83454545454545448</v>
      </c>
      <c r="G17" s="151">
        <f t="shared" si="18"/>
        <v>1.8360000000000001</v>
      </c>
      <c r="H17" s="152">
        <f t="shared" si="19"/>
        <v>2.2000000000000002</v>
      </c>
      <c r="I17" s="153">
        <f t="shared" si="23"/>
        <v>4353.848</v>
      </c>
      <c r="J17" s="154">
        <f t="shared" si="24"/>
        <v>2.9631196465679435E-2</v>
      </c>
      <c r="K17" s="154">
        <f t="shared" si="25"/>
        <v>0.34773254448328983</v>
      </c>
      <c r="L17" s="154">
        <f t="shared" si="26"/>
        <v>0.14975258667734842</v>
      </c>
      <c r="M17" s="155">
        <f t="shared" si="27"/>
        <v>12.372</v>
      </c>
      <c r="N17" s="156">
        <f t="shared" si="28"/>
        <v>4.5999999999999999E-2</v>
      </c>
      <c r="O17" s="156">
        <f t="shared" si="29"/>
        <v>7.9470000000000001</v>
      </c>
      <c r="P17" s="157">
        <f t="shared" si="30"/>
        <v>0.41333333333333333</v>
      </c>
      <c r="Q17" s="158">
        <f t="shared" si="31"/>
        <v>92</v>
      </c>
      <c r="R17" s="159">
        <f t="shared" si="32"/>
        <v>25.769558925757543</v>
      </c>
      <c r="S17" s="144">
        <f t="shared" si="33"/>
        <v>2</v>
      </c>
      <c r="T17" s="144">
        <f t="shared" si="34"/>
        <v>346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218</v>
      </c>
      <c r="Z17" t="s">
        <v>146</v>
      </c>
      <c r="AA17" t="s">
        <v>48</v>
      </c>
      <c r="AB17">
        <v>504</v>
      </c>
      <c r="AC17" s="1">
        <v>4353.848</v>
      </c>
      <c r="AD17" s="1">
        <v>2371.6880000000001</v>
      </c>
      <c r="AE17" s="28">
        <v>1.8360000000000001</v>
      </c>
      <c r="AF17">
        <v>2.2000000000000002</v>
      </c>
      <c r="AG17">
        <v>12.372</v>
      </c>
      <c r="AH17">
        <v>271.35127699999998</v>
      </c>
      <c r="AI17">
        <v>8.0404630000000008</v>
      </c>
      <c r="AJ17">
        <v>94.357669999999999</v>
      </c>
      <c r="AK17">
        <v>652</v>
      </c>
      <c r="AL17">
        <v>2</v>
      </c>
      <c r="AM17">
        <v>346</v>
      </c>
      <c r="AN17">
        <v>92</v>
      </c>
      <c r="AO17">
        <v>16.045061</v>
      </c>
      <c r="AP17">
        <v>817.3</v>
      </c>
      <c r="AQ17">
        <v>24.8</v>
      </c>
      <c r="AR17">
        <v>42</v>
      </c>
      <c r="AS17">
        <v>13617</v>
      </c>
      <c r="AT17">
        <v>4.5999999999999999E-2</v>
      </c>
      <c r="AU17">
        <v>7.9470000000000001</v>
      </c>
      <c r="AV17">
        <v>35183</v>
      </c>
      <c r="AW17">
        <v>0</v>
      </c>
      <c r="AX17" s="29">
        <v>0.46</v>
      </c>
      <c r="AY17">
        <v>0.83454545454545448</v>
      </c>
      <c r="AZ17" t="s">
        <v>67</v>
      </c>
      <c r="BA17" t="s">
        <v>521</v>
      </c>
      <c r="BB17">
        <v>5</v>
      </c>
      <c r="BC17" t="s">
        <v>534</v>
      </c>
      <c r="BD17">
        <v>9</v>
      </c>
      <c r="BE17">
        <v>75882.352999999988</v>
      </c>
      <c r="BF17">
        <v>5.7376291428390479E-2</v>
      </c>
      <c r="BG17">
        <v>4.7883123210238597E-2</v>
      </c>
      <c r="BH17">
        <v>216902.05899999998</v>
      </c>
      <c r="BI17">
        <v>2.0072875380127215E-2</v>
      </c>
      <c r="BJ17">
        <v>1.6751726908142528E-2</v>
      </c>
      <c r="BK17">
        <v>1</v>
      </c>
      <c r="BL17" t="s">
        <v>69</v>
      </c>
      <c r="BM17">
        <v>-1</v>
      </c>
      <c r="BN17" t="s">
        <v>486</v>
      </c>
    </row>
    <row r="18" spans="1:66">
      <c r="A18" s="139" t="str">
        <f t="shared" si="20"/>
        <v>공영급행</v>
      </c>
      <c r="B18" s="139" t="str">
        <f t="shared" si="1"/>
        <v>14-1</v>
      </c>
      <c r="C18" s="140" t="str">
        <f t="shared" si="21"/>
        <v>70바3145</v>
      </c>
      <c r="D18" s="114" t="str">
        <f t="shared" si="22"/>
        <v>대형</v>
      </c>
      <c r="E18" s="110" t="str">
        <f t="shared" si="16"/>
        <v>D</v>
      </c>
      <c r="F18" s="160">
        <f t="shared" si="17"/>
        <v>0.84772727272727266</v>
      </c>
      <c r="G18" s="161">
        <f t="shared" si="18"/>
        <v>1.865</v>
      </c>
      <c r="H18" s="162">
        <f t="shared" si="19"/>
        <v>2.2000000000000002</v>
      </c>
      <c r="I18" s="163">
        <f t="shared" si="23"/>
        <v>553.02599999999995</v>
      </c>
      <c r="J18" s="164">
        <f t="shared" si="24"/>
        <v>3.3849499735025233E-2</v>
      </c>
      <c r="K18" s="164">
        <f t="shared" si="25"/>
        <v>0.33515834441139791</v>
      </c>
      <c r="L18" s="164">
        <f t="shared" si="26"/>
        <v>0.15369982604796159</v>
      </c>
      <c r="M18" s="165">
        <f t="shared" si="27"/>
        <v>10.872999999999999</v>
      </c>
      <c r="N18" s="166">
        <f t="shared" si="28"/>
        <v>0</v>
      </c>
      <c r="O18" s="166">
        <f t="shared" si="29"/>
        <v>2.8929999999999998</v>
      </c>
      <c r="P18" s="167">
        <f t="shared" si="30"/>
        <v>0</v>
      </c>
      <c r="Q18" s="168">
        <f t="shared" si="31"/>
        <v>70</v>
      </c>
      <c r="R18" s="169">
        <f t="shared" si="32"/>
        <v>24.163371667397431</v>
      </c>
      <c r="S18" s="141">
        <f t="shared" si="33"/>
        <v>0</v>
      </c>
      <c r="T18" s="141">
        <f t="shared" si="34"/>
        <v>16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248</v>
      </c>
      <c r="Z18" t="s">
        <v>146</v>
      </c>
      <c r="AA18" t="s">
        <v>48</v>
      </c>
      <c r="AB18">
        <v>504</v>
      </c>
      <c r="AC18" s="1">
        <v>553.02599999999995</v>
      </c>
      <c r="AD18" s="1">
        <v>296.46300000000002</v>
      </c>
      <c r="AE18" s="28">
        <v>1.865</v>
      </c>
      <c r="AF18">
        <v>2.2000000000000002</v>
      </c>
      <c r="AG18">
        <v>10.872999999999999</v>
      </c>
      <c r="AH18">
        <v>36.271377999999999</v>
      </c>
      <c r="AI18">
        <v>1.227768</v>
      </c>
      <c r="AJ18">
        <v>12.156655000000001</v>
      </c>
      <c r="AK18">
        <v>85</v>
      </c>
      <c r="AL18">
        <v>0</v>
      </c>
      <c r="AM18">
        <v>16</v>
      </c>
      <c r="AN18">
        <v>70</v>
      </c>
      <c r="AO18">
        <v>15.246897000000001</v>
      </c>
      <c r="AP18">
        <v>290.39999999999998</v>
      </c>
      <c r="AQ18">
        <v>0</v>
      </c>
      <c r="AR18">
        <v>5</v>
      </c>
      <c r="AS18">
        <v>3103</v>
      </c>
      <c r="AT18">
        <v>0</v>
      </c>
      <c r="AU18">
        <v>2.8929999999999998</v>
      </c>
      <c r="AV18">
        <v>4959</v>
      </c>
      <c r="AW18">
        <v>0</v>
      </c>
      <c r="AX18" s="29">
        <v>0.46</v>
      </c>
      <c r="AY18">
        <v>0.84772727272727266</v>
      </c>
      <c r="AZ18" t="s">
        <v>67</v>
      </c>
      <c r="BA18" t="s">
        <v>521</v>
      </c>
      <c r="BB18">
        <v>1</v>
      </c>
      <c r="BC18" t="s">
        <v>535</v>
      </c>
      <c r="BD18">
        <v>5</v>
      </c>
      <c r="BE18">
        <v>75882.352999999988</v>
      </c>
      <c r="BF18">
        <v>7.2879395292341559E-3</v>
      </c>
      <c r="BG18">
        <v>6.1781851009189547E-3</v>
      </c>
      <c r="BH18">
        <v>216902.05899999998</v>
      </c>
      <c r="BI18">
        <v>2.549657677523476E-3</v>
      </c>
      <c r="BJ18">
        <v>2.1614143493551286E-3</v>
      </c>
      <c r="BK18">
        <v>1</v>
      </c>
      <c r="BL18" t="s">
        <v>69</v>
      </c>
      <c r="BM18">
        <v>-1</v>
      </c>
      <c r="BN18" t="s">
        <v>486</v>
      </c>
    </row>
    <row r="19" spans="1:66">
      <c r="A19" s="142" t="str">
        <f t="shared" si="20"/>
        <v>공영급행</v>
      </c>
      <c r="B19" s="142" t="str">
        <f t="shared" si="1"/>
        <v>14-1</v>
      </c>
      <c r="C19" s="143" t="str">
        <f t="shared" si="21"/>
        <v>70바3157</v>
      </c>
      <c r="D19" s="131" t="str">
        <f t="shared" si="22"/>
        <v>대형</v>
      </c>
      <c r="E19" s="127" t="str">
        <f t="shared" si="16"/>
        <v>B</v>
      </c>
      <c r="F19" s="150">
        <f t="shared" si="17"/>
        <v>0.90181818181818174</v>
      </c>
      <c r="G19" s="151">
        <f t="shared" si="18"/>
        <v>1.984</v>
      </c>
      <c r="H19" s="152">
        <f t="shared" si="19"/>
        <v>2.2000000000000002</v>
      </c>
      <c r="I19" s="153">
        <f t="shared" si="23"/>
        <v>4291.857</v>
      </c>
      <c r="J19" s="154">
        <f t="shared" si="24"/>
        <v>3.7696555528334438E-2</v>
      </c>
      <c r="K19" s="154">
        <f t="shared" si="25"/>
        <v>0.34558377742338597</v>
      </c>
      <c r="L19" s="154">
        <f t="shared" si="26"/>
        <v>0.17964251837840822</v>
      </c>
      <c r="M19" s="155">
        <f t="shared" si="27"/>
        <v>12.015000000000001</v>
      </c>
      <c r="N19" s="156">
        <f t="shared" si="28"/>
        <v>0</v>
      </c>
      <c r="O19" s="156">
        <f t="shared" si="29"/>
        <v>5.3819999999999997</v>
      </c>
      <c r="P19" s="157">
        <f t="shared" si="30"/>
        <v>0.41333333333333333</v>
      </c>
      <c r="Q19" s="158">
        <f t="shared" si="31"/>
        <v>90</v>
      </c>
      <c r="R19" s="159">
        <f t="shared" si="32"/>
        <v>24.65977129598339</v>
      </c>
      <c r="S19" s="144">
        <f t="shared" si="33"/>
        <v>0</v>
      </c>
      <c r="T19" s="144">
        <f t="shared" si="34"/>
        <v>231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210</v>
      </c>
      <c r="Z19" s="4" t="s">
        <v>146</v>
      </c>
      <c r="AA19" s="4" t="s">
        <v>48</v>
      </c>
      <c r="AB19" s="4">
        <v>504</v>
      </c>
      <c r="AC19" s="4">
        <v>4291.857</v>
      </c>
      <c r="AD19" s="4">
        <v>2162.873</v>
      </c>
      <c r="AE19" s="4">
        <v>1.984</v>
      </c>
      <c r="AF19" s="4">
        <v>2.2000000000000002</v>
      </c>
      <c r="AG19" s="4">
        <v>12.015000000000001</v>
      </c>
      <c r="AH19" s="4">
        <v>282.207402</v>
      </c>
      <c r="AI19" s="4">
        <v>10.638247</v>
      </c>
      <c r="AJ19" s="4">
        <v>97.526300000000006</v>
      </c>
      <c r="AK19" s="4">
        <v>771</v>
      </c>
      <c r="AL19" s="4">
        <v>0</v>
      </c>
      <c r="AM19" s="4">
        <v>231</v>
      </c>
      <c r="AN19" s="4">
        <v>90</v>
      </c>
      <c r="AO19" s="4">
        <v>15.208164999999999</v>
      </c>
      <c r="AP19" s="4">
        <v>1118.2</v>
      </c>
      <c r="AQ19" s="4">
        <v>24.8</v>
      </c>
      <c r="AR19" s="4">
        <v>48</v>
      </c>
      <c r="AS19" s="4">
        <v>13762</v>
      </c>
      <c r="AT19" s="4">
        <v>0</v>
      </c>
      <c r="AU19" s="4">
        <v>5.3819999999999997</v>
      </c>
      <c r="AV19" s="4">
        <v>36274</v>
      </c>
      <c r="AW19" s="4">
        <v>0</v>
      </c>
      <c r="AX19" s="30">
        <v>0.51</v>
      </c>
      <c r="AY19">
        <v>0.90181818181818174</v>
      </c>
      <c r="AZ19" t="s">
        <v>68</v>
      </c>
      <c r="BA19" t="s">
        <v>521</v>
      </c>
      <c r="BB19">
        <v>1</v>
      </c>
      <c r="BC19" t="s">
        <v>536</v>
      </c>
      <c r="BD19">
        <v>11</v>
      </c>
      <c r="BE19">
        <v>75882.352999999988</v>
      </c>
      <c r="BF19">
        <v>5.6559355770109038E-2</v>
      </c>
      <c r="BG19">
        <v>5.1006255385407422E-2</v>
      </c>
      <c r="BH19">
        <v>216902.05899999998</v>
      </c>
      <c r="BI19">
        <v>1.9787073574990825E-2</v>
      </c>
      <c r="BJ19">
        <v>1.7844342714900815E-2</v>
      </c>
      <c r="BK19">
        <v>1</v>
      </c>
      <c r="BL19" t="s">
        <v>66</v>
      </c>
      <c r="BM19">
        <v>-1</v>
      </c>
      <c r="BN19" t="s">
        <v>486</v>
      </c>
    </row>
    <row r="20" spans="1:66">
      <c r="A20" s="139" t="str">
        <f t="shared" si="20"/>
        <v>공영급행</v>
      </c>
      <c r="B20" s="139" t="str">
        <f t="shared" si="1"/>
        <v>14-1</v>
      </c>
      <c r="C20" s="140" t="str">
        <f t="shared" si="21"/>
        <v>70바3160</v>
      </c>
      <c r="D20" s="114" t="str">
        <f t="shared" si="22"/>
        <v>대형</v>
      </c>
      <c r="E20" s="110" t="str">
        <f t="shared" si="16"/>
        <v>F</v>
      </c>
      <c r="F20" s="160">
        <f t="shared" si="17"/>
        <v>0.77583333333333337</v>
      </c>
      <c r="G20" s="161">
        <f t="shared" si="18"/>
        <v>1.8620000000000001</v>
      </c>
      <c r="H20" s="162">
        <f t="shared" si="19"/>
        <v>2.4</v>
      </c>
      <c r="I20" s="163">
        <f t="shared" si="23"/>
        <v>4144.2240000000002</v>
      </c>
      <c r="J20" s="164">
        <f t="shared" si="24"/>
        <v>3.3153892647781083E-2</v>
      </c>
      <c r="K20" s="164">
        <f t="shared" si="25"/>
        <v>0.34305202354078246</v>
      </c>
      <c r="L20" s="164">
        <f t="shared" si="26"/>
        <v>0.1754248805083895</v>
      </c>
      <c r="M20" s="165">
        <f t="shared" si="27"/>
        <v>12.137</v>
      </c>
      <c r="N20" s="166">
        <f t="shared" si="28"/>
        <v>0</v>
      </c>
      <c r="O20" s="166">
        <f t="shared" si="29"/>
        <v>9.8689999999999998</v>
      </c>
      <c r="P20" s="167">
        <f t="shared" si="30"/>
        <v>3.1666666666666662E-2</v>
      </c>
      <c r="Q20" s="168">
        <f t="shared" si="31"/>
        <v>81</v>
      </c>
      <c r="R20" s="169">
        <f t="shared" si="32"/>
        <v>24.246835640112117</v>
      </c>
      <c r="S20" s="141">
        <f t="shared" si="33"/>
        <v>0</v>
      </c>
      <c r="T20" s="141">
        <f t="shared" si="34"/>
        <v>409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249</v>
      </c>
      <c r="Z20" t="s">
        <v>146</v>
      </c>
      <c r="AA20" t="s">
        <v>48</v>
      </c>
      <c r="AB20">
        <v>504</v>
      </c>
      <c r="AC20" s="1">
        <v>4144.2240000000002</v>
      </c>
      <c r="AD20" s="1">
        <v>2225.3180000000002</v>
      </c>
      <c r="AE20" s="28">
        <v>1.8620000000000001</v>
      </c>
      <c r="AF20">
        <v>2.4</v>
      </c>
      <c r="AG20">
        <v>12.137</v>
      </c>
      <c r="AH20">
        <v>273.99768999999998</v>
      </c>
      <c r="AI20">
        <v>9.0840899999999998</v>
      </c>
      <c r="AJ20">
        <v>93.995462000000003</v>
      </c>
      <c r="AK20">
        <v>727</v>
      </c>
      <c r="AL20">
        <v>0</v>
      </c>
      <c r="AM20">
        <v>409</v>
      </c>
      <c r="AN20">
        <v>81</v>
      </c>
      <c r="AO20">
        <v>15.125031999999999</v>
      </c>
      <c r="AP20">
        <v>775.9</v>
      </c>
      <c r="AQ20">
        <v>1.9</v>
      </c>
      <c r="AR20">
        <v>51</v>
      </c>
      <c r="AS20">
        <v>18761</v>
      </c>
      <c r="AT20">
        <v>0</v>
      </c>
      <c r="AU20">
        <v>9.8689999999999998</v>
      </c>
      <c r="AV20">
        <v>36264</v>
      </c>
      <c r="AW20">
        <v>0</v>
      </c>
      <c r="AX20" s="29">
        <v>0.49</v>
      </c>
      <c r="AY20">
        <v>0.77583333333333337</v>
      </c>
      <c r="AZ20" t="s">
        <v>70</v>
      </c>
      <c r="BA20" t="s">
        <v>521</v>
      </c>
      <c r="BB20">
        <v>3</v>
      </c>
      <c r="BC20" t="s">
        <v>537</v>
      </c>
      <c r="BD20">
        <v>10</v>
      </c>
      <c r="BE20">
        <v>75882.352999999988</v>
      </c>
      <c r="BF20">
        <v>5.4613804608826519E-2</v>
      </c>
      <c r="BG20">
        <v>4.2371210075681245E-2</v>
      </c>
      <c r="BH20">
        <v>216902.05899999998</v>
      </c>
      <c r="BI20">
        <v>1.9106429967084823E-2</v>
      </c>
      <c r="BJ20">
        <v>1.4823405249463309E-2</v>
      </c>
      <c r="BK20">
        <v>1</v>
      </c>
      <c r="BL20" t="s">
        <v>67</v>
      </c>
      <c r="BM20">
        <v>-1</v>
      </c>
      <c r="BN20" t="s">
        <v>486</v>
      </c>
    </row>
    <row r="21" spans="1:66">
      <c r="A21" s="142" t="str">
        <f t="shared" si="20"/>
        <v>공영급행</v>
      </c>
      <c r="B21" s="142" t="str">
        <f t="shared" si="1"/>
        <v>14-1</v>
      </c>
      <c r="C21" s="143" t="str">
        <f t="shared" si="21"/>
        <v>70바3210</v>
      </c>
      <c r="D21" s="131" t="str">
        <f t="shared" si="22"/>
        <v>대형</v>
      </c>
      <c r="E21" s="127" t="str">
        <f t="shared" si="16"/>
        <v>D</v>
      </c>
      <c r="F21" s="150">
        <f t="shared" si="17"/>
        <v>0.81782608695652181</v>
      </c>
      <c r="G21" s="151">
        <f t="shared" si="18"/>
        <v>1.881</v>
      </c>
      <c r="H21" s="152">
        <f t="shared" si="19"/>
        <v>2.2999999999999998</v>
      </c>
      <c r="I21" s="153">
        <f t="shared" si="23"/>
        <v>3563.7330000000002</v>
      </c>
      <c r="J21" s="154">
        <f t="shared" si="24"/>
        <v>4.5681689995866789E-2</v>
      </c>
      <c r="K21" s="154">
        <f t="shared" si="25"/>
        <v>0.34019666053297398</v>
      </c>
      <c r="L21" s="154">
        <f t="shared" si="26"/>
        <v>0.16106706086005881</v>
      </c>
      <c r="M21" s="155">
        <f t="shared" si="27"/>
        <v>13.926</v>
      </c>
      <c r="N21" s="156">
        <f t="shared" si="28"/>
        <v>0.16800000000000001</v>
      </c>
      <c r="O21" s="156">
        <f t="shared" si="29"/>
        <v>8.5299999999999994</v>
      </c>
      <c r="P21" s="157">
        <f t="shared" si="30"/>
        <v>2.3333333333333331E-2</v>
      </c>
      <c r="Q21" s="158">
        <f t="shared" si="31"/>
        <v>88</v>
      </c>
      <c r="R21" s="159">
        <f t="shared" si="32"/>
        <v>25.233476890050255</v>
      </c>
      <c r="S21" s="144">
        <f t="shared" si="33"/>
        <v>6</v>
      </c>
      <c r="T21" s="144">
        <f t="shared" si="34"/>
        <v>304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250</v>
      </c>
      <c r="Z21" t="s">
        <v>146</v>
      </c>
      <c r="AA21" t="s">
        <v>48</v>
      </c>
      <c r="AB21">
        <v>504</v>
      </c>
      <c r="AC21" s="1">
        <v>3563.7330000000002</v>
      </c>
      <c r="AD21" s="1">
        <v>1894.5530000000001</v>
      </c>
      <c r="AE21" s="28">
        <v>1.881</v>
      </c>
      <c r="AF21">
        <v>2.2999999999999998</v>
      </c>
      <c r="AG21">
        <v>13.926</v>
      </c>
      <c r="AH21">
        <v>229.97130799999999</v>
      </c>
      <c r="AI21">
        <v>10.505478</v>
      </c>
      <c r="AJ21">
        <v>78.235471000000004</v>
      </c>
      <c r="AK21">
        <v>574</v>
      </c>
      <c r="AL21">
        <v>6</v>
      </c>
      <c r="AM21">
        <v>304</v>
      </c>
      <c r="AN21">
        <v>88</v>
      </c>
      <c r="AO21">
        <v>15.496423999999999</v>
      </c>
      <c r="AP21">
        <v>620.20000000000005</v>
      </c>
      <c r="AQ21">
        <v>1.4</v>
      </c>
      <c r="AR21">
        <v>30</v>
      </c>
      <c r="AS21">
        <v>8443</v>
      </c>
      <c r="AT21">
        <v>0.16800000000000001</v>
      </c>
      <c r="AU21">
        <v>8.5299999999999994</v>
      </c>
      <c r="AV21">
        <v>27010</v>
      </c>
      <c r="AW21">
        <v>0</v>
      </c>
      <c r="AX21" s="29">
        <v>0.52</v>
      </c>
      <c r="AY21">
        <v>0.81782608695652181</v>
      </c>
      <c r="AZ21" t="s">
        <v>67</v>
      </c>
      <c r="BA21" t="s">
        <v>521</v>
      </c>
      <c r="BB21">
        <v>10</v>
      </c>
      <c r="BC21" t="s">
        <v>538</v>
      </c>
      <c r="BD21">
        <v>7</v>
      </c>
      <c r="BE21">
        <v>75882.352999999988</v>
      </c>
      <c r="BF21">
        <v>4.6963923219407823E-2</v>
      </c>
      <c r="BG21">
        <v>3.8408321554654838E-2</v>
      </c>
      <c r="BH21">
        <v>216902.05899999998</v>
      </c>
      <c r="BI21">
        <v>1.6430148318693463E-2</v>
      </c>
      <c r="BJ21">
        <v>1.343700390759235E-2</v>
      </c>
      <c r="BK21">
        <v>1</v>
      </c>
      <c r="BL21" t="s">
        <v>67</v>
      </c>
      <c r="BM21">
        <v>0</v>
      </c>
      <c r="BN21" t="s">
        <v>485</v>
      </c>
    </row>
    <row r="22" spans="1:66">
      <c r="A22" s="139" t="str">
        <f t="shared" si="20"/>
        <v>공영급행</v>
      </c>
      <c r="B22" s="139" t="str">
        <f t="shared" si="1"/>
        <v>14-1</v>
      </c>
      <c r="C22" s="140" t="str">
        <f t="shared" si="21"/>
        <v>70바3211</v>
      </c>
      <c r="D22" s="114" t="str">
        <f t="shared" si="22"/>
        <v>대형</v>
      </c>
      <c r="E22" s="110" t="str">
        <f t="shared" si="16"/>
        <v>D</v>
      </c>
      <c r="F22" s="160">
        <f t="shared" si="17"/>
        <v>0.81304347826086965</v>
      </c>
      <c r="G22" s="161">
        <f t="shared" si="18"/>
        <v>1.87</v>
      </c>
      <c r="H22" s="162">
        <f t="shared" si="19"/>
        <v>2.2999999999999998</v>
      </c>
      <c r="I22" s="163">
        <f t="shared" si="23"/>
        <v>3663.4520000000002</v>
      </c>
      <c r="J22" s="164">
        <f t="shared" si="24"/>
        <v>2.6105599039600382E-2</v>
      </c>
      <c r="K22" s="164">
        <f t="shared" si="25"/>
        <v>0.34014725692509096</v>
      </c>
      <c r="L22" s="164">
        <f t="shared" si="26"/>
        <v>0.13866702771047634</v>
      </c>
      <c r="M22" s="165">
        <f t="shared" si="27"/>
        <v>13.166</v>
      </c>
      <c r="N22" s="166">
        <f t="shared" si="28"/>
        <v>0</v>
      </c>
      <c r="O22" s="166">
        <f t="shared" si="29"/>
        <v>4.34</v>
      </c>
      <c r="P22" s="167">
        <f t="shared" si="30"/>
        <v>0.12666666666666665</v>
      </c>
      <c r="Q22" s="168">
        <f t="shared" si="31"/>
        <v>88</v>
      </c>
      <c r="R22" s="169">
        <f t="shared" si="32"/>
        <v>24.176535169053839</v>
      </c>
      <c r="S22" s="141">
        <f t="shared" si="33"/>
        <v>0</v>
      </c>
      <c r="T22" s="141">
        <f t="shared" si="34"/>
        <v>159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251</v>
      </c>
      <c r="Z22" s="4" t="s">
        <v>146</v>
      </c>
      <c r="AA22" s="4" t="s">
        <v>48</v>
      </c>
      <c r="AB22" s="4">
        <v>504</v>
      </c>
      <c r="AC22" s="4">
        <v>3663.4520000000002</v>
      </c>
      <c r="AD22" s="4">
        <v>1958.634</v>
      </c>
      <c r="AE22" s="4">
        <v>1.87</v>
      </c>
      <c r="AF22" s="4">
        <v>2.2999999999999998</v>
      </c>
      <c r="AG22" s="4">
        <v>13.166</v>
      </c>
      <c r="AH22" s="4">
        <v>239.10047</v>
      </c>
      <c r="AI22" s="4">
        <v>6.2418610000000001</v>
      </c>
      <c r="AJ22" s="4">
        <v>81.329369</v>
      </c>
      <c r="AK22" s="4">
        <v>508</v>
      </c>
      <c r="AL22" s="4">
        <v>0</v>
      </c>
      <c r="AM22" s="4">
        <v>159</v>
      </c>
      <c r="AN22" s="4">
        <v>88</v>
      </c>
      <c r="AO22" s="4">
        <v>15.321809999999999</v>
      </c>
      <c r="AP22" s="4">
        <v>733.4</v>
      </c>
      <c r="AQ22" s="4">
        <v>7.6</v>
      </c>
      <c r="AR22" s="4">
        <v>25</v>
      </c>
      <c r="AS22" s="4">
        <v>8084</v>
      </c>
      <c r="AT22" s="4">
        <v>0</v>
      </c>
      <c r="AU22" s="4">
        <v>4.34</v>
      </c>
      <c r="AV22" s="4">
        <v>30150</v>
      </c>
      <c r="AW22" s="4">
        <v>0</v>
      </c>
      <c r="AX22" s="30">
        <v>0.52</v>
      </c>
      <c r="AY22">
        <v>0.81304347826086965</v>
      </c>
      <c r="AZ22" t="s">
        <v>67</v>
      </c>
      <c r="BA22" t="s">
        <v>521</v>
      </c>
      <c r="BB22">
        <v>11</v>
      </c>
      <c r="BC22" t="s">
        <v>539</v>
      </c>
      <c r="BD22">
        <v>9</v>
      </c>
      <c r="BE22">
        <v>75882.352999999988</v>
      </c>
      <c r="BF22">
        <v>4.827804957497827E-2</v>
      </c>
      <c r="BG22">
        <v>3.9252153350091031E-2</v>
      </c>
      <c r="BH22">
        <v>216902.05899999998</v>
      </c>
      <c r="BI22">
        <v>1.6889890381354106E-2</v>
      </c>
      <c r="BJ22">
        <v>1.3732215223100948E-2</v>
      </c>
      <c r="BK22">
        <v>1</v>
      </c>
      <c r="BL22" t="s">
        <v>69</v>
      </c>
      <c r="BM22">
        <v>-1</v>
      </c>
      <c r="BN22" t="s">
        <v>486</v>
      </c>
    </row>
    <row r="23" spans="1:66">
      <c r="A23" s="142" t="str">
        <f t="shared" si="20"/>
        <v>공영급행</v>
      </c>
      <c r="B23" s="142" t="str">
        <f t="shared" si="1"/>
        <v>14-1</v>
      </c>
      <c r="C23" s="143" t="str">
        <f t="shared" si="21"/>
        <v>70바3212</v>
      </c>
      <c r="D23" s="131" t="str">
        <f t="shared" si="22"/>
        <v>대형</v>
      </c>
      <c r="E23" s="127" t="str">
        <f t="shared" si="16"/>
        <v>D</v>
      </c>
      <c r="F23" s="150">
        <f t="shared" si="17"/>
        <v>0.82913043478260873</v>
      </c>
      <c r="G23" s="151">
        <f t="shared" si="18"/>
        <v>1.907</v>
      </c>
      <c r="H23" s="152">
        <f t="shared" si="19"/>
        <v>2.2999999999999998</v>
      </c>
      <c r="I23" s="153">
        <f t="shared" si="23"/>
        <v>3823.81</v>
      </c>
      <c r="J23" s="154">
        <f t="shared" si="24"/>
        <v>1.7618508788139524E-2</v>
      </c>
      <c r="K23" s="154">
        <f t="shared" si="25"/>
        <v>0.32920908067605686</v>
      </c>
      <c r="L23" s="154">
        <f t="shared" si="26"/>
        <v>3.3735985836116332E-2</v>
      </c>
      <c r="M23" s="155">
        <f t="shared" si="27"/>
        <v>12.991</v>
      </c>
      <c r="N23" s="156">
        <f t="shared" si="28"/>
        <v>0.105</v>
      </c>
      <c r="O23" s="156">
        <f t="shared" si="29"/>
        <v>19.091000000000001</v>
      </c>
      <c r="P23" s="157">
        <f t="shared" si="30"/>
        <v>0.40833333333333333</v>
      </c>
      <c r="Q23" s="158">
        <f t="shared" si="31"/>
        <v>84</v>
      </c>
      <c r="R23" s="159">
        <f t="shared" si="32"/>
        <v>24.438696449552683</v>
      </c>
      <c r="S23" s="144">
        <f t="shared" si="33"/>
        <v>4</v>
      </c>
      <c r="T23" s="144">
        <f t="shared" si="34"/>
        <v>730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208</v>
      </c>
      <c r="Z23" t="s">
        <v>146</v>
      </c>
      <c r="AA23" t="s">
        <v>48</v>
      </c>
      <c r="AB23">
        <v>504</v>
      </c>
      <c r="AC23" s="1">
        <v>3823.81</v>
      </c>
      <c r="AD23" s="1">
        <v>2005.0630000000001</v>
      </c>
      <c r="AE23" s="28">
        <v>1.907</v>
      </c>
      <c r="AF23">
        <v>2.2999999999999998</v>
      </c>
      <c r="AG23">
        <v>12.991</v>
      </c>
      <c r="AH23">
        <v>239.54683399999999</v>
      </c>
      <c r="AI23">
        <v>4.2204579999999998</v>
      </c>
      <c r="AJ23">
        <v>78.860992999999993</v>
      </c>
      <c r="AK23">
        <v>129</v>
      </c>
      <c r="AL23">
        <v>4</v>
      </c>
      <c r="AM23">
        <v>730</v>
      </c>
      <c r="AN23">
        <v>84</v>
      </c>
      <c r="AO23">
        <v>15.962681999999999</v>
      </c>
      <c r="AP23">
        <v>1969.1</v>
      </c>
      <c r="AQ23">
        <v>24.5</v>
      </c>
      <c r="AR23">
        <v>14</v>
      </c>
      <c r="AS23">
        <v>3246</v>
      </c>
      <c r="AT23">
        <v>0.105</v>
      </c>
      <c r="AU23">
        <v>19.091000000000001</v>
      </c>
      <c r="AV23">
        <v>31471</v>
      </c>
      <c r="AW23">
        <v>0</v>
      </c>
      <c r="AX23" s="29">
        <v>0.52</v>
      </c>
      <c r="AY23">
        <v>0.82913043478260873</v>
      </c>
      <c r="AZ23" t="s">
        <v>67</v>
      </c>
      <c r="BA23" t="s">
        <v>521</v>
      </c>
      <c r="BB23">
        <v>7</v>
      </c>
      <c r="BC23" t="s">
        <v>540</v>
      </c>
      <c r="BD23">
        <v>6</v>
      </c>
      <c r="BE23">
        <v>75882.352999999988</v>
      </c>
      <c r="BF23">
        <v>5.0391294534580397E-2</v>
      </c>
      <c r="BG23">
        <v>4.1780955946715138E-2</v>
      </c>
      <c r="BH23">
        <v>216902.05899999998</v>
      </c>
      <c r="BI23">
        <v>1.7629201021093121E-2</v>
      </c>
      <c r="BJ23">
        <v>1.4616907107488948E-2</v>
      </c>
      <c r="BK23">
        <v>1</v>
      </c>
      <c r="BL23" t="s">
        <v>69</v>
      </c>
      <c r="BM23">
        <v>-1</v>
      </c>
      <c r="BN23" t="s">
        <v>486</v>
      </c>
    </row>
    <row r="24" spans="1:66">
      <c r="A24" s="139" t="str">
        <f t="shared" si="20"/>
        <v>공영급행</v>
      </c>
      <c r="B24" s="139" t="str">
        <f t="shared" si="1"/>
        <v>14-1</v>
      </c>
      <c r="C24" s="140" t="str">
        <f t="shared" si="21"/>
        <v>70바3213</v>
      </c>
      <c r="D24" s="114" t="str">
        <f t="shared" si="22"/>
        <v>대형</v>
      </c>
      <c r="E24" s="110" t="str">
        <f t="shared" si="16"/>
        <v>C</v>
      </c>
      <c r="F24" s="160">
        <f t="shared" si="17"/>
        <v>0.85347826086956535</v>
      </c>
      <c r="G24" s="161">
        <f t="shared" si="18"/>
        <v>1.9630000000000001</v>
      </c>
      <c r="H24" s="162">
        <f t="shared" si="19"/>
        <v>2.2999999999999998</v>
      </c>
      <c r="I24" s="163">
        <f t="shared" si="23"/>
        <v>4343.268</v>
      </c>
      <c r="J24" s="164">
        <f t="shared" si="24"/>
        <v>3.2434742498276645E-2</v>
      </c>
      <c r="K24" s="164">
        <f t="shared" si="25"/>
        <v>0.35105589139785665</v>
      </c>
      <c r="L24" s="164">
        <f t="shared" si="26"/>
        <v>0.16784596299376414</v>
      </c>
      <c r="M24" s="165">
        <f t="shared" si="27"/>
        <v>11.286</v>
      </c>
      <c r="N24" s="166">
        <f t="shared" si="28"/>
        <v>2.3E-2</v>
      </c>
      <c r="O24" s="166">
        <f t="shared" si="29"/>
        <v>1.5660000000000001</v>
      </c>
      <c r="P24" s="167">
        <f t="shared" si="30"/>
        <v>0</v>
      </c>
      <c r="Q24" s="168">
        <f t="shared" si="31"/>
        <v>78</v>
      </c>
      <c r="R24" s="169">
        <f t="shared" si="32"/>
        <v>24.924569953025621</v>
      </c>
      <c r="S24" s="141">
        <f t="shared" si="33"/>
        <v>1</v>
      </c>
      <c r="T24" s="141">
        <f t="shared" si="34"/>
        <v>68</v>
      </c>
      <c r="U24" t="s">
        <v>118</v>
      </c>
      <c r="V24" s="5" t="s">
        <v>119</v>
      </c>
      <c r="W24" t="s">
        <v>118</v>
      </c>
      <c r="X24" s="5" t="s">
        <v>119</v>
      </c>
      <c r="Y24" t="s">
        <v>430</v>
      </c>
      <c r="Z24" t="s">
        <v>146</v>
      </c>
      <c r="AA24" t="s">
        <v>48</v>
      </c>
      <c r="AB24">
        <v>504</v>
      </c>
      <c r="AC24" s="1">
        <v>4343.268</v>
      </c>
      <c r="AD24" s="1">
        <v>2212.6350000000002</v>
      </c>
      <c r="AE24" s="28">
        <v>1.9630000000000001</v>
      </c>
      <c r="AF24">
        <v>2.2999999999999998</v>
      </c>
      <c r="AG24">
        <v>11.286</v>
      </c>
      <c r="AH24">
        <v>282.65018600000002</v>
      </c>
      <c r="AI24">
        <v>9.1676859999999998</v>
      </c>
      <c r="AJ24">
        <v>99.226012999999995</v>
      </c>
      <c r="AK24">
        <v>729</v>
      </c>
      <c r="AL24">
        <v>1</v>
      </c>
      <c r="AM24">
        <v>68</v>
      </c>
      <c r="AN24">
        <v>78</v>
      </c>
      <c r="AO24">
        <v>15.36623</v>
      </c>
      <c r="AP24">
        <v>492.5</v>
      </c>
      <c r="AQ24">
        <v>0</v>
      </c>
      <c r="AR24">
        <v>38</v>
      </c>
      <c r="AS24">
        <v>8839</v>
      </c>
      <c r="AT24">
        <v>2.3E-2</v>
      </c>
      <c r="AU24">
        <v>1.5660000000000001</v>
      </c>
      <c r="AV24">
        <v>32712</v>
      </c>
      <c r="AW24">
        <v>0</v>
      </c>
      <c r="AX24" s="29">
        <v>0.48</v>
      </c>
      <c r="AY24">
        <v>0.85347826086956535</v>
      </c>
      <c r="AZ24" t="s">
        <v>69</v>
      </c>
      <c r="BA24" t="s">
        <v>521</v>
      </c>
      <c r="BB24">
        <v>2</v>
      </c>
      <c r="BC24" t="s">
        <v>541</v>
      </c>
      <c r="BD24">
        <v>7</v>
      </c>
      <c r="BE24">
        <v>75882.352999999988</v>
      </c>
      <c r="BF24">
        <v>5.7236865071909414E-2</v>
      </c>
      <c r="BG24">
        <v>4.8850420059199214E-2</v>
      </c>
      <c r="BH24">
        <v>216902.05899999998</v>
      </c>
      <c r="BI24">
        <v>2.0024097604347778E-2</v>
      </c>
      <c r="BJ24">
        <v>1.7090131998841171E-2</v>
      </c>
      <c r="BK24">
        <v>1</v>
      </c>
      <c r="BL24" t="s">
        <v>69</v>
      </c>
      <c r="BM24">
        <v>0</v>
      </c>
      <c r="BN24" t="s">
        <v>485</v>
      </c>
    </row>
    <row r="25" spans="1:66">
      <c r="A25" s="142" t="str">
        <f t="shared" si="20"/>
        <v>공영급행</v>
      </c>
      <c r="B25" s="142" t="str">
        <f t="shared" si="1"/>
        <v>예비</v>
      </c>
      <c r="C25" s="143" t="str">
        <f t="shared" si="21"/>
        <v>70바3140</v>
      </c>
      <c r="D25" s="131" t="str">
        <f t="shared" si="22"/>
        <v>대형</v>
      </c>
      <c r="E25" s="127" t="str">
        <f t="shared" si="16"/>
        <v>D</v>
      </c>
      <c r="F25" s="150">
        <f t="shared" si="17"/>
        <v>0.83200000000000007</v>
      </c>
      <c r="G25" s="151">
        <f t="shared" si="18"/>
        <v>2.08</v>
      </c>
      <c r="H25" s="152">
        <f t="shared" si="19"/>
        <v>2.5</v>
      </c>
      <c r="I25" s="153">
        <f t="shared" si="23"/>
        <v>2351.3580000000002</v>
      </c>
      <c r="J25" s="154">
        <f t="shared" si="24"/>
        <v>2.1969754163630673E-2</v>
      </c>
      <c r="K25" s="154">
        <f t="shared" si="25"/>
        <v>0.34204463898220061</v>
      </c>
      <c r="L25" s="154">
        <f t="shared" si="26"/>
        <v>0.10844796921608704</v>
      </c>
      <c r="M25" s="155">
        <f t="shared" si="27"/>
        <v>10.432</v>
      </c>
      <c r="N25" s="156">
        <f t="shared" si="28"/>
        <v>0</v>
      </c>
      <c r="O25" s="156">
        <f t="shared" si="29"/>
        <v>9.3140000000000001</v>
      </c>
      <c r="P25" s="157">
        <f t="shared" si="30"/>
        <v>0.14000000000000001</v>
      </c>
      <c r="Q25" s="158">
        <f t="shared" si="31"/>
        <v>87</v>
      </c>
      <c r="R25" s="159">
        <f t="shared" si="32"/>
        <v>24.668390232578172</v>
      </c>
      <c r="S25" s="144">
        <f t="shared" si="33"/>
        <v>0</v>
      </c>
      <c r="T25" s="144">
        <f t="shared" si="34"/>
        <v>219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252</v>
      </c>
      <c r="Z25" s="4" t="s">
        <v>146</v>
      </c>
      <c r="AA25" s="4" t="s">
        <v>48</v>
      </c>
      <c r="AB25" s="4">
        <v>504</v>
      </c>
      <c r="AC25" s="4">
        <v>2351.3580000000002</v>
      </c>
      <c r="AD25" s="4">
        <v>1130.2339999999999</v>
      </c>
      <c r="AE25" s="4">
        <v>2.08</v>
      </c>
      <c r="AF25" s="4">
        <v>2.5</v>
      </c>
      <c r="AG25" s="4">
        <v>10.432</v>
      </c>
      <c r="AH25" s="4">
        <v>149.875505</v>
      </c>
      <c r="AI25" s="4">
        <v>3.2927279999999999</v>
      </c>
      <c r="AJ25" s="4">
        <v>51.264113000000002</v>
      </c>
      <c r="AK25" s="4">
        <v>255</v>
      </c>
      <c r="AL25" s="4">
        <v>0</v>
      </c>
      <c r="AM25" s="4">
        <v>219</v>
      </c>
      <c r="AN25" s="4">
        <v>87</v>
      </c>
      <c r="AO25" s="4">
        <v>15.688741</v>
      </c>
      <c r="AP25" s="4">
        <v>701.6</v>
      </c>
      <c r="AQ25" s="4">
        <v>8.4</v>
      </c>
      <c r="AR25" s="4">
        <v>18</v>
      </c>
      <c r="AS25" s="4">
        <v>8811</v>
      </c>
      <c r="AT25" s="4">
        <v>0</v>
      </c>
      <c r="AU25" s="4">
        <v>9.3140000000000001</v>
      </c>
      <c r="AV25" s="4">
        <v>20585</v>
      </c>
      <c r="AW25" s="4">
        <v>0</v>
      </c>
      <c r="AX25" s="30">
        <v>0.49</v>
      </c>
      <c r="AY25">
        <v>0.83200000000000007</v>
      </c>
      <c r="AZ25" t="s">
        <v>67</v>
      </c>
      <c r="BA25" t="s">
        <v>147</v>
      </c>
      <c r="BB25">
        <v>6</v>
      </c>
      <c r="BC25" t="s">
        <v>487</v>
      </c>
      <c r="BD25">
        <v>13</v>
      </c>
      <c r="BE25">
        <v>2351.3580000000002</v>
      </c>
      <c r="BF25">
        <v>1</v>
      </c>
      <c r="BG25">
        <v>0.83200000000000007</v>
      </c>
      <c r="BH25">
        <v>216902.05899999998</v>
      </c>
      <c r="BI25">
        <v>1.0840643979317874E-2</v>
      </c>
      <c r="BJ25">
        <v>9.0194157907924725E-3</v>
      </c>
      <c r="BK25">
        <v>1</v>
      </c>
      <c r="BL25" t="s">
        <v>69</v>
      </c>
      <c r="BM25">
        <v>-1</v>
      </c>
      <c r="BN25" t="s">
        <v>486</v>
      </c>
    </row>
    <row r="26" spans="1:66">
      <c r="A26" s="139" t="str">
        <f t="shared" si="20"/>
        <v>공영급행</v>
      </c>
      <c r="B26" s="139" t="str">
        <f t="shared" si="1"/>
        <v>e음11</v>
      </c>
      <c r="C26" s="140" t="str">
        <f t="shared" si="21"/>
        <v>73아1569</v>
      </c>
      <c r="D26" s="114" t="str">
        <f t="shared" si="22"/>
        <v>소형</v>
      </c>
      <c r="E26" s="110" t="str">
        <f t="shared" si="16"/>
        <v>F</v>
      </c>
      <c r="F26" s="160">
        <f t="shared" si="17"/>
        <v>0.79068181818181815</v>
      </c>
      <c r="G26" s="161">
        <f t="shared" si="18"/>
        <v>3.4790000000000001</v>
      </c>
      <c r="H26" s="162">
        <f t="shared" si="19"/>
        <v>4.4000000000000004</v>
      </c>
      <c r="I26" s="163">
        <f t="shared" si="23"/>
        <v>5030.6450000000004</v>
      </c>
      <c r="J26" s="164">
        <f t="shared" si="24"/>
        <v>0.13140062737517796</v>
      </c>
      <c r="K26" s="164">
        <f t="shared" si="25"/>
        <v>0.37209814097853294</v>
      </c>
      <c r="L26" s="164">
        <f t="shared" si="26"/>
        <v>0.35025329753938111</v>
      </c>
      <c r="M26" s="165">
        <f t="shared" si="27"/>
        <v>8.3970000000000002</v>
      </c>
      <c r="N26" s="166">
        <f t="shared" si="28"/>
        <v>9.9000000000000005E-2</v>
      </c>
      <c r="O26" s="166">
        <f t="shared" si="29"/>
        <v>2.028</v>
      </c>
      <c r="P26" s="167">
        <f t="shared" si="30"/>
        <v>9.620000000000001</v>
      </c>
      <c r="Q26" s="168">
        <f t="shared" si="31"/>
        <v>98</v>
      </c>
      <c r="R26" s="169">
        <f t="shared" si="32"/>
        <v>20.784224847522228</v>
      </c>
      <c r="S26" s="141">
        <f t="shared" si="33"/>
        <v>5</v>
      </c>
      <c r="T26" s="141">
        <f t="shared" si="34"/>
        <v>102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211</v>
      </c>
      <c r="Z26" t="s">
        <v>253</v>
      </c>
      <c r="AA26" t="s">
        <v>254</v>
      </c>
      <c r="AB26">
        <v>504</v>
      </c>
      <c r="AC26" s="1">
        <v>5030.6450000000004</v>
      </c>
      <c r="AD26" s="1">
        <v>1446.175</v>
      </c>
      <c r="AE26" s="28">
        <v>3.4790000000000001</v>
      </c>
      <c r="AF26">
        <v>4.4000000000000004</v>
      </c>
      <c r="AG26">
        <v>8.3970000000000002</v>
      </c>
      <c r="AH26">
        <v>487.49426299999999</v>
      </c>
      <c r="AI26">
        <v>64.057051999999999</v>
      </c>
      <c r="AJ26">
        <v>181.39570900000001</v>
      </c>
      <c r="AK26">
        <v>1762</v>
      </c>
      <c r="AL26">
        <v>5</v>
      </c>
      <c r="AM26">
        <v>102</v>
      </c>
      <c r="AN26">
        <v>98</v>
      </c>
      <c r="AO26">
        <v>10.319393</v>
      </c>
      <c r="AP26">
        <v>6321.4</v>
      </c>
      <c r="AQ26">
        <v>577.20000000000005</v>
      </c>
      <c r="AR26">
        <v>382</v>
      </c>
      <c r="AS26">
        <v>177162</v>
      </c>
      <c r="AT26">
        <v>9.9000000000000005E-2</v>
      </c>
      <c r="AU26">
        <v>2.028</v>
      </c>
      <c r="AV26">
        <v>53744</v>
      </c>
      <c r="AW26">
        <v>0</v>
      </c>
      <c r="AX26" s="29">
        <v>0.78</v>
      </c>
      <c r="AY26">
        <v>0.79068181818181815</v>
      </c>
      <c r="AZ26" t="s">
        <v>70</v>
      </c>
      <c r="BA26" t="s">
        <v>255</v>
      </c>
      <c r="BB26">
        <v>1</v>
      </c>
      <c r="BC26" t="s">
        <v>461</v>
      </c>
      <c r="BD26">
        <v>8</v>
      </c>
      <c r="BE26">
        <v>5030.6450000000004</v>
      </c>
      <c r="BF26">
        <v>1</v>
      </c>
      <c r="BG26">
        <v>0.79068181818181815</v>
      </c>
      <c r="BH26">
        <v>216902.05899999998</v>
      </c>
      <c r="BI26">
        <v>2.3193163878633356E-2</v>
      </c>
      <c r="BJ26">
        <v>1.8338412984946692E-2</v>
      </c>
      <c r="BK26">
        <v>1</v>
      </c>
      <c r="BL26" t="s">
        <v>67</v>
      </c>
      <c r="BM26">
        <v>-1</v>
      </c>
      <c r="BN26" t="s">
        <v>486</v>
      </c>
    </row>
    <row r="27" spans="1:66">
      <c r="A27" s="142" t="str">
        <f t="shared" si="20"/>
        <v>공영급행</v>
      </c>
      <c r="B27" s="142" t="str">
        <f t="shared" si="1"/>
        <v>e음12</v>
      </c>
      <c r="C27" s="143" t="str">
        <f t="shared" si="21"/>
        <v>73아1571</v>
      </c>
      <c r="D27" s="131" t="str">
        <f t="shared" si="22"/>
        <v>소형</v>
      </c>
      <c r="E27" s="127" t="str">
        <f t="shared" si="16"/>
        <v>F</v>
      </c>
      <c r="F27" s="150">
        <f t="shared" si="17"/>
        <v>0.68136363636363639</v>
      </c>
      <c r="G27" s="151">
        <f t="shared" si="18"/>
        <v>2.9980000000000002</v>
      </c>
      <c r="H27" s="152">
        <f t="shared" si="19"/>
        <v>4.4000000000000004</v>
      </c>
      <c r="I27" s="153">
        <f t="shared" si="23"/>
        <v>5835.4989999999998</v>
      </c>
      <c r="J27" s="154">
        <f t="shared" si="24"/>
        <v>8.3831125177081398E-2</v>
      </c>
      <c r="K27" s="154">
        <f t="shared" si="25"/>
        <v>0.43543434401467546</v>
      </c>
      <c r="L27" s="154">
        <f t="shared" si="26"/>
        <v>0.2109502546397489</v>
      </c>
      <c r="M27" s="155">
        <f t="shared" si="27"/>
        <v>12.048999999999999</v>
      </c>
      <c r="N27" s="156">
        <f t="shared" si="28"/>
        <v>0.24</v>
      </c>
      <c r="O27" s="156">
        <f t="shared" si="29"/>
        <v>2.0219999999999998</v>
      </c>
      <c r="P27" s="157">
        <f t="shared" si="30"/>
        <v>4.4350000000000005</v>
      </c>
      <c r="Q27" s="158">
        <f t="shared" si="31"/>
        <v>108</v>
      </c>
      <c r="R27" s="159">
        <f t="shared" si="32"/>
        <v>22.796938970820086</v>
      </c>
      <c r="S27" s="144">
        <f t="shared" si="33"/>
        <v>14</v>
      </c>
      <c r="T27" s="144">
        <f t="shared" si="34"/>
        <v>118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213</v>
      </c>
      <c r="Z27" s="4" t="s">
        <v>253</v>
      </c>
      <c r="AA27" s="4" t="s">
        <v>254</v>
      </c>
      <c r="AB27" s="4">
        <v>504</v>
      </c>
      <c r="AC27" s="4">
        <v>5835.4989999999998</v>
      </c>
      <c r="AD27" s="4">
        <v>1946.4269999999999</v>
      </c>
      <c r="AE27" s="4">
        <v>2.9980000000000002</v>
      </c>
      <c r="AF27" s="4">
        <v>4.4000000000000004</v>
      </c>
      <c r="AG27" s="4">
        <v>12.048999999999999</v>
      </c>
      <c r="AH27" s="4">
        <v>532.471226</v>
      </c>
      <c r="AI27" s="4">
        <v>44.637661999999999</v>
      </c>
      <c r="AJ27" s="4">
        <v>231.85625899999999</v>
      </c>
      <c r="AK27" s="4">
        <v>1231</v>
      </c>
      <c r="AL27" s="4">
        <v>14</v>
      </c>
      <c r="AM27" s="4">
        <v>118</v>
      </c>
      <c r="AN27" s="4">
        <v>108</v>
      </c>
      <c r="AO27" s="4">
        <v>10.959275</v>
      </c>
      <c r="AP27" s="4">
        <v>3966.3</v>
      </c>
      <c r="AQ27" s="4">
        <v>266.10000000000002</v>
      </c>
      <c r="AR27" s="4">
        <v>576</v>
      </c>
      <c r="AS27" s="4">
        <v>277493</v>
      </c>
      <c r="AT27" s="4">
        <v>0.24</v>
      </c>
      <c r="AU27" s="4">
        <v>2.0219999999999998</v>
      </c>
      <c r="AV27" s="4">
        <v>52968</v>
      </c>
      <c r="AW27" s="4">
        <v>0</v>
      </c>
      <c r="AX27" s="30">
        <v>0.79</v>
      </c>
      <c r="AY27">
        <v>0.68136363636363639</v>
      </c>
      <c r="AZ27" t="s">
        <v>70</v>
      </c>
      <c r="BA27" t="s">
        <v>256</v>
      </c>
      <c r="BB27">
        <v>2</v>
      </c>
      <c r="BC27" t="s">
        <v>542</v>
      </c>
      <c r="BD27">
        <v>11</v>
      </c>
      <c r="BE27">
        <v>11704.687</v>
      </c>
      <c r="BF27">
        <v>0.49856087565605128</v>
      </c>
      <c r="BG27">
        <v>0.33970125118564587</v>
      </c>
      <c r="BH27">
        <v>216902.05899999998</v>
      </c>
      <c r="BI27">
        <v>2.6903843268726187E-2</v>
      </c>
      <c r="BJ27">
        <v>1.8331300481736618E-2</v>
      </c>
      <c r="BK27">
        <v>1</v>
      </c>
      <c r="BL27" t="s">
        <v>70</v>
      </c>
      <c r="BM27">
        <v>0</v>
      </c>
      <c r="BN27" t="s">
        <v>485</v>
      </c>
    </row>
    <row r="28" spans="1:66">
      <c r="A28" s="139" t="str">
        <f t="shared" si="20"/>
        <v>공영급행</v>
      </c>
      <c r="B28" s="139" t="str">
        <f t="shared" si="1"/>
        <v>e음12</v>
      </c>
      <c r="C28" s="140" t="str">
        <f t="shared" si="21"/>
        <v>73아1572</v>
      </c>
      <c r="D28" s="114" t="str">
        <f t="shared" si="22"/>
        <v>소형</v>
      </c>
      <c r="E28" s="110" t="str">
        <f t="shared" si="16"/>
        <v>F</v>
      </c>
      <c r="F28" s="160">
        <f t="shared" si="17"/>
        <v>0.76795918367346927</v>
      </c>
      <c r="G28" s="161">
        <f t="shared" si="18"/>
        <v>3.7629999999999999</v>
      </c>
      <c r="H28" s="162">
        <f t="shared" si="19"/>
        <v>4.9000000000000004</v>
      </c>
      <c r="I28" s="163">
        <f t="shared" si="23"/>
        <v>5869.1880000000001</v>
      </c>
      <c r="J28" s="164">
        <f t="shared" si="24"/>
        <v>0.12855151662575481</v>
      </c>
      <c r="K28" s="164">
        <f t="shared" si="25"/>
        <v>0.38344453793348932</v>
      </c>
      <c r="L28" s="164">
        <f t="shared" si="26"/>
        <v>0.32713213480297443</v>
      </c>
      <c r="M28" s="165">
        <f t="shared" si="27"/>
        <v>8.0429999999999993</v>
      </c>
      <c r="N28" s="166">
        <f t="shared" si="28"/>
        <v>5.0999999999999997E-2</v>
      </c>
      <c r="O28" s="166">
        <f t="shared" si="29"/>
        <v>0.98799999999999999</v>
      </c>
      <c r="P28" s="167">
        <f t="shared" si="30"/>
        <v>0.28166666666666662</v>
      </c>
      <c r="Q28" s="168">
        <f t="shared" si="31"/>
        <v>94</v>
      </c>
      <c r="R28" s="169">
        <f t="shared" si="32"/>
        <v>22.469793117949848</v>
      </c>
      <c r="S28" s="141">
        <f t="shared" si="33"/>
        <v>3</v>
      </c>
      <c r="T28" s="141">
        <f t="shared" si="34"/>
        <v>58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257</v>
      </c>
      <c r="Z28" s="4" t="s">
        <v>253</v>
      </c>
      <c r="AA28" s="4" t="s">
        <v>254</v>
      </c>
      <c r="AB28" s="4">
        <v>504</v>
      </c>
      <c r="AC28" s="4">
        <v>5869.1880000000001</v>
      </c>
      <c r="AD28" s="4">
        <v>1559.8620000000001</v>
      </c>
      <c r="AE28" s="4">
        <v>3.7629999999999999</v>
      </c>
      <c r="AF28" s="4">
        <v>4.9000000000000004</v>
      </c>
      <c r="AG28" s="4">
        <v>8.0429999999999993</v>
      </c>
      <c r="AH28" s="4">
        <v>535.24869100000001</v>
      </c>
      <c r="AI28" s="4">
        <v>68.807030999999995</v>
      </c>
      <c r="AJ28" s="4">
        <v>205.23818700000001</v>
      </c>
      <c r="AK28" s="4">
        <v>1920</v>
      </c>
      <c r="AL28" s="4">
        <v>3</v>
      </c>
      <c r="AM28" s="4">
        <v>58</v>
      </c>
      <c r="AN28" s="4">
        <v>94</v>
      </c>
      <c r="AO28" s="4">
        <v>10.965347</v>
      </c>
      <c r="AP28" s="4">
        <v>2343.9</v>
      </c>
      <c r="AQ28" s="4">
        <v>16.899999999999999</v>
      </c>
      <c r="AR28" s="4">
        <v>423</v>
      </c>
      <c r="AS28" s="4">
        <v>165228</v>
      </c>
      <c r="AT28" s="4">
        <v>5.0999999999999997E-2</v>
      </c>
      <c r="AU28" s="4">
        <v>0.98799999999999999</v>
      </c>
      <c r="AV28" s="4">
        <v>51746</v>
      </c>
      <c r="AW28" s="4">
        <v>0</v>
      </c>
      <c r="AX28" s="30">
        <v>0.77</v>
      </c>
      <c r="AY28">
        <v>0.76795918367346927</v>
      </c>
      <c r="AZ28" t="s">
        <v>70</v>
      </c>
      <c r="BA28" t="s">
        <v>256</v>
      </c>
      <c r="BB28">
        <v>1</v>
      </c>
      <c r="BC28" t="s">
        <v>456</v>
      </c>
      <c r="BD28">
        <v>10</v>
      </c>
      <c r="BE28">
        <v>11704.687</v>
      </c>
      <c r="BF28">
        <v>0.50143912434394877</v>
      </c>
      <c r="BG28">
        <v>0.38508478059311813</v>
      </c>
      <c r="BH28">
        <v>216902.05899999998</v>
      </c>
      <c r="BI28">
        <v>2.7059162218464699E-2</v>
      </c>
      <c r="BJ28">
        <v>2.0780332128180132E-2</v>
      </c>
      <c r="BK28">
        <v>1</v>
      </c>
      <c r="BL28" t="s">
        <v>67</v>
      </c>
      <c r="BM28">
        <v>-1</v>
      </c>
      <c r="BN28" t="s">
        <v>486</v>
      </c>
    </row>
    <row r="29" spans="1:66">
      <c r="A29" s="142" t="str">
        <f t="shared" si="20"/>
        <v>공영급행</v>
      </c>
      <c r="B29" s="142" t="str">
        <f t="shared" si="1"/>
        <v>e음21</v>
      </c>
      <c r="C29" s="143" t="str">
        <f t="shared" si="21"/>
        <v>73아1573</v>
      </c>
      <c r="D29" s="131" t="str">
        <f t="shared" si="22"/>
        <v>소형</v>
      </c>
      <c r="E29" s="127" t="str">
        <f t="shared" si="16"/>
        <v>F</v>
      </c>
      <c r="F29" s="150">
        <f t="shared" si="17"/>
        <v>0.76840909090909082</v>
      </c>
      <c r="G29" s="151">
        <f t="shared" si="18"/>
        <v>3.3809999999999998</v>
      </c>
      <c r="H29" s="152">
        <f t="shared" si="19"/>
        <v>4.4000000000000004</v>
      </c>
      <c r="I29" s="153">
        <f t="shared" si="23"/>
        <v>5782.2169999999996</v>
      </c>
      <c r="J29" s="154">
        <f t="shared" si="24"/>
        <v>0.14764831062807079</v>
      </c>
      <c r="K29" s="154">
        <f t="shared" si="25"/>
        <v>0.38825644958938105</v>
      </c>
      <c r="L29" s="154">
        <f t="shared" si="26"/>
        <v>0.24938531362624405</v>
      </c>
      <c r="M29" s="155">
        <f t="shared" si="27"/>
        <v>11.943</v>
      </c>
      <c r="N29" s="156">
        <f t="shared" si="28"/>
        <v>3.5000000000000003E-2</v>
      </c>
      <c r="O29" s="156">
        <f t="shared" si="29"/>
        <v>2.0409999999999999</v>
      </c>
      <c r="P29" s="157">
        <f t="shared" si="30"/>
        <v>0.21166666666666664</v>
      </c>
      <c r="Q29" s="158">
        <f t="shared" si="31"/>
        <v>88</v>
      </c>
      <c r="R29" s="159">
        <f t="shared" si="32"/>
        <v>23.974707872907782</v>
      </c>
      <c r="S29" s="144">
        <f t="shared" si="33"/>
        <v>2</v>
      </c>
      <c r="T29" s="144">
        <f t="shared" si="34"/>
        <v>118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221</v>
      </c>
      <c r="Z29" t="s">
        <v>253</v>
      </c>
      <c r="AA29" t="s">
        <v>254</v>
      </c>
      <c r="AB29">
        <v>504</v>
      </c>
      <c r="AC29" s="1">
        <v>5782.2169999999996</v>
      </c>
      <c r="AD29" s="1">
        <v>1710.165</v>
      </c>
      <c r="AE29" s="28">
        <v>3.3809999999999998</v>
      </c>
      <c r="AF29">
        <v>4.4000000000000004</v>
      </c>
      <c r="AG29">
        <v>11.943</v>
      </c>
      <c r="AH29">
        <v>519.67754100000002</v>
      </c>
      <c r="AI29">
        <v>76.729511000000002</v>
      </c>
      <c r="AJ29">
        <v>201.768157</v>
      </c>
      <c r="AK29">
        <v>1442</v>
      </c>
      <c r="AL29">
        <v>2</v>
      </c>
      <c r="AM29">
        <v>118</v>
      </c>
      <c r="AN29">
        <v>88</v>
      </c>
      <c r="AO29">
        <v>11.126547</v>
      </c>
      <c r="AP29">
        <v>3530.2</v>
      </c>
      <c r="AQ29">
        <v>12.7</v>
      </c>
      <c r="AR29">
        <v>377</v>
      </c>
      <c r="AS29">
        <v>173105</v>
      </c>
      <c r="AT29">
        <v>3.5000000000000003E-2</v>
      </c>
      <c r="AU29">
        <v>2.0409999999999999</v>
      </c>
      <c r="AV29">
        <v>51710</v>
      </c>
      <c r="AW29">
        <v>0</v>
      </c>
      <c r="AX29" s="29">
        <v>0.77</v>
      </c>
      <c r="AY29">
        <v>0.76840909090909082</v>
      </c>
      <c r="AZ29" t="s">
        <v>70</v>
      </c>
      <c r="BA29" t="s">
        <v>258</v>
      </c>
      <c r="BB29">
        <v>1</v>
      </c>
      <c r="BC29" t="s">
        <v>462</v>
      </c>
      <c r="BD29">
        <v>12</v>
      </c>
      <c r="BE29">
        <v>11654.665000000001</v>
      </c>
      <c r="BF29">
        <v>0.4961289749641023</v>
      </c>
      <c r="BG29">
        <v>0.38123001462582495</v>
      </c>
      <c r="BH29">
        <v>216902.05899999998</v>
      </c>
      <c r="BI29">
        <v>2.6658193226280071E-2</v>
      </c>
      <c r="BJ29">
        <v>2.0484398022284751E-2</v>
      </c>
      <c r="BK29">
        <v>1</v>
      </c>
      <c r="BL29" t="s">
        <v>67</v>
      </c>
      <c r="BM29">
        <v>-1</v>
      </c>
      <c r="BN29" t="s">
        <v>486</v>
      </c>
    </row>
    <row r="30" spans="1:66">
      <c r="A30" s="139" t="str">
        <f t="shared" si="20"/>
        <v>공영급행</v>
      </c>
      <c r="B30" s="139" t="str">
        <f t="shared" si="1"/>
        <v>e음21</v>
      </c>
      <c r="C30" s="140" t="str">
        <f t="shared" si="21"/>
        <v>73아1574</v>
      </c>
      <c r="D30" s="114" t="str">
        <f t="shared" si="22"/>
        <v>소형</v>
      </c>
      <c r="E30" s="110" t="str">
        <f t="shared" si="16"/>
        <v>F</v>
      </c>
      <c r="F30" s="160">
        <f t="shared" si="17"/>
        <v>0.66295454545454535</v>
      </c>
      <c r="G30" s="161">
        <f t="shared" si="18"/>
        <v>2.9169999999999998</v>
      </c>
      <c r="H30" s="162">
        <f t="shared" si="19"/>
        <v>4.4000000000000004</v>
      </c>
      <c r="I30" s="163">
        <f t="shared" si="23"/>
        <v>5872.4480000000003</v>
      </c>
      <c r="J30" s="164">
        <f t="shared" si="24"/>
        <v>8.9697493189676777E-2</v>
      </c>
      <c r="K30" s="164">
        <f t="shared" si="25"/>
        <v>0.45104066499762846</v>
      </c>
      <c r="L30" s="164">
        <f t="shared" si="26"/>
        <v>0.21592358076223067</v>
      </c>
      <c r="M30" s="165">
        <f t="shared" si="27"/>
        <v>12.643000000000001</v>
      </c>
      <c r="N30" s="166">
        <f t="shared" si="28"/>
        <v>0.11899999999999999</v>
      </c>
      <c r="O30" s="166">
        <f t="shared" si="29"/>
        <v>3.0819999999999999</v>
      </c>
      <c r="P30" s="167">
        <f t="shared" si="30"/>
        <v>2.1466666666666669</v>
      </c>
      <c r="Q30" s="168">
        <f t="shared" si="31"/>
        <v>93</v>
      </c>
      <c r="R30" s="169">
        <f t="shared" si="32"/>
        <v>24.394884972311214</v>
      </c>
      <c r="S30" s="141">
        <f t="shared" si="33"/>
        <v>7</v>
      </c>
      <c r="T30" s="141">
        <f t="shared" si="34"/>
        <v>181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217</v>
      </c>
      <c r="Z30" s="4" t="s">
        <v>253</v>
      </c>
      <c r="AA30" s="4" t="s">
        <v>254</v>
      </c>
      <c r="AB30" s="4">
        <v>504</v>
      </c>
      <c r="AC30" s="4">
        <v>5872.4480000000003</v>
      </c>
      <c r="AD30" s="4">
        <v>2012.9280000000001</v>
      </c>
      <c r="AE30" s="4">
        <v>2.9169999999999998</v>
      </c>
      <c r="AF30" s="4">
        <v>4.4000000000000004</v>
      </c>
      <c r="AG30" s="4">
        <v>12.643000000000001</v>
      </c>
      <c r="AH30" s="4">
        <v>524.15537300000005</v>
      </c>
      <c r="AI30" s="4">
        <v>47.015422999999998</v>
      </c>
      <c r="AJ30" s="4">
        <v>236.41538800000001</v>
      </c>
      <c r="AK30" s="4">
        <v>1268</v>
      </c>
      <c r="AL30" s="4">
        <v>7</v>
      </c>
      <c r="AM30" s="4">
        <v>181</v>
      </c>
      <c r="AN30" s="4">
        <v>93</v>
      </c>
      <c r="AO30" s="4">
        <v>11.203639000000001</v>
      </c>
      <c r="AP30" s="4">
        <v>5527.3</v>
      </c>
      <c r="AQ30" s="4">
        <v>128.80000000000001</v>
      </c>
      <c r="AR30" s="4">
        <v>465</v>
      </c>
      <c r="AS30" s="4">
        <v>277963</v>
      </c>
      <c r="AT30" s="4">
        <v>0.11899999999999999</v>
      </c>
      <c r="AU30" s="4">
        <v>3.0819999999999999</v>
      </c>
      <c r="AV30" s="4">
        <v>52387</v>
      </c>
      <c r="AW30" s="4">
        <v>0</v>
      </c>
      <c r="AX30" s="30">
        <v>0.75</v>
      </c>
      <c r="AY30">
        <v>0.66295454545454535</v>
      </c>
      <c r="AZ30" t="s">
        <v>70</v>
      </c>
      <c r="BA30" t="s">
        <v>258</v>
      </c>
      <c r="BB30">
        <v>2</v>
      </c>
      <c r="BC30" t="s">
        <v>543</v>
      </c>
      <c r="BD30">
        <v>13</v>
      </c>
      <c r="BE30">
        <v>11654.665000000001</v>
      </c>
      <c r="BF30">
        <v>0.50387102503589765</v>
      </c>
      <c r="BG30">
        <v>0.33404358637038939</v>
      </c>
      <c r="BH30">
        <v>216902.05899999998</v>
      </c>
      <c r="BI30">
        <v>2.707419204351583E-2</v>
      </c>
      <c r="BJ30">
        <v>1.7948958679758105E-2</v>
      </c>
      <c r="BK30">
        <v>1</v>
      </c>
      <c r="BL30" t="s">
        <v>70</v>
      </c>
      <c r="BM30">
        <v>0</v>
      </c>
      <c r="BN30" t="s">
        <v>485</v>
      </c>
    </row>
    <row r="31" spans="1:66">
      <c r="A31" s="142" t="str">
        <f t="shared" si="20"/>
        <v>공영급행</v>
      </c>
      <c r="B31" s="142" t="str">
        <f t="shared" si="1"/>
        <v>e음22</v>
      </c>
      <c r="C31" s="143" t="str">
        <f t="shared" si="21"/>
        <v>73아1575</v>
      </c>
      <c r="D31" s="131" t="str">
        <f t="shared" si="22"/>
        <v>소형</v>
      </c>
      <c r="E31" s="127" t="str">
        <f t="shared" si="16"/>
        <v>F</v>
      </c>
      <c r="F31" s="150">
        <f t="shared" si="17"/>
        <v>0.7843181818181818</v>
      </c>
      <c r="G31" s="151">
        <f t="shared" si="18"/>
        <v>3.4510000000000001</v>
      </c>
      <c r="H31" s="152">
        <f t="shared" si="19"/>
        <v>4.4000000000000004</v>
      </c>
      <c r="I31" s="153">
        <f t="shared" si="23"/>
        <v>6054.48</v>
      </c>
      <c r="J31" s="154">
        <f t="shared" si="24"/>
        <v>0.14280516768228185</v>
      </c>
      <c r="K31" s="154">
        <f t="shared" si="25"/>
        <v>0.37786938906027007</v>
      </c>
      <c r="L31" s="154">
        <f t="shared" si="26"/>
        <v>0.4261307329448607</v>
      </c>
      <c r="M31" s="155">
        <f t="shared" si="27"/>
        <v>9.5350000000000001</v>
      </c>
      <c r="N31" s="156">
        <f t="shared" si="28"/>
        <v>0.39600000000000002</v>
      </c>
      <c r="O31" s="156">
        <f t="shared" si="29"/>
        <v>2.6429999999999998</v>
      </c>
      <c r="P31" s="157">
        <f t="shared" si="30"/>
        <v>1.2950000000000002</v>
      </c>
      <c r="Q31" s="158">
        <f t="shared" si="31"/>
        <v>97</v>
      </c>
      <c r="R31" s="159">
        <f t="shared" si="32"/>
        <v>24.393324492991969</v>
      </c>
      <c r="S31" s="144">
        <f t="shared" si="33"/>
        <v>24</v>
      </c>
      <c r="T31" s="144">
        <f t="shared" si="34"/>
        <v>160</v>
      </c>
      <c r="U31" t="s">
        <v>118</v>
      </c>
      <c r="V31" t="s">
        <v>123</v>
      </c>
      <c r="W31" s="4" t="s">
        <v>118</v>
      </c>
      <c r="X31" s="4" t="s">
        <v>123</v>
      </c>
      <c r="Y31" s="4" t="s">
        <v>259</v>
      </c>
      <c r="Z31" s="4" t="s">
        <v>253</v>
      </c>
      <c r="AA31" s="4" t="s">
        <v>254</v>
      </c>
      <c r="AB31" s="4">
        <v>504</v>
      </c>
      <c r="AC31" s="4">
        <v>6054.48</v>
      </c>
      <c r="AD31" s="4">
        <v>1754.2239999999999</v>
      </c>
      <c r="AE31" s="4">
        <v>3.4510000000000001</v>
      </c>
      <c r="AF31" s="4">
        <v>4.4000000000000004</v>
      </c>
      <c r="AG31" s="4">
        <v>9.5350000000000001</v>
      </c>
      <c r="AH31" s="4">
        <v>517.81588999999997</v>
      </c>
      <c r="AI31" s="4">
        <v>73.946785000000006</v>
      </c>
      <c r="AJ31" s="4">
        <v>195.666774</v>
      </c>
      <c r="AK31" s="4">
        <v>2580</v>
      </c>
      <c r="AL31" s="4">
        <v>24</v>
      </c>
      <c r="AM31" s="4">
        <v>160</v>
      </c>
      <c r="AN31" s="4">
        <v>97</v>
      </c>
      <c r="AO31" s="4">
        <v>11.692341000000001</v>
      </c>
      <c r="AP31" s="4">
        <v>4875.3</v>
      </c>
      <c r="AQ31" s="4">
        <v>77.7</v>
      </c>
      <c r="AR31" s="4">
        <v>385</v>
      </c>
      <c r="AS31" s="4">
        <v>168775</v>
      </c>
      <c r="AT31" s="4">
        <v>0.39600000000000002</v>
      </c>
      <c r="AU31" s="4">
        <v>2.6429999999999998</v>
      </c>
      <c r="AV31" s="4">
        <v>55656</v>
      </c>
      <c r="AW31" s="4">
        <v>0</v>
      </c>
      <c r="AX31" s="4">
        <v>0.72</v>
      </c>
      <c r="AY31">
        <v>0.7843181818181818</v>
      </c>
      <c r="AZ31" t="s">
        <v>70</v>
      </c>
      <c r="BA31" t="s">
        <v>260</v>
      </c>
      <c r="BB31">
        <v>1</v>
      </c>
      <c r="BC31" t="s">
        <v>544</v>
      </c>
      <c r="BD31">
        <v>11</v>
      </c>
      <c r="BE31">
        <v>12029.701999999999</v>
      </c>
      <c r="BF31">
        <v>0.5032942628171504</v>
      </c>
      <c r="BG31">
        <v>0.39474284113226954</v>
      </c>
      <c r="BH31">
        <v>216902.05899999998</v>
      </c>
      <c r="BI31">
        <v>2.7913427967965948E-2</v>
      </c>
      <c r="BJ31">
        <v>2.1893009072147838E-2</v>
      </c>
      <c r="BK31">
        <v>1</v>
      </c>
      <c r="BL31" t="s">
        <v>67</v>
      </c>
      <c r="BM31">
        <v>-1</v>
      </c>
      <c r="BN31" t="s">
        <v>486</v>
      </c>
    </row>
    <row r="32" spans="1:66">
      <c r="A32" s="139" t="str">
        <f t="shared" si="20"/>
        <v>공영급행</v>
      </c>
      <c r="B32" s="139" t="str">
        <f t="shared" si="1"/>
        <v>e음22</v>
      </c>
      <c r="C32" s="140" t="str">
        <f t="shared" si="21"/>
        <v>73아1576</v>
      </c>
      <c r="D32" s="114" t="str">
        <f t="shared" si="22"/>
        <v>소형</v>
      </c>
      <c r="E32" s="110" t="str">
        <f t="shared" si="16"/>
        <v>C</v>
      </c>
      <c r="F32" s="160">
        <f t="shared" si="17"/>
        <v>0.85</v>
      </c>
      <c r="G32" s="161">
        <f t="shared" si="18"/>
        <v>3.74</v>
      </c>
      <c r="H32" s="162">
        <f t="shared" si="19"/>
        <v>4.4000000000000004</v>
      </c>
      <c r="I32" s="163">
        <f t="shared" si="23"/>
        <v>5975.2219999999998</v>
      </c>
      <c r="J32" s="164">
        <f t="shared" si="24"/>
        <v>0.11879395344057855</v>
      </c>
      <c r="K32" s="164">
        <f t="shared" si="25"/>
        <v>0.38916728611100937</v>
      </c>
      <c r="L32" s="164">
        <f t="shared" si="26"/>
        <v>0.30392176223745326</v>
      </c>
      <c r="M32" s="165">
        <f t="shared" si="27"/>
        <v>10.569000000000001</v>
      </c>
      <c r="N32" s="166">
        <f t="shared" si="28"/>
        <v>0.20100000000000001</v>
      </c>
      <c r="O32" s="166">
        <f t="shared" si="29"/>
        <v>1.121</v>
      </c>
      <c r="P32" s="167">
        <f t="shared" si="30"/>
        <v>1.1700000000000002</v>
      </c>
      <c r="Q32" s="168">
        <f t="shared" si="31"/>
        <v>107</v>
      </c>
      <c r="R32" s="169">
        <f t="shared" si="32"/>
        <v>23.665797364780072</v>
      </c>
      <c r="S32" s="141">
        <f t="shared" si="33"/>
        <v>12</v>
      </c>
      <c r="T32" s="141">
        <f t="shared" si="34"/>
        <v>67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261</v>
      </c>
      <c r="Z32" t="s">
        <v>253</v>
      </c>
      <c r="AA32" t="s">
        <v>254</v>
      </c>
      <c r="AB32">
        <v>504</v>
      </c>
      <c r="AC32" s="1">
        <v>5975.2219999999998</v>
      </c>
      <c r="AD32" s="1">
        <v>1597.5630000000001</v>
      </c>
      <c r="AE32" s="28">
        <v>3.74</v>
      </c>
      <c r="AF32">
        <v>4.4000000000000004</v>
      </c>
      <c r="AG32">
        <v>10.569000000000001</v>
      </c>
      <c r="AH32">
        <v>513.13730399999997</v>
      </c>
      <c r="AI32">
        <v>60.957608999999998</v>
      </c>
      <c r="AJ32">
        <v>199.69625199999999</v>
      </c>
      <c r="AK32">
        <v>1816</v>
      </c>
      <c r="AL32">
        <v>12</v>
      </c>
      <c r="AM32">
        <v>67</v>
      </c>
      <c r="AN32">
        <v>107</v>
      </c>
      <c r="AO32">
        <v>11.644489</v>
      </c>
      <c r="AP32">
        <v>2925</v>
      </c>
      <c r="AQ32">
        <v>70.2</v>
      </c>
      <c r="AR32">
        <v>369</v>
      </c>
      <c r="AS32">
        <v>175970</v>
      </c>
      <c r="AT32">
        <v>0.20100000000000001</v>
      </c>
      <c r="AU32">
        <v>1.121</v>
      </c>
      <c r="AV32">
        <v>53301</v>
      </c>
      <c r="AW32">
        <v>0</v>
      </c>
      <c r="AX32">
        <v>0.8</v>
      </c>
      <c r="AY32">
        <v>0.85</v>
      </c>
      <c r="AZ32" t="s">
        <v>69</v>
      </c>
      <c r="BA32" t="s">
        <v>260</v>
      </c>
      <c r="BB32">
        <v>1</v>
      </c>
      <c r="BC32" t="s">
        <v>463</v>
      </c>
      <c r="BD32">
        <v>11</v>
      </c>
      <c r="BE32">
        <v>12029.701999999999</v>
      </c>
      <c r="BF32">
        <v>0.4967057371828496</v>
      </c>
      <c r="BG32">
        <v>0.42219987660542213</v>
      </c>
      <c r="BH32">
        <v>216902.05899999998</v>
      </c>
      <c r="BI32">
        <v>2.7548018804192175E-2</v>
      </c>
      <c r="BJ32">
        <v>2.3415815983563348E-2</v>
      </c>
      <c r="BK32">
        <v>1</v>
      </c>
      <c r="BL32" t="s">
        <v>69</v>
      </c>
      <c r="BM32">
        <v>0</v>
      </c>
      <c r="BN32" t="s">
        <v>485</v>
      </c>
    </row>
    <row r="33" spans="1:66">
      <c r="A33" s="142" t="str">
        <f t="shared" si="20"/>
        <v>공영급행</v>
      </c>
      <c r="B33" s="142" t="str">
        <f t="shared" si="1"/>
        <v>e음31</v>
      </c>
      <c r="C33" s="143" t="str">
        <f t="shared" si="21"/>
        <v>73아1577</v>
      </c>
      <c r="D33" s="131" t="str">
        <f t="shared" si="22"/>
        <v>소형</v>
      </c>
      <c r="E33" s="127" t="str">
        <f t="shared" si="16"/>
        <v>F</v>
      </c>
      <c r="F33" s="150">
        <f t="shared" si="17"/>
        <v>0.78555555555555556</v>
      </c>
      <c r="G33" s="151">
        <f t="shared" si="18"/>
        <v>3.5350000000000001</v>
      </c>
      <c r="H33" s="152">
        <f t="shared" si="19"/>
        <v>4.5</v>
      </c>
      <c r="I33" s="153">
        <f t="shared" si="23"/>
        <v>4902.6459999999997</v>
      </c>
      <c r="J33" s="154">
        <f t="shared" si="24"/>
        <v>6.8520003953007697E-2</v>
      </c>
      <c r="K33" s="154">
        <f t="shared" si="25"/>
        <v>0.43537397722254889</v>
      </c>
      <c r="L33" s="154">
        <f t="shared" si="26"/>
        <v>0.22763218066325819</v>
      </c>
      <c r="M33" s="155">
        <f t="shared" si="27"/>
        <v>11.731999999999999</v>
      </c>
      <c r="N33" s="156">
        <f t="shared" si="28"/>
        <v>8.2000000000000003E-2</v>
      </c>
      <c r="O33" s="156">
        <f t="shared" si="29"/>
        <v>1.754</v>
      </c>
      <c r="P33" s="157">
        <f t="shared" si="30"/>
        <v>1.3333333333333334E-2</v>
      </c>
      <c r="Q33" s="158">
        <f t="shared" si="31"/>
        <v>82</v>
      </c>
      <c r="R33" s="159">
        <f t="shared" si="32"/>
        <v>22.417953260345787</v>
      </c>
      <c r="S33" s="144">
        <f t="shared" si="33"/>
        <v>4</v>
      </c>
      <c r="T33" s="144">
        <f t="shared" si="34"/>
        <v>86</v>
      </c>
      <c r="U33" t="s">
        <v>118</v>
      </c>
      <c r="V33" t="s">
        <v>124</v>
      </c>
      <c r="W33" t="s">
        <v>118</v>
      </c>
      <c r="X33" s="4" t="s">
        <v>124</v>
      </c>
      <c r="Y33" s="4" t="s">
        <v>262</v>
      </c>
      <c r="Z33" s="4" t="s">
        <v>253</v>
      </c>
      <c r="AA33" s="4" t="s">
        <v>254</v>
      </c>
      <c r="AB33" s="4">
        <v>504</v>
      </c>
      <c r="AC33" s="4">
        <v>4902.6459999999997</v>
      </c>
      <c r="AD33" s="4">
        <v>1386.922</v>
      </c>
      <c r="AE33" s="4">
        <v>3.5350000000000001</v>
      </c>
      <c r="AF33" s="4">
        <v>4.5</v>
      </c>
      <c r="AG33" s="4">
        <v>11.731999999999999</v>
      </c>
      <c r="AH33" s="4">
        <v>440.81877200000002</v>
      </c>
      <c r="AI33" s="4">
        <v>30.204903999999999</v>
      </c>
      <c r="AJ33" s="4">
        <v>191.92102199999999</v>
      </c>
      <c r="AK33" s="4">
        <v>1116</v>
      </c>
      <c r="AL33" s="4">
        <v>4</v>
      </c>
      <c r="AM33" s="4">
        <v>86</v>
      </c>
      <c r="AN33" s="4">
        <v>82</v>
      </c>
      <c r="AO33" s="4">
        <v>11.121681000000001</v>
      </c>
      <c r="AP33" s="4">
        <v>3800.4</v>
      </c>
      <c r="AQ33" s="4">
        <v>0.8</v>
      </c>
      <c r="AR33" s="4">
        <v>248</v>
      </c>
      <c r="AS33" s="4">
        <v>180350</v>
      </c>
      <c r="AT33" s="4">
        <v>8.2000000000000003E-2</v>
      </c>
      <c r="AU33" s="4">
        <v>1.754</v>
      </c>
      <c r="AV33" s="4">
        <v>41354</v>
      </c>
      <c r="AW33" s="4">
        <v>0</v>
      </c>
      <c r="AX33" s="4">
        <v>0.93</v>
      </c>
      <c r="AY33">
        <v>0.78555555555555556</v>
      </c>
      <c r="AZ33" t="s">
        <v>70</v>
      </c>
      <c r="BA33" t="s">
        <v>263</v>
      </c>
      <c r="BB33">
        <v>2</v>
      </c>
      <c r="BC33" t="s">
        <v>545</v>
      </c>
      <c r="BD33">
        <v>11</v>
      </c>
      <c r="BE33">
        <v>20296.525000000001</v>
      </c>
      <c r="BF33">
        <v>0.24155100442070745</v>
      </c>
      <c r="BG33">
        <v>0.18975173347271129</v>
      </c>
      <c r="BH33">
        <v>216902.05899999998</v>
      </c>
      <c r="BI33">
        <v>2.2603040388842047E-2</v>
      </c>
      <c r="BJ33">
        <v>1.7755943949901473E-2</v>
      </c>
      <c r="BK33">
        <v>1</v>
      </c>
      <c r="BL33" t="s">
        <v>70</v>
      </c>
      <c r="BM33">
        <v>0</v>
      </c>
      <c r="BN33" t="s">
        <v>485</v>
      </c>
    </row>
    <row r="34" spans="1:66">
      <c r="A34" s="139" t="str">
        <f t="shared" si="20"/>
        <v>공영급행</v>
      </c>
      <c r="B34" s="139" t="str">
        <f t="shared" si="1"/>
        <v>e음31</v>
      </c>
      <c r="C34" s="140" t="str">
        <f t="shared" si="21"/>
        <v>73아1578</v>
      </c>
      <c r="D34" s="114" t="str">
        <f t="shared" si="22"/>
        <v>소형</v>
      </c>
      <c r="E34" s="110" t="str">
        <f t="shared" si="16"/>
        <v>F</v>
      </c>
      <c r="F34" s="160">
        <f t="shared" si="17"/>
        <v>0.7426666666666667</v>
      </c>
      <c r="G34" s="161">
        <f t="shared" si="18"/>
        <v>3.3420000000000001</v>
      </c>
      <c r="H34" s="162">
        <f t="shared" si="19"/>
        <v>4.5</v>
      </c>
      <c r="I34" s="163">
        <f t="shared" si="23"/>
        <v>4012.0149999999999</v>
      </c>
      <c r="J34" s="164">
        <f t="shared" si="24"/>
        <v>0.10655197448794745</v>
      </c>
      <c r="K34" s="164">
        <f t="shared" si="25"/>
        <v>0.39248186385349415</v>
      </c>
      <c r="L34" s="164">
        <f t="shared" si="26"/>
        <v>0.24052751547539081</v>
      </c>
      <c r="M34" s="165">
        <f t="shared" si="27"/>
        <v>10.44</v>
      </c>
      <c r="N34" s="166">
        <f t="shared" si="28"/>
        <v>0.1</v>
      </c>
      <c r="O34" s="166">
        <f t="shared" si="29"/>
        <v>3.7389999999999999</v>
      </c>
      <c r="P34" s="167">
        <f t="shared" si="30"/>
        <v>0.41166666666666668</v>
      </c>
      <c r="Q34" s="168">
        <f t="shared" si="31"/>
        <v>95</v>
      </c>
      <c r="R34" s="169">
        <f t="shared" si="32"/>
        <v>21.727208487209452</v>
      </c>
      <c r="S34" s="141">
        <f t="shared" si="33"/>
        <v>4</v>
      </c>
      <c r="T34" s="141">
        <f t="shared" si="34"/>
        <v>150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224</v>
      </c>
      <c r="Z34" s="4" t="s">
        <v>253</v>
      </c>
      <c r="AA34" s="4" t="s">
        <v>254</v>
      </c>
      <c r="AB34" s="4">
        <v>504</v>
      </c>
      <c r="AC34" s="4">
        <v>4012.0149999999999</v>
      </c>
      <c r="AD34" s="4">
        <v>1200.6079999999999</v>
      </c>
      <c r="AE34" s="4">
        <v>3.3420000000000001</v>
      </c>
      <c r="AF34" s="4">
        <v>4.5</v>
      </c>
      <c r="AG34" s="4">
        <v>10.44</v>
      </c>
      <c r="AH34" s="4">
        <v>368.59566599999999</v>
      </c>
      <c r="AI34" s="4">
        <v>39.274596000000003</v>
      </c>
      <c r="AJ34" s="4">
        <v>144.667114</v>
      </c>
      <c r="AK34" s="4">
        <v>965</v>
      </c>
      <c r="AL34" s="4">
        <v>4</v>
      </c>
      <c r="AM34" s="4">
        <v>150</v>
      </c>
      <c r="AN34" s="4">
        <v>95</v>
      </c>
      <c r="AO34" s="4">
        <v>10.884596</v>
      </c>
      <c r="AP34" s="4">
        <v>787.4</v>
      </c>
      <c r="AQ34" s="4">
        <v>24.7</v>
      </c>
      <c r="AR34" s="4">
        <v>189</v>
      </c>
      <c r="AS34" s="4">
        <v>111526</v>
      </c>
      <c r="AT34" s="4">
        <v>0.1</v>
      </c>
      <c r="AU34" s="4">
        <v>3.7389999999999999</v>
      </c>
      <c r="AV34" s="4">
        <v>35012</v>
      </c>
      <c r="AW34" s="4">
        <v>0</v>
      </c>
      <c r="AX34" s="4">
        <v>0.83</v>
      </c>
      <c r="AY34">
        <v>0.7426666666666667</v>
      </c>
      <c r="AZ34" t="s">
        <v>70</v>
      </c>
      <c r="BA34" t="s">
        <v>263</v>
      </c>
      <c r="BB34">
        <v>4</v>
      </c>
      <c r="BC34" t="s">
        <v>546</v>
      </c>
      <c r="BD34">
        <v>9</v>
      </c>
      <c r="BE34">
        <v>20296.525000000001</v>
      </c>
      <c r="BF34">
        <v>0.19767004450269193</v>
      </c>
      <c r="BG34">
        <v>0.14680295305066587</v>
      </c>
      <c r="BH34">
        <v>216902.05899999998</v>
      </c>
      <c r="BI34">
        <v>1.8496896795248956E-2</v>
      </c>
      <c r="BJ34">
        <v>1.3737028686604891E-2</v>
      </c>
      <c r="BK34">
        <v>1</v>
      </c>
      <c r="BL34" t="s">
        <v>70</v>
      </c>
      <c r="BM34">
        <v>0</v>
      </c>
      <c r="BN34" t="s">
        <v>485</v>
      </c>
    </row>
    <row r="35" spans="1:66">
      <c r="A35" s="142" t="str">
        <f t="shared" si="20"/>
        <v>공영급행</v>
      </c>
      <c r="B35" s="142" t="str">
        <f t="shared" si="1"/>
        <v>e음31</v>
      </c>
      <c r="C35" s="143" t="str">
        <f t="shared" si="21"/>
        <v>73아1579</v>
      </c>
      <c r="D35" s="131" t="str">
        <f t="shared" si="22"/>
        <v>소형</v>
      </c>
      <c r="E35" s="127" t="str">
        <f t="shared" si="16"/>
        <v>F</v>
      </c>
      <c r="F35" s="150">
        <f t="shared" si="17"/>
        <v>0.7924444444444444</v>
      </c>
      <c r="G35" s="151">
        <f t="shared" si="18"/>
        <v>3.5659999999999998</v>
      </c>
      <c r="H35" s="152">
        <f t="shared" si="19"/>
        <v>4.5</v>
      </c>
      <c r="I35" s="153">
        <f t="shared" si="23"/>
        <v>5561.4480000000003</v>
      </c>
      <c r="J35" s="154">
        <f t="shared" si="24"/>
        <v>6.0892344552519725E-2</v>
      </c>
      <c r="K35" s="154">
        <f t="shared" si="25"/>
        <v>0.4527010963100182</v>
      </c>
      <c r="L35" s="154">
        <f t="shared" si="26"/>
        <v>0.2637802241430649</v>
      </c>
      <c r="M35" s="155">
        <f t="shared" si="27"/>
        <v>11.706</v>
      </c>
      <c r="N35" s="156">
        <f t="shared" si="28"/>
        <v>0.27</v>
      </c>
      <c r="O35" s="156">
        <f t="shared" si="29"/>
        <v>2.4449999999999998</v>
      </c>
      <c r="P35" s="157">
        <f t="shared" si="30"/>
        <v>0.48000000000000004</v>
      </c>
      <c r="Q35" s="158">
        <f t="shared" si="31"/>
        <v>104</v>
      </c>
      <c r="R35" s="159">
        <f t="shared" si="32"/>
        <v>22.972823038749439</v>
      </c>
      <c r="S35" s="144">
        <f t="shared" si="33"/>
        <v>15</v>
      </c>
      <c r="T35" s="144">
        <f t="shared" si="34"/>
        <v>136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264</v>
      </c>
      <c r="Z35" s="4" t="s">
        <v>253</v>
      </c>
      <c r="AA35" s="4" t="s">
        <v>254</v>
      </c>
      <c r="AB35" s="4">
        <v>504</v>
      </c>
      <c r="AC35" s="4">
        <v>5561.4480000000003</v>
      </c>
      <c r="AD35" s="4">
        <v>1559.732</v>
      </c>
      <c r="AE35" s="4">
        <v>3.5659999999999998</v>
      </c>
      <c r="AF35" s="4">
        <v>4.5</v>
      </c>
      <c r="AG35" s="4">
        <v>11.706</v>
      </c>
      <c r="AH35" s="4">
        <v>497.70739200000003</v>
      </c>
      <c r="AI35" s="4">
        <v>30.306570000000001</v>
      </c>
      <c r="AJ35" s="4">
        <v>225.312682</v>
      </c>
      <c r="AK35" s="4">
        <v>1467</v>
      </c>
      <c r="AL35" s="4">
        <v>15</v>
      </c>
      <c r="AM35" s="4">
        <v>136</v>
      </c>
      <c r="AN35" s="4">
        <v>104</v>
      </c>
      <c r="AO35" s="4">
        <v>11.174130999999999</v>
      </c>
      <c r="AP35" s="4">
        <v>2859.7</v>
      </c>
      <c r="AQ35" s="4">
        <v>28.8</v>
      </c>
      <c r="AR35" s="4">
        <v>322</v>
      </c>
      <c r="AS35" s="4">
        <v>229435</v>
      </c>
      <c r="AT35" s="4">
        <v>0.27</v>
      </c>
      <c r="AU35" s="4">
        <v>2.4449999999999998</v>
      </c>
      <c r="AV35" s="4">
        <v>51026</v>
      </c>
      <c r="AW35" s="4">
        <v>0</v>
      </c>
      <c r="AX35" s="4">
        <v>0.93</v>
      </c>
      <c r="AY35">
        <v>0.7924444444444444</v>
      </c>
      <c r="AZ35" t="s">
        <v>70</v>
      </c>
      <c r="BA35" t="s">
        <v>263</v>
      </c>
      <c r="BB35">
        <v>1</v>
      </c>
      <c r="BC35" t="s">
        <v>547</v>
      </c>
      <c r="BD35">
        <v>11</v>
      </c>
      <c r="BE35">
        <v>20296.525000000001</v>
      </c>
      <c r="BF35">
        <v>0.27400986129398996</v>
      </c>
      <c r="BG35">
        <v>0.21713759230541516</v>
      </c>
      <c r="BH35">
        <v>216902.05899999998</v>
      </c>
      <c r="BI35">
        <v>2.5640365175141101E-2</v>
      </c>
      <c r="BJ35">
        <v>2.031856493656737E-2</v>
      </c>
      <c r="BK35">
        <v>1</v>
      </c>
      <c r="BL35" t="s">
        <v>69</v>
      </c>
      <c r="BM35">
        <v>-2</v>
      </c>
      <c r="BN35" t="s">
        <v>486</v>
      </c>
    </row>
    <row r="36" spans="1:66">
      <c r="A36" s="139" t="str">
        <f t="shared" si="20"/>
        <v>공영급행</v>
      </c>
      <c r="B36" s="139" t="str">
        <f t="shared" si="1"/>
        <v>e음31</v>
      </c>
      <c r="C36" s="140" t="str">
        <f t="shared" si="21"/>
        <v>73아1580</v>
      </c>
      <c r="D36" s="114" t="str">
        <f t="shared" si="22"/>
        <v>소형</v>
      </c>
      <c r="E36" s="110" t="str">
        <f t="shared" si="16"/>
        <v>F</v>
      </c>
      <c r="F36" s="160">
        <f t="shared" si="17"/>
        <v>0.76155555555555554</v>
      </c>
      <c r="G36" s="161">
        <f t="shared" si="18"/>
        <v>3.427</v>
      </c>
      <c r="H36" s="162">
        <f t="shared" si="19"/>
        <v>4.5</v>
      </c>
      <c r="I36" s="163">
        <f t="shared" si="23"/>
        <v>5820.4160000000002</v>
      </c>
      <c r="J36" s="164">
        <f t="shared" si="24"/>
        <v>0.11181213203752942</v>
      </c>
      <c r="K36" s="164">
        <f t="shared" si="25"/>
        <v>0.39952780672921107</v>
      </c>
      <c r="L36" s="164">
        <f t="shared" si="26"/>
        <v>0.24242253474665729</v>
      </c>
      <c r="M36" s="165">
        <f t="shared" si="27"/>
        <v>12.523</v>
      </c>
      <c r="N36" s="166">
        <f t="shared" si="28"/>
        <v>0.155</v>
      </c>
      <c r="O36" s="166">
        <f t="shared" si="29"/>
        <v>3.093</v>
      </c>
      <c r="P36" s="167">
        <f t="shared" si="30"/>
        <v>6.0000000000000005E-2</v>
      </c>
      <c r="Q36" s="168">
        <f t="shared" si="31"/>
        <v>85</v>
      </c>
      <c r="R36" s="169">
        <f t="shared" si="32"/>
        <v>22.677745831715228</v>
      </c>
      <c r="S36" s="141">
        <f t="shared" si="33"/>
        <v>9</v>
      </c>
      <c r="T36" s="141">
        <f t="shared" si="34"/>
        <v>180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216</v>
      </c>
      <c r="Z36" t="s">
        <v>253</v>
      </c>
      <c r="AA36" t="s">
        <v>254</v>
      </c>
      <c r="AB36">
        <v>504</v>
      </c>
      <c r="AC36" s="1">
        <v>5820.4160000000002</v>
      </c>
      <c r="AD36" s="1">
        <v>1698.3620000000001</v>
      </c>
      <c r="AE36" s="28">
        <v>3.427</v>
      </c>
      <c r="AF36">
        <v>4.5</v>
      </c>
      <c r="AG36">
        <v>12.523</v>
      </c>
      <c r="AH36">
        <v>525.227307</v>
      </c>
      <c r="AI36">
        <v>58.726785</v>
      </c>
      <c r="AJ36">
        <v>209.84291400000001</v>
      </c>
      <c r="AK36">
        <v>1411</v>
      </c>
      <c r="AL36">
        <v>9</v>
      </c>
      <c r="AM36">
        <v>180</v>
      </c>
      <c r="AN36">
        <v>85</v>
      </c>
      <c r="AO36">
        <v>11.081708000000001</v>
      </c>
      <c r="AP36">
        <v>2909.5</v>
      </c>
      <c r="AQ36">
        <v>3.6</v>
      </c>
      <c r="AR36">
        <v>258</v>
      </c>
      <c r="AS36">
        <v>150278</v>
      </c>
      <c r="AT36">
        <v>0.155</v>
      </c>
      <c r="AU36">
        <v>3.093</v>
      </c>
      <c r="AV36">
        <v>51118</v>
      </c>
      <c r="AW36">
        <v>0</v>
      </c>
      <c r="AX36">
        <v>0.93</v>
      </c>
      <c r="AY36">
        <v>0.76155555555555554</v>
      </c>
      <c r="AZ36" t="s">
        <v>70</v>
      </c>
      <c r="BA36" t="s">
        <v>263</v>
      </c>
      <c r="BB36">
        <v>3</v>
      </c>
      <c r="BC36" t="s">
        <v>548</v>
      </c>
      <c r="BD36">
        <v>11</v>
      </c>
      <c r="BE36">
        <v>20296.525000000001</v>
      </c>
      <c r="BF36">
        <v>0.28676908978261056</v>
      </c>
      <c r="BG36">
        <v>0.21839059348555698</v>
      </c>
      <c r="BH36">
        <v>216902.05899999998</v>
      </c>
      <c r="BI36">
        <v>2.6834304970797907E-2</v>
      </c>
      <c r="BJ36">
        <v>2.0435814029983207E-2</v>
      </c>
      <c r="BK36">
        <v>1</v>
      </c>
      <c r="BL36" t="s">
        <v>67</v>
      </c>
      <c r="BM36">
        <v>-1</v>
      </c>
      <c r="BN36" t="s">
        <v>486</v>
      </c>
    </row>
    <row r="37" spans="1:66">
      <c r="A37" s="142" t="str">
        <f t="shared" si="20"/>
        <v>공영급행</v>
      </c>
      <c r="B37" s="142" t="str">
        <f t="shared" si="1"/>
        <v>e음53</v>
      </c>
      <c r="C37" s="143" t="str">
        <f t="shared" si="21"/>
        <v>73아1563</v>
      </c>
      <c r="D37" s="131" t="str">
        <f t="shared" si="22"/>
        <v>중형</v>
      </c>
      <c r="E37" s="127" t="str">
        <f t="shared" si="16"/>
        <v>C</v>
      </c>
      <c r="F37" s="150">
        <f t="shared" si="17"/>
        <v>0.86535714285714294</v>
      </c>
      <c r="G37" s="151">
        <f t="shared" si="18"/>
        <v>2.423</v>
      </c>
      <c r="H37" s="152">
        <f t="shared" si="19"/>
        <v>2.8</v>
      </c>
      <c r="I37" s="153">
        <f t="shared" si="23"/>
        <v>5608.7110000000002</v>
      </c>
      <c r="J37" s="154">
        <f t="shared" si="24"/>
        <v>7.6111270253835378E-3</v>
      </c>
      <c r="K37" s="154">
        <f t="shared" si="25"/>
        <v>0.29465492918632286</v>
      </c>
      <c r="L37" s="154">
        <f t="shared" si="26"/>
        <v>0.11660433208271918</v>
      </c>
      <c r="M37" s="155">
        <f t="shared" si="27"/>
        <v>6.8650000000000002</v>
      </c>
      <c r="N37" s="156">
        <f t="shared" si="28"/>
        <v>7.0999999999999994E-2</v>
      </c>
      <c r="O37" s="156">
        <f t="shared" si="29"/>
        <v>1.9970000000000001</v>
      </c>
      <c r="P37" s="157">
        <f t="shared" si="30"/>
        <v>0</v>
      </c>
      <c r="Q37" s="158">
        <f t="shared" si="31"/>
        <v>78</v>
      </c>
      <c r="R37" s="159">
        <f t="shared" si="32"/>
        <v>21.539645395234206</v>
      </c>
      <c r="S37" s="144">
        <f t="shared" si="33"/>
        <v>4</v>
      </c>
      <c r="T37" s="144">
        <f t="shared" si="34"/>
        <v>112</v>
      </c>
      <c r="U37" t="s">
        <v>118</v>
      </c>
      <c r="V37" t="s">
        <v>125</v>
      </c>
      <c r="W37" s="4" t="s">
        <v>118</v>
      </c>
      <c r="X37" s="4" t="s">
        <v>125</v>
      </c>
      <c r="Y37" s="4" t="s">
        <v>265</v>
      </c>
      <c r="Z37" s="4" t="s">
        <v>266</v>
      </c>
      <c r="AA37" s="4" t="s">
        <v>48</v>
      </c>
      <c r="AB37" s="4">
        <v>504</v>
      </c>
      <c r="AC37" s="4">
        <v>5608.7110000000002</v>
      </c>
      <c r="AD37" s="4">
        <v>2314.3519999999999</v>
      </c>
      <c r="AE37" s="4">
        <v>2.423</v>
      </c>
      <c r="AF37" s="4">
        <v>2.8</v>
      </c>
      <c r="AG37" s="4">
        <v>6.8650000000000002</v>
      </c>
      <c r="AH37" s="4">
        <v>373.194008</v>
      </c>
      <c r="AI37" s="4">
        <v>2.840427</v>
      </c>
      <c r="AJ37" s="4">
        <v>109.963454</v>
      </c>
      <c r="AK37" s="4">
        <v>654</v>
      </c>
      <c r="AL37" s="4">
        <v>4</v>
      </c>
      <c r="AM37" s="4">
        <v>112</v>
      </c>
      <c r="AN37" s="4">
        <v>78</v>
      </c>
      <c r="AO37" s="4">
        <v>15.028941</v>
      </c>
      <c r="AP37" s="4">
        <v>250</v>
      </c>
      <c r="AQ37" s="4">
        <v>0</v>
      </c>
      <c r="AR37" s="4">
        <v>6</v>
      </c>
      <c r="AS37" s="4">
        <v>828</v>
      </c>
      <c r="AT37" s="4">
        <v>7.0999999999999994E-2</v>
      </c>
      <c r="AU37" s="4">
        <v>1.9970000000000001</v>
      </c>
      <c r="AV37" s="4">
        <v>45937</v>
      </c>
      <c r="AW37" s="4">
        <v>0</v>
      </c>
      <c r="AX37" s="4">
        <v>0.52</v>
      </c>
      <c r="AY37">
        <v>0.86535714285714294</v>
      </c>
      <c r="AZ37" t="s">
        <v>69</v>
      </c>
      <c r="BA37" t="s">
        <v>267</v>
      </c>
      <c r="BB37">
        <v>2</v>
      </c>
      <c r="BC37" t="s">
        <v>549</v>
      </c>
      <c r="BD37">
        <v>8</v>
      </c>
      <c r="BE37">
        <v>20032.999</v>
      </c>
      <c r="BF37">
        <v>0.27997360754622913</v>
      </c>
      <c r="BG37">
        <v>0.24227716110161188</v>
      </c>
      <c r="BH37">
        <v>216902.05899999998</v>
      </c>
      <c r="BI37">
        <v>2.5858265365752017E-2</v>
      </c>
      <c r="BJ37">
        <v>2.237663463614898E-2</v>
      </c>
      <c r="BK37">
        <v>1</v>
      </c>
      <c r="BL37" t="s">
        <v>68</v>
      </c>
      <c r="BM37">
        <v>-1</v>
      </c>
      <c r="BN37" t="s">
        <v>486</v>
      </c>
    </row>
    <row r="38" spans="1:66">
      <c r="A38" s="139" t="str">
        <f t="shared" si="20"/>
        <v>공영급행</v>
      </c>
      <c r="B38" s="139" t="str">
        <f t="shared" si="1"/>
        <v>e음53</v>
      </c>
      <c r="C38" s="140" t="str">
        <f t="shared" si="21"/>
        <v>73아1564</v>
      </c>
      <c r="D38" s="114" t="str">
        <f t="shared" si="22"/>
        <v>중형</v>
      </c>
      <c r="E38" s="110" t="str">
        <f t="shared" si="16"/>
        <v>C</v>
      </c>
      <c r="F38" s="160">
        <f t="shared" si="17"/>
        <v>0.87178571428571427</v>
      </c>
      <c r="G38" s="161">
        <f t="shared" si="18"/>
        <v>2.4409999999999998</v>
      </c>
      <c r="H38" s="162">
        <f t="shared" si="19"/>
        <v>2.8</v>
      </c>
      <c r="I38" s="163">
        <f t="shared" si="23"/>
        <v>5126.5439999999999</v>
      </c>
      <c r="J38" s="164">
        <f t="shared" si="24"/>
        <v>9.0530328765933022E-3</v>
      </c>
      <c r="K38" s="164">
        <f t="shared" si="25"/>
        <v>0.29553054690901931</v>
      </c>
      <c r="L38" s="164">
        <f t="shared" si="26"/>
        <v>0.1228898064661105</v>
      </c>
      <c r="M38" s="165">
        <f t="shared" si="27"/>
        <v>6.0119999999999996</v>
      </c>
      <c r="N38" s="166">
        <f t="shared" si="28"/>
        <v>0.02</v>
      </c>
      <c r="O38" s="166">
        <f t="shared" si="29"/>
        <v>1.5609999999999999</v>
      </c>
      <c r="P38" s="167">
        <f t="shared" si="30"/>
        <v>0</v>
      </c>
      <c r="Q38" s="168">
        <f t="shared" si="31"/>
        <v>76</v>
      </c>
      <c r="R38" s="169">
        <f t="shared" si="32"/>
        <v>21.176325731120361</v>
      </c>
      <c r="S38" s="141">
        <f t="shared" si="33"/>
        <v>1</v>
      </c>
      <c r="T38" s="141">
        <f t="shared" si="34"/>
        <v>80</v>
      </c>
      <c r="U38" t="s">
        <v>118</v>
      </c>
      <c r="V38" t="s">
        <v>125</v>
      </c>
      <c r="W38" t="s">
        <v>118</v>
      </c>
      <c r="X38" s="4" t="s">
        <v>125</v>
      </c>
      <c r="Y38" s="4" t="s">
        <v>268</v>
      </c>
      <c r="Z38" s="4" t="s">
        <v>266</v>
      </c>
      <c r="AA38" s="4" t="s">
        <v>48</v>
      </c>
      <c r="AB38" s="4">
        <v>504</v>
      </c>
      <c r="AC38" s="4">
        <v>5126.5439999999999</v>
      </c>
      <c r="AD38" s="4">
        <v>2099.9830000000002</v>
      </c>
      <c r="AE38" s="4">
        <v>2.4409999999999998</v>
      </c>
      <c r="AF38" s="4">
        <v>2.8</v>
      </c>
      <c r="AG38" s="4">
        <v>6.0119999999999996</v>
      </c>
      <c r="AH38" s="4">
        <v>348.12013200000001</v>
      </c>
      <c r="AI38" s="4">
        <v>3.1515430000000002</v>
      </c>
      <c r="AJ38" s="4">
        <v>102.880133</v>
      </c>
      <c r="AK38" s="4">
        <v>630</v>
      </c>
      <c r="AL38" s="4">
        <v>1</v>
      </c>
      <c r="AM38" s="4">
        <v>80</v>
      </c>
      <c r="AN38" s="4">
        <v>76</v>
      </c>
      <c r="AO38" s="4">
        <v>14.726364</v>
      </c>
      <c r="AP38" s="4">
        <v>119</v>
      </c>
      <c r="AQ38" s="4">
        <v>0</v>
      </c>
      <c r="AR38" s="4">
        <v>8</v>
      </c>
      <c r="AS38" s="4">
        <v>1080</v>
      </c>
      <c r="AT38" s="4">
        <v>0.02</v>
      </c>
      <c r="AU38" s="4">
        <v>1.5609999999999999</v>
      </c>
      <c r="AV38" s="4">
        <v>42934</v>
      </c>
      <c r="AW38" s="4">
        <v>0</v>
      </c>
      <c r="AX38" s="4">
        <v>0.5</v>
      </c>
      <c r="AY38">
        <v>0.87178571428571427</v>
      </c>
      <c r="AZ38" t="s">
        <v>69</v>
      </c>
      <c r="BA38" t="s">
        <v>267</v>
      </c>
      <c r="BB38">
        <v>1</v>
      </c>
      <c r="BC38" t="s">
        <v>464</v>
      </c>
      <c r="BD38">
        <v>6</v>
      </c>
      <c r="BE38">
        <v>20032.999</v>
      </c>
      <c r="BF38">
        <v>0.25590496959541603</v>
      </c>
      <c r="BG38">
        <v>0.22309429670800376</v>
      </c>
      <c r="BH38">
        <v>216902.05899999998</v>
      </c>
      <c r="BI38">
        <v>2.3635294305804633E-2</v>
      </c>
      <c r="BJ38">
        <v>2.0604911928738968E-2</v>
      </c>
      <c r="BK38">
        <v>1</v>
      </c>
      <c r="BL38" t="s">
        <v>68</v>
      </c>
      <c r="BM38">
        <v>-1</v>
      </c>
      <c r="BN38" t="s">
        <v>486</v>
      </c>
    </row>
    <row r="39" spans="1:66">
      <c r="A39" s="142" t="str">
        <f t="shared" si="20"/>
        <v>공영급행</v>
      </c>
      <c r="B39" s="142" t="str">
        <f t="shared" si="1"/>
        <v>e음53</v>
      </c>
      <c r="C39" s="143" t="str">
        <f t="shared" si="21"/>
        <v>73아1565</v>
      </c>
      <c r="D39" s="131" t="str">
        <f t="shared" si="22"/>
        <v>중형</v>
      </c>
      <c r="E39" s="127" t="str">
        <f t="shared" si="16"/>
        <v>D</v>
      </c>
      <c r="F39" s="150">
        <f t="shared" si="17"/>
        <v>0.82035714285714301</v>
      </c>
      <c r="G39" s="151">
        <f t="shared" si="18"/>
        <v>2.2970000000000002</v>
      </c>
      <c r="H39" s="152">
        <f t="shared" si="19"/>
        <v>2.8</v>
      </c>
      <c r="I39" s="153">
        <f t="shared" si="23"/>
        <v>4493.0630000000001</v>
      </c>
      <c r="J39" s="154">
        <f t="shared" si="24"/>
        <v>8.5357929972354682E-3</v>
      </c>
      <c r="K39" s="154">
        <f t="shared" si="25"/>
        <v>0.31464802219353888</v>
      </c>
      <c r="L39" s="154">
        <f t="shared" si="26"/>
        <v>9.8596436328624817E-2</v>
      </c>
      <c r="M39" s="155">
        <f t="shared" si="27"/>
        <v>13.657</v>
      </c>
      <c r="N39" s="156">
        <f t="shared" si="28"/>
        <v>2.1999999999999999E-2</v>
      </c>
      <c r="O39" s="156">
        <f t="shared" si="29"/>
        <v>3.383</v>
      </c>
      <c r="P39" s="157">
        <f t="shared" si="30"/>
        <v>0</v>
      </c>
      <c r="Q39" s="158">
        <f t="shared" si="31"/>
        <v>77</v>
      </c>
      <c r="R39" s="159">
        <f t="shared" si="32"/>
        <v>21.964212474500506</v>
      </c>
      <c r="S39" s="144">
        <f t="shared" si="33"/>
        <v>1</v>
      </c>
      <c r="T39" s="144">
        <f t="shared" si="34"/>
        <v>152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269</v>
      </c>
      <c r="Z39" t="s">
        <v>266</v>
      </c>
      <c r="AA39" t="s">
        <v>48</v>
      </c>
      <c r="AB39">
        <v>504</v>
      </c>
      <c r="AC39" s="1">
        <v>4493.0630000000001</v>
      </c>
      <c r="AD39" s="1">
        <v>1956.3209999999999</v>
      </c>
      <c r="AE39" s="28">
        <v>2.2970000000000002</v>
      </c>
      <c r="AF39">
        <v>2.8</v>
      </c>
      <c r="AG39">
        <v>13.657</v>
      </c>
      <c r="AH39">
        <v>302.24292000000003</v>
      </c>
      <c r="AI39">
        <v>2.5798830000000001</v>
      </c>
      <c r="AJ39">
        <v>95.100137000000004</v>
      </c>
      <c r="AK39">
        <v>443</v>
      </c>
      <c r="AL39">
        <v>1</v>
      </c>
      <c r="AM39">
        <v>152</v>
      </c>
      <c r="AN39">
        <v>77</v>
      </c>
      <c r="AO39">
        <v>14.865734</v>
      </c>
      <c r="AP39">
        <v>129.30000000000001</v>
      </c>
      <c r="AQ39">
        <v>0</v>
      </c>
      <c r="AR39">
        <v>3</v>
      </c>
      <c r="AS39">
        <v>628</v>
      </c>
      <c r="AT39">
        <v>2.1999999999999999E-2</v>
      </c>
      <c r="AU39">
        <v>3.383</v>
      </c>
      <c r="AV39">
        <v>35569</v>
      </c>
      <c r="AW39">
        <v>0</v>
      </c>
      <c r="AX39">
        <v>0.72</v>
      </c>
      <c r="AY39">
        <v>0.82035714285714301</v>
      </c>
      <c r="AZ39" t="s">
        <v>67</v>
      </c>
      <c r="BA39" t="s">
        <v>267</v>
      </c>
      <c r="BB39">
        <v>1</v>
      </c>
      <c r="BC39" t="s">
        <v>550</v>
      </c>
      <c r="BD39">
        <v>9</v>
      </c>
      <c r="BE39">
        <v>20032.999</v>
      </c>
      <c r="BF39">
        <v>0.22428309410887506</v>
      </c>
      <c r="BG39">
        <v>0.18399223827431646</v>
      </c>
      <c r="BH39">
        <v>216902.05899999998</v>
      </c>
      <c r="BI39">
        <v>2.0714708844695662E-2</v>
      </c>
      <c r="BJ39">
        <v>1.6993459362952122E-2</v>
      </c>
      <c r="BK39">
        <v>1</v>
      </c>
      <c r="BL39" t="s">
        <v>69</v>
      </c>
      <c r="BM39">
        <v>-1</v>
      </c>
      <c r="BN39" t="s">
        <v>486</v>
      </c>
    </row>
    <row r="40" spans="1:66">
      <c r="A40" s="139" t="str">
        <f t="shared" si="20"/>
        <v>공영급행</v>
      </c>
      <c r="B40" s="139" t="str">
        <f t="shared" si="1"/>
        <v>e음53</v>
      </c>
      <c r="C40" s="140" t="str">
        <f t="shared" si="21"/>
        <v>73아1566</v>
      </c>
      <c r="D40" s="114" t="str">
        <f t="shared" si="22"/>
        <v>중형</v>
      </c>
      <c r="E40" s="110" t="str">
        <f t="shared" si="16"/>
        <v>F</v>
      </c>
      <c r="F40" s="160">
        <f t="shared" si="17"/>
        <v>0.78642857142857148</v>
      </c>
      <c r="G40" s="161">
        <f t="shared" si="18"/>
        <v>2.202</v>
      </c>
      <c r="H40" s="162">
        <f t="shared" si="19"/>
        <v>2.8</v>
      </c>
      <c r="I40" s="163">
        <f t="shared" si="23"/>
        <v>4804.6809999999996</v>
      </c>
      <c r="J40" s="164">
        <f t="shared" si="24"/>
        <v>1.025024437784461E-2</v>
      </c>
      <c r="K40" s="164">
        <f t="shared" si="25"/>
        <v>0.31667448800013231</v>
      </c>
      <c r="L40" s="164">
        <f t="shared" si="26"/>
        <v>0.23102470278463857</v>
      </c>
      <c r="M40" s="165">
        <f t="shared" si="27"/>
        <v>8.6280000000000001</v>
      </c>
      <c r="N40" s="166">
        <f t="shared" si="28"/>
        <v>0</v>
      </c>
      <c r="O40" s="166">
        <f t="shared" si="29"/>
        <v>3.6419999999999999</v>
      </c>
      <c r="P40" s="167">
        <f t="shared" si="30"/>
        <v>0</v>
      </c>
      <c r="Q40" s="168">
        <f t="shared" si="31"/>
        <v>76</v>
      </c>
      <c r="R40" s="169">
        <f t="shared" si="32"/>
        <v>22.062242006160606</v>
      </c>
      <c r="S40" s="141">
        <f t="shared" si="33"/>
        <v>0</v>
      </c>
      <c r="T40" s="141">
        <f t="shared" si="34"/>
        <v>175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270</v>
      </c>
      <c r="Z40" s="4" t="s">
        <v>266</v>
      </c>
      <c r="AA40" s="4" t="s">
        <v>48</v>
      </c>
      <c r="AB40" s="4">
        <v>504</v>
      </c>
      <c r="AC40" s="4">
        <v>4804.6809999999996</v>
      </c>
      <c r="AD40" s="4">
        <v>2181.7800000000002</v>
      </c>
      <c r="AE40" s="4">
        <v>2.202</v>
      </c>
      <c r="AF40" s="4">
        <v>2.8</v>
      </c>
      <c r="AG40" s="4">
        <v>8.6280000000000001</v>
      </c>
      <c r="AH40" s="4">
        <v>323.55735900000002</v>
      </c>
      <c r="AI40" s="4">
        <v>3.3165420000000001</v>
      </c>
      <c r="AJ40" s="4">
        <v>102.462361</v>
      </c>
      <c r="AK40" s="4">
        <v>1110</v>
      </c>
      <c r="AL40" s="4">
        <v>0</v>
      </c>
      <c r="AM40" s="4">
        <v>175</v>
      </c>
      <c r="AN40" s="4">
        <v>76</v>
      </c>
      <c r="AO40" s="4">
        <v>14.849549</v>
      </c>
      <c r="AP40" s="4">
        <v>272.2</v>
      </c>
      <c r="AQ40" s="4">
        <v>0</v>
      </c>
      <c r="AR40" s="4">
        <v>18</v>
      </c>
      <c r="AS40" s="4">
        <v>2970</v>
      </c>
      <c r="AT40" s="4">
        <v>0</v>
      </c>
      <c r="AU40" s="4">
        <v>3.6419999999999999</v>
      </c>
      <c r="AV40" s="4">
        <v>37094</v>
      </c>
      <c r="AW40" s="4">
        <v>0</v>
      </c>
      <c r="AX40" s="4">
        <v>0.52</v>
      </c>
      <c r="AY40">
        <v>0.78642857142857148</v>
      </c>
      <c r="AZ40" t="s">
        <v>70</v>
      </c>
      <c r="BA40" t="s">
        <v>267</v>
      </c>
      <c r="BB40">
        <v>1</v>
      </c>
      <c r="BC40" t="s">
        <v>551</v>
      </c>
      <c r="BD40">
        <v>8</v>
      </c>
      <c r="BE40">
        <v>20032.999</v>
      </c>
      <c r="BF40">
        <v>0.23983832874947977</v>
      </c>
      <c r="BG40">
        <v>0.18861571425226947</v>
      </c>
      <c r="BH40">
        <v>216902.05899999998</v>
      </c>
      <c r="BI40">
        <v>2.2151384925304007E-2</v>
      </c>
      <c r="BJ40">
        <v>1.7420482001971223E-2</v>
      </c>
      <c r="BK40">
        <v>1</v>
      </c>
      <c r="BL40" t="s">
        <v>69</v>
      </c>
      <c r="BM40">
        <v>-2</v>
      </c>
      <c r="BN40" t="s">
        <v>486</v>
      </c>
    </row>
    <row r="41" spans="1:66">
      <c r="A41" s="142" t="str">
        <f t="shared" si="20"/>
        <v>공영급행</v>
      </c>
      <c r="B41" s="142" t="str">
        <f t="shared" si="1"/>
        <v>e음84</v>
      </c>
      <c r="C41" s="143" t="str">
        <f t="shared" si="21"/>
        <v>73아1554</v>
      </c>
      <c r="D41" s="131" t="str">
        <f t="shared" si="22"/>
        <v>중형</v>
      </c>
      <c r="E41" s="127" t="str">
        <f t="shared" si="16"/>
        <v>D</v>
      </c>
      <c r="F41" s="150">
        <f t="shared" si="17"/>
        <v>0.81892857142857156</v>
      </c>
      <c r="G41" s="151">
        <f t="shared" si="18"/>
        <v>2.2930000000000001</v>
      </c>
      <c r="H41" s="152">
        <f t="shared" si="19"/>
        <v>2.8</v>
      </c>
      <c r="I41" s="153">
        <f t="shared" si="23"/>
        <v>7128.7449999999999</v>
      </c>
      <c r="J41" s="154">
        <f t="shared" si="24"/>
        <v>2.452249774758436E-2</v>
      </c>
      <c r="K41" s="154">
        <f t="shared" si="25"/>
        <v>0.36597968575668743</v>
      </c>
      <c r="L41" s="154">
        <f t="shared" si="26"/>
        <v>0.20241992103799478</v>
      </c>
      <c r="M41" s="155">
        <f t="shared" si="27"/>
        <v>9.6359999999999992</v>
      </c>
      <c r="N41" s="156">
        <f t="shared" si="28"/>
        <v>0</v>
      </c>
      <c r="O41" s="156">
        <f t="shared" si="29"/>
        <v>3.9</v>
      </c>
      <c r="P41" s="157">
        <f t="shared" si="30"/>
        <v>0</v>
      </c>
      <c r="Q41" s="158">
        <f t="shared" si="31"/>
        <v>70</v>
      </c>
      <c r="R41" s="159">
        <f t="shared" si="32"/>
        <v>26.489433076722346</v>
      </c>
      <c r="S41" s="144">
        <f t="shared" si="33"/>
        <v>0</v>
      </c>
      <c r="T41" s="144">
        <f t="shared" si="34"/>
        <v>278</v>
      </c>
      <c r="U41" t="s">
        <v>118</v>
      </c>
      <c r="V41" t="s">
        <v>126</v>
      </c>
      <c r="W41" t="s">
        <v>118</v>
      </c>
      <c r="X41" s="4" t="s">
        <v>126</v>
      </c>
      <c r="Y41" s="4" t="s">
        <v>223</v>
      </c>
      <c r="Z41" s="4" t="s">
        <v>266</v>
      </c>
      <c r="AA41" s="4" t="s">
        <v>48</v>
      </c>
      <c r="AB41" s="4">
        <v>504</v>
      </c>
      <c r="AC41" s="4">
        <v>7128.7449999999999</v>
      </c>
      <c r="AD41" s="4">
        <v>3109.0479999999998</v>
      </c>
      <c r="AE41" s="4">
        <v>2.2930000000000001</v>
      </c>
      <c r="AF41" s="4">
        <v>2.8</v>
      </c>
      <c r="AG41" s="4">
        <v>9.6359999999999992</v>
      </c>
      <c r="AH41" s="4">
        <v>441.53817900000001</v>
      </c>
      <c r="AI41" s="4">
        <v>10.827619</v>
      </c>
      <c r="AJ41" s="4">
        <v>161.59400400000001</v>
      </c>
      <c r="AK41" s="4">
        <v>1443</v>
      </c>
      <c r="AL41" s="4">
        <v>0</v>
      </c>
      <c r="AM41" s="4">
        <v>278</v>
      </c>
      <c r="AN41" s="4">
        <v>70</v>
      </c>
      <c r="AO41" s="4">
        <v>16.145250999999998</v>
      </c>
      <c r="AP41" s="4">
        <v>2390.3000000000002</v>
      </c>
      <c r="AQ41" s="4">
        <v>0</v>
      </c>
      <c r="AR41" s="4">
        <v>190</v>
      </c>
      <c r="AS41" s="4">
        <v>129443</v>
      </c>
      <c r="AT41" s="4">
        <v>0</v>
      </c>
      <c r="AU41" s="4">
        <v>3.9</v>
      </c>
      <c r="AV41" s="4">
        <v>66359</v>
      </c>
      <c r="AW41" s="4">
        <v>0</v>
      </c>
      <c r="AX41" s="4">
        <v>0.48</v>
      </c>
      <c r="AY41">
        <v>0.81892857142857156</v>
      </c>
      <c r="AZ41" t="s">
        <v>67</v>
      </c>
      <c r="BA41" t="s">
        <v>272</v>
      </c>
      <c r="BB41">
        <v>1</v>
      </c>
      <c r="BC41" t="s">
        <v>552</v>
      </c>
      <c r="BD41">
        <v>8</v>
      </c>
      <c r="BE41">
        <v>7128.7449999999999</v>
      </c>
      <c r="BF41">
        <v>1</v>
      </c>
      <c r="BG41">
        <v>0.81892857142857156</v>
      </c>
      <c r="BH41">
        <v>216902.05899999998</v>
      </c>
      <c r="BI41">
        <v>3.2866193308012812E-2</v>
      </c>
      <c r="BJ41">
        <v>2.691506473402621E-2</v>
      </c>
      <c r="BK41">
        <v>1</v>
      </c>
      <c r="BL41" t="s">
        <v>68</v>
      </c>
      <c r="BM41">
        <v>-2</v>
      </c>
      <c r="BN41" t="s">
        <v>486</v>
      </c>
    </row>
    <row r="42" spans="1:66">
      <c r="A42" s="139" t="str">
        <f t="shared" si="20"/>
        <v>공영급행</v>
      </c>
      <c r="B42" s="139" t="str">
        <f t="shared" si="1"/>
        <v>e음86</v>
      </c>
      <c r="C42" s="140" t="str">
        <f t="shared" si="21"/>
        <v>73아1557</v>
      </c>
      <c r="D42" s="114" t="str">
        <f t="shared" si="22"/>
        <v>중형</v>
      </c>
      <c r="E42" s="110" t="str">
        <f t="shared" si="16"/>
        <v>F</v>
      </c>
      <c r="F42" s="160">
        <f t="shared" si="17"/>
        <v>0.73862068965517236</v>
      </c>
      <c r="G42" s="161">
        <f t="shared" si="18"/>
        <v>2.1419999999999999</v>
      </c>
      <c r="H42" s="162">
        <f t="shared" si="19"/>
        <v>2.9</v>
      </c>
      <c r="I42" s="163">
        <f t="shared" si="23"/>
        <v>6413.5330000000004</v>
      </c>
      <c r="J42" s="164">
        <f t="shared" si="24"/>
        <v>2.5972485248623917E-2</v>
      </c>
      <c r="K42" s="164">
        <f t="shared" si="25"/>
        <v>0.36113374765581141</v>
      </c>
      <c r="L42" s="164">
        <f t="shared" si="26"/>
        <v>0.10789684874155944</v>
      </c>
      <c r="M42" s="165">
        <f t="shared" si="27"/>
        <v>9.657</v>
      </c>
      <c r="N42" s="166">
        <f t="shared" si="28"/>
        <v>0</v>
      </c>
      <c r="O42" s="166">
        <f t="shared" si="29"/>
        <v>1.3720000000000001</v>
      </c>
      <c r="P42" s="167">
        <f t="shared" si="30"/>
        <v>0</v>
      </c>
      <c r="Q42" s="168">
        <f t="shared" si="31"/>
        <v>80</v>
      </c>
      <c r="R42" s="169">
        <f t="shared" si="32"/>
        <v>23.320561166282847</v>
      </c>
      <c r="S42" s="141">
        <f t="shared" si="33"/>
        <v>0</v>
      </c>
      <c r="T42" s="141">
        <f t="shared" si="34"/>
        <v>88</v>
      </c>
      <c r="U42" t="s">
        <v>118</v>
      </c>
      <c r="V42" t="s">
        <v>127</v>
      </c>
      <c r="W42" t="s">
        <v>118</v>
      </c>
      <c r="X42" s="4" t="s">
        <v>127</v>
      </c>
      <c r="Y42" s="4" t="s">
        <v>212</v>
      </c>
      <c r="Z42" s="4" t="s">
        <v>266</v>
      </c>
      <c r="AA42" s="4" t="s">
        <v>48</v>
      </c>
      <c r="AB42" s="4">
        <v>504</v>
      </c>
      <c r="AC42" s="4">
        <v>6413.5330000000004</v>
      </c>
      <c r="AD42" s="4">
        <v>2993.8919999999998</v>
      </c>
      <c r="AE42" s="4">
        <v>2.1419999999999999</v>
      </c>
      <c r="AF42" s="4">
        <v>2.9</v>
      </c>
      <c r="AG42" s="4">
        <v>9.657</v>
      </c>
      <c r="AH42" s="4">
        <v>448.71762899999999</v>
      </c>
      <c r="AI42" s="4">
        <v>11.654311999999999</v>
      </c>
      <c r="AJ42" s="4">
        <v>162.047079</v>
      </c>
      <c r="AK42" s="4">
        <v>692</v>
      </c>
      <c r="AL42" s="4">
        <v>0</v>
      </c>
      <c r="AM42" s="4">
        <v>88</v>
      </c>
      <c r="AN42" s="4">
        <v>80</v>
      </c>
      <c r="AO42" s="4">
        <v>14.293025999999999</v>
      </c>
      <c r="AP42" s="4">
        <v>1971.4</v>
      </c>
      <c r="AQ42" s="4">
        <v>0</v>
      </c>
      <c r="AR42" s="4">
        <v>200</v>
      </c>
      <c r="AS42" s="4">
        <v>86665</v>
      </c>
      <c r="AT42" s="4">
        <v>0</v>
      </c>
      <c r="AU42" s="4">
        <v>1.3720000000000001</v>
      </c>
      <c r="AV42" s="4">
        <v>56184</v>
      </c>
      <c r="AW42" s="4">
        <v>0</v>
      </c>
      <c r="AX42" s="4">
        <v>0.51</v>
      </c>
      <c r="AY42">
        <v>0.73862068965517236</v>
      </c>
      <c r="AZ42" t="s">
        <v>70</v>
      </c>
      <c r="BA42" t="s">
        <v>273</v>
      </c>
      <c r="BB42">
        <v>2</v>
      </c>
      <c r="BC42" t="s">
        <v>553</v>
      </c>
      <c r="BD42">
        <v>12</v>
      </c>
      <c r="BE42">
        <v>12831.204000000002</v>
      </c>
      <c r="BF42">
        <v>0.49983875246625331</v>
      </c>
      <c r="BG42">
        <v>0.36919124406300502</v>
      </c>
      <c r="BH42">
        <v>216902.05899999998</v>
      </c>
      <c r="BI42">
        <v>2.9568797223819811E-2</v>
      </c>
      <c r="BJ42">
        <v>2.1840125397731735E-2</v>
      </c>
      <c r="BK42">
        <v>1</v>
      </c>
      <c r="BL42" t="s">
        <v>70</v>
      </c>
      <c r="BM42">
        <v>0</v>
      </c>
      <c r="BN42" t="s">
        <v>485</v>
      </c>
    </row>
    <row r="43" spans="1:66">
      <c r="A43" s="142" t="str">
        <f t="shared" si="20"/>
        <v>공영급행</v>
      </c>
      <c r="B43" s="142" t="str">
        <f t="shared" si="1"/>
        <v>e음86</v>
      </c>
      <c r="C43" s="143" t="str">
        <f t="shared" si="21"/>
        <v>73아1558</v>
      </c>
      <c r="D43" s="131" t="str">
        <f t="shared" si="22"/>
        <v>중형</v>
      </c>
      <c r="E43" s="127" t="str">
        <f t="shared" si="16"/>
        <v>F</v>
      </c>
      <c r="F43" s="150">
        <f t="shared" si="17"/>
        <v>0.77482758620689651</v>
      </c>
      <c r="G43" s="151">
        <f t="shared" si="18"/>
        <v>2.2469999999999999</v>
      </c>
      <c r="H43" s="152">
        <f t="shared" si="19"/>
        <v>2.9</v>
      </c>
      <c r="I43" s="153">
        <f t="shared" si="23"/>
        <v>6417.6710000000003</v>
      </c>
      <c r="J43" s="154">
        <f t="shared" si="24"/>
        <v>2.2630055214509771E-2</v>
      </c>
      <c r="K43" s="154">
        <f t="shared" si="25"/>
        <v>0.33398954201034253</v>
      </c>
      <c r="L43" s="154">
        <f t="shared" si="26"/>
        <v>0.17233666231877576</v>
      </c>
      <c r="M43" s="155">
        <f t="shared" si="27"/>
        <v>7.2830000000000004</v>
      </c>
      <c r="N43" s="156">
        <f t="shared" si="28"/>
        <v>0</v>
      </c>
      <c r="O43" s="156">
        <f t="shared" si="29"/>
        <v>0.98199999999999998</v>
      </c>
      <c r="P43" s="157">
        <f t="shared" si="30"/>
        <v>0</v>
      </c>
      <c r="Q43" s="158">
        <f t="shared" si="31"/>
        <v>73</v>
      </c>
      <c r="R43" s="159">
        <f t="shared" si="32"/>
        <v>22.287631024987938</v>
      </c>
      <c r="S43" s="144">
        <f t="shared" si="33"/>
        <v>0</v>
      </c>
      <c r="T43" s="144">
        <f t="shared" si="34"/>
        <v>63</v>
      </c>
      <c r="U43" t="s">
        <v>118</v>
      </c>
      <c r="V43" t="s">
        <v>127</v>
      </c>
      <c r="W43" s="4" t="s">
        <v>118</v>
      </c>
      <c r="X43" s="4" t="s">
        <v>127</v>
      </c>
      <c r="Y43" s="4" t="s">
        <v>225</v>
      </c>
      <c r="Z43" s="4" t="s">
        <v>266</v>
      </c>
      <c r="AA43" s="4" t="s">
        <v>48</v>
      </c>
      <c r="AB43" s="4">
        <v>504</v>
      </c>
      <c r="AC43" s="4">
        <v>6417.6710000000003</v>
      </c>
      <c r="AD43" s="4">
        <v>2856.2159999999999</v>
      </c>
      <c r="AE43" s="4">
        <v>2.2469999999999999</v>
      </c>
      <c r="AF43" s="4">
        <v>2.9</v>
      </c>
      <c r="AG43" s="4">
        <v>7.2830000000000004</v>
      </c>
      <c r="AH43" s="4">
        <v>447.55427700000001</v>
      </c>
      <c r="AI43" s="4">
        <v>10.128178</v>
      </c>
      <c r="AJ43" s="4">
        <v>149.47844799999999</v>
      </c>
      <c r="AK43" s="4">
        <v>1106</v>
      </c>
      <c r="AL43" s="4">
        <v>0</v>
      </c>
      <c r="AM43" s="4">
        <v>63</v>
      </c>
      <c r="AN43" s="4">
        <v>73</v>
      </c>
      <c r="AO43" s="4">
        <v>14.339425</v>
      </c>
      <c r="AP43" s="4">
        <v>1363.5</v>
      </c>
      <c r="AQ43" s="4">
        <v>0</v>
      </c>
      <c r="AR43" s="4">
        <v>135</v>
      </c>
      <c r="AS43" s="4">
        <v>59149</v>
      </c>
      <c r="AT43" s="4">
        <v>0</v>
      </c>
      <c r="AU43" s="4">
        <v>0.98199999999999998</v>
      </c>
      <c r="AV43" s="4">
        <v>55804</v>
      </c>
      <c r="AW43" s="4">
        <v>0</v>
      </c>
      <c r="AX43" s="4">
        <v>0.48</v>
      </c>
      <c r="AY43">
        <v>0.77482758620689651</v>
      </c>
      <c r="AZ43" t="s">
        <v>70</v>
      </c>
      <c r="BA43" t="s">
        <v>273</v>
      </c>
      <c r="BB43">
        <v>1</v>
      </c>
      <c r="BC43" t="s">
        <v>554</v>
      </c>
      <c r="BD43">
        <v>11</v>
      </c>
      <c r="BE43">
        <v>12831.204000000002</v>
      </c>
      <c r="BF43">
        <v>0.50016124753374658</v>
      </c>
      <c r="BG43">
        <v>0.38753873214080292</v>
      </c>
      <c r="BH43">
        <v>216902.05899999998</v>
      </c>
      <c r="BI43">
        <v>2.9587874958808026E-2</v>
      </c>
      <c r="BJ43">
        <v>2.2925501735324701E-2</v>
      </c>
      <c r="BK43">
        <v>1</v>
      </c>
      <c r="BL43" t="s">
        <v>67</v>
      </c>
      <c r="BM43">
        <v>-1</v>
      </c>
      <c r="BN43" t="s">
        <v>486</v>
      </c>
    </row>
    <row r="44" spans="1:66">
      <c r="A44" s="139" t="str">
        <f t="shared" si="20"/>
        <v>공영급행</v>
      </c>
      <c r="B44" s="139" t="str">
        <f t="shared" si="1"/>
        <v>e음88</v>
      </c>
      <c r="C44" s="140" t="str">
        <f t="shared" si="21"/>
        <v>73아1555</v>
      </c>
      <c r="D44" s="114" t="str">
        <f t="shared" si="22"/>
        <v>중형</v>
      </c>
      <c r="E44" s="110" t="str">
        <f t="shared" si="16"/>
        <v>F</v>
      </c>
      <c r="F44" s="160">
        <f t="shared" si="17"/>
        <v>0.7578571428571429</v>
      </c>
      <c r="G44" s="161">
        <f t="shared" si="18"/>
        <v>2.1219999999999999</v>
      </c>
      <c r="H44" s="162">
        <f t="shared" si="19"/>
        <v>2.8</v>
      </c>
      <c r="I44" s="163">
        <f t="shared" si="23"/>
        <v>6169.28</v>
      </c>
      <c r="J44" s="164">
        <f t="shared" si="24"/>
        <v>1.4432481532586862E-2</v>
      </c>
      <c r="K44" s="164">
        <f t="shared" si="25"/>
        <v>0.3937914280729965</v>
      </c>
      <c r="L44" s="164">
        <f t="shared" si="26"/>
        <v>0.21039732351263032</v>
      </c>
      <c r="M44" s="165">
        <f t="shared" si="27"/>
        <v>10.044</v>
      </c>
      <c r="N44" s="166">
        <f t="shared" si="28"/>
        <v>0</v>
      </c>
      <c r="O44" s="166">
        <f t="shared" si="29"/>
        <v>2.512</v>
      </c>
      <c r="P44" s="167">
        <f t="shared" si="30"/>
        <v>0</v>
      </c>
      <c r="Q44" s="168">
        <f t="shared" si="31"/>
        <v>70</v>
      </c>
      <c r="R44" s="169">
        <f t="shared" si="32"/>
        <v>25.114040106364225</v>
      </c>
      <c r="S44" s="141">
        <f t="shared" si="33"/>
        <v>0</v>
      </c>
      <c r="T44" s="141">
        <f t="shared" si="34"/>
        <v>155</v>
      </c>
      <c r="U44" t="s">
        <v>118</v>
      </c>
      <c r="V44" t="s">
        <v>128</v>
      </c>
      <c r="W44" t="s">
        <v>118</v>
      </c>
      <c r="X44" s="4" t="s">
        <v>128</v>
      </c>
      <c r="Y44" s="4" t="s">
        <v>214</v>
      </c>
      <c r="Z44" s="4" t="s">
        <v>266</v>
      </c>
      <c r="AA44" s="4" t="s">
        <v>48</v>
      </c>
      <c r="AB44" s="4">
        <v>504</v>
      </c>
      <c r="AC44" s="4">
        <v>6169.28</v>
      </c>
      <c r="AD44" s="4">
        <v>2907.9110000000001</v>
      </c>
      <c r="AE44" s="4">
        <v>2.1219999999999999</v>
      </c>
      <c r="AF44" s="4">
        <v>2.8</v>
      </c>
      <c r="AG44" s="4">
        <v>10.044</v>
      </c>
      <c r="AH44" s="4">
        <v>415.10740800000002</v>
      </c>
      <c r="AI44" s="4">
        <v>5.9910300000000003</v>
      </c>
      <c r="AJ44" s="4">
        <v>163.46573900000001</v>
      </c>
      <c r="AK44" s="4">
        <v>1298</v>
      </c>
      <c r="AL44" s="4">
        <v>0</v>
      </c>
      <c r="AM44" s="4">
        <v>155</v>
      </c>
      <c r="AN44" s="4">
        <v>70</v>
      </c>
      <c r="AO44" s="4">
        <v>14.861888</v>
      </c>
      <c r="AP44" s="4">
        <v>358.3</v>
      </c>
      <c r="AQ44" s="4">
        <v>0</v>
      </c>
      <c r="AR44" s="4">
        <v>107</v>
      </c>
      <c r="AS44" s="4">
        <v>81022</v>
      </c>
      <c r="AT44" s="4">
        <v>0</v>
      </c>
      <c r="AU44" s="4">
        <v>2.512</v>
      </c>
      <c r="AV44" s="4">
        <v>56099</v>
      </c>
      <c r="AW44" s="4">
        <v>0</v>
      </c>
      <c r="AX44" s="4">
        <v>0.48</v>
      </c>
      <c r="AY44">
        <v>0.7578571428571429</v>
      </c>
      <c r="AZ44" t="s">
        <v>70</v>
      </c>
      <c r="BA44" t="s">
        <v>275</v>
      </c>
      <c r="BB44">
        <v>3</v>
      </c>
      <c r="BC44" t="s">
        <v>555</v>
      </c>
      <c r="BD44">
        <v>11</v>
      </c>
      <c r="BE44">
        <v>37959.175999999999</v>
      </c>
      <c r="BF44">
        <v>0.162524075865082</v>
      </c>
      <c r="BG44">
        <v>0.12317003178060858</v>
      </c>
      <c r="BH44">
        <v>216902.05899999998</v>
      </c>
      <c r="BI44">
        <v>2.8442699107803306E-2</v>
      </c>
      <c r="BJ44">
        <v>2.155550268098522E-2</v>
      </c>
      <c r="BK44">
        <v>1</v>
      </c>
      <c r="BL44" t="s">
        <v>67</v>
      </c>
      <c r="BM44">
        <v>-1</v>
      </c>
      <c r="BN44" t="s">
        <v>486</v>
      </c>
    </row>
    <row r="45" spans="1:66">
      <c r="A45" s="142" t="str">
        <f t="shared" si="20"/>
        <v>공영급행</v>
      </c>
      <c r="B45" s="142" t="str">
        <f t="shared" si="1"/>
        <v>e음88</v>
      </c>
      <c r="C45" s="143" t="str">
        <f t="shared" si="21"/>
        <v>73아1556</v>
      </c>
      <c r="D45" s="131" t="str">
        <f t="shared" si="22"/>
        <v>중형</v>
      </c>
      <c r="E45" s="127" t="str">
        <f t="shared" si="16"/>
        <v>D</v>
      </c>
      <c r="F45" s="150">
        <f t="shared" si="17"/>
        <v>0.80964285714285711</v>
      </c>
      <c r="G45" s="151">
        <f t="shared" si="18"/>
        <v>2.2669999999999999</v>
      </c>
      <c r="H45" s="152">
        <f t="shared" si="19"/>
        <v>2.8</v>
      </c>
      <c r="I45" s="153">
        <f t="shared" si="23"/>
        <v>6210.5190000000002</v>
      </c>
      <c r="J45" s="154">
        <f t="shared" si="24"/>
        <v>8.1954520099685874E-3</v>
      </c>
      <c r="K45" s="154">
        <f t="shared" si="25"/>
        <v>0.3280617683416579</v>
      </c>
      <c r="L45" s="154">
        <f t="shared" si="26"/>
        <v>0.24297486248733802</v>
      </c>
      <c r="M45" s="155">
        <f t="shared" si="27"/>
        <v>7.468</v>
      </c>
      <c r="N45" s="156">
        <f t="shared" si="28"/>
        <v>0</v>
      </c>
      <c r="O45" s="156">
        <f t="shared" si="29"/>
        <v>1.964</v>
      </c>
      <c r="P45" s="157">
        <f t="shared" si="30"/>
        <v>0</v>
      </c>
      <c r="Q45" s="158">
        <f t="shared" si="31"/>
        <v>74</v>
      </c>
      <c r="R45" s="159">
        <f t="shared" si="32"/>
        <v>23.766098133820357</v>
      </c>
      <c r="S45" s="144">
        <f t="shared" si="33"/>
        <v>0</v>
      </c>
      <c r="T45" s="144">
        <f t="shared" si="34"/>
        <v>122</v>
      </c>
      <c r="U45" t="s">
        <v>118</v>
      </c>
      <c r="V45" t="s">
        <v>128</v>
      </c>
      <c r="W45" t="s">
        <v>118</v>
      </c>
      <c r="X45" s="4" t="s">
        <v>128</v>
      </c>
      <c r="Y45" s="4" t="s">
        <v>271</v>
      </c>
      <c r="Z45" s="4" t="s">
        <v>266</v>
      </c>
      <c r="AA45" s="4" t="s">
        <v>48</v>
      </c>
      <c r="AB45" s="4">
        <v>504</v>
      </c>
      <c r="AC45" s="4">
        <v>6210.5190000000002</v>
      </c>
      <c r="AD45" s="4">
        <v>2739.5259999999998</v>
      </c>
      <c r="AE45" s="4">
        <v>2.2669999999999999</v>
      </c>
      <c r="AF45" s="4">
        <v>2.8</v>
      </c>
      <c r="AG45" s="4">
        <v>7.468</v>
      </c>
      <c r="AH45" s="4">
        <v>393.70433700000001</v>
      </c>
      <c r="AI45" s="4">
        <v>3.226585</v>
      </c>
      <c r="AJ45" s="4">
        <v>129.15934100000001</v>
      </c>
      <c r="AK45" s="4">
        <v>1509</v>
      </c>
      <c r="AL45" s="4">
        <v>0</v>
      </c>
      <c r="AM45" s="4">
        <v>122</v>
      </c>
      <c r="AN45" s="4">
        <v>74</v>
      </c>
      <c r="AO45" s="4">
        <v>15.774576</v>
      </c>
      <c r="AP45" s="4">
        <v>412.6</v>
      </c>
      <c r="AQ45" s="4">
        <v>0</v>
      </c>
      <c r="AR45" s="4">
        <v>41</v>
      </c>
      <c r="AS45" s="4">
        <v>21084</v>
      </c>
      <c r="AT45" s="4">
        <v>0</v>
      </c>
      <c r="AU45" s="4">
        <v>1.964</v>
      </c>
      <c r="AV45" s="4">
        <v>53256</v>
      </c>
      <c r="AW45" s="4">
        <v>0</v>
      </c>
      <c r="AX45" s="4">
        <v>0.46</v>
      </c>
      <c r="AY45">
        <v>0.80964285714285711</v>
      </c>
      <c r="AZ45" t="s">
        <v>67</v>
      </c>
      <c r="BA45" t="s">
        <v>275</v>
      </c>
      <c r="BB45">
        <v>2</v>
      </c>
      <c r="BC45" t="s">
        <v>465</v>
      </c>
      <c r="BD45">
        <v>11</v>
      </c>
      <c r="BE45">
        <v>37959.175999999999</v>
      </c>
      <c r="BF45">
        <v>0.16361047984814003</v>
      </c>
      <c r="BG45">
        <v>0.13246605636276193</v>
      </c>
      <c r="BH45">
        <v>216902.05899999998</v>
      </c>
      <c r="BI45">
        <v>2.8632826394700113E-2</v>
      </c>
      <c r="BJ45">
        <v>2.3182363370280411E-2</v>
      </c>
      <c r="BK45">
        <v>1</v>
      </c>
      <c r="BL45" t="s">
        <v>67</v>
      </c>
      <c r="BM45">
        <v>0</v>
      </c>
      <c r="BN45" t="s">
        <v>485</v>
      </c>
    </row>
    <row r="46" spans="1:66">
      <c r="A46" s="139" t="str">
        <f t="shared" si="20"/>
        <v>공영급행</v>
      </c>
      <c r="B46" s="139" t="str">
        <f t="shared" si="1"/>
        <v>e음88</v>
      </c>
      <c r="C46" s="140" t="str">
        <f t="shared" si="21"/>
        <v>73아1559</v>
      </c>
      <c r="D46" s="114" t="str">
        <f t="shared" si="22"/>
        <v>중형</v>
      </c>
      <c r="E46" s="110" t="str">
        <f t="shared" si="16"/>
        <v>F</v>
      </c>
      <c r="F46" s="160">
        <f t="shared" si="17"/>
        <v>0.76607142857142863</v>
      </c>
      <c r="G46" s="161">
        <f t="shared" si="18"/>
        <v>2.145</v>
      </c>
      <c r="H46" s="162">
        <f t="shared" si="19"/>
        <v>2.8</v>
      </c>
      <c r="I46" s="163">
        <f t="shared" si="23"/>
        <v>6122.9530000000004</v>
      </c>
      <c r="J46" s="164">
        <f t="shared" si="24"/>
        <v>2.3539978622967556E-2</v>
      </c>
      <c r="K46" s="164">
        <f t="shared" si="25"/>
        <v>0.39222391692782477</v>
      </c>
      <c r="L46" s="164">
        <f t="shared" si="26"/>
        <v>0.20121010238033837</v>
      </c>
      <c r="M46" s="165">
        <f t="shared" si="27"/>
        <v>11.170999999999999</v>
      </c>
      <c r="N46" s="166">
        <f t="shared" si="28"/>
        <v>0</v>
      </c>
      <c r="O46" s="166">
        <f t="shared" si="29"/>
        <v>14.420999999999999</v>
      </c>
      <c r="P46" s="167">
        <f t="shared" si="30"/>
        <v>0</v>
      </c>
      <c r="Q46" s="168">
        <f t="shared" si="31"/>
        <v>74</v>
      </c>
      <c r="R46" s="169">
        <f t="shared" si="32"/>
        <v>24.054627610409728</v>
      </c>
      <c r="S46" s="141">
        <f t="shared" si="33"/>
        <v>0</v>
      </c>
      <c r="T46" s="141">
        <f t="shared" si="34"/>
        <v>883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274</v>
      </c>
      <c r="Z46" s="4" t="s">
        <v>266</v>
      </c>
      <c r="AA46" s="4" t="s">
        <v>48</v>
      </c>
      <c r="AB46" s="4">
        <v>504</v>
      </c>
      <c r="AC46" s="4">
        <v>6122.9530000000004</v>
      </c>
      <c r="AD46" s="4">
        <v>2854.6080000000002</v>
      </c>
      <c r="AE46" s="4">
        <v>2.145</v>
      </c>
      <c r="AF46" s="4">
        <v>2.8</v>
      </c>
      <c r="AG46" s="4">
        <v>11.170999999999999</v>
      </c>
      <c r="AH46" s="4">
        <v>435.68629199999998</v>
      </c>
      <c r="AI46" s="4">
        <v>10.256046</v>
      </c>
      <c r="AJ46" s="4">
        <v>170.886584</v>
      </c>
      <c r="AK46" s="4">
        <v>1232</v>
      </c>
      <c r="AL46" s="4">
        <v>0</v>
      </c>
      <c r="AM46" s="4">
        <v>883</v>
      </c>
      <c r="AN46" s="4">
        <v>74</v>
      </c>
      <c r="AO46" s="4">
        <v>14.053580999999999</v>
      </c>
      <c r="AP46" s="4">
        <v>1093.7</v>
      </c>
      <c r="AQ46" s="4">
        <v>0</v>
      </c>
      <c r="AR46" s="4">
        <v>173</v>
      </c>
      <c r="AS46" s="4">
        <v>110493</v>
      </c>
      <c r="AT46" s="4">
        <v>0</v>
      </c>
      <c r="AU46" s="4">
        <v>14.420999999999999</v>
      </c>
      <c r="AV46" s="4">
        <v>52816</v>
      </c>
      <c r="AW46" s="4">
        <v>0</v>
      </c>
      <c r="AX46" s="4">
        <v>0.54</v>
      </c>
      <c r="AY46">
        <v>0.76607142857142863</v>
      </c>
      <c r="AZ46" t="s">
        <v>70</v>
      </c>
      <c r="BA46" t="s">
        <v>275</v>
      </c>
      <c r="BB46">
        <v>1</v>
      </c>
      <c r="BC46" t="s">
        <v>556</v>
      </c>
      <c r="BD46">
        <v>15</v>
      </c>
      <c r="BE46">
        <v>37959.175999999999</v>
      </c>
      <c r="BF46">
        <v>0.16130363314525059</v>
      </c>
      <c r="BG46">
        <v>0.12357010467734376</v>
      </c>
      <c r="BH46">
        <v>216902.05899999998</v>
      </c>
      <c r="BI46">
        <v>2.8229114228924868E-2</v>
      </c>
      <c r="BJ46">
        <v>2.1625517864658515E-2</v>
      </c>
      <c r="BK46">
        <v>1</v>
      </c>
      <c r="BL46" t="s">
        <v>67</v>
      </c>
      <c r="BM46">
        <v>-1</v>
      </c>
      <c r="BN46" t="s">
        <v>486</v>
      </c>
    </row>
    <row r="47" spans="1:66">
      <c r="A47" s="142" t="str">
        <f t="shared" si="20"/>
        <v>공영급행</v>
      </c>
      <c r="B47" s="142" t="str">
        <f t="shared" si="1"/>
        <v>e음88</v>
      </c>
      <c r="C47" s="143" t="str">
        <f t="shared" si="21"/>
        <v>73아1560</v>
      </c>
      <c r="D47" s="131" t="str">
        <f t="shared" si="22"/>
        <v>중형</v>
      </c>
      <c r="E47" s="127" t="str">
        <f t="shared" si="16"/>
        <v>F</v>
      </c>
      <c r="F47" s="150">
        <f t="shared" si="17"/>
        <v>0.75928571428571434</v>
      </c>
      <c r="G47" s="151">
        <f t="shared" si="18"/>
        <v>2.1259999999999999</v>
      </c>
      <c r="H47" s="152">
        <f t="shared" si="19"/>
        <v>2.8</v>
      </c>
      <c r="I47" s="153">
        <f t="shared" si="23"/>
        <v>6521.5619999999999</v>
      </c>
      <c r="J47" s="154">
        <f t="shared" si="24"/>
        <v>1.5133950509957989E-2</v>
      </c>
      <c r="K47" s="154">
        <f t="shared" si="25"/>
        <v>0.36579783126353188</v>
      </c>
      <c r="L47" s="154">
        <f t="shared" si="26"/>
        <v>0.23659975938279817</v>
      </c>
      <c r="M47" s="155">
        <f t="shared" si="27"/>
        <v>11.446999999999999</v>
      </c>
      <c r="N47" s="156">
        <f t="shared" si="28"/>
        <v>0</v>
      </c>
      <c r="O47" s="156">
        <f t="shared" si="29"/>
        <v>4.7839999999999998</v>
      </c>
      <c r="P47" s="157">
        <f t="shared" si="30"/>
        <v>0</v>
      </c>
      <c r="Q47" s="158">
        <f t="shared" si="31"/>
        <v>75</v>
      </c>
      <c r="R47" s="159">
        <f t="shared" si="32"/>
        <v>24.665818123690659</v>
      </c>
      <c r="S47" s="144">
        <f t="shared" si="33"/>
        <v>0</v>
      </c>
      <c r="T47" s="144">
        <f t="shared" si="34"/>
        <v>312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222</v>
      </c>
      <c r="Z47" s="4" t="s">
        <v>266</v>
      </c>
      <c r="AA47" s="4" t="s">
        <v>48</v>
      </c>
      <c r="AB47" s="4">
        <v>504</v>
      </c>
      <c r="AC47" s="4">
        <v>6521.5619999999999</v>
      </c>
      <c r="AD47" s="4">
        <v>3067.34</v>
      </c>
      <c r="AE47" s="4">
        <v>2.1259999999999999</v>
      </c>
      <c r="AF47" s="4">
        <v>2.8</v>
      </c>
      <c r="AG47" s="4">
        <v>11.446999999999999</v>
      </c>
      <c r="AH47" s="4">
        <v>427.08822099999998</v>
      </c>
      <c r="AI47" s="4">
        <v>6.4635319999999998</v>
      </c>
      <c r="AJ47" s="4">
        <v>156.22794500000001</v>
      </c>
      <c r="AK47" s="4">
        <v>1543</v>
      </c>
      <c r="AL47" s="4">
        <v>0</v>
      </c>
      <c r="AM47" s="4">
        <v>312</v>
      </c>
      <c r="AN47" s="4">
        <v>75</v>
      </c>
      <c r="AO47" s="4">
        <v>15.269824</v>
      </c>
      <c r="AP47" s="4">
        <v>737.9</v>
      </c>
      <c r="AQ47" s="4">
        <v>0</v>
      </c>
      <c r="AR47" s="4">
        <v>106</v>
      </c>
      <c r="AS47" s="4">
        <v>44427</v>
      </c>
      <c r="AT47" s="4">
        <v>0</v>
      </c>
      <c r="AU47" s="4">
        <v>4.7839999999999998</v>
      </c>
      <c r="AV47" s="4">
        <v>58184</v>
      </c>
      <c r="AW47" s="4">
        <v>0</v>
      </c>
      <c r="AX47" s="4">
        <v>0.53</v>
      </c>
      <c r="AY47">
        <v>0.75928571428571434</v>
      </c>
      <c r="AZ47" t="s">
        <v>70</v>
      </c>
      <c r="BA47" t="s">
        <v>275</v>
      </c>
      <c r="BB47">
        <v>2</v>
      </c>
      <c r="BC47" t="s">
        <v>557</v>
      </c>
      <c r="BD47">
        <v>11</v>
      </c>
      <c r="BE47">
        <v>37959.175999999999</v>
      </c>
      <c r="BF47">
        <v>0.17180462505297797</v>
      </c>
      <c r="BG47">
        <v>0.13044879745093971</v>
      </c>
      <c r="BH47">
        <v>216902.05899999998</v>
      </c>
      <c r="BI47">
        <v>3.0066851509233484E-2</v>
      </c>
      <c r="BJ47">
        <v>2.2829330824510854E-2</v>
      </c>
      <c r="BK47">
        <v>1</v>
      </c>
      <c r="BL47" t="s">
        <v>70</v>
      </c>
      <c r="BM47">
        <v>0</v>
      </c>
      <c r="BN47" t="s">
        <v>485</v>
      </c>
    </row>
    <row r="48" spans="1:66">
      <c r="A48" s="139" t="str">
        <f t="shared" si="20"/>
        <v>공영급행</v>
      </c>
      <c r="B48" s="139" t="str">
        <f t="shared" si="1"/>
        <v>e음88</v>
      </c>
      <c r="C48" s="140" t="str">
        <f t="shared" si="21"/>
        <v>73아1561</v>
      </c>
      <c r="D48" s="114" t="str">
        <f t="shared" si="22"/>
        <v>중형</v>
      </c>
      <c r="E48" s="110" t="str">
        <f t="shared" si="16"/>
        <v>F</v>
      </c>
      <c r="F48" s="160">
        <f t="shared" si="17"/>
        <v>0.75750000000000006</v>
      </c>
      <c r="G48" s="161">
        <f t="shared" si="18"/>
        <v>2.121</v>
      </c>
      <c r="H48" s="162">
        <f t="shared" si="19"/>
        <v>2.8</v>
      </c>
      <c r="I48" s="163">
        <f t="shared" si="23"/>
        <v>6435.1790000000001</v>
      </c>
      <c r="J48" s="164">
        <f t="shared" si="24"/>
        <v>1.6658670281482608E-2</v>
      </c>
      <c r="K48" s="164">
        <f t="shared" si="25"/>
        <v>0.40788357213190007</v>
      </c>
      <c r="L48" s="164">
        <f t="shared" si="26"/>
        <v>0.20030522849480956</v>
      </c>
      <c r="M48" s="165">
        <f t="shared" si="27"/>
        <v>11.83</v>
      </c>
      <c r="N48" s="166">
        <f t="shared" si="28"/>
        <v>0</v>
      </c>
      <c r="O48" s="166">
        <f t="shared" si="29"/>
        <v>2.8439999999999999</v>
      </c>
      <c r="P48" s="167">
        <f t="shared" si="30"/>
        <v>0</v>
      </c>
      <c r="Q48" s="168">
        <f t="shared" si="31"/>
        <v>73</v>
      </c>
      <c r="R48" s="169">
        <f t="shared" si="32"/>
        <v>24.65886973744399</v>
      </c>
      <c r="S48" s="141">
        <f t="shared" si="33"/>
        <v>0</v>
      </c>
      <c r="T48" s="141">
        <f t="shared" si="34"/>
        <v>183</v>
      </c>
      <c r="U48" t="s">
        <v>118</v>
      </c>
      <c r="V48" t="s">
        <v>128</v>
      </c>
      <c r="W48" t="s">
        <v>118</v>
      </c>
      <c r="X48" s="4" t="s">
        <v>128</v>
      </c>
      <c r="Y48" s="4" t="s">
        <v>220</v>
      </c>
      <c r="Z48" s="4" t="s">
        <v>266</v>
      </c>
      <c r="AA48" s="4" t="s">
        <v>48</v>
      </c>
      <c r="AB48" s="4">
        <v>504</v>
      </c>
      <c r="AC48" s="4">
        <v>6435.1790000000001</v>
      </c>
      <c r="AD48" s="4">
        <v>3033.5239999999999</v>
      </c>
      <c r="AE48" s="4">
        <v>2.121</v>
      </c>
      <c r="AF48" s="4">
        <v>2.8</v>
      </c>
      <c r="AG48" s="4">
        <v>11.83</v>
      </c>
      <c r="AH48" s="4">
        <v>453.49657999999999</v>
      </c>
      <c r="AI48" s="4">
        <v>7.5546499999999996</v>
      </c>
      <c r="AJ48" s="4">
        <v>184.973805</v>
      </c>
      <c r="AK48" s="4">
        <v>1289</v>
      </c>
      <c r="AL48" s="4">
        <v>0</v>
      </c>
      <c r="AM48" s="4">
        <v>183</v>
      </c>
      <c r="AN48" s="4">
        <v>73</v>
      </c>
      <c r="AO48" s="4">
        <v>14.190137</v>
      </c>
      <c r="AP48" s="4">
        <v>1260.2</v>
      </c>
      <c r="AQ48" s="4">
        <v>0</v>
      </c>
      <c r="AR48" s="4">
        <v>178</v>
      </c>
      <c r="AS48" s="4">
        <v>135219</v>
      </c>
      <c r="AT48" s="4">
        <v>0</v>
      </c>
      <c r="AU48" s="4">
        <v>2.8439999999999999</v>
      </c>
      <c r="AV48" s="4">
        <v>57608</v>
      </c>
      <c r="AW48" s="4">
        <v>0</v>
      </c>
      <c r="AX48" s="4">
        <v>0.54</v>
      </c>
      <c r="AY48">
        <v>0.75750000000000006</v>
      </c>
      <c r="AZ48" t="s">
        <v>70</v>
      </c>
      <c r="BA48" t="s">
        <v>275</v>
      </c>
      <c r="BB48">
        <v>4</v>
      </c>
      <c r="BC48" t="s">
        <v>558</v>
      </c>
      <c r="BD48">
        <v>9</v>
      </c>
      <c r="BE48">
        <v>37959.175999999999</v>
      </c>
      <c r="BF48">
        <v>0.16952894341015201</v>
      </c>
      <c r="BG48">
        <v>0.12841817463319016</v>
      </c>
      <c r="BH48">
        <v>216902.05899999998</v>
      </c>
      <c r="BI48">
        <v>2.9668593418009006E-2</v>
      </c>
      <c r="BJ48">
        <v>2.2473959514141825E-2</v>
      </c>
      <c r="BK48">
        <v>1</v>
      </c>
      <c r="BL48" t="s">
        <v>67</v>
      </c>
      <c r="BM48">
        <v>-1</v>
      </c>
      <c r="BN48" t="s">
        <v>486</v>
      </c>
    </row>
    <row r="49" spans="1:66">
      <c r="A49" s="142" t="str">
        <f t="shared" si="20"/>
        <v>공영급행</v>
      </c>
      <c r="B49" s="142" t="str">
        <f t="shared" si="1"/>
        <v>e음88</v>
      </c>
      <c r="C49" s="143" t="str">
        <f t="shared" si="21"/>
        <v>73아1562</v>
      </c>
      <c r="D49" s="131" t="str">
        <f t="shared" si="22"/>
        <v>중형</v>
      </c>
      <c r="E49" s="127" t="str">
        <f t="shared" si="16"/>
        <v>D</v>
      </c>
      <c r="F49" s="150">
        <f t="shared" si="17"/>
        <v>0.82785714285714296</v>
      </c>
      <c r="G49" s="151">
        <f t="shared" si="18"/>
        <v>2.3180000000000001</v>
      </c>
      <c r="H49" s="152">
        <f t="shared" si="19"/>
        <v>2.8</v>
      </c>
      <c r="I49" s="153">
        <f t="shared" si="23"/>
        <v>6499.683</v>
      </c>
      <c r="J49" s="154">
        <f t="shared" si="24"/>
        <v>1.7955593533127475E-2</v>
      </c>
      <c r="K49" s="154">
        <f t="shared" si="25"/>
        <v>0.34442733116063251</v>
      </c>
      <c r="L49" s="154">
        <f t="shared" si="26"/>
        <v>0.16446955951544098</v>
      </c>
      <c r="M49" s="155">
        <f t="shared" si="27"/>
        <v>9.3079999999999998</v>
      </c>
      <c r="N49" s="156">
        <f t="shared" si="28"/>
        <v>0</v>
      </c>
      <c r="O49" s="156">
        <f t="shared" si="29"/>
        <v>2.8620000000000001</v>
      </c>
      <c r="P49" s="157">
        <f t="shared" si="30"/>
        <v>0</v>
      </c>
      <c r="Q49" s="158">
        <f t="shared" si="31"/>
        <v>71</v>
      </c>
      <c r="R49" s="159">
        <f t="shared" si="32"/>
        <v>24.707769993411603</v>
      </c>
      <c r="S49" s="144">
        <f t="shared" si="33"/>
        <v>0</v>
      </c>
      <c r="T49" s="144">
        <f t="shared" si="34"/>
        <v>186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276</v>
      </c>
      <c r="Z49" s="4" t="s">
        <v>266</v>
      </c>
      <c r="AA49" s="4" t="s">
        <v>48</v>
      </c>
      <c r="AB49" s="4">
        <v>504</v>
      </c>
      <c r="AC49" s="4">
        <v>6499.683</v>
      </c>
      <c r="AD49" s="4">
        <v>2803.6750000000002</v>
      </c>
      <c r="AE49" s="4">
        <v>2.3180000000000001</v>
      </c>
      <c r="AF49" s="4">
        <v>2.8</v>
      </c>
      <c r="AG49" s="4">
        <v>9.3079999999999998</v>
      </c>
      <c r="AH49" s="4">
        <v>412.57098999999999</v>
      </c>
      <c r="AI49" s="4">
        <v>7.4079569999999997</v>
      </c>
      <c r="AJ49" s="4">
        <v>142.10072500000001</v>
      </c>
      <c r="AK49" s="4">
        <v>1069</v>
      </c>
      <c r="AL49" s="4">
        <v>0</v>
      </c>
      <c r="AM49" s="4">
        <v>186</v>
      </c>
      <c r="AN49" s="4">
        <v>71</v>
      </c>
      <c r="AO49" s="4">
        <v>15.754096000000001</v>
      </c>
      <c r="AP49" s="4">
        <v>443.7</v>
      </c>
      <c r="AQ49" s="4">
        <v>0</v>
      </c>
      <c r="AR49" s="4">
        <v>41</v>
      </c>
      <c r="AS49" s="4">
        <v>21314</v>
      </c>
      <c r="AT49" s="4">
        <v>0</v>
      </c>
      <c r="AU49" s="4">
        <v>2.8620000000000001</v>
      </c>
      <c r="AV49" s="4">
        <v>59368</v>
      </c>
      <c r="AW49" s="4">
        <v>0</v>
      </c>
      <c r="AX49" s="4">
        <v>0.51</v>
      </c>
      <c r="AY49">
        <v>0.82785714285714296</v>
      </c>
      <c r="AZ49" t="s">
        <v>67</v>
      </c>
      <c r="BA49" t="s">
        <v>275</v>
      </c>
      <c r="BB49">
        <v>1</v>
      </c>
      <c r="BC49" t="s">
        <v>466</v>
      </c>
      <c r="BD49">
        <v>10</v>
      </c>
      <c r="BE49">
        <v>37959.175999999999</v>
      </c>
      <c r="BF49">
        <v>0.17122824267839745</v>
      </c>
      <c r="BG49">
        <v>0.14175252376018763</v>
      </c>
      <c r="BH49">
        <v>216902.05899999998</v>
      </c>
      <c r="BI49">
        <v>2.9965981097486955E-2</v>
      </c>
      <c r="BJ49">
        <v>2.4807551494276704E-2</v>
      </c>
      <c r="BK49">
        <v>1</v>
      </c>
      <c r="BL49" t="s">
        <v>67</v>
      </c>
      <c r="BM49">
        <v>0</v>
      </c>
      <c r="BN49" t="s">
        <v>485</v>
      </c>
    </row>
  </sheetData>
  <sortState xmlns:xlrd2="http://schemas.microsoft.com/office/spreadsheetml/2017/richdata2" ref="U5:AX49">
    <sortCondition ref="Y5:Y49"/>
    <sortCondition ref="U5:U49"/>
  </sortState>
  <phoneticPr fontId="2" type="noConversion"/>
  <conditionalFormatting sqref="E1 E2:H3 E4 E5:H1048576">
    <cfRule type="containsText" dxfId="30" priority="1" operator="containsText" text="F">
      <formula>NOT(ISERROR(SEARCH("F",E1)))</formula>
    </cfRule>
    <cfRule type="containsText" dxfId="29" priority="2" operator="containsText" text="D">
      <formula>NOT(ISERROR(SEARCH("D",E1)))</formula>
    </cfRule>
    <cfRule type="containsText" dxfId="28" priority="3" operator="containsText" text="C">
      <formula>NOT(ISERROR(SEARCH("C",E1)))</formula>
    </cfRule>
    <cfRule type="containsText" dxfId="27" priority="4" operator="containsText" text="B">
      <formula>NOT(ISERROR(SEARCH("B",E1)))</formula>
    </cfRule>
    <cfRule type="containsText" dxfId="26" priority="5" operator="containsText" text="A">
      <formula>NOT(ISERROR(SEARCH("A",E1)))</formula>
    </cfRule>
    <cfRule type="containsText" dxfId="25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68" ht="45" customHeight="1">
      <c r="A2" s="10" t="s">
        <v>32</v>
      </c>
      <c r="B2" s="33"/>
      <c r="C2" s="99"/>
      <c r="D2" s="106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164</v>
      </c>
      <c r="B3" s="34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148</v>
      </c>
      <c r="D4" s="122" t="s">
        <v>165</v>
      </c>
      <c r="E4" s="123" t="s">
        <v>154</v>
      </c>
      <c r="F4" s="121" t="s">
        <v>158</v>
      </c>
      <c r="G4" s="123" t="s">
        <v>156</v>
      </c>
      <c r="H4" s="123" t="s">
        <v>160</v>
      </c>
      <c r="I4" s="124" t="s">
        <v>162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227</v>
      </c>
      <c r="Q4" s="221" t="s">
        <v>43</v>
      </c>
      <c r="R4" s="221" t="s">
        <v>44</v>
      </c>
      <c r="S4" s="13"/>
      <c r="T4" s="13" t="s">
        <v>42</v>
      </c>
      <c r="U4" s="13" t="s">
        <v>167</v>
      </c>
      <c r="V4" s="13" t="s">
        <v>168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431</v>
      </c>
      <c r="AN4" s="13" t="s">
        <v>432</v>
      </c>
      <c r="AO4" t="s">
        <v>433</v>
      </c>
      <c r="AP4" t="s">
        <v>37</v>
      </c>
      <c r="AQ4" t="s">
        <v>31</v>
      </c>
      <c r="AR4" t="s">
        <v>0</v>
      </c>
      <c r="AS4" t="s">
        <v>9</v>
      </c>
      <c r="AT4" t="s">
        <v>150</v>
      </c>
      <c r="AU4" t="s">
        <v>30</v>
      </c>
      <c r="AV4" t="s">
        <v>151</v>
      </c>
      <c r="AW4" t="s">
        <v>159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65</v>
      </c>
      <c r="BF4" t="s">
        <v>0</v>
      </c>
      <c r="BG4" t="s">
        <v>198</v>
      </c>
      <c r="BH4" t="s">
        <v>74</v>
      </c>
      <c r="BI4" t="s">
        <v>174</v>
      </c>
      <c r="BJ4" t="s">
        <v>175</v>
      </c>
      <c r="BK4" t="s">
        <v>199</v>
      </c>
      <c r="BL4" t="s">
        <v>200</v>
      </c>
      <c r="BM4" t="s">
        <v>176</v>
      </c>
      <c r="BN4" t="s">
        <v>65</v>
      </c>
      <c r="BO4" t="s">
        <v>177</v>
      </c>
      <c r="BP4" t="s">
        <v>201</v>
      </c>
    </row>
    <row r="5" spans="1:68" ht="16.5">
      <c r="A5" s="125" t="str">
        <f>BF5</f>
        <v>공영급행</v>
      </c>
      <c r="B5" s="126">
        <f>IF(BH5="null",E5, BH5)</f>
        <v>1877</v>
      </c>
      <c r="C5" s="127" t="str">
        <f>BN5</f>
        <v>F</v>
      </c>
      <c r="D5" s="128">
        <f>BM5</f>
        <v>0.79905080451323873</v>
      </c>
      <c r="E5" s="129">
        <f>U5</f>
        <v>1877</v>
      </c>
      <c r="F5" s="130" t="str">
        <f>BG5</f>
        <v>14-1</v>
      </c>
      <c r="G5" s="131" t="str">
        <f>BK5</f>
        <v>70바3210</v>
      </c>
      <c r="H5" s="132">
        <f>BJ5</f>
        <v>11</v>
      </c>
      <c r="I5" s="133">
        <f>BP5</f>
        <v>2030.2670000000001</v>
      </c>
      <c r="J5" s="134">
        <f>AB5/AA5</f>
        <v>2.0287213180913557E-2</v>
      </c>
      <c r="K5" s="134">
        <f>AC5/AA5</f>
        <v>0.34257404579876582</v>
      </c>
      <c r="L5" s="134">
        <f>AD5/I5</f>
        <v>2.1672026388647403E-2</v>
      </c>
      <c r="M5" s="135">
        <f>Z5</f>
        <v>12.579000000000001</v>
      </c>
      <c r="N5" s="136">
        <f>AE5*100/W5</f>
        <v>4.9254605428744103E-2</v>
      </c>
      <c r="O5" s="136">
        <f>AF5*100/W5</f>
        <v>13.889798730905836</v>
      </c>
      <c r="P5" s="222">
        <f>AK5</f>
        <v>4</v>
      </c>
      <c r="Q5" s="223">
        <f>AE5</f>
        <v>1</v>
      </c>
      <c r="R5" s="223">
        <f>AF5</f>
        <v>282</v>
      </c>
      <c r="T5">
        <v>504</v>
      </c>
      <c r="U5">
        <v>1877</v>
      </c>
      <c r="V5" t="s">
        <v>559</v>
      </c>
      <c r="W5">
        <v>2030.2670000000001</v>
      </c>
      <c r="X5">
        <v>1099.7660000000001</v>
      </c>
      <c r="Y5">
        <v>1.8460000000000001</v>
      </c>
      <c r="Z5">
        <v>12.579000000000001</v>
      </c>
      <c r="AA5">
        <v>128.29411200000001</v>
      </c>
      <c r="AB5">
        <v>2.6027300000000002</v>
      </c>
      <c r="AC5">
        <v>43.950232999999997</v>
      </c>
      <c r="AD5" s="1">
        <v>44</v>
      </c>
      <c r="AE5">
        <v>1</v>
      </c>
      <c r="AF5">
        <v>282</v>
      </c>
      <c r="AG5">
        <v>77</v>
      </c>
      <c r="AH5">
        <v>15.825098000000001</v>
      </c>
      <c r="AI5">
        <v>614.29999999999995</v>
      </c>
      <c r="AJ5">
        <v>0</v>
      </c>
      <c r="AK5">
        <v>4</v>
      </c>
      <c r="AL5">
        <v>2355</v>
      </c>
      <c r="AM5" t="s">
        <v>560</v>
      </c>
      <c r="AN5" t="s">
        <v>561</v>
      </c>
      <c r="AO5">
        <v>251.76599999999999</v>
      </c>
      <c r="AR5" t="s">
        <v>118</v>
      </c>
      <c r="AS5" t="s">
        <v>119</v>
      </c>
      <c r="AT5" t="s">
        <v>250</v>
      </c>
      <c r="AU5" t="s">
        <v>559</v>
      </c>
      <c r="AV5" t="s">
        <v>48</v>
      </c>
      <c r="AW5">
        <v>11</v>
      </c>
      <c r="BB5">
        <v>0.79905080451323873</v>
      </c>
      <c r="BC5" t="s">
        <v>70</v>
      </c>
      <c r="BF5" t="s">
        <v>118</v>
      </c>
      <c r="BG5" t="s">
        <v>119</v>
      </c>
      <c r="BH5" t="s">
        <v>559</v>
      </c>
      <c r="BI5">
        <v>1877</v>
      </c>
      <c r="BJ5">
        <v>11</v>
      </c>
      <c r="BK5" t="s">
        <v>250</v>
      </c>
      <c r="BL5" t="s">
        <v>239</v>
      </c>
      <c r="BM5">
        <v>0.79905080451323873</v>
      </c>
      <c r="BN5" t="s">
        <v>70</v>
      </c>
      <c r="BO5" t="s">
        <v>238</v>
      </c>
      <c r="BP5">
        <v>2030.2670000000001</v>
      </c>
    </row>
    <row r="6" spans="1:68" ht="16.5">
      <c r="A6" s="108" t="str">
        <f t="shared" ref="A6:A7" si="0">BF6</f>
        <v>공영급행</v>
      </c>
      <c r="B6" s="109">
        <f t="shared" ref="B6:B69" si="1">IF(BH6="null",E6, BH6)</f>
        <v>6714</v>
      </c>
      <c r="C6" s="110" t="str">
        <f t="shared" ref="C6:C7" si="2">BN6</f>
        <v>D</v>
      </c>
      <c r="D6" s="111">
        <f t="shared" ref="D6:D7" si="3">BM6</f>
        <v>0.81850366267679153</v>
      </c>
      <c r="E6" s="112">
        <f t="shared" ref="E6:E7" si="4">U6</f>
        <v>6714</v>
      </c>
      <c r="F6" s="113" t="str">
        <f t="shared" ref="F6:F7" si="5">BG6</f>
        <v>14-1</v>
      </c>
      <c r="G6" s="114" t="str">
        <f t="shared" ref="G6:G7" si="6">BK6</f>
        <v>70바3112</v>
      </c>
      <c r="H6" s="115">
        <f t="shared" ref="H6:H7" si="7">BJ6</f>
        <v>7</v>
      </c>
      <c r="I6" s="116">
        <f t="shared" ref="I6:I7" si="8">BP6</f>
        <v>996.28199999999993</v>
      </c>
      <c r="J6" s="117">
        <f t="shared" ref="J6:J7" si="9">AB6/AA6</f>
        <v>2.1709338854099265E-2</v>
      </c>
      <c r="K6" s="117">
        <f t="shared" ref="K6:K7" si="10">AC6/AA6</f>
        <v>0.36491554878279192</v>
      </c>
      <c r="L6" s="117">
        <f t="shared" ref="L6:L7" si="11">AD6/I6</f>
        <v>0.21780981689923135</v>
      </c>
      <c r="M6" s="118">
        <f t="shared" ref="M6:M7" si="12">Z6</f>
        <v>12.058</v>
      </c>
      <c r="N6" s="119">
        <f t="shared" ref="N6:N7" si="13">AE6*100/W6</f>
        <v>0</v>
      </c>
      <c r="O6" s="119">
        <f t="shared" ref="O6:O7" si="14">AF6*100/W6</f>
        <v>1.4226073167539515</v>
      </c>
      <c r="P6" s="224">
        <f t="shared" ref="P6:P7" si="15">AK6</f>
        <v>25</v>
      </c>
      <c r="Q6" s="225">
        <f t="shared" ref="Q6:Q7" si="16">AE6</f>
        <v>0</v>
      </c>
      <c r="R6" s="225">
        <f t="shared" ref="R6:R7" si="17">AF6</f>
        <v>15</v>
      </c>
      <c r="T6">
        <v>504</v>
      </c>
      <c r="U6">
        <v>6714</v>
      </c>
      <c r="V6" t="s">
        <v>559</v>
      </c>
      <c r="W6">
        <v>1054.402</v>
      </c>
      <c r="X6">
        <v>570.32899999999995</v>
      </c>
      <c r="Y6">
        <v>1.849</v>
      </c>
      <c r="Z6">
        <v>12.058</v>
      </c>
      <c r="AA6">
        <v>70.526928999999996</v>
      </c>
      <c r="AB6">
        <v>1.531093</v>
      </c>
      <c r="AC6">
        <v>25.736373</v>
      </c>
      <c r="AD6" s="1">
        <v>217</v>
      </c>
      <c r="AE6">
        <v>0</v>
      </c>
      <c r="AF6">
        <v>15</v>
      </c>
      <c r="AG6">
        <v>72</v>
      </c>
      <c r="AH6">
        <v>14.950346</v>
      </c>
      <c r="AI6">
        <v>749.6</v>
      </c>
      <c r="AJ6">
        <v>0</v>
      </c>
      <c r="AK6">
        <v>25</v>
      </c>
      <c r="AL6">
        <v>9008</v>
      </c>
      <c r="AM6" t="s">
        <v>562</v>
      </c>
      <c r="AN6" t="s">
        <v>563</v>
      </c>
      <c r="AO6">
        <v>243.196</v>
      </c>
      <c r="AR6" t="s">
        <v>118</v>
      </c>
      <c r="AS6" t="s">
        <v>119</v>
      </c>
      <c r="AT6" t="s">
        <v>243</v>
      </c>
      <c r="AU6" t="s">
        <v>559</v>
      </c>
      <c r="AV6" t="s">
        <v>48</v>
      </c>
      <c r="AW6">
        <v>7</v>
      </c>
      <c r="BB6">
        <v>0.81850366267679153</v>
      </c>
      <c r="BC6" t="s">
        <v>67</v>
      </c>
      <c r="BF6" t="s">
        <v>118</v>
      </c>
      <c r="BG6" s="5" t="s">
        <v>119</v>
      </c>
      <c r="BH6" t="s">
        <v>559</v>
      </c>
      <c r="BI6">
        <v>6714</v>
      </c>
      <c r="BJ6">
        <v>7</v>
      </c>
      <c r="BK6" t="s">
        <v>243</v>
      </c>
      <c r="BL6" t="s">
        <v>251</v>
      </c>
      <c r="BM6">
        <v>0.81850366267679153</v>
      </c>
      <c r="BN6" t="s">
        <v>67</v>
      </c>
      <c r="BO6" t="s">
        <v>207</v>
      </c>
      <c r="BP6">
        <v>996.28199999999993</v>
      </c>
    </row>
    <row r="7" spans="1:68" ht="16.5">
      <c r="A7" s="125" t="str">
        <f t="shared" si="0"/>
        <v>공영급행</v>
      </c>
      <c r="B7" s="126" t="str">
        <f t="shared" si="1"/>
        <v>강치선</v>
      </c>
      <c r="C7" s="127" t="str">
        <f t="shared" si="2"/>
        <v>C</v>
      </c>
      <c r="D7" s="128">
        <f t="shared" si="3"/>
        <v>0.87818181818181806</v>
      </c>
      <c r="E7" s="129">
        <f t="shared" si="4"/>
        <v>3171</v>
      </c>
      <c r="F7" s="130" t="str">
        <f t="shared" si="5"/>
        <v>e음22</v>
      </c>
      <c r="G7" s="131" t="str">
        <f t="shared" si="6"/>
        <v>73아1576</v>
      </c>
      <c r="H7" s="132">
        <f t="shared" si="7"/>
        <v>1</v>
      </c>
      <c r="I7" s="133">
        <f t="shared" si="8"/>
        <v>2052.3629999999998</v>
      </c>
      <c r="J7" s="134">
        <f t="shared" si="9"/>
        <v>2.8431075391831644E-2</v>
      </c>
      <c r="K7" s="134">
        <f t="shared" si="10"/>
        <v>0.41985534935316665</v>
      </c>
      <c r="L7" s="134">
        <f t="shared" si="11"/>
        <v>0.32158053911515655</v>
      </c>
      <c r="M7" s="135">
        <f t="shared" si="12"/>
        <v>8.093</v>
      </c>
      <c r="N7" s="136">
        <f t="shared" si="13"/>
        <v>0</v>
      </c>
      <c r="O7" s="136">
        <f t="shared" si="14"/>
        <v>0.5846918893002846</v>
      </c>
      <c r="P7" s="222">
        <f t="shared" si="15"/>
        <v>115</v>
      </c>
      <c r="Q7" s="223">
        <f t="shared" si="16"/>
        <v>0</v>
      </c>
      <c r="R7" s="223">
        <f t="shared" si="17"/>
        <v>12</v>
      </c>
      <c r="T7">
        <v>504</v>
      </c>
      <c r="U7">
        <v>3171</v>
      </c>
      <c r="V7" t="s">
        <v>277</v>
      </c>
      <c r="W7">
        <v>2052.3629999999998</v>
      </c>
      <c r="X7">
        <v>531.08900000000006</v>
      </c>
      <c r="Y7">
        <v>3.8639999999999999</v>
      </c>
      <c r="Z7">
        <v>8.093</v>
      </c>
      <c r="AA7">
        <v>156.65439799999999</v>
      </c>
      <c r="AB7">
        <v>4.4538529999999996</v>
      </c>
      <c r="AC7">
        <v>65.772187000000002</v>
      </c>
      <c r="AD7" s="1">
        <v>660</v>
      </c>
      <c r="AE7">
        <v>0</v>
      </c>
      <c r="AF7">
        <v>12</v>
      </c>
      <c r="AG7">
        <v>76</v>
      </c>
      <c r="AH7">
        <v>13.101215</v>
      </c>
      <c r="AI7">
        <v>632</v>
      </c>
      <c r="AJ7">
        <v>0</v>
      </c>
      <c r="AK7">
        <v>115</v>
      </c>
      <c r="AL7">
        <v>57185</v>
      </c>
      <c r="AM7" t="s">
        <v>278</v>
      </c>
      <c r="AN7" t="s">
        <v>564</v>
      </c>
      <c r="AO7">
        <v>2052.3629999999998</v>
      </c>
      <c r="AR7" t="s">
        <v>118</v>
      </c>
      <c r="AS7" t="s">
        <v>123</v>
      </c>
      <c r="AT7" t="s">
        <v>261</v>
      </c>
      <c r="AU7" t="s">
        <v>277</v>
      </c>
      <c r="AV7" t="s">
        <v>254</v>
      </c>
      <c r="AW7">
        <v>1</v>
      </c>
      <c r="BB7">
        <v>0.87818181818181806</v>
      </c>
      <c r="BC7" t="s">
        <v>69</v>
      </c>
      <c r="BF7" t="s">
        <v>118</v>
      </c>
      <c r="BG7" t="s">
        <v>123</v>
      </c>
      <c r="BH7" t="s">
        <v>277</v>
      </c>
      <c r="BI7">
        <v>3171</v>
      </c>
      <c r="BJ7">
        <v>1</v>
      </c>
      <c r="BK7" t="s">
        <v>261</v>
      </c>
      <c r="BL7" t="s">
        <v>202</v>
      </c>
      <c r="BM7">
        <v>0.87818181818181806</v>
      </c>
      <c r="BN7" t="s">
        <v>69</v>
      </c>
      <c r="BO7" t="s">
        <v>205</v>
      </c>
      <c r="BP7">
        <v>2052.3629999999998</v>
      </c>
    </row>
    <row r="8" spans="1:68" ht="16.5">
      <c r="A8" s="108" t="str">
        <f t="shared" ref="A8:A71" si="18">BF8</f>
        <v>공영급행</v>
      </c>
      <c r="B8" s="109" t="str">
        <f t="shared" si="1"/>
        <v>강태수</v>
      </c>
      <c r="C8" s="110" t="str">
        <f t="shared" ref="C8:C71" si="19">BN8</f>
        <v>F</v>
      </c>
      <c r="D8" s="111">
        <f t="shared" ref="D8:D71" si="20">BM8</f>
        <v>0.78479999999999994</v>
      </c>
      <c r="E8" s="112">
        <f t="shared" ref="E8:E71" si="21">U8</f>
        <v>8591</v>
      </c>
      <c r="F8" s="113" t="str">
        <f t="shared" ref="F8:F71" si="22">BG8</f>
        <v>14-1</v>
      </c>
      <c r="G8" s="114" t="str">
        <f t="shared" ref="G8:G71" si="23">BK8</f>
        <v>70바3111</v>
      </c>
      <c r="H8" s="115">
        <f t="shared" ref="H8:H71" si="24">BJ8</f>
        <v>1</v>
      </c>
      <c r="I8" s="116">
        <f t="shared" ref="I8:I71" si="25">BP8</f>
        <v>1718.009</v>
      </c>
      <c r="J8" s="117">
        <f t="shared" ref="J8:J71" si="26">AB8/AA8</f>
        <v>3.6581073392284232E-2</v>
      </c>
      <c r="K8" s="117">
        <f t="shared" ref="K8:K71" si="27">AC8/AA8</f>
        <v>0.35860461914821806</v>
      </c>
      <c r="L8" s="117">
        <f t="shared" ref="L8:L71" si="28">AD8/I8</f>
        <v>0.24796144839753459</v>
      </c>
      <c r="M8" s="118">
        <f t="shared" ref="M8:M71" si="29">Z8</f>
        <v>9.7769999999999992</v>
      </c>
      <c r="N8" s="119">
        <f t="shared" ref="N8:N71" si="30">AE8*100/W8</f>
        <v>5.8206912769374314E-2</v>
      </c>
      <c r="O8" s="119">
        <f t="shared" ref="O8:O71" si="31">AF8*100/W8</f>
        <v>14.260693628496707</v>
      </c>
      <c r="P8" s="224">
        <f t="shared" ref="P8:P71" si="32">AK8</f>
        <v>34</v>
      </c>
      <c r="Q8" s="225">
        <f t="shared" ref="Q8:Q71" si="33">AE8</f>
        <v>1</v>
      </c>
      <c r="R8" s="225">
        <f t="shared" ref="R8:R71" si="34">AF8</f>
        <v>245</v>
      </c>
      <c r="T8">
        <v>504</v>
      </c>
      <c r="U8">
        <v>8591</v>
      </c>
      <c r="V8" t="s">
        <v>279</v>
      </c>
      <c r="W8">
        <v>1718.009</v>
      </c>
      <c r="X8">
        <v>875.74699999999996</v>
      </c>
      <c r="Y8">
        <v>1.962</v>
      </c>
      <c r="Z8">
        <v>9.7769999999999992</v>
      </c>
      <c r="AA8">
        <v>119.102738</v>
      </c>
      <c r="AB8">
        <v>4.3569060000000004</v>
      </c>
      <c r="AC8">
        <v>42.710791999999998</v>
      </c>
      <c r="AD8" s="1">
        <v>426</v>
      </c>
      <c r="AE8">
        <v>1</v>
      </c>
      <c r="AF8">
        <v>245</v>
      </c>
      <c r="AG8">
        <v>73</v>
      </c>
      <c r="AH8">
        <v>14.424597</v>
      </c>
      <c r="AI8">
        <v>418.7</v>
      </c>
      <c r="AJ8">
        <v>0</v>
      </c>
      <c r="AK8">
        <v>34</v>
      </c>
      <c r="AL8">
        <v>13367</v>
      </c>
      <c r="AM8" t="s">
        <v>280</v>
      </c>
      <c r="AN8" t="s">
        <v>565</v>
      </c>
      <c r="AO8">
        <v>1718.009</v>
      </c>
      <c r="AR8" t="s">
        <v>118</v>
      </c>
      <c r="AS8" t="s">
        <v>119</v>
      </c>
      <c r="AT8" t="s">
        <v>242</v>
      </c>
      <c r="AU8" t="s">
        <v>279</v>
      </c>
      <c r="AV8" t="s">
        <v>48</v>
      </c>
      <c r="AW8">
        <v>1</v>
      </c>
      <c r="BB8">
        <v>0.78479999999999994</v>
      </c>
      <c r="BC8" t="s">
        <v>70</v>
      </c>
      <c r="BF8" t="s">
        <v>118</v>
      </c>
      <c r="BG8" s="5" t="s">
        <v>119</v>
      </c>
      <c r="BH8" t="s">
        <v>279</v>
      </c>
      <c r="BI8">
        <v>8591</v>
      </c>
      <c r="BJ8">
        <v>1</v>
      </c>
      <c r="BK8" t="s">
        <v>242</v>
      </c>
      <c r="BL8" t="s">
        <v>202</v>
      </c>
      <c r="BM8">
        <v>0.78479999999999994</v>
      </c>
      <c r="BN8" t="s">
        <v>70</v>
      </c>
      <c r="BO8" t="s">
        <v>238</v>
      </c>
      <c r="BP8">
        <v>1718.009</v>
      </c>
    </row>
    <row r="9" spans="1:68" ht="16.5">
      <c r="A9" s="125" t="str">
        <f t="shared" si="18"/>
        <v>공영급행</v>
      </c>
      <c r="B9" s="126" t="str">
        <f t="shared" si="1"/>
        <v>강태우</v>
      </c>
      <c r="C9" s="127" t="str">
        <f t="shared" si="19"/>
        <v>F</v>
      </c>
      <c r="D9" s="128">
        <f t="shared" si="20"/>
        <v>0.79942492438017743</v>
      </c>
      <c r="E9" s="129">
        <f t="shared" si="21"/>
        <v>7979</v>
      </c>
      <c r="F9" s="130" t="str">
        <f t="shared" si="22"/>
        <v>e음31</v>
      </c>
      <c r="G9" s="131" t="str">
        <f t="shared" si="23"/>
        <v>73아1577</v>
      </c>
      <c r="H9" s="132">
        <f t="shared" si="24"/>
        <v>2</v>
      </c>
      <c r="I9" s="133">
        <f t="shared" si="25"/>
        <v>2307.0450000000001</v>
      </c>
      <c r="J9" s="134">
        <f t="shared" si="26"/>
        <v>1.6221849793681686E-2</v>
      </c>
      <c r="K9" s="134">
        <f t="shared" si="27"/>
        <v>0.45420310027536009</v>
      </c>
      <c r="L9" s="134">
        <f t="shared" si="28"/>
        <v>0.20979218003983449</v>
      </c>
      <c r="M9" s="135">
        <f t="shared" si="29"/>
        <v>10.678000000000001</v>
      </c>
      <c r="N9" s="136">
        <f t="shared" si="30"/>
        <v>8.6690983487534914E-2</v>
      </c>
      <c r="O9" s="136">
        <f t="shared" si="31"/>
        <v>0.60683688441274442</v>
      </c>
      <c r="P9" s="222">
        <f t="shared" si="32"/>
        <v>105</v>
      </c>
      <c r="Q9" s="223">
        <f t="shared" si="33"/>
        <v>2</v>
      </c>
      <c r="R9" s="223">
        <f t="shared" si="34"/>
        <v>14</v>
      </c>
      <c r="T9">
        <v>504</v>
      </c>
      <c r="U9">
        <v>7979</v>
      </c>
      <c r="V9" t="s">
        <v>448</v>
      </c>
      <c r="W9">
        <v>2307.0450000000001</v>
      </c>
      <c r="X9">
        <v>641.55399999999997</v>
      </c>
      <c r="Y9">
        <v>3.5960000000000001</v>
      </c>
      <c r="Z9">
        <v>10.678000000000001</v>
      </c>
      <c r="AA9">
        <v>191.16747100000001</v>
      </c>
      <c r="AB9">
        <v>3.1010900000000001</v>
      </c>
      <c r="AC9">
        <v>86.828857999999997</v>
      </c>
      <c r="AD9" s="1">
        <v>484</v>
      </c>
      <c r="AE9">
        <v>2</v>
      </c>
      <c r="AF9">
        <v>14</v>
      </c>
      <c r="AG9">
        <v>82</v>
      </c>
      <c r="AH9">
        <v>12.068187999999999</v>
      </c>
      <c r="AI9">
        <v>1365.4</v>
      </c>
      <c r="AJ9">
        <v>0.8</v>
      </c>
      <c r="AK9">
        <v>105</v>
      </c>
      <c r="AL9">
        <v>73664</v>
      </c>
      <c r="AM9" t="s">
        <v>449</v>
      </c>
      <c r="AN9" t="s">
        <v>566</v>
      </c>
      <c r="AO9">
        <v>2187.8519999999999</v>
      </c>
      <c r="AR9" t="s">
        <v>118</v>
      </c>
      <c r="AS9" t="s">
        <v>124</v>
      </c>
      <c r="AT9" t="s">
        <v>262</v>
      </c>
      <c r="AU9" t="s">
        <v>448</v>
      </c>
      <c r="AV9" t="s">
        <v>254</v>
      </c>
      <c r="AW9">
        <v>2</v>
      </c>
      <c r="BB9">
        <v>0.79942492438017743</v>
      </c>
      <c r="BC9" t="s">
        <v>70</v>
      </c>
      <c r="BF9" t="s">
        <v>118</v>
      </c>
      <c r="BG9" t="s">
        <v>124</v>
      </c>
      <c r="BH9" t="s">
        <v>448</v>
      </c>
      <c r="BI9">
        <v>7979</v>
      </c>
      <c r="BJ9">
        <v>2</v>
      </c>
      <c r="BK9" t="s">
        <v>262</v>
      </c>
      <c r="BL9" t="s">
        <v>216</v>
      </c>
      <c r="BM9">
        <v>0.79942492438017743</v>
      </c>
      <c r="BN9" t="s">
        <v>70</v>
      </c>
      <c r="BO9" t="s">
        <v>238</v>
      </c>
      <c r="BP9">
        <v>2307.0450000000001</v>
      </c>
    </row>
    <row r="10" spans="1:68" ht="16.5">
      <c r="A10" s="108" t="str">
        <f t="shared" si="18"/>
        <v>공영급행</v>
      </c>
      <c r="B10" s="109" t="str">
        <f t="shared" si="1"/>
        <v>고지수</v>
      </c>
      <c r="C10" s="110" t="str">
        <f t="shared" si="19"/>
        <v>F</v>
      </c>
      <c r="D10" s="111">
        <f t="shared" si="20"/>
        <v>0.77053784075264398</v>
      </c>
      <c r="E10" s="112">
        <f t="shared" si="21"/>
        <v>5322</v>
      </c>
      <c r="F10" s="113" t="str">
        <f t="shared" si="22"/>
        <v>14-1</v>
      </c>
      <c r="G10" s="114" t="str">
        <f t="shared" si="23"/>
        <v>70바3157</v>
      </c>
      <c r="H10" s="115">
        <f t="shared" si="24"/>
        <v>11</v>
      </c>
      <c r="I10" s="116">
        <f t="shared" si="25"/>
        <v>1310.0119999999999</v>
      </c>
      <c r="J10" s="117">
        <f t="shared" si="26"/>
        <v>2.7466369284474025E-2</v>
      </c>
      <c r="K10" s="117">
        <f t="shared" si="27"/>
        <v>0.37571847643249889</v>
      </c>
      <c r="L10" s="117">
        <f t="shared" si="28"/>
        <v>0.19312800188089882</v>
      </c>
      <c r="M10" s="118">
        <f t="shared" si="29"/>
        <v>13.592000000000001</v>
      </c>
      <c r="N10" s="119">
        <f t="shared" si="30"/>
        <v>7.4121182203207667E-2</v>
      </c>
      <c r="O10" s="119">
        <f t="shared" si="31"/>
        <v>8.0050876779464275</v>
      </c>
      <c r="P10" s="224">
        <f t="shared" si="32"/>
        <v>20</v>
      </c>
      <c r="Q10" s="225">
        <f t="shared" si="33"/>
        <v>1</v>
      </c>
      <c r="R10" s="225">
        <f t="shared" si="34"/>
        <v>108</v>
      </c>
      <c r="T10">
        <v>504</v>
      </c>
      <c r="U10">
        <v>5322</v>
      </c>
      <c r="V10" t="s">
        <v>281</v>
      </c>
      <c r="W10">
        <v>1349.1420000000001</v>
      </c>
      <c r="X10">
        <v>747.78599999999994</v>
      </c>
      <c r="Y10">
        <v>1.804</v>
      </c>
      <c r="Z10">
        <v>13.592000000000001</v>
      </c>
      <c r="AA10">
        <v>88.460800000000006</v>
      </c>
      <c r="AB10">
        <v>2.429697</v>
      </c>
      <c r="AC10">
        <v>33.236356999999998</v>
      </c>
      <c r="AD10" s="1">
        <v>253</v>
      </c>
      <c r="AE10">
        <v>1</v>
      </c>
      <c r="AF10">
        <v>108</v>
      </c>
      <c r="AG10">
        <v>89</v>
      </c>
      <c r="AH10">
        <v>15.251296999999999</v>
      </c>
      <c r="AI10">
        <v>954.6</v>
      </c>
      <c r="AJ10">
        <v>14.8</v>
      </c>
      <c r="AK10">
        <v>20</v>
      </c>
      <c r="AL10">
        <v>7156</v>
      </c>
      <c r="AM10" t="s">
        <v>282</v>
      </c>
      <c r="AN10" t="s">
        <v>567</v>
      </c>
      <c r="AO10">
        <v>227.065</v>
      </c>
      <c r="AR10" t="s">
        <v>118</v>
      </c>
      <c r="AS10" t="s">
        <v>119</v>
      </c>
      <c r="AT10" t="s">
        <v>210</v>
      </c>
      <c r="AU10" t="s">
        <v>281</v>
      </c>
      <c r="AV10" t="s">
        <v>48</v>
      </c>
      <c r="AW10">
        <v>11</v>
      </c>
      <c r="BB10">
        <v>0.77053784075264398</v>
      </c>
      <c r="BC10" t="s">
        <v>70</v>
      </c>
      <c r="BF10" t="s">
        <v>118</v>
      </c>
      <c r="BG10" t="s">
        <v>119</v>
      </c>
      <c r="BH10" t="s">
        <v>281</v>
      </c>
      <c r="BI10">
        <v>5322</v>
      </c>
      <c r="BJ10">
        <v>11</v>
      </c>
      <c r="BK10" t="s">
        <v>210</v>
      </c>
      <c r="BL10" t="s">
        <v>208</v>
      </c>
      <c r="BM10">
        <v>0.77053784075264398</v>
      </c>
      <c r="BN10" t="s">
        <v>70</v>
      </c>
      <c r="BO10" t="s">
        <v>238</v>
      </c>
      <c r="BP10">
        <v>1310.0119999999999</v>
      </c>
    </row>
    <row r="11" spans="1:68" ht="16.5">
      <c r="A11" s="125" t="str">
        <f t="shared" si="18"/>
        <v>공영급행</v>
      </c>
      <c r="B11" s="126" t="str">
        <f t="shared" si="1"/>
        <v>권봉수</v>
      </c>
      <c r="C11" s="127" t="str">
        <f t="shared" si="19"/>
        <v>B</v>
      </c>
      <c r="D11" s="128">
        <f t="shared" si="20"/>
        <v>0.9181818181818181</v>
      </c>
      <c r="E11" s="129">
        <f t="shared" si="21"/>
        <v>9995</v>
      </c>
      <c r="F11" s="130" t="str">
        <f t="shared" si="22"/>
        <v>e음11</v>
      </c>
      <c r="G11" s="131" t="str">
        <f t="shared" si="23"/>
        <v>73아1569</v>
      </c>
      <c r="H11" s="132">
        <f t="shared" si="24"/>
        <v>1</v>
      </c>
      <c r="I11" s="133">
        <f t="shared" si="25"/>
        <v>1951.84</v>
      </c>
      <c r="J11" s="134">
        <f t="shared" si="26"/>
        <v>3.8435599960093977E-2</v>
      </c>
      <c r="K11" s="134">
        <f t="shared" si="27"/>
        <v>0.38335229294513901</v>
      </c>
      <c r="L11" s="134">
        <f t="shared" si="28"/>
        <v>0.29664316747274366</v>
      </c>
      <c r="M11" s="135">
        <f t="shared" si="29"/>
        <v>5.2789999999999999</v>
      </c>
      <c r="N11" s="136">
        <f t="shared" si="30"/>
        <v>0.15370112304287237</v>
      </c>
      <c r="O11" s="136">
        <f t="shared" si="31"/>
        <v>0.4611033691286171</v>
      </c>
      <c r="P11" s="222">
        <f t="shared" si="32"/>
        <v>124</v>
      </c>
      <c r="Q11" s="223">
        <f t="shared" si="33"/>
        <v>3</v>
      </c>
      <c r="R11" s="223">
        <f t="shared" si="34"/>
        <v>9</v>
      </c>
      <c r="T11">
        <v>504</v>
      </c>
      <c r="U11">
        <v>9995</v>
      </c>
      <c r="V11" t="s">
        <v>283</v>
      </c>
      <c r="W11">
        <v>1951.84</v>
      </c>
      <c r="X11">
        <v>483.15600000000001</v>
      </c>
      <c r="Y11">
        <v>4.04</v>
      </c>
      <c r="Z11">
        <v>5.2789999999999999</v>
      </c>
      <c r="AA11">
        <v>163.14328399999999</v>
      </c>
      <c r="AB11">
        <v>6.2705099999999998</v>
      </c>
      <c r="AC11">
        <v>62.541352000000003</v>
      </c>
      <c r="AD11" s="1">
        <v>579</v>
      </c>
      <c r="AE11">
        <v>3</v>
      </c>
      <c r="AF11">
        <v>9</v>
      </c>
      <c r="AG11">
        <v>90</v>
      </c>
      <c r="AH11">
        <v>11.963960999999999</v>
      </c>
      <c r="AI11">
        <v>392.2</v>
      </c>
      <c r="AJ11">
        <v>3.5</v>
      </c>
      <c r="AK11">
        <v>124</v>
      </c>
      <c r="AL11">
        <v>57194</v>
      </c>
      <c r="AM11" t="s">
        <v>284</v>
      </c>
      <c r="AN11" t="s">
        <v>568</v>
      </c>
      <c r="AO11">
        <v>1951.84</v>
      </c>
      <c r="AR11" t="s">
        <v>118</v>
      </c>
      <c r="AS11" t="s">
        <v>120</v>
      </c>
      <c r="AT11" t="s">
        <v>211</v>
      </c>
      <c r="AU11" t="s">
        <v>283</v>
      </c>
      <c r="AV11" t="s">
        <v>254</v>
      </c>
      <c r="AW11">
        <v>1</v>
      </c>
      <c r="BB11">
        <v>0.9181818181818181</v>
      </c>
      <c r="BC11" t="s">
        <v>68</v>
      </c>
      <c r="BF11" t="s">
        <v>118</v>
      </c>
      <c r="BG11" t="s">
        <v>120</v>
      </c>
      <c r="BH11" t="s">
        <v>283</v>
      </c>
      <c r="BI11">
        <v>9995</v>
      </c>
      <c r="BJ11">
        <v>1</v>
      </c>
      <c r="BK11" t="s">
        <v>211</v>
      </c>
      <c r="BL11" t="s">
        <v>202</v>
      </c>
      <c r="BM11">
        <v>0.9181818181818181</v>
      </c>
      <c r="BN11" t="s">
        <v>68</v>
      </c>
      <c r="BO11" t="s">
        <v>203</v>
      </c>
      <c r="BP11">
        <v>1951.84</v>
      </c>
    </row>
    <row r="12" spans="1:68" ht="16.5">
      <c r="A12" s="108" t="str">
        <f t="shared" si="18"/>
        <v>공영급행</v>
      </c>
      <c r="B12" s="109" t="str">
        <f t="shared" si="1"/>
        <v>권성호</v>
      </c>
      <c r="C12" s="110" t="str">
        <f t="shared" si="19"/>
        <v>D</v>
      </c>
      <c r="D12" s="111">
        <f t="shared" si="20"/>
        <v>0.81107142857142855</v>
      </c>
      <c r="E12" s="112">
        <f t="shared" si="21"/>
        <v>5752</v>
      </c>
      <c r="F12" s="113" t="str">
        <f t="shared" si="22"/>
        <v>e음53</v>
      </c>
      <c r="G12" s="114" t="str">
        <f t="shared" si="23"/>
        <v>73아1565</v>
      </c>
      <c r="H12" s="115">
        <f t="shared" si="24"/>
        <v>1</v>
      </c>
      <c r="I12" s="116">
        <f t="shared" si="25"/>
        <v>1701.2829999999999</v>
      </c>
      <c r="J12" s="117">
        <f t="shared" si="26"/>
        <v>1.0763840016656787E-2</v>
      </c>
      <c r="K12" s="117">
        <f t="shared" si="27"/>
        <v>0.33198210141828366</v>
      </c>
      <c r="L12" s="117">
        <f t="shared" si="28"/>
        <v>0.13636767075201481</v>
      </c>
      <c r="M12" s="118">
        <f t="shared" si="29"/>
        <v>13.885999999999999</v>
      </c>
      <c r="N12" s="119">
        <f t="shared" si="30"/>
        <v>0</v>
      </c>
      <c r="O12" s="119">
        <f t="shared" si="31"/>
        <v>2.1748292318209259</v>
      </c>
      <c r="P12" s="224">
        <f t="shared" si="32"/>
        <v>2</v>
      </c>
      <c r="Q12" s="225">
        <f t="shared" si="33"/>
        <v>0</v>
      </c>
      <c r="R12" s="225">
        <f t="shared" si="34"/>
        <v>37</v>
      </c>
      <c r="T12">
        <v>504</v>
      </c>
      <c r="U12">
        <v>5752</v>
      </c>
      <c r="V12" t="s">
        <v>285</v>
      </c>
      <c r="W12">
        <v>1701.2829999999999</v>
      </c>
      <c r="X12">
        <v>749.07</v>
      </c>
      <c r="Y12">
        <v>2.2709999999999999</v>
      </c>
      <c r="Z12">
        <v>13.885999999999999</v>
      </c>
      <c r="AA12">
        <v>117.881072</v>
      </c>
      <c r="AB12">
        <v>1.268853</v>
      </c>
      <c r="AC12">
        <v>39.134405999999998</v>
      </c>
      <c r="AD12" s="1">
        <v>232</v>
      </c>
      <c r="AE12">
        <v>0</v>
      </c>
      <c r="AF12">
        <v>37</v>
      </c>
      <c r="AG12">
        <v>64</v>
      </c>
      <c r="AH12">
        <v>14.432198</v>
      </c>
      <c r="AI12">
        <v>35.799999999999997</v>
      </c>
      <c r="AJ12">
        <v>0</v>
      </c>
      <c r="AK12">
        <v>2</v>
      </c>
      <c r="AL12">
        <v>252</v>
      </c>
      <c r="AM12" t="s">
        <v>286</v>
      </c>
      <c r="AN12" t="s">
        <v>569</v>
      </c>
      <c r="AO12">
        <v>1701.2829999999999</v>
      </c>
      <c r="AR12" t="s">
        <v>118</v>
      </c>
      <c r="AS12" t="s">
        <v>125</v>
      </c>
      <c r="AT12" t="s">
        <v>269</v>
      </c>
      <c r="AU12" t="s">
        <v>285</v>
      </c>
      <c r="AV12" t="s">
        <v>48</v>
      </c>
      <c r="AW12">
        <v>1</v>
      </c>
      <c r="BB12">
        <v>0.81107142857142855</v>
      </c>
      <c r="BC12" t="s">
        <v>67</v>
      </c>
      <c r="BF12" t="s">
        <v>118</v>
      </c>
      <c r="BG12" t="s">
        <v>125</v>
      </c>
      <c r="BH12" t="s">
        <v>285</v>
      </c>
      <c r="BI12">
        <v>5752</v>
      </c>
      <c r="BJ12">
        <v>1</v>
      </c>
      <c r="BK12" t="s">
        <v>269</v>
      </c>
      <c r="BL12" t="s">
        <v>202</v>
      </c>
      <c r="BM12">
        <v>0.81107142857142855</v>
      </c>
      <c r="BN12" t="s">
        <v>67</v>
      </c>
      <c r="BO12" t="s">
        <v>207</v>
      </c>
      <c r="BP12">
        <v>1701.2829999999999</v>
      </c>
    </row>
    <row r="13" spans="1:68" ht="16.5">
      <c r="A13" s="125" t="str">
        <f t="shared" si="18"/>
        <v>공영급행</v>
      </c>
      <c r="B13" s="126" t="str">
        <f t="shared" si="1"/>
        <v>김계현</v>
      </c>
      <c r="C13" s="127" t="str">
        <f t="shared" si="19"/>
        <v>D</v>
      </c>
      <c r="D13" s="128">
        <f t="shared" si="20"/>
        <v>0.82134930353329949</v>
      </c>
      <c r="E13" s="129">
        <f t="shared" si="21"/>
        <v>5902</v>
      </c>
      <c r="F13" s="130" t="str">
        <f t="shared" si="22"/>
        <v>e음88</v>
      </c>
      <c r="G13" s="131" t="str">
        <f t="shared" si="23"/>
        <v>73아1562</v>
      </c>
      <c r="H13" s="132">
        <f t="shared" si="24"/>
        <v>14</v>
      </c>
      <c r="I13" s="133">
        <f t="shared" si="25"/>
        <v>2231.7809999999999</v>
      </c>
      <c r="J13" s="134">
        <f t="shared" si="26"/>
        <v>8.5086747444667859E-3</v>
      </c>
      <c r="K13" s="134">
        <f t="shared" si="27"/>
        <v>0.40795506992357938</v>
      </c>
      <c r="L13" s="134">
        <f t="shared" si="28"/>
        <v>0.1805732730944479</v>
      </c>
      <c r="M13" s="135">
        <f t="shared" si="29"/>
        <v>9.8670000000000009</v>
      </c>
      <c r="N13" s="136">
        <f t="shared" si="30"/>
        <v>0.35845811036118685</v>
      </c>
      <c r="O13" s="136">
        <f t="shared" si="31"/>
        <v>1.0305670672884122</v>
      </c>
      <c r="P13" s="222">
        <f t="shared" si="32"/>
        <v>55</v>
      </c>
      <c r="Q13" s="223">
        <f t="shared" si="33"/>
        <v>8</v>
      </c>
      <c r="R13" s="223">
        <f t="shared" si="34"/>
        <v>23</v>
      </c>
      <c r="T13">
        <v>504</v>
      </c>
      <c r="U13">
        <v>5902</v>
      </c>
      <c r="V13" t="s">
        <v>179</v>
      </c>
      <c r="W13">
        <v>2231.7809999999999</v>
      </c>
      <c r="X13">
        <v>783.15099999999995</v>
      </c>
      <c r="Y13">
        <v>2.85</v>
      </c>
      <c r="Z13">
        <v>9.8670000000000009</v>
      </c>
      <c r="AA13">
        <v>153.53190000000001</v>
      </c>
      <c r="AB13">
        <v>1.3063530000000001</v>
      </c>
      <c r="AC13">
        <v>62.634117000000003</v>
      </c>
      <c r="AD13" s="1">
        <v>403</v>
      </c>
      <c r="AE13">
        <v>8</v>
      </c>
      <c r="AF13">
        <v>23</v>
      </c>
      <c r="AG13">
        <v>81</v>
      </c>
      <c r="AH13">
        <v>14.536269000000001</v>
      </c>
      <c r="AI13">
        <v>621.1</v>
      </c>
      <c r="AJ13">
        <v>0</v>
      </c>
      <c r="AK13">
        <v>55</v>
      </c>
      <c r="AL13">
        <v>23262</v>
      </c>
      <c r="AM13" t="s">
        <v>287</v>
      </c>
      <c r="AN13" t="s">
        <v>570</v>
      </c>
      <c r="AO13">
        <v>393.81099999999998</v>
      </c>
      <c r="AR13" t="s">
        <v>118</v>
      </c>
      <c r="AS13" t="s">
        <v>128</v>
      </c>
      <c r="AT13" t="s">
        <v>276</v>
      </c>
      <c r="AU13" t="s">
        <v>179</v>
      </c>
      <c r="AV13" t="s">
        <v>48</v>
      </c>
      <c r="AW13">
        <v>14</v>
      </c>
      <c r="BB13">
        <v>0.82134930353329949</v>
      </c>
      <c r="BC13" t="s">
        <v>67</v>
      </c>
      <c r="BF13" t="s">
        <v>118</v>
      </c>
      <c r="BG13" t="s">
        <v>128</v>
      </c>
      <c r="BH13" t="s">
        <v>179</v>
      </c>
      <c r="BI13">
        <v>5902</v>
      </c>
      <c r="BJ13">
        <v>14</v>
      </c>
      <c r="BK13" t="s">
        <v>276</v>
      </c>
      <c r="BL13" t="s">
        <v>216</v>
      </c>
      <c r="BM13">
        <v>0.82134930353329949</v>
      </c>
      <c r="BN13" t="s">
        <v>67</v>
      </c>
      <c r="BO13" t="s">
        <v>207</v>
      </c>
      <c r="BP13">
        <v>2231.7809999999999</v>
      </c>
    </row>
    <row r="14" spans="1:68" ht="16.5">
      <c r="A14" s="108" t="str">
        <f t="shared" si="18"/>
        <v>공영급행</v>
      </c>
      <c r="B14" s="109" t="str">
        <f t="shared" si="1"/>
        <v>김권중</v>
      </c>
      <c r="C14" s="110" t="str">
        <f t="shared" si="19"/>
        <v>B</v>
      </c>
      <c r="D14" s="111">
        <f t="shared" si="20"/>
        <v>0.91178571428571431</v>
      </c>
      <c r="E14" s="112">
        <f t="shared" si="21"/>
        <v>6561</v>
      </c>
      <c r="F14" s="113" t="str">
        <f t="shared" si="22"/>
        <v>e음53</v>
      </c>
      <c r="G14" s="114" t="str">
        <f t="shared" si="23"/>
        <v>73아1563</v>
      </c>
      <c r="H14" s="115">
        <f t="shared" si="24"/>
        <v>1</v>
      </c>
      <c r="I14" s="116">
        <f t="shared" si="25"/>
        <v>2280.732</v>
      </c>
      <c r="J14" s="117">
        <f t="shared" si="26"/>
        <v>9.2796285566647471E-3</v>
      </c>
      <c r="K14" s="117">
        <f t="shared" si="27"/>
        <v>0.30036581462508921</v>
      </c>
      <c r="L14" s="117">
        <f t="shared" si="28"/>
        <v>0.15170568045697611</v>
      </c>
      <c r="M14" s="118">
        <f t="shared" si="29"/>
        <v>6.0019999999999998</v>
      </c>
      <c r="N14" s="119">
        <f t="shared" si="30"/>
        <v>0</v>
      </c>
      <c r="O14" s="119">
        <f t="shared" si="31"/>
        <v>1.1399848820466412</v>
      </c>
      <c r="P14" s="224">
        <f t="shared" si="32"/>
        <v>2</v>
      </c>
      <c r="Q14" s="225">
        <f t="shared" si="33"/>
        <v>0</v>
      </c>
      <c r="R14" s="225">
        <f t="shared" si="34"/>
        <v>26</v>
      </c>
      <c r="T14">
        <v>504</v>
      </c>
      <c r="U14">
        <v>6561</v>
      </c>
      <c r="V14" t="s">
        <v>288</v>
      </c>
      <c r="W14">
        <v>2280.732</v>
      </c>
      <c r="X14">
        <v>893.20600000000002</v>
      </c>
      <c r="Y14">
        <v>2.5529999999999999</v>
      </c>
      <c r="Z14">
        <v>6.0019999999999998</v>
      </c>
      <c r="AA14">
        <v>155.232722</v>
      </c>
      <c r="AB14">
        <v>1.4405019999999999</v>
      </c>
      <c r="AC14">
        <v>46.626603000000003</v>
      </c>
      <c r="AD14" s="1">
        <v>346</v>
      </c>
      <c r="AE14">
        <v>0</v>
      </c>
      <c r="AF14">
        <v>26</v>
      </c>
      <c r="AG14">
        <v>74</v>
      </c>
      <c r="AH14">
        <v>14.69234</v>
      </c>
      <c r="AI14">
        <v>20.3</v>
      </c>
      <c r="AJ14">
        <v>0</v>
      </c>
      <c r="AK14">
        <v>2</v>
      </c>
      <c r="AL14">
        <v>227</v>
      </c>
      <c r="AM14" t="s">
        <v>289</v>
      </c>
      <c r="AN14" t="s">
        <v>571</v>
      </c>
      <c r="AO14">
        <v>2280.732</v>
      </c>
      <c r="AR14" t="s">
        <v>118</v>
      </c>
      <c r="AS14" t="s">
        <v>125</v>
      </c>
      <c r="AT14" t="s">
        <v>265</v>
      </c>
      <c r="AU14" t="s">
        <v>288</v>
      </c>
      <c r="AV14" t="s">
        <v>48</v>
      </c>
      <c r="AW14">
        <v>1</v>
      </c>
      <c r="BB14">
        <v>0.91178571428571431</v>
      </c>
      <c r="BC14" t="s">
        <v>68</v>
      </c>
      <c r="BF14" t="s">
        <v>118</v>
      </c>
      <c r="BG14" t="s">
        <v>125</v>
      </c>
      <c r="BH14" t="s">
        <v>288</v>
      </c>
      <c r="BI14">
        <v>6561</v>
      </c>
      <c r="BJ14">
        <v>1</v>
      </c>
      <c r="BK14" t="s">
        <v>265</v>
      </c>
      <c r="BL14" t="s">
        <v>202</v>
      </c>
      <c r="BM14">
        <v>0.91178571428571431</v>
      </c>
      <c r="BN14" t="s">
        <v>68</v>
      </c>
      <c r="BO14" t="s">
        <v>203</v>
      </c>
      <c r="BP14">
        <v>2280.732</v>
      </c>
    </row>
    <row r="15" spans="1:68" ht="16.5">
      <c r="A15" s="125" t="str">
        <f t="shared" si="18"/>
        <v>공영급행</v>
      </c>
      <c r="B15" s="126" t="str">
        <f t="shared" si="1"/>
        <v>김규한</v>
      </c>
      <c r="C15" s="127" t="str">
        <f t="shared" si="19"/>
        <v>F</v>
      </c>
      <c r="D15" s="128">
        <f t="shared" si="20"/>
        <v>0.79888889256458984</v>
      </c>
      <c r="E15" s="129">
        <f t="shared" si="21"/>
        <v>3745</v>
      </c>
      <c r="F15" s="130" t="str">
        <f t="shared" si="22"/>
        <v>e음88</v>
      </c>
      <c r="G15" s="131" t="str">
        <f t="shared" si="23"/>
        <v>73아1555</v>
      </c>
      <c r="H15" s="132">
        <f t="shared" si="24"/>
        <v>2</v>
      </c>
      <c r="I15" s="133">
        <f t="shared" si="25"/>
        <v>2310.3249999999998</v>
      </c>
      <c r="J15" s="134">
        <f t="shared" si="26"/>
        <v>8.6557549256491648E-3</v>
      </c>
      <c r="K15" s="134">
        <f t="shared" si="27"/>
        <v>0.36850828551745857</v>
      </c>
      <c r="L15" s="134">
        <f t="shared" si="28"/>
        <v>0.26316643762241243</v>
      </c>
      <c r="M15" s="135">
        <f t="shared" si="29"/>
        <v>9.5679999999999996</v>
      </c>
      <c r="N15" s="136">
        <f t="shared" si="30"/>
        <v>0</v>
      </c>
      <c r="O15" s="136">
        <f t="shared" si="31"/>
        <v>0.69254325690108542</v>
      </c>
      <c r="P15" s="222">
        <f t="shared" si="32"/>
        <v>10</v>
      </c>
      <c r="Q15" s="223">
        <f t="shared" si="33"/>
        <v>0</v>
      </c>
      <c r="R15" s="223">
        <f t="shared" si="34"/>
        <v>16</v>
      </c>
      <c r="T15">
        <v>504</v>
      </c>
      <c r="U15">
        <v>3745</v>
      </c>
      <c r="V15" t="s">
        <v>290</v>
      </c>
      <c r="W15">
        <v>2310.3249999999998</v>
      </c>
      <c r="X15">
        <v>1032.693</v>
      </c>
      <c r="Y15">
        <v>2.2370000000000001</v>
      </c>
      <c r="Z15">
        <v>9.5679999999999996</v>
      </c>
      <c r="AA15">
        <v>145.01773800000001</v>
      </c>
      <c r="AB15">
        <v>1.2552380000000001</v>
      </c>
      <c r="AC15">
        <v>53.440238000000001</v>
      </c>
      <c r="AD15" s="1">
        <v>608</v>
      </c>
      <c r="AE15">
        <v>0</v>
      </c>
      <c r="AF15">
        <v>16</v>
      </c>
      <c r="AG15">
        <v>66</v>
      </c>
      <c r="AH15">
        <v>15.931326</v>
      </c>
      <c r="AI15">
        <v>20.2</v>
      </c>
      <c r="AJ15">
        <v>0</v>
      </c>
      <c r="AK15">
        <v>10</v>
      </c>
      <c r="AL15">
        <v>2617</v>
      </c>
      <c r="AM15" t="s">
        <v>291</v>
      </c>
      <c r="AN15" t="s">
        <v>572</v>
      </c>
      <c r="AO15">
        <v>2187.248</v>
      </c>
      <c r="AR15" t="s">
        <v>118</v>
      </c>
      <c r="AS15" t="s">
        <v>128</v>
      </c>
      <c r="AT15" t="s">
        <v>214</v>
      </c>
      <c r="AU15" t="s">
        <v>290</v>
      </c>
      <c r="AV15" t="s">
        <v>48</v>
      </c>
      <c r="AW15">
        <v>2</v>
      </c>
      <c r="BB15">
        <v>0.79888889256458984</v>
      </c>
      <c r="BC15" t="s">
        <v>70</v>
      </c>
      <c r="BF15" t="s">
        <v>118</v>
      </c>
      <c r="BG15" s="5" t="s">
        <v>128</v>
      </c>
      <c r="BH15" t="s">
        <v>290</v>
      </c>
      <c r="BI15">
        <v>3745</v>
      </c>
      <c r="BJ15">
        <v>2</v>
      </c>
      <c r="BK15" t="s">
        <v>214</v>
      </c>
      <c r="BL15" t="s">
        <v>274</v>
      </c>
      <c r="BM15">
        <v>0.79888889256458984</v>
      </c>
      <c r="BN15" t="s">
        <v>70</v>
      </c>
      <c r="BO15" t="s">
        <v>238</v>
      </c>
      <c r="BP15">
        <v>2310.3249999999998</v>
      </c>
    </row>
    <row r="16" spans="1:68" ht="16.5">
      <c r="A16" s="108" t="str">
        <f t="shared" si="18"/>
        <v>공영급행</v>
      </c>
      <c r="B16" s="109" t="str">
        <f t="shared" si="1"/>
        <v>김근택</v>
      </c>
      <c r="C16" s="110" t="str">
        <f t="shared" si="19"/>
        <v>D</v>
      </c>
      <c r="D16" s="111">
        <f t="shared" si="20"/>
        <v>0.82909865760700296</v>
      </c>
      <c r="E16" s="112">
        <f t="shared" si="21"/>
        <v>5985</v>
      </c>
      <c r="F16" s="113" t="str">
        <f t="shared" si="22"/>
        <v>14-1</v>
      </c>
      <c r="G16" s="114" t="str">
        <f t="shared" si="23"/>
        <v>70바3109</v>
      </c>
      <c r="H16" s="115">
        <f t="shared" si="24"/>
        <v>2</v>
      </c>
      <c r="I16" s="116">
        <f t="shared" si="25"/>
        <v>2128.6709999999998</v>
      </c>
      <c r="J16" s="117">
        <f t="shared" si="26"/>
        <v>3.4912381116309343E-2</v>
      </c>
      <c r="K16" s="117">
        <f t="shared" si="27"/>
        <v>0.35873018772078008</v>
      </c>
      <c r="L16" s="117">
        <f t="shared" si="28"/>
        <v>0.18368268276309493</v>
      </c>
      <c r="M16" s="118">
        <f t="shared" si="29"/>
        <v>10.359</v>
      </c>
      <c r="N16" s="119">
        <f t="shared" si="30"/>
        <v>0</v>
      </c>
      <c r="O16" s="119">
        <f t="shared" si="31"/>
        <v>2.2079504066152076</v>
      </c>
      <c r="P16" s="224">
        <f t="shared" si="32"/>
        <v>23</v>
      </c>
      <c r="Q16" s="225">
        <f t="shared" si="33"/>
        <v>0</v>
      </c>
      <c r="R16" s="225">
        <f t="shared" si="34"/>
        <v>47</v>
      </c>
      <c r="T16">
        <v>504</v>
      </c>
      <c r="U16">
        <v>5985</v>
      </c>
      <c r="V16" t="s">
        <v>450</v>
      </c>
      <c r="W16">
        <v>2128.6709999999998</v>
      </c>
      <c r="X16">
        <v>1073.3599999999999</v>
      </c>
      <c r="Y16">
        <v>1.9830000000000001</v>
      </c>
      <c r="Z16">
        <v>10.359</v>
      </c>
      <c r="AA16">
        <v>143.779394</v>
      </c>
      <c r="AB16">
        <v>5.0196810000000003</v>
      </c>
      <c r="AC16">
        <v>51.578009000000002</v>
      </c>
      <c r="AD16" s="1">
        <v>391</v>
      </c>
      <c r="AE16">
        <v>0</v>
      </c>
      <c r="AF16">
        <v>47</v>
      </c>
      <c r="AG16">
        <v>70</v>
      </c>
      <c r="AH16">
        <v>14.805118</v>
      </c>
      <c r="AI16">
        <v>49.4</v>
      </c>
      <c r="AJ16">
        <v>0</v>
      </c>
      <c r="AK16">
        <v>23</v>
      </c>
      <c r="AL16">
        <v>3755</v>
      </c>
      <c r="AM16" t="s">
        <v>451</v>
      </c>
      <c r="AN16" t="s">
        <v>573</v>
      </c>
      <c r="AO16">
        <v>2007.3869999999999</v>
      </c>
      <c r="AR16" t="s">
        <v>118</v>
      </c>
      <c r="AS16" t="s">
        <v>119</v>
      </c>
      <c r="AT16" t="s">
        <v>241</v>
      </c>
      <c r="AU16" t="s">
        <v>450</v>
      </c>
      <c r="AV16" t="s">
        <v>48</v>
      </c>
      <c r="AW16">
        <v>2</v>
      </c>
      <c r="BB16">
        <v>0.82909865760700296</v>
      </c>
      <c r="BC16" t="s">
        <v>67</v>
      </c>
      <c r="BF16" t="s">
        <v>118</v>
      </c>
      <c r="BG16" t="s">
        <v>119</v>
      </c>
      <c r="BH16" t="s">
        <v>450</v>
      </c>
      <c r="BI16">
        <v>5985</v>
      </c>
      <c r="BJ16">
        <v>2</v>
      </c>
      <c r="BK16" t="s">
        <v>241</v>
      </c>
      <c r="BL16" t="s">
        <v>239</v>
      </c>
      <c r="BM16">
        <v>0.82909865760700296</v>
      </c>
      <c r="BN16" t="s">
        <v>67</v>
      </c>
      <c r="BO16" t="s">
        <v>207</v>
      </c>
      <c r="BP16">
        <v>2128.6709999999998</v>
      </c>
    </row>
    <row r="17" spans="1:68" ht="16.5">
      <c r="A17" s="125" t="str">
        <f t="shared" si="18"/>
        <v>공영급행</v>
      </c>
      <c r="B17" s="126" t="str">
        <f t="shared" si="1"/>
        <v>김덕경</v>
      </c>
      <c r="C17" s="127" t="str">
        <f t="shared" si="19"/>
        <v>C</v>
      </c>
      <c r="D17" s="128">
        <f t="shared" si="20"/>
        <v>0.85035714285714281</v>
      </c>
      <c r="E17" s="129">
        <f t="shared" si="21"/>
        <v>9135</v>
      </c>
      <c r="F17" s="130" t="str">
        <f t="shared" si="22"/>
        <v>e음88</v>
      </c>
      <c r="G17" s="131" t="str">
        <f t="shared" si="23"/>
        <v>73아1562</v>
      </c>
      <c r="H17" s="132">
        <f t="shared" si="24"/>
        <v>1</v>
      </c>
      <c r="I17" s="133">
        <f t="shared" si="25"/>
        <v>2509.1990000000001</v>
      </c>
      <c r="J17" s="134">
        <f t="shared" si="26"/>
        <v>5.3286352058411965E-3</v>
      </c>
      <c r="K17" s="134">
        <f t="shared" si="27"/>
        <v>0.31598126969977447</v>
      </c>
      <c r="L17" s="134">
        <f t="shared" si="28"/>
        <v>0.2227802577635333</v>
      </c>
      <c r="M17" s="135">
        <f t="shared" si="29"/>
        <v>8.4</v>
      </c>
      <c r="N17" s="136">
        <f t="shared" si="30"/>
        <v>0</v>
      </c>
      <c r="O17" s="136">
        <f t="shared" si="31"/>
        <v>3.7462154257195222</v>
      </c>
      <c r="P17" s="222">
        <f t="shared" si="32"/>
        <v>1</v>
      </c>
      <c r="Q17" s="223">
        <f t="shared" si="33"/>
        <v>0</v>
      </c>
      <c r="R17" s="223">
        <f t="shared" si="34"/>
        <v>94</v>
      </c>
      <c r="T17">
        <v>504</v>
      </c>
      <c r="U17">
        <v>9135</v>
      </c>
      <c r="V17" t="s">
        <v>292</v>
      </c>
      <c r="W17">
        <v>2509.1990000000001</v>
      </c>
      <c r="X17">
        <v>1053.848</v>
      </c>
      <c r="Y17">
        <v>2.3809999999999998</v>
      </c>
      <c r="Z17">
        <v>8.4</v>
      </c>
      <c r="AA17">
        <v>154.295231</v>
      </c>
      <c r="AB17">
        <v>0.822183</v>
      </c>
      <c r="AC17">
        <v>48.754403000000003</v>
      </c>
      <c r="AD17" s="1">
        <v>559</v>
      </c>
      <c r="AE17">
        <v>0</v>
      </c>
      <c r="AF17">
        <v>94</v>
      </c>
      <c r="AG17">
        <v>68</v>
      </c>
      <c r="AH17">
        <v>16.262322999999999</v>
      </c>
      <c r="AI17">
        <v>45.4</v>
      </c>
      <c r="AJ17">
        <v>0</v>
      </c>
      <c r="AK17">
        <v>1</v>
      </c>
      <c r="AL17">
        <v>897</v>
      </c>
      <c r="AM17" t="s">
        <v>293</v>
      </c>
      <c r="AN17" t="s">
        <v>574</v>
      </c>
      <c r="AO17">
        <v>2509.1990000000001</v>
      </c>
      <c r="AR17" t="s">
        <v>118</v>
      </c>
      <c r="AS17" t="s">
        <v>128</v>
      </c>
      <c r="AT17" t="s">
        <v>276</v>
      </c>
      <c r="AU17" t="s">
        <v>292</v>
      </c>
      <c r="AV17" t="s">
        <v>48</v>
      </c>
      <c r="AW17">
        <v>1</v>
      </c>
      <c r="BB17">
        <v>0.85035714285714281</v>
      </c>
      <c r="BC17" t="s">
        <v>69</v>
      </c>
      <c r="BF17" t="s">
        <v>118</v>
      </c>
      <c r="BG17" t="s">
        <v>128</v>
      </c>
      <c r="BH17" t="s">
        <v>292</v>
      </c>
      <c r="BI17">
        <v>9135</v>
      </c>
      <c r="BJ17">
        <v>1</v>
      </c>
      <c r="BK17" t="s">
        <v>276</v>
      </c>
      <c r="BL17" t="s">
        <v>202</v>
      </c>
      <c r="BM17">
        <v>0.85035714285714281</v>
      </c>
      <c r="BN17" t="s">
        <v>69</v>
      </c>
      <c r="BO17" t="s">
        <v>205</v>
      </c>
      <c r="BP17">
        <v>2509.1990000000001</v>
      </c>
    </row>
    <row r="18" spans="1:68" ht="16.5">
      <c r="A18" s="108" t="str">
        <f t="shared" si="18"/>
        <v>공영급행</v>
      </c>
      <c r="B18" s="109" t="str">
        <f t="shared" si="1"/>
        <v>김덕호</v>
      </c>
      <c r="C18" s="110" t="str">
        <f t="shared" si="19"/>
        <v>F</v>
      </c>
      <c r="D18" s="111">
        <f t="shared" si="20"/>
        <v>0.78432688752717872</v>
      </c>
      <c r="E18" s="112">
        <f t="shared" si="21"/>
        <v>30</v>
      </c>
      <c r="F18" s="113" t="str">
        <f t="shared" si="22"/>
        <v>e음31</v>
      </c>
      <c r="G18" s="114" t="str">
        <f t="shared" si="23"/>
        <v>73아1580</v>
      </c>
      <c r="H18" s="115">
        <f t="shared" si="24"/>
        <v>3</v>
      </c>
      <c r="I18" s="116">
        <f t="shared" si="25"/>
        <v>2229.134</v>
      </c>
      <c r="J18" s="117">
        <f t="shared" si="26"/>
        <v>1.4418001721560368E-3</v>
      </c>
      <c r="K18" s="117">
        <f t="shared" si="27"/>
        <v>0.47524609894958836</v>
      </c>
      <c r="L18" s="117">
        <f t="shared" si="28"/>
        <v>0.16777815959022652</v>
      </c>
      <c r="M18" s="118">
        <f t="shared" si="29"/>
        <v>11.106999999999999</v>
      </c>
      <c r="N18" s="119">
        <f t="shared" si="30"/>
        <v>0.13458141143601057</v>
      </c>
      <c r="O18" s="119">
        <f t="shared" si="31"/>
        <v>1.8841397601041481</v>
      </c>
      <c r="P18" s="224">
        <f t="shared" si="32"/>
        <v>127</v>
      </c>
      <c r="Q18" s="225">
        <f t="shared" si="33"/>
        <v>3</v>
      </c>
      <c r="R18" s="225">
        <f t="shared" si="34"/>
        <v>42</v>
      </c>
      <c r="T18">
        <v>504</v>
      </c>
      <c r="U18">
        <v>30</v>
      </c>
      <c r="V18" t="s">
        <v>178</v>
      </c>
      <c r="W18">
        <v>2229.134</v>
      </c>
      <c r="X18">
        <v>632.72900000000004</v>
      </c>
      <c r="Y18">
        <v>3.5230000000000001</v>
      </c>
      <c r="Z18">
        <v>11.106999999999999</v>
      </c>
      <c r="AA18">
        <v>184.56163699999999</v>
      </c>
      <c r="AB18">
        <v>0.26610099999999998</v>
      </c>
      <c r="AC18">
        <v>87.712198000000001</v>
      </c>
      <c r="AD18" s="1">
        <v>374</v>
      </c>
      <c r="AE18">
        <v>3</v>
      </c>
      <c r="AF18">
        <v>42</v>
      </c>
      <c r="AG18">
        <v>85</v>
      </c>
      <c r="AH18">
        <v>12.077992</v>
      </c>
      <c r="AI18">
        <v>1862.4</v>
      </c>
      <c r="AJ18">
        <v>3.6</v>
      </c>
      <c r="AK18">
        <v>127</v>
      </c>
      <c r="AL18">
        <v>85470</v>
      </c>
      <c r="AM18" t="s">
        <v>294</v>
      </c>
      <c r="AN18" t="s">
        <v>575</v>
      </c>
      <c r="AO18">
        <v>2013.7180000000001</v>
      </c>
      <c r="AR18" t="s">
        <v>118</v>
      </c>
      <c r="AS18" t="s">
        <v>124</v>
      </c>
      <c r="AT18" t="s">
        <v>216</v>
      </c>
      <c r="AU18" t="s">
        <v>178</v>
      </c>
      <c r="AV18" t="s">
        <v>254</v>
      </c>
      <c r="AW18">
        <v>3</v>
      </c>
      <c r="BB18">
        <v>0.78432688752717872</v>
      </c>
      <c r="BC18" t="s">
        <v>70</v>
      </c>
      <c r="BF18" t="s">
        <v>118</v>
      </c>
      <c r="BG18" t="s">
        <v>124</v>
      </c>
      <c r="BH18" t="s">
        <v>178</v>
      </c>
      <c r="BI18">
        <v>30</v>
      </c>
      <c r="BJ18">
        <v>3</v>
      </c>
      <c r="BK18" t="s">
        <v>216</v>
      </c>
      <c r="BL18" t="s">
        <v>221</v>
      </c>
      <c r="BM18">
        <v>0.78432688752717872</v>
      </c>
      <c r="BN18" t="s">
        <v>70</v>
      </c>
      <c r="BO18" t="s">
        <v>238</v>
      </c>
      <c r="BP18">
        <v>2229.134</v>
      </c>
    </row>
    <row r="19" spans="1:68" ht="16.5">
      <c r="A19" s="125" t="str">
        <f t="shared" si="18"/>
        <v>공영급행</v>
      </c>
      <c r="B19" s="126" t="str">
        <f t="shared" si="1"/>
        <v>김동준</v>
      </c>
      <c r="C19" s="127" t="str">
        <f t="shared" si="19"/>
        <v>A</v>
      </c>
      <c r="D19" s="128">
        <f t="shared" si="20"/>
        <v>0.9652272727272726</v>
      </c>
      <c r="E19" s="129">
        <f t="shared" si="21"/>
        <v>2562</v>
      </c>
      <c r="F19" s="130" t="str">
        <f t="shared" si="22"/>
        <v>e음22</v>
      </c>
      <c r="G19" s="131" t="str">
        <f t="shared" si="23"/>
        <v>73아1576</v>
      </c>
      <c r="H19" s="132">
        <f t="shared" si="24"/>
        <v>1</v>
      </c>
      <c r="I19" s="133">
        <f t="shared" si="25"/>
        <v>2202.8919999999998</v>
      </c>
      <c r="J19" s="134">
        <f t="shared" si="26"/>
        <v>3.4569089012613428E-2</v>
      </c>
      <c r="K19" s="134">
        <f t="shared" si="27"/>
        <v>0.41750500980771577</v>
      </c>
      <c r="L19" s="134">
        <f t="shared" si="28"/>
        <v>0.27736266689424632</v>
      </c>
      <c r="M19" s="135">
        <f t="shared" si="29"/>
        <v>7.0709999999999997</v>
      </c>
      <c r="N19" s="136">
        <f t="shared" si="30"/>
        <v>0.36315897465695096</v>
      </c>
      <c r="O19" s="136">
        <f t="shared" si="31"/>
        <v>1.3164512831314472</v>
      </c>
      <c r="P19" s="222">
        <f t="shared" si="32"/>
        <v>122</v>
      </c>
      <c r="Q19" s="223">
        <f t="shared" si="33"/>
        <v>8</v>
      </c>
      <c r="R19" s="223">
        <f t="shared" si="34"/>
        <v>29</v>
      </c>
      <c r="T19">
        <v>504</v>
      </c>
      <c r="U19">
        <v>2562</v>
      </c>
      <c r="V19" t="s">
        <v>295</v>
      </c>
      <c r="W19">
        <v>2202.8919999999998</v>
      </c>
      <c r="X19">
        <v>518.69500000000005</v>
      </c>
      <c r="Y19">
        <v>4.2469999999999999</v>
      </c>
      <c r="Z19">
        <v>7.0709999999999997</v>
      </c>
      <c r="AA19">
        <v>166.16356300000001</v>
      </c>
      <c r="AB19">
        <v>5.7441230000000001</v>
      </c>
      <c r="AC19">
        <v>69.374120000000005</v>
      </c>
      <c r="AD19" s="1">
        <v>611</v>
      </c>
      <c r="AE19">
        <v>8</v>
      </c>
      <c r="AF19">
        <v>29</v>
      </c>
      <c r="AG19">
        <v>107</v>
      </c>
      <c r="AH19">
        <v>13.25737</v>
      </c>
      <c r="AI19">
        <v>1044.0999999999999</v>
      </c>
      <c r="AJ19">
        <v>20.399999999999999</v>
      </c>
      <c r="AK19">
        <v>122</v>
      </c>
      <c r="AL19">
        <v>45779</v>
      </c>
      <c r="AM19" t="s">
        <v>296</v>
      </c>
      <c r="AN19" t="s">
        <v>576</v>
      </c>
      <c r="AO19">
        <v>2202.8919999999998</v>
      </c>
      <c r="AR19" t="s">
        <v>118</v>
      </c>
      <c r="AS19" t="s">
        <v>123</v>
      </c>
      <c r="AT19" t="s">
        <v>261</v>
      </c>
      <c r="AU19" t="s">
        <v>295</v>
      </c>
      <c r="AV19" t="s">
        <v>254</v>
      </c>
      <c r="AW19">
        <v>1</v>
      </c>
      <c r="BB19">
        <v>0.9652272727272726</v>
      </c>
      <c r="BC19" t="s">
        <v>66</v>
      </c>
      <c r="BF19" t="s">
        <v>118</v>
      </c>
      <c r="BG19" t="s">
        <v>123</v>
      </c>
      <c r="BH19" t="s">
        <v>295</v>
      </c>
      <c r="BI19">
        <v>2562</v>
      </c>
      <c r="BJ19">
        <v>1</v>
      </c>
      <c r="BK19" t="s">
        <v>261</v>
      </c>
      <c r="BL19" t="s">
        <v>202</v>
      </c>
      <c r="BM19">
        <v>0.9652272727272726</v>
      </c>
      <c r="BN19" t="s">
        <v>66</v>
      </c>
      <c r="BO19" t="s">
        <v>206</v>
      </c>
      <c r="BP19">
        <v>2202.8919999999998</v>
      </c>
    </row>
    <row r="20" spans="1:68" ht="16.5">
      <c r="A20" s="108" t="str">
        <f t="shared" si="18"/>
        <v>공영급행</v>
      </c>
      <c r="B20" s="109" t="str">
        <f t="shared" si="1"/>
        <v>김동호</v>
      </c>
      <c r="C20" s="110" t="str">
        <f t="shared" si="19"/>
        <v>D</v>
      </c>
      <c r="D20" s="111">
        <f t="shared" si="20"/>
        <v>0.84090909090909083</v>
      </c>
      <c r="E20" s="112">
        <f t="shared" si="21"/>
        <v>48</v>
      </c>
      <c r="F20" s="113" t="str">
        <f t="shared" si="22"/>
        <v>14-1</v>
      </c>
      <c r="G20" s="114" t="str">
        <f t="shared" si="23"/>
        <v>70바3144</v>
      </c>
      <c r="H20" s="115">
        <f t="shared" si="24"/>
        <v>1</v>
      </c>
      <c r="I20" s="116">
        <f t="shared" si="25"/>
        <v>1921.229</v>
      </c>
      <c r="J20" s="117">
        <f t="shared" si="26"/>
        <v>2.4635537083078377E-2</v>
      </c>
      <c r="K20" s="117">
        <f t="shared" si="27"/>
        <v>0.3411041522676212</v>
      </c>
      <c r="L20" s="117">
        <f t="shared" si="28"/>
        <v>0.12387903784504606</v>
      </c>
      <c r="M20" s="118">
        <f t="shared" si="29"/>
        <v>11.676</v>
      </c>
      <c r="N20" s="119">
        <f t="shared" si="30"/>
        <v>0</v>
      </c>
      <c r="O20" s="119">
        <f t="shared" si="31"/>
        <v>7.4952022897842996</v>
      </c>
      <c r="P20" s="224">
        <f t="shared" si="32"/>
        <v>8</v>
      </c>
      <c r="Q20" s="225">
        <f t="shared" si="33"/>
        <v>0</v>
      </c>
      <c r="R20" s="225">
        <f t="shared" si="34"/>
        <v>144</v>
      </c>
      <c r="T20">
        <v>504</v>
      </c>
      <c r="U20">
        <v>48</v>
      </c>
      <c r="V20" t="s">
        <v>297</v>
      </c>
      <c r="W20">
        <v>1921.229</v>
      </c>
      <c r="X20">
        <v>1038.3589999999999</v>
      </c>
      <c r="Y20">
        <v>1.85</v>
      </c>
      <c r="Z20">
        <v>11.676</v>
      </c>
      <c r="AA20">
        <v>120.973007</v>
      </c>
      <c r="AB20">
        <v>2.980235</v>
      </c>
      <c r="AC20">
        <v>41.264395</v>
      </c>
      <c r="AD20" s="1">
        <v>238</v>
      </c>
      <c r="AE20">
        <v>0</v>
      </c>
      <c r="AF20">
        <v>144</v>
      </c>
      <c r="AG20">
        <v>89</v>
      </c>
      <c r="AH20">
        <v>15.881468</v>
      </c>
      <c r="AI20">
        <v>194.3</v>
      </c>
      <c r="AJ20">
        <v>2.2000000000000002</v>
      </c>
      <c r="AK20">
        <v>8</v>
      </c>
      <c r="AL20">
        <v>1598</v>
      </c>
      <c r="AM20" t="s">
        <v>298</v>
      </c>
      <c r="AN20" t="s">
        <v>577</v>
      </c>
      <c r="AO20">
        <v>1921.229</v>
      </c>
      <c r="AR20" t="s">
        <v>118</v>
      </c>
      <c r="AS20" t="s">
        <v>119</v>
      </c>
      <c r="AT20" t="s">
        <v>218</v>
      </c>
      <c r="AU20" t="s">
        <v>297</v>
      </c>
      <c r="AV20" t="s">
        <v>48</v>
      </c>
      <c r="AW20">
        <v>1</v>
      </c>
      <c r="BB20">
        <v>0.84090909090909083</v>
      </c>
      <c r="BC20" t="s">
        <v>67</v>
      </c>
      <c r="BF20" t="s">
        <v>118</v>
      </c>
      <c r="BG20" s="5" t="s">
        <v>119</v>
      </c>
      <c r="BH20" t="s">
        <v>297</v>
      </c>
      <c r="BI20">
        <v>48</v>
      </c>
      <c r="BJ20">
        <v>1</v>
      </c>
      <c r="BK20" t="s">
        <v>218</v>
      </c>
      <c r="BL20" t="s">
        <v>202</v>
      </c>
      <c r="BM20">
        <v>0.84090909090909083</v>
      </c>
      <c r="BN20" t="s">
        <v>67</v>
      </c>
      <c r="BO20" t="s">
        <v>207</v>
      </c>
      <c r="BP20">
        <v>1921.229</v>
      </c>
    </row>
    <row r="21" spans="1:68" ht="16.5">
      <c r="A21" s="125" t="str">
        <f t="shared" si="18"/>
        <v>공영급행</v>
      </c>
      <c r="B21" s="126" t="str">
        <f t="shared" si="1"/>
        <v>김봉환</v>
      </c>
      <c r="C21" s="127" t="str">
        <f t="shared" si="19"/>
        <v>F</v>
      </c>
      <c r="D21" s="128">
        <f t="shared" si="20"/>
        <v>0.75840909090909092</v>
      </c>
      <c r="E21" s="129">
        <f t="shared" si="21"/>
        <v>8642</v>
      </c>
      <c r="F21" s="130" t="str">
        <f t="shared" si="22"/>
        <v>e음12</v>
      </c>
      <c r="G21" s="131" t="str">
        <f t="shared" si="23"/>
        <v>73아1571</v>
      </c>
      <c r="H21" s="132">
        <f t="shared" si="24"/>
        <v>1</v>
      </c>
      <c r="I21" s="133">
        <f t="shared" si="25"/>
        <v>2153.9760000000001</v>
      </c>
      <c r="J21" s="134">
        <f t="shared" si="26"/>
        <v>1.7706869228642987E-2</v>
      </c>
      <c r="K21" s="134">
        <f t="shared" si="27"/>
        <v>0.45074494402264859</v>
      </c>
      <c r="L21" s="134">
        <f t="shared" si="28"/>
        <v>0.17781070912582125</v>
      </c>
      <c r="M21" s="135">
        <f t="shared" si="29"/>
        <v>9.7420000000000009</v>
      </c>
      <c r="N21" s="136">
        <f t="shared" si="30"/>
        <v>0</v>
      </c>
      <c r="O21" s="136">
        <f t="shared" si="31"/>
        <v>1.7177535868551923</v>
      </c>
      <c r="P21" s="222">
        <f t="shared" si="32"/>
        <v>214</v>
      </c>
      <c r="Q21" s="223">
        <f t="shared" si="33"/>
        <v>0</v>
      </c>
      <c r="R21" s="223">
        <f t="shared" si="34"/>
        <v>37</v>
      </c>
      <c r="T21">
        <v>504</v>
      </c>
      <c r="U21">
        <v>8642</v>
      </c>
      <c r="V21" t="s">
        <v>488</v>
      </c>
      <c r="W21">
        <v>2153.9760000000001</v>
      </c>
      <c r="X21">
        <v>645.52099999999996</v>
      </c>
      <c r="Y21">
        <v>3.3370000000000002</v>
      </c>
      <c r="Z21">
        <v>9.7420000000000009</v>
      </c>
      <c r="AA21">
        <v>172.04413500000001</v>
      </c>
      <c r="AB21">
        <v>3.0463629999999999</v>
      </c>
      <c r="AC21">
        <v>77.548023999999998</v>
      </c>
      <c r="AD21" s="1">
        <v>383</v>
      </c>
      <c r="AE21">
        <v>0</v>
      </c>
      <c r="AF21">
        <v>37</v>
      </c>
      <c r="AG21">
        <v>91</v>
      </c>
      <c r="AH21">
        <v>12.519902999999999</v>
      </c>
      <c r="AI21">
        <v>1097</v>
      </c>
      <c r="AJ21">
        <v>14.4</v>
      </c>
      <c r="AK21">
        <v>214</v>
      </c>
      <c r="AL21">
        <v>73132</v>
      </c>
      <c r="AM21" t="s">
        <v>489</v>
      </c>
      <c r="AN21" t="s">
        <v>578</v>
      </c>
      <c r="AO21">
        <v>2153.9760000000001</v>
      </c>
      <c r="AR21" t="s">
        <v>118</v>
      </c>
      <c r="AS21" t="s">
        <v>121</v>
      </c>
      <c r="AT21" t="s">
        <v>213</v>
      </c>
      <c r="AU21" t="s">
        <v>488</v>
      </c>
      <c r="AV21" t="s">
        <v>254</v>
      </c>
      <c r="AW21">
        <v>1</v>
      </c>
      <c r="BB21">
        <v>0.75840909090909092</v>
      </c>
      <c r="BC21" t="s">
        <v>70</v>
      </c>
      <c r="BF21" t="s">
        <v>118</v>
      </c>
      <c r="BG21" t="s">
        <v>121</v>
      </c>
      <c r="BH21" t="s">
        <v>488</v>
      </c>
      <c r="BI21">
        <v>8642</v>
      </c>
      <c r="BJ21">
        <v>1</v>
      </c>
      <c r="BK21" t="s">
        <v>213</v>
      </c>
      <c r="BL21" t="s">
        <v>202</v>
      </c>
      <c r="BM21">
        <v>0.75840909090909092</v>
      </c>
      <c r="BN21" t="s">
        <v>70</v>
      </c>
      <c r="BO21" t="s">
        <v>238</v>
      </c>
      <c r="BP21">
        <v>2153.9760000000001</v>
      </c>
    </row>
    <row r="22" spans="1:68" ht="16.5">
      <c r="A22" s="108" t="str">
        <f t="shared" si="18"/>
        <v>공영급행</v>
      </c>
      <c r="B22" s="109" t="str">
        <f t="shared" si="1"/>
        <v>김안도</v>
      </c>
      <c r="C22" s="110" t="str">
        <f t="shared" si="19"/>
        <v>F</v>
      </c>
      <c r="D22" s="111">
        <f t="shared" si="20"/>
        <v>0.79066126885825982</v>
      </c>
      <c r="E22" s="112">
        <f t="shared" si="21"/>
        <v>525</v>
      </c>
      <c r="F22" s="113" t="str">
        <f t="shared" si="22"/>
        <v>e음86</v>
      </c>
      <c r="G22" s="114" t="str">
        <f t="shared" si="23"/>
        <v>73아1557</v>
      </c>
      <c r="H22" s="115">
        <f t="shared" si="24"/>
        <v>11</v>
      </c>
      <c r="I22" s="116">
        <f t="shared" si="25"/>
        <v>1633.88</v>
      </c>
      <c r="J22" s="117">
        <f t="shared" si="26"/>
        <v>1.046498912808488E-2</v>
      </c>
      <c r="K22" s="117">
        <f t="shared" si="27"/>
        <v>0.37716715721467675</v>
      </c>
      <c r="L22" s="117">
        <f t="shared" si="28"/>
        <v>0.2350233799299826</v>
      </c>
      <c r="M22" s="118">
        <f t="shared" si="29"/>
        <v>9.8170000000000002</v>
      </c>
      <c r="N22" s="119">
        <f t="shared" si="30"/>
        <v>0</v>
      </c>
      <c r="O22" s="119">
        <f t="shared" si="31"/>
        <v>1.1628760986118931</v>
      </c>
      <c r="P22" s="224">
        <f t="shared" si="32"/>
        <v>32</v>
      </c>
      <c r="Q22" s="225">
        <f t="shared" si="33"/>
        <v>0</v>
      </c>
      <c r="R22" s="225">
        <f t="shared" si="34"/>
        <v>19</v>
      </c>
      <c r="T22">
        <v>504</v>
      </c>
      <c r="U22">
        <v>525</v>
      </c>
      <c r="V22" t="s">
        <v>180</v>
      </c>
      <c r="W22">
        <v>1633.88</v>
      </c>
      <c r="X22">
        <v>670.23199999999997</v>
      </c>
      <c r="Y22">
        <v>2.4380000000000002</v>
      </c>
      <c r="Z22">
        <v>9.8170000000000002</v>
      </c>
      <c r="AA22">
        <v>114.001074</v>
      </c>
      <c r="AB22">
        <v>1.19302</v>
      </c>
      <c r="AC22">
        <v>42.997461000000001</v>
      </c>
      <c r="AD22" s="1">
        <v>384</v>
      </c>
      <c r="AE22">
        <v>0</v>
      </c>
      <c r="AF22">
        <v>19</v>
      </c>
      <c r="AG22">
        <v>71</v>
      </c>
      <c r="AH22">
        <v>14.332145000000001</v>
      </c>
      <c r="AI22">
        <v>44.8</v>
      </c>
      <c r="AJ22">
        <v>0</v>
      </c>
      <c r="AK22">
        <v>32</v>
      </c>
      <c r="AL22">
        <v>16361</v>
      </c>
      <c r="AM22" t="s">
        <v>299</v>
      </c>
      <c r="AN22" t="s">
        <v>579</v>
      </c>
      <c r="AO22">
        <v>388.61500000000001</v>
      </c>
      <c r="AR22" t="s">
        <v>118</v>
      </c>
      <c r="AS22" t="s">
        <v>127</v>
      </c>
      <c r="AT22" t="s">
        <v>212</v>
      </c>
      <c r="AU22" t="s">
        <v>180</v>
      </c>
      <c r="AV22" t="s">
        <v>48</v>
      </c>
      <c r="AW22">
        <v>11</v>
      </c>
      <c r="BB22">
        <v>0.79066126885825982</v>
      </c>
      <c r="BC22" t="s">
        <v>70</v>
      </c>
      <c r="BF22" t="s">
        <v>118</v>
      </c>
      <c r="BG22" t="s">
        <v>127</v>
      </c>
      <c r="BH22" t="s">
        <v>180</v>
      </c>
      <c r="BI22">
        <v>525</v>
      </c>
      <c r="BJ22">
        <v>11</v>
      </c>
      <c r="BK22" t="s">
        <v>212</v>
      </c>
      <c r="BL22" t="s">
        <v>268</v>
      </c>
      <c r="BM22">
        <v>0.79066126885825982</v>
      </c>
      <c r="BN22" t="s">
        <v>70</v>
      </c>
      <c r="BO22" t="s">
        <v>238</v>
      </c>
      <c r="BP22">
        <v>1633.88</v>
      </c>
    </row>
    <row r="23" spans="1:68" ht="16.5">
      <c r="A23" s="125" t="str">
        <f t="shared" si="18"/>
        <v>공영급행</v>
      </c>
      <c r="B23" s="126" t="str">
        <f t="shared" si="1"/>
        <v>김영범</v>
      </c>
      <c r="C23" s="127" t="str">
        <f t="shared" si="19"/>
        <v>B</v>
      </c>
      <c r="D23" s="128">
        <f t="shared" si="20"/>
        <v>0.94748397846093468</v>
      </c>
      <c r="E23" s="129">
        <f t="shared" si="21"/>
        <v>4680</v>
      </c>
      <c r="F23" s="130" t="str">
        <f t="shared" si="22"/>
        <v>e음31</v>
      </c>
      <c r="G23" s="131" t="str">
        <f t="shared" si="23"/>
        <v>73아1580</v>
      </c>
      <c r="H23" s="132">
        <f t="shared" si="24"/>
        <v>9</v>
      </c>
      <c r="I23" s="133">
        <f t="shared" si="25"/>
        <v>1952.489</v>
      </c>
      <c r="J23" s="134">
        <f t="shared" si="26"/>
        <v>8.8201099280949217E-3</v>
      </c>
      <c r="K23" s="134">
        <f t="shared" si="27"/>
        <v>0.37301630888481757</v>
      </c>
      <c r="L23" s="134">
        <f t="shared" si="28"/>
        <v>0.3078122335132234</v>
      </c>
      <c r="M23" s="135">
        <f t="shared" si="29"/>
        <v>6.8710000000000004</v>
      </c>
      <c r="N23" s="136">
        <f t="shared" si="30"/>
        <v>0.20486671115688743</v>
      </c>
      <c r="O23" s="136">
        <f t="shared" si="31"/>
        <v>1.5365003336766558</v>
      </c>
      <c r="P23" s="222">
        <f t="shared" si="32"/>
        <v>37</v>
      </c>
      <c r="Q23" s="223">
        <f t="shared" si="33"/>
        <v>4</v>
      </c>
      <c r="R23" s="223">
        <f t="shared" si="34"/>
        <v>30</v>
      </c>
      <c r="T23">
        <v>504</v>
      </c>
      <c r="U23">
        <v>4680</v>
      </c>
      <c r="V23" t="s">
        <v>580</v>
      </c>
      <c r="W23">
        <v>1952.489</v>
      </c>
      <c r="X23">
        <v>461.37299999999999</v>
      </c>
      <c r="Y23">
        <v>4.2320000000000002</v>
      </c>
      <c r="Z23">
        <v>6.8710000000000004</v>
      </c>
      <c r="AA23">
        <v>138.912441</v>
      </c>
      <c r="AB23">
        <v>1.225223</v>
      </c>
      <c r="AC23">
        <v>51.816606</v>
      </c>
      <c r="AD23" s="1">
        <v>601</v>
      </c>
      <c r="AE23">
        <v>4</v>
      </c>
      <c r="AF23">
        <v>30</v>
      </c>
      <c r="AG23">
        <v>87</v>
      </c>
      <c r="AH23">
        <v>14.055536999999999</v>
      </c>
      <c r="AI23">
        <v>433</v>
      </c>
      <c r="AJ23">
        <v>3.6</v>
      </c>
      <c r="AK23">
        <v>37</v>
      </c>
      <c r="AL23">
        <v>18253</v>
      </c>
      <c r="AM23" t="s">
        <v>581</v>
      </c>
      <c r="AN23" t="s">
        <v>582</v>
      </c>
      <c r="AO23">
        <v>565.32500000000005</v>
      </c>
      <c r="AR23" t="s">
        <v>118</v>
      </c>
      <c r="AS23" t="s">
        <v>124</v>
      </c>
      <c r="AT23" t="s">
        <v>216</v>
      </c>
      <c r="AU23" t="s">
        <v>580</v>
      </c>
      <c r="AV23" t="s">
        <v>254</v>
      </c>
      <c r="AW23">
        <v>9</v>
      </c>
      <c r="BB23">
        <v>0.94748397846093468</v>
      </c>
      <c r="BC23" t="s">
        <v>68</v>
      </c>
      <c r="BF23" t="s">
        <v>118</v>
      </c>
      <c r="BG23" t="s">
        <v>124</v>
      </c>
      <c r="BH23" t="s">
        <v>580</v>
      </c>
      <c r="BI23">
        <v>4680</v>
      </c>
      <c r="BJ23">
        <v>9</v>
      </c>
      <c r="BK23" t="s">
        <v>216</v>
      </c>
      <c r="BL23" t="s">
        <v>264</v>
      </c>
      <c r="BM23">
        <v>0.94748397846093468</v>
      </c>
      <c r="BN23" t="s">
        <v>68</v>
      </c>
      <c r="BO23" t="s">
        <v>203</v>
      </c>
      <c r="BP23">
        <v>1952.489</v>
      </c>
    </row>
    <row r="24" spans="1:68" ht="16.5">
      <c r="A24" s="108" t="str">
        <f t="shared" si="18"/>
        <v>공영급행</v>
      </c>
      <c r="B24" s="109" t="str">
        <f t="shared" si="1"/>
        <v>김정대</v>
      </c>
      <c r="C24" s="110" t="str">
        <f t="shared" si="19"/>
        <v>C</v>
      </c>
      <c r="D24" s="111">
        <f t="shared" si="20"/>
        <v>0.86178571428571427</v>
      </c>
      <c r="E24" s="112">
        <f t="shared" si="21"/>
        <v>8726</v>
      </c>
      <c r="F24" s="113" t="str">
        <f t="shared" si="22"/>
        <v>e음53</v>
      </c>
      <c r="G24" s="114" t="str">
        <f t="shared" si="23"/>
        <v>73아1564</v>
      </c>
      <c r="H24" s="115">
        <f t="shared" si="24"/>
        <v>1</v>
      </c>
      <c r="I24" s="116">
        <f t="shared" si="25"/>
        <v>2124.989</v>
      </c>
      <c r="J24" s="117">
        <f t="shared" si="26"/>
        <v>1.1649261743336416E-2</v>
      </c>
      <c r="K24" s="117">
        <f t="shared" si="27"/>
        <v>0.307020587723632</v>
      </c>
      <c r="L24" s="117">
        <f t="shared" si="28"/>
        <v>4.5647295115410005E-2</v>
      </c>
      <c r="M24" s="118">
        <f t="shared" si="29"/>
        <v>6.7610000000000001</v>
      </c>
      <c r="N24" s="119">
        <f t="shared" si="30"/>
        <v>4.7059067129288666E-2</v>
      </c>
      <c r="O24" s="119">
        <f t="shared" si="31"/>
        <v>1.9294217523008355</v>
      </c>
      <c r="P24" s="224">
        <f t="shared" si="32"/>
        <v>1</v>
      </c>
      <c r="Q24" s="225">
        <f t="shared" si="33"/>
        <v>1</v>
      </c>
      <c r="R24" s="225">
        <f t="shared" si="34"/>
        <v>41</v>
      </c>
      <c r="T24">
        <v>504</v>
      </c>
      <c r="U24">
        <v>8726</v>
      </c>
      <c r="V24" t="s">
        <v>300</v>
      </c>
      <c r="W24">
        <v>2124.989</v>
      </c>
      <c r="X24">
        <v>880.62900000000002</v>
      </c>
      <c r="Y24">
        <v>2.4129999999999998</v>
      </c>
      <c r="Z24">
        <v>6.7610000000000001</v>
      </c>
      <c r="AA24">
        <v>140.89605299999999</v>
      </c>
      <c r="AB24">
        <v>1.641335</v>
      </c>
      <c r="AC24">
        <v>43.257989000000002</v>
      </c>
      <c r="AD24" s="1">
        <v>97</v>
      </c>
      <c r="AE24">
        <v>1</v>
      </c>
      <c r="AF24">
        <v>41</v>
      </c>
      <c r="AG24">
        <v>76</v>
      </c>
      <c r="AH24">
        <v>15.081962000000001</v>
      </c>
      <c r="AI24">
        <v>82.5</v>
      </c>
      <c r="AJ24">
        <v>0</v>
      </c>
      <c r="AK24">
        <v>1</v>
      </c>
      <c r="AL24">
        <v>11</v>
      </c>
      <c r="AM24" t="s">
        <v>301</v>
      </c>
      <c r="AN24" t="s">
        <v>583</v>
      </c>
      <c r="AO24">
        <v>2124.989</v>
      </c>
      <c r="AR24" t="s">
        <v>118</v>
      </c>
      <c r="AS24" t="s">
        <v>125</v>
      </c>
      <c r="AT24" t="s">
        <v>268</v>
      </c>
      <c r="AU24" t="s">
        <v>300</v>
      </c>
      <c r="AV24" t="s">
        <v>48</v>
      </c>
      <c r="AW24">
        <v>1</v>
      </c>
      <c r="BB24">
        <v>0.86178571428571427</v>
      </c>
      <c r="BC24" t="s">
        <v>69</v>
      </c>
      <c r="BF24" t="s">
        <v>118</v>
      </c>
      <c r="BG24" s="5" t="s">
        <v>125</v>
      </c>
      <c r="BH24" t="s">
        <v>300</v>
      </c>
      <c r="BI24">
        <v>8726</v>
      </c>
      <c r="BJ24">
        <v>1</v>
      </c>
      <c r="BK24" t="s">
        <v>268</v>
      </c>
      <c r="BL24" t="s">
        <v>202</v>
      </c>
      <c r="BM24">
        <v>0.86178571428571427</v>
      </c>
      <c r="BN24" t="s">
        <v>69</v>
      </c>
      <c r="BO24" t="s">
        <v>205</v>
      </c>
      <c r="BP24">
        <v>2124.989</v>
      </c>
    </row>
    <row r="25" spans="1:68" ht="16.5">
      <c r="A25" s="125" t="str">
        <f t="shared" si="18"/>
        <v>공영급행</v>
      </c>
      <c r="B25" s="126" t="str">
        <f t="shared" si="1"/>
        <v>김진양</v>
      </c>
      <c r="C25" s="127" t="str">
        <f t="shared" si="19"/>
        <v>D</v>
      </c>
      <c r="D25" s="128">
        <f t="shared" si="20"/>
        <v>0.82162492836618184</v>
      </c>
      <c r="E25" s="129">
        <f t="shared" si="21"/>
        <v>7905</v>
      </c>
      <c r="F25" s="130" t="str">
        <f t="shared" si="22"/>
        <v>14-1</v>
      </c>
      <c r="G25" s="131" t="str">
        <f t="shared" si="23"/>
        <v>70바3211</v>
      </c>
      <c r="H25" s="132">
        <f t="shared" si="24"/>
        <v>3</v>
      </c>
      <c r="I25" s="133">
        <f t="shared" si="25"/>
        <v>1719.4870000000001</v>
      </c>
      <c r="J25" s="134">
        <f t="shared" si="26"/>
        <v>1.7504434820951559E-2</v>
      </c>
      <c r="K25" s="134">
        <f t="shared" si="27"/>
        <v>0.3187315393321179</v>
      </c>
      <c r="L25" s="134">
        <f t="shared" si="28"/>
        <v>0.14888161410932446</v>
      </c>
      <c r="M25" s="135">
        <f t="shared" si="29"/>
        <v>11.26</v>
      </c>
      <c r="N25" s="136">
        <f t="shared" si="30"/>
        <v>0</v>
      </c>
      <c r="O25" s="136">
        <f t="shared" si="31"/>
        <v>1.802863295855101</v>
      </c>
      <c r="P25" s="222">
        <f t="shared" si="32"/>
        <v>1</v>
      </c>
      <c r="Q25" s="223">
        <f t="shared" si="33"/>
        <v>0</v>
      </c>
      <c r="R25" s="223">
        <f t="shared" si="34"/>
        <v>31</v>
      </c>
      <c r="T25">
        <v>504</v>
      </c>
      <c r="U25">
        <v>7905</v>
      </c>
      <c r="V25" t="s">
        <v>302</v>
      </c>
      <c r="W25">
        <v>1719.4870000000001</v>
      </c>
      <c r="X25">
        <v>891.81</v>
      </c>
      <c r="Y25">
        <v>1.9279999999999999</v>
      </c>
      <c r="Z25">
        <v>11.26</v>
      </c>
      <c r="AA25">
        <v>113.128017</v>
      </c>
      <c r="AB25">
        <v>1.9802420000000001</v>
      </c>
      <c r="AC25">
        <v>36.057467000000003</v>
      </c>
      <c r="AD25" s="1">
        <v>256</v>
      </c>
      <c r="AE25">
        <v>0</v>
      </c>
      <c r="AF25">
        <v>31</v>
      </c>
      <c r="AG25">
        <v>68</v>
      </c>
      <c r="AH25">
        <v>15.199479</v>
      </c>
      <c r="AI25">
        <v>58.3</v>
      </c>
      <c r="AJ25">
        <v>0</v>
      </c>
      <c r="AK25">
        <v>1</v>
      </c>
      <c r="AL25">
        <v>198</v>
      </c>
      <c r="AM25" t="s">
        <v>303</v>
      </c>
      <c r="AN25" t="s">
        <v>584</v>
      </c>
      <c r="AO25">
        <v>1142.2239999999999</v>
      </c>
      <c r="AR25" t="s">
        <v>118</v>
      </c>
      <c r="AS25" t="s">
        <v>119</v>
      </c>
      <c r="AT25" t="s">
        <v>251</v>
      </c>
      <c r="AU25" t="s">
        <v>302</v>
      </c>
      <c r="AV25" t="s">
        <v>48</v>
      </c>
      <c r="AW25">
        <v>3</v>
      </c>
      <c r="BB25">
        <v>0.82162492836618184</v>
      </c>
      <c r="BC25" t="s">
        <v>67</v>
      </c>
      <c r="BF25" t="s">
        <v>118</v>
      </c>
      <c r="BG25" t="s">
        <v>119</v>
      </c>
      <c r="BH25" t="s">
        <v>302</v>
      </c>
      <c r="BI25">
        <v>7905</v>
      </c>
      <c r="BJ25">
        <v>3</v>
      </c>
      <c r="BK25" t="s">
        <v>251</v>
      </c>
      <c r="BL25" t="s">
        <v>252</v>
      </c>
      <c r="BM25">
        <v>0.82162492836618184</v>
      </c>
      <c r="BN25" t="s">
        <v>67</v>
      </c>
      <c r="BO25" t="s">
        <v>207</v>
      </c>
      <c r="BP25">
        <v>1719.4870000000001</v>
      </c>
    </row>
    <row r="26" spans="1:68" ht="16.5">
      <c r="A26" s="108" t="str">
        <f t="shared" si="18"/>
        <v>공영급행</v>
      </c>
      <c r="B26" s="109" t="str">
        <f t="shared" si="1"/>
        <v>김창배</v>
      </c>
      <c r="C26" s="110" t="str">
        <f t="shared" si="19"/>
        <v>C</v>
      </c>
      <c r="D26" s="111">
        <f t="shared" si="20"/>
        <v>0.85357142857142865</v>
      </c>
      <c r="E26" s="112">
        <f t="shared" si="21"/>
        <v>3696</v>
      </c>
      <c r="F26" s="113" t="str">
        <f t="shared" si="22"/>
        <v>e음53</v>
      </c>
      <c r="G26" s="114" t="str">
        <f t="shared" si="23"/>
        <v>73아1565</v>
      </c>
      <c r="H26" s="115">
        <f t="shared" si="24"/>
        <v>1</v>
      </c>
      <c r="I26" s="116">
        <f t="shared" si="25"/>
        <v>1692.181</v>
      </c>
      <c r="J26" s="117">
        <f t="shared" si="26"/>
        <v>2.2091168274144791E-3</v>
      </c>
      <c r="K26" s="117">
        <f t="shared" si="27"/>
        <v>0.29195955447395955</v>
      </c>
      <c r="L26" s="117">
        <f t="shared" si="28"/>
        <v>6.3822959837038701E-2</v>
      </c>
      <c r="M26" s="118">
        <f t="shared" si="29"/>
        <v>12.923</v>
      </c>
      <c r="N26" s="119">
        <f t="shared" si="30"/>
        <v>5.9095333182443248E-2</v>
      </c>
      <c r="O26" s="119">
        <f t="shared" si="31"/>
        <v>4.4321499886832436</v>
      </c>
      <c r="P26" s="224">
        <f t="shared" si="32"/>
        <v>0</v>
      </c>
      <c r="Q26" s="225">
        <f t="shared" si="33"/>
        <v>1</v>
      </c>
      <c r="R26" s="225">
        <f t="shared" si="34"/>
        <v>75</v>
      </c>
      <c r="T26">
        <v>504</v>
      </c>
      <c r="U26">
        <v>3696</v>
      </c>
      <c r="V26" t="s">
        <v>304</v>
      </c>
      <c r="W26">
        <v>1692.181</v>
      </c>
      <c r="X26">
        <v>708.05799999999999</v>
      </c>
      <c r="Y26">
        <v>2.39</v>
      </c>
      <c r="Z26">
        <v>12.923</v>
      </c>
      <c r="AA26">
        <v>108.743004</v>
      </c>
      <c r="AB26">
        <v>0.240226</v>
      </c>
      <c r="AC26">
        <v>31.748559</v>
      </c>
      <c r="AD26" s="1">
        <v>108</v>
      </c>
      <c r="AE26">
        <v>1</v>
      </c>
      <c r="AF26">
        <v>75</v>
      </c>
      <c r="AG26">
        <v>76</v>
      </c>
      <c r="AH26">
        <v>15.561286000000001</v>
      </c>
      <c r="AI26">
        <v>13.5</v>
      </c>
      <c r="AJ26">
        <v>0</v>
      </c>
      <c r="AK26">
        <v>0</v>
      </c>
      <c r="AL26">
        <v>0</v>
      </c>
      <c r="AM26" t="s">
        <v>305</v>
      </c>
      <c r="AN26" t="s">
        <v>585</v>
      </c>
      <c r="AO26">
        <v>1692.181</v>
      </c>
      <c r="AR26" t="s">
        <v>118</v>
      </c>
      <c r="AS26" t="s">
        <v>125</v>
      </c>
      <c r="AT26" t="s">
        <v>269</v>
      </c>
      <c r="AU26" t="s">
        <v>304</v>
      </c>
      <c r="AV26" t="s">
        <v>48</v>
      </c>
      <c r="AW26">
        <v>1</v>
      </c>
      <c r="BB26">
        <v>0.85357142857142865</v>
      </c>
      <c r="BC26" t="s">
        <v>69</v>
      </c>
      <c r="BF26" t="s">
        <v>118</v>
      </c>
      <c r="BG26" t="s">
        <v>125</v>
      </c>
      <c r="BH26" t="s">
        <v>304</v>
      </c>
      <c r="BI26">
        <v>3696</v>
      </c>
      <c r="BJ26">
        <v>1</v>
      </c>
      <c r="BK26" t="s">
        <v>269</v>
      </c>
      <c r="BL26" t="s">
        <v>202</v>
      </c>
      <c r="BM26">
        <v>0.85357142857142865</v>
      </c>
      <c r="BN26" t="s">
        <v>69</v>
      </c>
      <c r="BO26" t="s">
        <v>205</v>
      </c>
      <c r="BP26">
        <v>1692.181</v>
      </c>
    </row>
    <row r="27" spans="1:68" ht="16.5">
      <c r="A27" s="125" t="str">
        <f t="shared" si="18"/>
        <v>공영급행</v>
      </c>
      <c r="B27" s="126" t="str">
        <f t="shared" si="1"/>
        <v>김창섭</v>
      </c>
      <c r="C27" s="127" t="str">
        <f t="shared" si="19"/>
        <v>D</v>
      </c>
      <c r="D27" s="128">
        <f t="shared" si="20"/>
        <v>0.81535714285714289</v>
      </c>
      <c r="E27" s="129">
        <f t="shared" si="21"/>
        <v>8913</v>
      </c>
      <c r="F27" s="130" t="str">
        <f t="shared" si="22"/>
        <v>e음88</v>
      </c>
      <c r="G27" s="131" t="str">
        <f t="shared" si="23"/>
        <v>73아1562</v>
      </c>
      <c r="H27" s="132">
        <f t="shared" si="24"/>
        <v>1</v>
      </c>
      <c r="I27" s="133">
        <f t="shared" si="25"/>
        <v>2400.87</v>
      </c>
      <c r="J27" s="134">
        <f t="shared" si="26"/>
        <v>2.4287820826999179E-2</v>
      </c>
      <c r="K27" s="134">
        <f t="shared" si="27"/>
        <v>0.35814694756048077</v>
      </c>
      <c r="L27" s="134">
        <f t="shared" si="28"/>
        <v>8.9134355462811399E-2</v>
      </c>
      <c r="M27" s="135">
        <f t="shared" si="29"/>
        <v>9.9269999999999996</v>
      </c>
      <c r="N27" s="136">
        <f t="shared" si="30"/>
        <v>0</v>
      </c>
      <c r="O27" s="136">
        <f t="shared" si="31"/>
        <v>2.0409268306905415</v>
      </c>
      <c r="P27" s="222">
        <f t="shared" si="32"/>
        <v>16</v>
      </c>
      <c r="Q27" s="223">
        <f t="shared" si="33"/>
        <v>0</v>
      </c>
      <c r="R27" s="223">
        <f t="shared" si="34"/>
        <v>49</v>
      </c>
      <c r="T27">
        <v>504</v>
      </c>
      <c r="U27">
        <v>8913</v>
      </c>
      <c r="V27" t="s">
        <v>306</v>
      </c>
      <c r="W27">
        <v>2400.87</v>
      </c>
      <c r="X27">
        <v>1051.6389999999999</v>
      </c>
      <c r="Y27">
        <v>2.2829999999999999</v>
      </c>
      <c r="Z27">
        <v>9.9269999999999996</v>
      </c>
      <c r="AA27">
        <v>153.92801299999999</v>
      </c>
      <c r="AB27">
        <v>3.7385760000000001</v>
      </c>
      <c r="AC27">
        <v>55.128847999999998</v>
      </c>
      <c r="AD27" s="1">
        <v>214</v>
      </c>
      <c r="AE27">
        <v>0</v>
      </c>
      <c r="AF27">
        <v>49</v>
      </c>
      <c r="AG27">
        <v>67</v>
      </c>
      <c r="AH27">
        <v>15.597355</v>
      </c>
      <c r="AI27">
        <v>102.8</v>
      </c>
      <c r="AJ27">
        <v>0</v>
      </c>
      <c r="AK27">
        <v>16</v>
      </c>
      <c r="AL27">
        <v>4691</v>
      </c>
      <c r="AM27" t="s">
        <v>307</v>
      </c>
      <c r="AN27" t="s">
        <v>586</v>
      </c>
      <c r="AO27">
        <v>2400.87</v>
      </c>
      <c r="AR27" t="s">
        <v>118</v>
      </c>
      <c r="AS27" t="s">
        <v>128</v>
      </c>
      <c r="AT27" t="s">
        <v>276</v>
      </c>
      <c r="AU27" t="s">
        <v>306</v>
      </c>
      <c r="AV27" t="s">
        <v>48</v>
      </c>
      <c r="AW27">
        <v>1</v>
      </c>
      <c r="BB27">
        <v>0.81535714285714289</v>
      </c>
      <c r="BC27" t="s">
        <v>67</v>
      </c>
      <c r="BF27" t="s">
        <v>118</v>
      </c>
      <c r="BG27" s="5" t="s">
        <v>128</v>
      </c>
      <c r="BH27" t="s">
        <v>306</v>
      </c>
      <c r="BI27">
        <v>8913</v>
      </c>
      <c r="BJ27">
        <v>1</v>
      </c>
      <c r="BK27" t="s">
        <v>276</v>
      </c>
      <c r="BL27" t="s">
        <v>202</v>
      </c>
      <c r="BM27">
        <v>0.81535714285714289</v>
      </c>
      <c r="BN27" t="s">
        <v>67</v>
      </c>
      <c r="BO27" t="s">
        <v>207</v>
      </c>
      <c r="BP27">
        <v>2400.87</v>
      </c>
    </row>
    <row r="28" spans="1:68" ht="16.5">
      <c r="A28" s="108" t="str">
        <f t="shared" si="18"/>
        <v>공영급행</v>
      </c>
      <c r="B28" s="109" t="str">
        <f t="shared" si="1"/>
        <v>김춘식</v>
      </c>
      <c r="C28" s="110" t="str">
        <f t="shared" si="19"/>
        <v>D</v>
      </c>
      <c r="D28" s="111">
        <f t="shared" si="20"/>
        <v>0.83318181818181813</v>
      </c>
      <c r="E28" s="112">
        <f t="shared" si="21"/>
        <v>292</v>
      </c>
      <c r="F28" s="113" t="str">
        <f t="shared" si="22"/>
        <v>14-1</v>
      </c>
      <c r="G28" s="114" t="str">
        <f t="shared" si="23"/>
        <v>70바3112</v>
      </c>
      <c r="H28" s="115">
        <f t="shared" si="24"/>
        <v>1</v>
      </c>
      <c r="I28" s="116">
        <f t="shared" si="25"/>
        <v>1234.867</v>
      </c>
      <c r="J28" s="117">
        <f t="shared" si="26"/>
        <v>5.2187073798854761E-2</v>
      </c>
      <c r="K28" s="117">
        <f t="shared" si="27"/>
        <v>0.35041698203299237</v>
      </c>
      <c r="L28" s="117">
        <f t="shared" si="28"/>
        <v>0.1125627294275416</v>
      </c>
      <c r="M28" s="118">
        <f t="shared" si="29"/>
        <v>12.199</v>
      </c>
      <c r="N28" s="119">
        <f t="shared" si="30"/>
        <v>0</v>
      </c>
      <c r="O28" s="119">
        <f t="shared" si="31"/>
        <v>4.6968620912211598</v>
      </c>
      <c r="P28" s="224">
        <f t="shared" si="32"/>
        <v>11</v>
      </c>
      <c r="Q28" s="225">
        <f t="shared" si="33"/>
        <v>0</v>
      </c>
      <c r="R28" s="225">
        <f t="shared" si="34"/>
        <v>58</v>
      </c>
      <c r="T28">
        <v>504</v>
      </c>
      <c r="U28">
        <v>292</v>
      </c>
      <c r="V28" t="s">
        <v>308</v>
      </c>
      <c r="W28">
        <v>1234.867</v>
      </c>
      <c r="X28">
        <v>673.58600000000001</v>
      </c>
      <c r="Y28">
        <v>1.833</v>
      </c>
      <c r="Z28">
        <v>12.199</v>
      </c>
      <c r="AA28">
        <v>81.032747999999998</v>
      </c>
      <c r="AB28">
        <v>4.2288620000000003</v>
      </c>
      <c r="AC28">
        <v>28.395250999999998</v>
      </c>
      <c r="AD28" s="1">
        <v>139</v>
      </c>
      <c r="AE28">
        <v>0</v>
      </c>
      <c r="AF28">
        <v>58</v>
      </c>
      <c r="AG28">
        <v>88</v>
      </c>
      <c r="AH28">
        <v>15.23911</v>
      </c>
      <c r="AI28">
        <v>789</v>
      </c>
      <c r="AJ28">
        <v>11.6</v>
      </c>
      <c r="AK28">
        <v>11</v>
      </c>
      <c r="AL28">
        <v>2730</v>
      </c>
      <c r="AM28" t="s">
        <v>309</v>
      </c>
      <c r="AN28" t="s">
        <v>587</v>
      </c>
      <c r="AO28">
        <v>1234.867</v>
      </c>
      <c r="AR28" t="s">
        <v>118</v>
      </c>
      <c r="AS28" t="s">
        <v>119</v>
      </c>
      <c r="AT28" t="s">
        <v>243</v>
      </c>
      <c r="AU28" t="s">
        <v>308</v>
      </c>
      <c r="AV28" t="s">
        <v>48</v>
      </c>
      <c r="AW28">
        <v>1</v>
      </c>
      <c r="BB28">
        <v>0.83318181818181813</v>
      </c>
      <c r="BC28" t="s">
        <v>67</v>
      </c>
      <c r="BF28" t="s">
        <v>118</v>
      </c>
      <c r="BG28" s="5" t="s">
        <v>119</v>
      </c>
      <c r="BH28" t="s">
        <v>308</v>
      </c>
      <c r="BI28">
        <v>292</v>
      </c>
      <c r="BJ28">
        <v>1</v>
      </c>
      <c r="BK28" t="s">
        <v>243</v>
      </c>
      <c r="BL28" t="s">
        <v>202</v>
      </c>
      <c r="BM28">
        <v>0.83318181818181813</v>
      </c>
      <c r="BN28" t="s">
        <v>67</v>
      </c>
      <c r="BO28" t="s">
        <v>207</v>
      </c>
      <c r="BP28">
        <v>1234.867</v>
      </c>
    </row>
    <row r="29" spans="1:68" ht="16.5">
      <c r="A29" s="125" t="str">
        <f t="shared" si="18"/>
        <v>공영급행</v>
      </c>
      <c r="B29" s="126" t="str">
        <f t="shared" si="1"/>
        <v>김태문</v>
      </c>
      <c r="C29" s="127" t="str">
        <f t="shared" si="19"/>
        <v>D</v>
      </c>
      <c r="D29" s="128">
        <f t="shared" si="20"/>
        <v>0.8121678323917535</v>
      </c>
      <c r="E29" s="129">
        <f t="shared" si="21"/>
        <v>1370</v>
      </c>
      <c r="F29" s="130" t="str">
        <f t="shared" si="22"/>
        <v>14-1</v>
      </c>
      <c r="G29" s="131" t="str">
        <f t="shared" si="23"/>
        <v>70바3131</v>
      </c>
      <c r="H29" s="132">
        <f t="shared" si="24"/>
        <v>4</v>
      </c>
      <c r="I29" s="133">
        <f t="shared" si="25"/>
        <v>1873.7849999999999</v>
      </c>
      <c r="J29" s="134">
        <f t="shared" si="26"/>
        <v>3.9223378697475872E-2</v>
      </c>
      <c r="K29" s="134">
        <f t="shared" si="27"/>
        <v>0.33050131719138787</v>
      </c>
      <c r="L29" s="134">
        <f t="shared" si="28"/>
        <v>7.3114044567546443E-2</v>
      </c>
      <c r="M29" s="135">
        <f t="shared" si="29"/>
        <v>11.909000000000001</v>
      </c>
      <c r="N29" s="136">
        <f t="shared" si="30"/>
        <v>0.16010374722820386</v>
      </c>
      <c r="O29" s="136">
        <f t="shared" si="31"/>
        <v>8.9124419290366816</v>
      </c>
      <c r="P29" s="222">
        <f t="shared" si="32"/>
        <v>26</v>
      </c>
      <c r="Q29" s="223">
        <f t="shared" si="33"/>
        <v>3</v>
      </c>
      <c r="R29" s="223">
        <f t="shared" si="34"/>
        <v>167</v>
      </c>
      <c r="T29">
        <v>504</v>
      </c>
      <c r="U29">
        <v>1370</v>
      </c>
      <c r="V29" t="s">
        <v>310</v>
      </c>
      <c r="W29">
        <v>1873.7850000000001</v>
      </c>
      <c r="X29">
        <v>1051.058</v>
      </c>
      <c r="Y29">
        <v>1.7829999999999999</v>
      </c>
      <c r="Z29">
        <v>11.909000000000001</v>
      </c>
      <c r="AA29">
        <v>122.580516</v>
      </c>
      <c r="AB29">
        <v>4.8080220000000002</v>
      </c>
      <c r="AC29">
        <v>40.513021999999999</v>
      </c>
      <c r="AD29" s="1">
        <v>137</v>
      </c>
      <c r="AE29">
        <v>3</v>
      </c>
      <c r="AF29">
        <v>167</v>
      </c>
      <c r="AG29">
        <v>87</v>
      </c>
      <c r="AH29">
        <v>15.286156</v>
      </c>
      <c r="AI29">
        <v>443.3</v>
      </c>
      <c r="AJ29">
        <v>1.6</v>
      </c>
      <c r="AK29">
        <v>26</v>
      </c>
      <c r="AL29">
        <v>11917</v>
      </c>
      <c r="AM29" t="s">
        <v>311</v>
      </c>
      <c r="AN29" t="s">
        <v>588</v>
      </c>
      <c r="AO29">
        <v>1592.6489999999999</v>
      </c>
      <c r="AR29" t="s">
        <v>118</v>
      </c>
      <c r="AS29" t="s">
        <v>119</v>
      </c>
      <c r="AT29" t="s">
        <v>244</v>
      </c>
      <c r="AU29" t="s">
        <v>310</v>
      </c>
      <c r="AV29" t="s">
        <v>48</v>
      </c>
      <c r="AW29">
        <v>4</v>
      </c>
      <c r="BB29">
        <v>0.8121678323917535</v>
      </c>
      <c r="BC29" t="s">
        <v>67</v>
      </c>
      <c r="BF29" t="s">
        <v>118</v>
      </c>
      <c r="BG29" s="5" t="s">
        <v>119</v>
      </c>
      <c r="BH29" t="s">
        <v>310</v>
      </c>
      <c r="BI29">
        <v>1370</v>
      </c>
      <c r="BJ29">
        <v>4</v>
      </c>
      <c r="BK29" t="s">
        <v>244</v>
      </c>
      <c r="BL29" t="s">
        <v>246</v>
      </c>
      <c r="BM29">
        <v>0.8121678323917535</v>
      </c>
      <c r="BN29" t="s">
        <v>67</v>
      </c>
      <c r="BO29" t="s">
        <v>207</v>
      </c>
      <c r="BP29">
        <v>1873.7849999999999</v>
      </c>
    </row>
    <row r="30" spans="1:68" ht="16.5">
      <c r="A30" s="108" t="str">
        <f t="shared" si="18"/>
        <v>공영급행</v>
      </c>
      <c r="B30" s="109" t="str">
        <f t="shared" si="1"/>
        <v>김태욱</v>
      </c>
      <c r="C30" s="110" t="str">
        <f t="shared" si="19"/>
        <v>S</v>
      </c>
      <c r="D30" s="111">
        <f t="shared" si="20"/>
        <v>1.0083744576529126</v>
      </c>
      <c r="E30" s="112">
        <f t="shared" si="21"/>
        <v>3841</v>
      </c>
      <c r="F30" s="113" t="str">
        <f t="shared" si="22"/>
        <v>14-1</v>
      </c>
      <c r="G30" s="114" t="str">
        <f t="shared" si="23"/>
        <v>70바3157</v>
      </c>
      <c r="H30" s="115">
        <f t="shared" si="24"/>
        <v>7</v>
      </c>
      <c r="I30" s="116">
        <f t="shared" si="25"/>
        <v>1717.7149999999999</v>
      </c>
      <c r="J30" s="117">
        <f t="shared" si="26"/>
        <v>1.6788279517911842E-2</v>
      </c>
      <c r="K30" s="117">
        <f t="shared" si="27"/>
        <v>0.30449542698300802</v>
      </c>
      <c r="L30" s="117">
        <f t="shared" si="28"/>
        <v>0.22180629499072899</v>
      </c>
      <c r="M30" s="118">
        <f t="shared" si="29"/>
        <v>8.2479999999999993</v>
      </c>
      <c r="N30" s="119">
        <f t="shared" si="30"/>
        <v>0</v>
      </c>
      <c r="O30" s="119">
        <f t="shared" si="31"/>
        <v>3.6676631455159909</v>
      </c>
      <c r="P30" s="224">
        <f t="shared" si="32"/>
        <v>0</v>
      </c>
      <c r="Q30" s="225">
        <f t="shared" si="33"/>
        <v>0</v>
      </c>
      <c r="R30" s="225">
        <f t="shared" si="34"/>
        <v>63</v>
      </c>
      <c r="T30">
        <v>504</v>
      </c>
      <c r="U30">
        <v>3841</v>
      </c>
      <c r="V30" t="s">
        <v>312</v>
      </c>
      <c r="W30">
        <v>1717.7149999999999</v>
      </c>
      <c r="X30">
        <v>741.06299999999999</v>
      </c>
      <c r="Y30">
        <v>2.3180000000000001</v>
      </c>
      <c r="Z30">
        <v>8.2479999999999993</v>
      </c>
      <c r="AA30">
        <v>104.766066</v>
      </c>
      <c r="AB30">
        <v>1.758842</v>
      </c>
      <c r="AC30">
        <v>31.900787999999999</v>
      </c>
      <c r="AD30" s="1">
        <v>381</v>
      </c>
      <c r="AE30">
        <v>0</v>
      </c>
      <c r="AF30">
        <v>63</v>
      </c>
      <c r="AG30">
        <v>85</v>
      </c>
      <c r="AH30">
        <v>16.395719</v>
      </c>
      <c r="AI30">
        <v>137.1</v>
      </c>
      <c r="AJ30">
        <v>7</v>
      </c>
      <c r="AK30">
        <v>0</v>
      </c>
      <c r="AL30">
        <v>0</v>
      </c>
      <c r="AM30" t="s">
        <v>313</v>
      </c>
      <c r="AN30" t="s">
        <v>589</v>
      </c>
      <c r="AO30">
        <v>734.99900000000002</v>
      </c>
      <c r="AR30" t="s">
        <v>118</v>
      </c>
      <c r="AS30" t="s">
        <v>119</v>
      </c>
      <c r="AT30" t="s">
        <v>210</v>
      </c>
      <c r="AU30" t="s">
        <v>312</v>
      </c>
      <c r="AV30" t="s">
        <v>48</v>
      </c>
      <c r="AW30">
        <v>7</v>
      </c>
      <c r="BB30">
        <v>1.0083744576529126</v>
      </c>
      <c r="BC30" t="s">
        <v>71</v>
      </c>
      <c r="BF30" t="s">
        <v>118</v>
      </c>
      <c r="BG30" t="s">
        <v>119</v>
      </c>
      <c r="BH30" t="s">
        <v>312</v>
      </c>
      <c r="BI30">
        <v>3841</v>
      </c>
      <c r="BJ30">
        <v>7</v>
      </c>
      <c r="BK30" t="s">
        <v>210</v>
      </c>
      <c r="BL30" t="s">
        <v>242</v>
      </c>
      <c r="BM30">
        <v>1.0083744576529126</v>
      </c>
      <c r="BN30" t="s">
        <v>71</v>
      </c>
      <c r="BO30" t="s">
        <v>204</v>
      </c>
      <c r="BP30">
        <v>1717.7149999999999</v>
      </c>
    </row>
    <row r="31" spans="1:68" ht="16.5">
      <c r="A31" s="125" t="str">
        <f t="shared" si="18"/>
        <v>공영급행</v>
      </c>
      <c r="B31" s="126" t="str">
        <f t="shared" si="1"/>
        <v>김학수</v>
      </c>
      <c r="C31" s="127" t="str">
        <f t="shared" si="19"/>
        <v>F</v>
      </c>
      <c r="D31" s="128">
        <f t="shared" si="20"/>
        <v>0.73535714285714293</v>
      </c>
      <c r="E31" s="129">
        <f t="shared" si="21"/>
        <v>4905</v>
      </c>
      <c r="F31" s="130" t="str">
        <f t="shared" si="22"/>
        <v>e음88</v>
      </c>
      <c r="G31" s="131" t="str">
        <f t="shared" si="23"/>
        <v>73아1561</v>
      </c>
      <c r="H31" s="132">
        <f t="shared" si="24"/>
        <v>1</v>
      </c>
      <c r="I31" s="133">
        <f t="shared" si="25"/>
        <v>1707.086</v>
      </c>
      <c r="J31" s="134">
        <f t="shared" si="26"/>
        <v>4.8663562336069659E-3</v>
      </c>
      <c r="K31" s="134">
        <f t="shared" si="27"/>
        <v>0.39409110168737777</v>
      </c>
      <c r="L31" s="134">
        <f t="shared" si="28"/>
        <v>0.19916981335445313</v>
      </c>
      <c r="M31" s="135">
        <f t="shared" si="29"/>
        <v>12.385</v>
      </c>
      <c r="N31" s="136">
        <f t="shared" si="30"/>
        <v>0</v>
      </c>
      <c r="O31" s="136">
        <f t="shared" si="31"/>
        <v>2.9875472003167971</v>
      </c>
      <c r="P31" s="222">
        <f t="shared" si="32"/>
        <v>34</v>
      </c>
      <c r="Q31" s="223">
        <f t="shared" si="33"/>
        <v>0</v>
      </c>
      <c r="R31" s="223">
        <f t="shared" si="34"/>
        <v>51</v>
      </c>
      <c r="T31">
        <v>504</v>
      </c>
      <c r="U31">
        <v>4905</v>
      </c>
      <c r="V31" t="s">
        <v>314</v>
      </c>
      <c r="W31">
        <v>1707.086</v>
      </c>
      <c r="X31">
        <v>828.89099999999996</v>
      </c>
      <c r="Y31">
        <v>2.0590000000000002</v>
      </c>
      <c r="Z31">
        <v>12.385</v>
      </c>
      <c r="AA31">
        <v>115.24330999999999</v>
      </c>
      <c r="AB31">
        <v>0.56081499999999995</v>
      </c>
      <c r="AC31">
        <v>45.416362999999997</v>
      </c>
      <c r="AD31" s="1">
        <v>340</v>
      </c>
      <c r="AE31">
        <v>0</v>
      </c>
      <c r="AF31">
        <v>51</v>
      </c>
      <c r="AG31">
        <v>69</v>
      </c>
      <c r="AH31">
        <v>14.812885</v>
      </c>
      <c r="AI31">
        <v>363.5</v>
      </c>
      <c r="AJ31">
        <v>0</v>
      </c>
      <c r="AK31">
        <v>34</v>
      </c>
      <c r="AL31">
        <v>23398</v>
      </c>
      <c r="AM31" t="s">
        <v>315</v>
      </c>
      <c r="AN31" t="s">
        <v>590</v>
      </c>
      <c r="AO31">
        <v>1707.086</v>
      </c>
      <c r="AR31" t="s">
        <v>118</v>
      </c>
      <c r="AS31" t="s">
        <v>128</v>
      </c>
      <c r="AT31" t="s">
        <v>220</v>
      </c>
      <c r="AU31" t="s">
        <v>314</v>
      </c>
      <c r="AV31" t="s">
        <v>48</v>
      </c>
      <c r="AW31">
        <v>1</v>
      </c>
      <c r="BB31">
        <v>0.73535714285714293</v>
      </c>
      <c r="BC31" t="s">
        <v>70</v>
      </c>
      <c r="BF31" t="s">
        <v>118</v>
      </c>
      <c r="BG31" s="5" t="s">
        <v>128</v>
      </c>
      <c r="BH31" t="s">
        <v>314</v>
      </c>
      <c r="BI31">
        <v>4905</v>
      </c>
      <c r="BJ31">
        <v>1</v>
      </c>
      <c r="BK31" t="s">
        <v>220</v>
      </c>
      <c r="BL31" t="s">
        <v>202</v>
      </c>
      <c r="BM31">
        <v>0.73535714285714293</v>
      </c>
      <c r="BN31" t="s">
        <v>70</v>
      </c>
      <c r="BO31" t="s">
        <v>238</v>
      </c>
      <c r="BP31">
        <v>1707.086</v>
      </c>
    </row>
    <row r="32" spans="1:68" ht="16.5">
      <c r="A32" s="108" t="str">
        <f t="shared" si="18"/>
        <v>공영급행</v>
      </c>
      <c r="B32" s="109" t="str">
        <f t="shared" si="1"/>
        <v>김호정</v>
      </c>
      <c r="C32" s="110" t="str">
        <f t="shared" si="19"/>
        <v>F</v>
      </c>
      <c r="D32" s="111">
        <f t="shared" si="20"/>
        <v>0.76278871533392711</v>
      </c>
      <c r="E32" s="112">
        <f t="shared" si="21"/>
        <v>3600</v>
      </c>
      <c r="F32" s="113" t="str">
        <f t="shared" si="22"/>
        <v>14-1</v>
      </c>
      <c r="G32" s="114" t="str">
        <f t="shared" si="23"/>
        <v>70바3106</v>
      </c>
      <c r="H32" s="115">
        <f t="shared" si="24"/>
        <v>4</v>
      </c>
      <c r="I32" s="116">
        <f t="shared" si="25"/>
        <v>477.90899999999999</v>
      </c>
      <c r="J32" s="117">
        <f t="shared" si="26"/>
        <v>2.8049971415262973E-2</v>
      </c>
      <c r="K32" s="117">
        <f t="shared" si="27"/>
        <v>0.35771587498788537</v>
      </c>
      <c r="L32" s="117">
        <f t="shared" si="28"/>
        <v>5.4403662621963597E-2</v>
      </c>
      <c r="M32" s="118">
        <f t="shared" si="29"/>
        <v>12.352</v>
      </c>
      <c r="N32" s="119">
        <f t="shared" si="30"/>
        <v>0.19391532493421423</v>
      </c>
      <c r="O32" s="119">
        <f t="shared" si="31"/>
        <v>9.6957662467107113</v>
      </c>
      <c r="P32" s="224">
        <f t="shared" si="32"/>
        <v>9</v>
      </c>
      <c r="Q32" s="225">
        <f t="shared" si="33"/>
        <v>1</v>
      </c>
      <c r="R32" s="225">
        <f t="shared" si="34"/>
        <v>50</v>
      </c>
      <c r="T32">
        <v>504</v>
      </c>
      <c r="U32">
        <v>3600</v>
      </c>
      <c r="V32" t="s">
        <v>518</v>
      </c>
      <c r="W32">
        <v>515.68899999999996</v>
      </c>
      <c r="X32">
        <v>279.32</v>
      </c>
      <c r="Y32">
        <v>1.8460000000000001</v>
      </c>
      <c r="Z32">
        <v>12.352</v>
      </c>
      <c r="AA32">
        <v>33.956932999999999</v>
      </c>
      <c r="AB32">
        <v>0.95249099999999998</v>
      </c>
      <c r="AC32">
        <v>12.146934</v>
      </c>
      <c r="AD32" s="1">
        <v>26</v>
      </c>
      <c r="AE32">
        <v>1</v>
      </c>
      <c r="AF32">
        <v>50</v>
      </c>
      <c r="AG32">
        <v>71</v>
      </c>
      <c r="AH32">
        <v>15.186559000000001</v>
      </c>
      <c r="AI32">
        <v>59.6</v>
      </c>
      <c r="AJ32">
        <v>0</v>
      </c>
      <c r="AK32">
        <v>9</v>
      </c>
      <c r="AL32">
        <v>1975</v>
      </c>
      <c r="AM32" t="s">
        <v>591</v>
      </c>
      <c r="AN32" t="s">
        <v>592</v>
      </c>
      <c r="AO32">
        <v>130.417</v>
      </c>
      <c r="AR32" t="s">
        <v>118</v>
      </c>
      <c r="AS32" t="s">
        <v>119</v>
      </c>
      <c r="AT32" t="s">
        <v>239</v>
      </c>
      <c r="AU32" t="s">
        <v>518</v>
      </c>
      <c r="AV32" t="s">
        <v>48</v>
      </c>
      <c r="AW32">
        <v>4</v>
      </c>
      <c r="BB32">
        <v>0.76278871533392711</v>
      </c>
      <c r="BC32" t="s">
        <v>70</v>
      </c>
      <c r="BF32" t="s">
        <v>118</v>
      </c>
      <c r="BG32" t="s">
        <v>119</v>
      </c>
      <c r="BH32" t="s">
        <v>518</v>
      </c>
      <c r="BI32">
        <v>3600</v>
      </c>
      <c r="BJ32">
        <v>4</v>
      </c>
      <c r="BK32" t="s">
        <v>239</v>
      </c>
      <c r="BL32" t="s">
        <v>240</v>
      </c>
      <c r="BM32">
        <v>0.76278871533392711</v>
      </c>
      <c r="BN32" t="s">
        <v>70</v>
      </c>
      <c r="BO32" t="s">
        <v>238</v>
      </c>
      <c r="BP32">
        <v>477.90899999999999</v>
      </c>
    </row>
    <row r="33" spans="1:68" ht="16.5">
      <c r="A33" s="125" t="str">
        <f t="shared" si="18"/>
        <v>공영급행</v>
      </c>
      <c r="B33" s="126" t="str">
        <f t="shared" si="1"/>
        <v>김환</v>
      </c>
      <c r="C33" s="127" t="str">
        <f t="shared" si="19"/>
        <v>D</v>
      </c>
      <c r="D33" s="128">
        <f t="shared" si="20"/>
        <v>0.81750000000000012</v>
      </c>
      <c r="E33" s="129">
        <f t="shared" si="21"/>
        <v>2765</v>
      </c>
      <c r="F33" s="130" t="str">
        <f t="shared" si="22"/>
        <v>e음88</v>
      </c>
      <c r="G33" s="131" t="str">
        <f t="shared" si="23"/>
        <v>73아1556</v>
      </c>
      <c r="H33" s="132">
        <f t="shared" si="24"/>
        <v>1</v>
      </c>
      <c r="I33" s="133">
        <f t="shared" si="25"/>
        <v>2356.8290000000002</v>
      </c>
      <c r="J33" s="134">
        <f t="shared" si="26"/>
        <v>5.8504346763107867E-3</v>
      </c>
      <c r="K33" s="134">
        <f t="shared" si="27"/>
        <v>0.32143501555573034</v>
      </c>
      <c r="L33" s="134">
        <f t="shared" si="28"/>
        <v>0.24015318888218024</v>
      </c>
      <c r="M33" s="135">
        <f t="shared" si="29"/>
        <v>7.35</v>
      </c>
      <c r="N33" s="136">
        <f t="shared" si="30"/>
        <v>0</v>
      </c>
      <c r="O33" s="136">
        <f t="shared" si="31"/>
        <v>0.50915870434384503</v>
      </c>
      <c r="P33" s="222">
        <f t="shared" si="32"/>
        <v>1</v>
      </c>
      <c r="Q33" s="223">
        <f t="shared" si="33"/>
        <v>0</v>
      </c>
      <c r="R33" s="223">
        <f t="shared" si="34"/>
        <v>12</v>
      </c>
      <c r="T33">
        <v>504</v>
      </c>
      <c r="U33">
        <v>2765</v>
      </c>
      <c r="V33" t="s">
        <v>316</v>
      </c>
      <c r="W33">
        <v>2356.8290000000002</v>
      </c>
      <c r="X33">
        <v>1029.729</v>
      </c>
      <c r="Y33">
        <v>2.2890000000000001</v>
      </c>
      <c r="Z33">
        <v>7.35</v>
      </c>
      <c r="AA33">
        <v>147.182739</v>
      </c>
      <c r="AB33">
        <v>0.86108300000000004</v>
      </c>
      <c r="AC33">
        <v>47.309685999999999</v>
      </c>
      <c r="AD33" s="1">
        <v>566</v>
      </c>
      <c r="AE33">
        <v>0</v>
      </c>
      <c r="AF33">
        <v>12</v>
      </c>
      <c r="AG33">
        <v>74</v>
      </c>
      <c r="AH33">
        <v>16.012944000000001</v>
      </c>
      <c r="AI33">
        <v>88.4</v>
      </c>
      <c r="AJ33">
        <v>0</v>
      </c>
      <c r="AK33">
        <v>1</v>
      </c>
      <c r="AL33">
        <v>31</v>
      </c>
      <c r="AM33" t="s">
        <v>317</v>
      </c>
      <c r="AN33" t="s">
        <v>593</v>
      </c>
      <c r="AO33">
        <v>2356.8290000000002</v>
      </c>
      <c r="AR33" t="s">
        <v>118</v>
      </c>
      <c r="AS33" t="s">
        <v>128</v>
      </c>
      <c r="AT33" t="s">
        <v>271</v>
      </c>
      <c r="AU33" t="s">
        <v>316</v>
      </c>
      <c r="AV33" t="s">
        <v>48</v>
      </c>
      <c r="AW33">
        <v>1</v>
      </c>
      <c r="BB33">
        <v>0.81750000000000012</v>
      </c>
      <c r="BC33" t="s">
        <v>67</v>
      </c>
      <c r="BF33" t="s">
        <v>118</v>
      </c>
      <c r="BG33" s="5" t="s">
        <v>128</v>
      </c>
      <c r="BH33" t="s">
        <v>316</v>
      </c>
      <c r="BI33">
        <v>2765</v>
      </c>
      <c r="BJ33">
        <v>1</v>
      </c>
      <c r="BK33" t="s">
        <v>271</v>
      </c>
      <c r="BL33" t="s">
        <v>202</v>
      </c>
      <c r="BM33">
        <v>0.81750000000000012</v>
      </c>
      <c r="BN33" t="s">
        <v>67</v>
      </c>
      <c r="BO33" t="s">
        <v>207</v>
      </c>
      <c r="BP33">
        <v>2356.8290000000002</v>
      </c>
    </row>
    <row r="34" spans="1:68" ht="16.5">
      <c r="A34" s="108" t="str">
        <f t="shared" si="18"/>
        <v>공영급행</v>
      </c>
      <c r="B34" s="109" t="str">
        <f t="shared" si="1"/>
        <v>김흥규</v>
      </c>
      <c r="C34" s="110" t="str">
        <f t="shared" si="19"/>
        <v>F</v>
      </c>
      <c r="D34" s="111">
        <f t="shared" si="20"/>
        <v>0.77782608695652178</v>
      </c>
      <c r="E34" s="112">
        <f t="shared" si="21"/>
        <v>8784</v>
      </c>
      <c r="F34" s="113" t="str">
        <f t="shared" si="22"/>
        <v>14-1</v>
      </c>
      <c r="G34" s="114" t="str">
        <f t="shared" si="23"/>
        <v>70바3213</v>
      </c>
      <c r="H34" s="115">
        <f t="shared" si="24"/>
        <v>1</v>
      </c>
      <c r="I34" s="116">
        <f t="shared" si="25"/>
        <v>1171.6559999999999</v>
      </c>
      <c r="J34" s="117">
        <f t="shared" si="26"/>
        <v>2.5820146036499184E-2</v>
      </c>
      <c r="K34" s="117">
        <f t="shared" si="27"/>
        <v>0.34810379618861093</v>
      </c>
      <c r="L34" s="117">
        <f t="shared" si="28"/>
        <v>0.23556402220446959</v>
      </c>
      <c r="M34" s="118">
        <f t="shared" si="29"/>
        <v>13.948</v>
      </c>
      <c r="N34" s="119">
        <f t="shared" si="30"/>
        <v>0</v>
      </c>
      <c r="O34" s="119">
        <f t="shared" si="31"/>
        <v>0.93884211748158164</v>
      </c>
      <c r="P34" s="224">
        <f t="shared" si="32"/>
        <v>4</v>
      </c>
      <c r="Q34" s="225">
        <f t="shared" si="33"/>
        <v>0</v>
      </c>
      <c r="R34" s="225">
        <f t="shared" si="34"/>
        <v>11</v>
      </c>
      <c r="T34">
        <v>504</v>
      </c>
      <c r="U34">
        <v>8784</v>
      </c>
      <c r="V34" t="s">
        <v>434</v>
      </c>
      <c r="W34">
        <v>1171.6559999999999</v>
      </c>
      <c r="X34">
        <v>655.06500000000005</v>
      </c>
      <c r="Y34">
        <v>1.7889999999999999</v>
      </c>
      <c r="Z34">
        <v>13.948</v>
      </c>
      <c r="AA34">
        <v>71.938865000000007</v>
      </c>
      <c r="AB34">
        <v>1.857472</v>
      </c>
      <c r="AC34">
        <v>25.042192</v>
      </c>
      <c r="AD34" s="1">
        <v>276</v>
      </c>
      <c r="AE34">
        <v>0</v>
      </c>
      <c r="AF34">
        <v>11</v>
      </c>
      <c r="AG34">
        <v>70</v>
      </c>
      <c r="AH34">
        <v>16.286829000000001</v>
      </c>
      <c r="AI34">
        <v>232.7</v>
      </c>
      <c r="AJ34">
        <v>0</v>
      </c>
      <c r="AK34">
        <v>4</v>
      </c>
      <c r="AL34">
        <v>573</v>
      </c>
      <c r="AM34" t="s">
        <v>435</v>
      </c>
      <c r="AN34" t="s">
        <v>594</v>
      </c>
      <c r="AO34">
        <v>1171.6559999999999</v>
      </c>
      <c r="AR34" t="s">
        <v>118</v>
      </c>
      <c r="AS34" t="s">
        <v>119</v>
      </c>
      <c r="AT34" t="s">
        <v>430</v>
      </c>
      <c r="AU34" t="s">
        <v>434</v>
      </c>
      <c r="AV34" t="s">
        <v>48</v>
      </c>
      <c r="AW34">
        <v>1</v>
      </c>
      <c r="BB34">
        <v>0.77782608695652178</v>
      </c>
      <c r="BC34" t="s">
        <v>70</v>
      </c>
      <c r="BF34" t="s">
        <v>118</v>
      </c>
      <c r="BG34" s="5" t="s">
        <v>119</v>
      </c>
      <c r="BH34" t="s">
        <v>434</v>
      </c>
      <c r="BI34">
        <v>8784</v>
      </c>
      <c r="BJ34">
        <v>1</v>
      </c>
      <c r="BK34" t="s">
        <v>430</v>
      </c>
      <c r="BL34" t="s">
        <v>202</v>
      </c>
      <c r="BM34">
        <v>0.77782608695652178</v>
      </c>
      <c r="BN34" t="s">
        <v>70</v>
      </c>
      <c r="BO34" t="s">
        <v>238</v>
      </c>
      <c r="BP34">
        <v>1171.6559999999999</v>
      </c>
    </row>
    <row r="35" spans="1:68" ht="16.5">
      <c r="A35" s="125" t="str">
        <f t="shared" si="18"/>
        <v>공영급행</v>
      </c>
      <c r="B35" s="126" t="str">
        <f t="shared" si="1"/>
        <v>문광호</v>
      </c>
      <c r="C35" s="127" t="str">
        <f t="shared" si="19"/>
        <v>F</v>
      </c>
      <c r="D35" s="128">
        <f t="shared" si="20"/>
        <v>0.79516816340547636</v>
      </c>
      <c r="E35" s="129">
        <f t="shared" si="21"/>
        <v>1080</v>
      </c>
      <c r="F35" s="130" t="str">
        <f t="shared" si="22"/>
        <v>14-1</v>
      </c>
      <c r="G35" s="131" t="str">
        <f t="shared" si="23"/>
        <v>70바3125</v>
      </c>
      <c r="H35" s="132">
        <f t="shared" si="24"/>
        <v>2</v>
      </c>
      <c r="I35" s="133">
        <f t="shared" si="25"/>
        <v>1141.9979999999998</v>
      </c>
      <c r="J35" s="134">
        <f t="shared" si="26"/>
        <v>3.148125067037201E-2</v>
      </c>
      <c r="K35" s="134">
        <f t="shared" si="27"/>
        <v>0.32767170849142307</v>
      </c>
      <c r="L35" s="134">
        <f t="shared" si="28"/>
        <v>0.12609479175970537</v>
      </c>
      <c r="M35" s="135">
        <f t="shared" si="29"/>
        <v>15.898</v>
      </c>
      <c r="N35" s="136">
        <f t="shared" si="30"/>
        <v>0</v>
      </c>
      <c r="O35" s="136">
        <f t="shared" si="31"/>
        <v>5.2497171926544599</v>
      </c>
      <c r="P35" s="222">
        <f t="shared" si="32"/>
        <v>10</v>
      </c>
      <c r="Q35" s="223">
        <f t="shared" si="33"/>
        <v>0</v>
      </c>
      <c r="R35" s="223">
        <f t="shared" si="34"/>
        <v>62</v>
      </c>
      <c r="T35">
        <v>504</v>
      </c>
      <c r="U35">
        <v>1080</v>
      </c>
      <c r="V35" t="s">
        <v>181</v>
      </c>
      <c r="W35">
        <v>1181.0160000000001</v>
      </c>
      <c r="X35">
        <v>674.596</v>
      </c>
      <c r="Y35">
        <v>1.7509999999999999</v>
      </c>
      <c r="Z35">
        <v>15.898</v>
      </c>
      <c r="AA35">
        <v>72.273303999999996</v>
      </c>
      <c r="AB35">
        <v>2.2752539999999999</v>
      </c>
      <c r="AC35">
        <v>23.681916999999999</v>
      </c>
      <c r="AD35" s="1">
        <v>144</v>
      </c>
      <c r="AE35">
        <v>0</v>
      </c>
      <c r="AF35">
        <v>62</v>
      </c>
      <c r="AG35">
        <v>85</v>
      </c>
      <c r="AH35">
        <v>16.340971</v>
      </c>
      <c r="AI35">
        <v>567.79999999999995</v>
      </c>
      <c r="AJ35">
        <v>4.2</v>
      </c>
      <c r="AK35">
        <v>10</v>
      </c>
      <c r="AL35">
        <v>2585</v>
      </c>
      <c r="AM35" t="s">
        <v>318</v>
      </c>
      <c r="AN35" t="s">
        <v>595</v>
      </c>
      <c r="AO35">
        <v>1063.4269999999999</v>
      </c>
      <c r="AR35" t="s">
        <v>118</v>
      </c>
      <c r="AS35" t="s">
        <v>119</v>
      </c>
      <c r="AT35" t="s">
        <v>209</v>
      </c>
      <c r="AU35" t="s">
        <v>181</v>
      </c>
      <c r="AV35" t="s">
        <v>48</v>
      </c>
      <c r="AW35">
        <v>2</v>
      </c>
      <c r="BB35">
        <v>0.79516816340547636</v>
      </c>
      <c r="BC35" t="s">
        <v>70</v>
      </c>
      <c r="BF35" t="s">
        <v>118</v>
      </c>
      <c r="BG35" t="s">
        <v>119</v>
      </c>
      <c r="BH35" t="s">
        <v>181</v>
      </c>
      <c r="BI35">
        <v>1080</v>
      </c>
      <c r="BJ35">
        <v>2</v>
      </c>
      <c r="BK35" t="s">
        <v>209</v>
      </c>
      <c r="BL35" t="s">
        <v>248</v>
      </c>
      <c r="BM35">
        <v>0.79516816340547636</v>
      </c>
      <c r="BN35" t="s">
        <v>70</v>
      </c>
      <c r="BO35" t="s">
        <v>238</v>
      </c>
      <c r="BP35">
        <v>1141.9979999999998</v>
      </c>
    </row>
    <row r="36" spans="1:68" ht="16.5">
      <c r="A36" s="108" t="str">
        <f t="shared" si="18"/>
        <v>공영급행</v>
      </c>
      <c r="B36" s="109" t="str">
        <f t="shared" si="1"/>
        <v>박상천</v>
      </c>
      <c r="C36" s="110" t="str">
        <f t="shared" si="19"/>
        <v>F</v>
      </c>
      <c r="D36" s="111">
        <f t="shared" si="20"/>
        <v>0.79560000000000008</v>
      </c>
      <c r="E36" s="112">
        <f t="shared" si="21"/>
        <v>9677</v>
      </c>
      <c r="F36" s="113" t="str">
        <f t="shared" si="22"/>
        <v>14-1</v>
      </c>
      <c r="G36" s="114" t="str">
        <f t="shared" si="23"/>
        <v>70바3132</v>
      </c>
      <c r="H36" s="115">
        <f t="shared" si="24"/>
        <v>1</v>
      </c>
      <c r="I36" s="116">
        <f t="shared" si="25"/>
        <v>1954.8720000000001</v>
      </c>
      <c r="J36" s="117">
        <f t="shared" si="26"/>
        <v>1.6812425807279388E-2</v>
      </c>
      <c r="K36" s="117">
        <f t="shared" si="27"/>
        <v>0.33053508989706382</v>
      </c>
      <c r="L36" s="117">
        <f t="shared" si="28"/>
        <v>0.14272034179219917</v>
      </c>
      <c r="M36" s="118">
        <f t="shared" si="29"/>
        <v>11.779</v>
      </c>
      <c r="N36" s="119">
        <f t="shared" si="30"/>
        <v>0</v>
      </c>
      <c r="O36" s="119">
        <f t="shared" si="31"/>
        <v>5.1665786813663503</v>
      </c>
      <c r="P36" s="224">
        <f t="shared" si="32"/>
        <v>5</v>
      </c>
      <c r="Q36" s="225">
        <f t="shared" si="33"/>
        <v>0</v>
      </c>
      <c r="R36" s="225">
        <f t="shared" si="34"/>
        <v>101</v>
      </c>
      <c r="T36">
        <v>504</v>
      </c>
      <c r="U36">
        <v>9677</v>
      </c>
      <c r="V36" t="s">
        <v>319</v>
      </c>
      <c r="W36">
        <v>1954.8720000000001</v>
      </c>
      <c r="X36">
        <v>982.87199999999996</v>
      </c>
      <c r="Y36">
        <v>1.9890000000000001</v>
      </c>
      <c r="Z36">
        <v>11.779</v>
      </c>
      <c r="AA36">
        <v>122.70745599999999</v>
      </c>
      <c r="AB36">
        <v>2.0630099999999998</v>
      </c>
      <c r="AC36">
        <v>40.55912</v>
      </c>
      <c r="AD36" s="1">
        <v>279</v>
      </c>
      <c r="AE36">
        <v>0</v>
      </c>
      <c r="AF36">
        <v>101</v>
      </c>
      <c r="AG36">
        <v>87</v>
      </c>
      <c r="AH36">
        <v>15.931158999999999</v>
      </c>
      <c r="AI36">
        <v>224.5</v>
      </c>
      <c r="AJ36">
        <v>7.6</v>
      </c>
      <c r="AK36">
        <v>5</v>
      </c>
      <c r="AL36">
        <v>844</v>
      </c>
      <c r="AM36" t="s">
        <v>320</v>
      </c>
      <c r="AN36" t="s">
        <v>596</v>
      </c>
      <c r="AO36">
        <v>1954.8720000000001</v>
      </c>
      <c r="AR36" t="s">
        <v>118</v>
      </c>
      <c r="AS36" t="s">
        <v>119</v>
      </c>
      <c r="AT36" t="s">
        <v>215</v>
      </c>
      <c r="AU36" t="s">
        <v>319</v>
      </c>
      <c r="AV36" t="s">
        <v>48</v>
      </c>
      <c r="AW36">
        <v>1</v>
      </c>
      <c r="BB36">
        <v>0.79560000000000008</v>
      </c>
      <c r="BC36" t="s">
        <v>70</v>
      </c>
      <c r="BF36" t="s">
        <v>118</v>
      </c>
      <c r="BG36" s="5" t="s">
        <v>119</v>
      </c>
      <c r="BH36" t="s">
        <v>319</v>
      </c>
      <c r="BI36">
        <v>9677</v>
      </c>
      <c r="BJ36">
        <v>1</v>
      </c>
      <c r="BK36" t="s">
        <v>215</v>
      </c>
      <c r="BL36" t="s">
        <v>202</v>
      </c>
      <c r="BM36">
        <v>0.79560000000000008</v>
      </c>
      <c r="BN36" t="s">
        <v>70</v>
      </c>
      <c r="BO36" t="s">
        <v>238</v>
      </c>
      <c r="BP36">
        <v>1954.8720000000001</v>
      </c>
    </row>
    <row r="37" spans="1:68" ht="16.5">
      <c r="A37" s="125" t="str">
        <f t="shared" si="18"/>
        <v>공영급행</v>
      </c>
      <c r="B37" s="126" t="str">
        <f t="shared" si="1"/>
        <v>박성준</v>
      </c>
      <c r="C37" s="127" t="str">
        <f t="shared" si="19"/>
        <v>D</v>
      </c>
      <c r="D37" s="128">
        <f t="shared" si="20"/>
        <v>0.81265528216091276</v>
      </c>
      <c r="E37" s="129">
        <f t="shared" si="21"/>
        <v>1637</v>
      </c>
      <c r="F37" s="130" t="str">
        <f t="shared" si="22"/>
        <v>e음88</v>
      </c>
      <c r="G37" s="131" t="str">
        <f t="shared" si="23"/>
        <v>73아1562</v>
      </c>
      <c r="H37" s="132">
        <f t="shared" si="24"/>
        <v>9</v>
      </c>
      <c r="I37" s="133">
        <f t="shared" si="25"/>
        <v>1215.6529999999998</v>
      </c>
      <c r="J37" s="134">
        <f t="shared" si="26"/>
        <v>4.6004426093573456E-3</v>
      </c>
      <c r="K37" s="134">
        <f t="shared" si="27"/>
        <v>0.36902143355998829</v>
      </c>
      <c r="L37" s="134">
        <f t="shared" si="28"/>
        <v>0.13490691833936166</v>
      </c>
      <c r="M37" s="135">
        <f t="shared" si="29"/>
        <v>10.298</v>
      </c>
      <c r="N37" s="136">
        <f t="shared" si="30"/>
        <v>8.2260316060586369E-2</v>
      </c>
      <c r="O37" s="136">
        <f t="shared" si="31"/>
        <v>10.447060139694468</v>
      </c>
      <c r="P37" s="222">
        <f t="shared" si="32"/>
        <v>21</v>
      </c>
      <c r="Q37" s="223">
        <f t="shared" si="33"/>
        <v>1</v>
      </c>
      <c r="R37" s="223">
        <f t="shared" si="34"/>
        <v>127</v>
      </c>
      <c r="T37">
        <v>504</v>
      </c>
      <c r="U37">
        <v>1637</v>
      </c>
      <c r="V37" t="s">
        <v>321</v>
      </c>
      <c r="W37">
        <v>1215.653</v>
      </c>
      <c r="X37">
        <v>496.75700000000001</v>
      </c>
      <c r="Y37">
        <v>2.4470000000000001</v>
      </c>
      <c r="Z37">
        <v>10.298</v>
      </c>
      <c r="AA37">
        <v>77.826642000000007</v>
      </c>
      <c r="AB37">
        <v>0.35803699999999999</v>
      </c>
      <c r="AC37">
        <v>28.719698999999999</v>
      </c>
      <c r="AD37" s="1">
        <v>164</v>
      </c>
      <c r="AE37">
        <v>1</v>
      </c>
      <c r="AF37">
        <v>127</v>
      </c>
      <c r="AG37">
        <v>107</v>
      </c>
      <c r="AH37">
        <v>15.620010000000001</v>
      </c>
      <c r="AI37">
        <v>837.7</v>
      </c>
      <c r="AJ37">
        <v>38.4</v>
      </c>
      <c r="AK37">
        <v>21</v>
      </c>
      <c r="AL37">
        <v>8077</v>
      </c>
      <c r="AM37" t="s">
        <v>322</v>
      </c>
      <c r="AN37" t="s">
        <v>597</v>
      </c>
      <c r="AO37">
        <v>260.39499999999998</v>
      </c>
      <c r="AR37" t="s">
        <v>118</v>
      </c>
      <c r="AS37" t="s">
        <v>128</v>
      </c>
      <c r="AT37" t="s">
        <v>276</v>
      </c>
      <c r="AU37" t="s">
        <v>321</v>
      </c>
      <c r="AV37" t="s">
        <v>48</v>
      </c>
      <c r="AW37">
        <v>9</v>
      </c>
      <c r="BB37">
        <v>0.81265528216091276</v>
      </c>
      <c r="BC37" t="s">
        <v>67</v>
      </c>
      <c r="BF37" t="s">
        <v>118</v>
      </c>
      <c r="BG37" t="s">
        <v>128</v>
      </c>
      <c r="BH37" t="s">
        <v>321</v>
      </c>
      <c r="BI37">
        <v>1637</v>
      </c>
      <c r="BJ37">
        <v>9</v>
      </c>
      <c r="BK37" t="s">
        <v>276</v>
      </c>
      <c r="BL37" t="s">
        <v>271</v>
      </c>
      <c r="BM37">
        <v>0.81265528216091276</v>
      </c>
      <c r="BN37" t="s">
        <v>67</v>
      </c>
      <c r="BO37" t="s">
        <v>207</v>
      </c>
      <c r="BP37">
        <v>1215.6529999999998</v>
      </c>
    </row>
    <row r="38" spans="1:68" ht="16.5">
      <c r="A38" s="108" t="str">
        <f t="shared" si="18"/>
        <v>공영급행</v>
      </c>
      <c r="B38" s="109" t="str">
        <f t="shared" si="1"/>
        <v>박승기</v>
      </c>
      <c r="C38" s="110" t="str">
        <f t="shared" si="19"/>
        <v>F</v>
      </c>
      <c r="D38" s="111">
        <f t="shared" si="20"/>
        <v>0.78727272727272724</v>
      </c>
      <c r="E38" s="112">
        <f t="shared" si="21"/>
        <v>8030</v>
      </c>
      <c r="F38" s="113" t="str">
        <f t="shared" si="22"/>
        <v>e음12</v>
      </c>
      <c r="G38" s="114" t="str">
        <f t="shared" si="23"/>
        <v>73아1571</v>
      </c>
      <c r="H38" s="115">
        <f t="shared" si="24"/>
        <v>1</v>
      </c>
      <c r="I38" s="116">
        <f t="shared" si="25"/>
        <v>1405.242</v>
      </c>
      <c r="J38" s="117">
        <f t="shared" si="26"/>
        <v>7.5514336921882696E-4</v>
      </c>
      <c r="K38" s="117">
        <f t="shared" si="27"/>
        <v>0.44519503657962728</v>
      </c>
      <c r="L38" s="117">
        <f t="shared" si="28"/>
        <v>0.19213772432079315</v>
      </c>
      <c r="M38" s="118">
        <f t="shared" si="29"/>
        <v>8.7230000000000008</v>
      </c>
      <c r="N38" s="119">
        <f t="shared" si="30"/>
        <v>0.5692969609504982</v>
      </c>
      <c r="O38" s="119">
        <f t="shared" si="31"/>
        <v>3.4157817657029894</v>
      </c>
      <c r="P38" s="224">
        <f t="shared" si="32"/>
        <v>124</v>
      </c>
      <c r="Q38" s="225">
        <f t="shared" si="33"/>
        <v>8</v>
      </c>
      <c r="R38" s="225">
        <f t="shared" si="34"/>
        <v>48</v>
      </c>
      <c r="T38">
        <v>504</v>
      </c>
      <c r="U38">
        <v>8030</v>
      </c>
      <c r="V38" t="s">
        <v>323</v>
      </c>
      <c r="W38">
        <v>1405.242</v>
      </c>
      <c r="X38">
        <v>405.67899999999997</v>
      </c>
      <c r="Y38">
        <v>3.464</v>
      </c>
      <c r="Z38">
        <v>8.7230000000000008</v>
      </c>
      <c r="AA38">
        <v>110.34858199999999</v>
      </c>
      <c r="AB38">
        <v>8.3329E-2</v>
      </c>
      <c r="AC38">
        <v>49.126640999999999</v>
      </c>
      <c r="AD38" s="1">
        <v>270</v>
      </c>
      <c r="AE38">
        <v>8</v>
      </c>
      <c r="AF38">
        <v>48</v>
      </c>
      <c r="AG38">
        <v>108</v>
      </c>
      <c r="AH38">
        <v>12.734572</v>
      </c>
      <c r="AI38">
        <v>1076.5</v>
      </c>
      <c r="AJ38">
        <v>214.9</v>
      </c>
      <c r="AK38">
        <v>124</v>
      </c>
      <c r="AL38">
        <v>57379</v>
      </c>
      <c r="AM38" t="s">
        <v>324</v>
      </c>
      <c r="AN38" t="s">
        <v>598</v>
      </c>
      <c r="AO38">
        <v>1405.242</v>
      </c>
      <c r="AR38" t="s">
        <v>118</v>
      </c>
      <c r="AS38" t="s">
        <v>121</v>
      </c>
      <c r="AT38" t="s">
        <v>213</v>
      </c>
      <c r="AU38" t="s">
        <v>323</v>
      </c>
      <c r="AV38" t="s">
        <v>254</v>
      </c>
      <c r="AW38">
        <v>1</v>
      </c>
      <c r="BB38">
        <v>0.78727272727272724</v>
      </c>
      <c r="BC38" t="s">
        <v>70</v>
      </c>
      <c r="BF38" t="s">
        <v>118</v>
      </c>
      <c r="BG38" s="5" t="s">
        <v>121</v>
      </c>
      <c r="BH38" t="s">
        <v>323</v>
      </c>
      <c r="BI38">
        <v>8030</v>
      </c>
      <c r="BJ38">
        <v>1</v>
      </c>
      <c r="BK38" t="s">
        <v>213</v>
      </c>
      <c r="BL38" t="s">
        <v>202</v>
      </c>
      <c r="BM38">
        <v>0.78727272727272724</v>
      </c>
      <c r="BN38" t="s">
        <v>70</v>
      </c>
      <c r="BO38" t="s">
        <v>238</v>
      </c>
      <c r="BP38">
        <v>1405.242</v>
      </c>
    </row>
    <row r="39" spans="1:68" ht="16.5">
      <c r="A39" s="125" t="str">
        <f t="shared" si="18"/>
        <v>공영급행</v>
      </c>
      <c r="B39" s="126" t="str">
        <f t="shared" si="1"/>
        <v>박용민</v>
      </c>
      <c r="C39" s="127" t="str">
        <f t="shared" si="19"/>
        <v>C</v>
      </c>
      <c r="D39" s="128">
        <f t="shared" si="20"/>
        <v>0.86464285714285716</v>
      </c>
      <c r="E39" s="129">
        <f t="shared" si="21"/>
        <v>5040</v>
      </c>
      <c r="F39" s="130" t="str">
        <f t="shared" si="22"/>
        <v>e음84</v>
      </c>
      <c r="G39" s="131" t="str">
        <f t="shared" si="23"/>
        <v>73아1554</v>
      </c>
      <c r="H39" s="132">
        <f t="shared" si="24"/>
        <v>1</v>
      </c>
      <c r="I39" s="133">
        <f t="shared" si="25"/>
        <v>2443.866</v>
      </c>
      <c r="J39" s="134">
        <f t="shared" si="26"/>
        <v>3.6314540519729273E-2</v>
      </c>
      <c r="K39" s="134">
        <f t="shared" si="27"/>
        <v>0.27476081629398352</v>
      </c>
      <c r="L39" s="134">
        <f t="shared" si="28"/>
        <v>0.19518255092545991</v>
      </c>
      <c r="M39" s="135">
        <f t="shared" si="29"/>
        <v>8.4920000000000009</v>
      </c>
      <c r="N39" s="136">
        <f t="shared" si="30"/>
        <v>0</v>
      </c>
      <c r="O39" s="136">
        <f t="shared" si="31"/>
        <v>1.1866444395887499</v>
      </c>
      <c r="P39" s="222">
        <f t="shared" si="32"/>
        <v>3</v>
      </c>
      <c r="Q39" s="223">
        <f t="shared" si="33"/>
        <v>0</v>
      </c>
      <c r="R39" s="223">
        <f t="shared" si="34"/>
        <v>29</v>
      </c>
      <c r="T39">
        <v>504</v>
      </c>
      <c r="U39">
        <v>5040</v>
      </c>
      <c r="V39" t="s">
        <v>182</v>
      </c>
      <c r="W39">
        <v>2443.866</v>
      </c>
      <c r="X39">
        <v>1009.37</v>
      </c>
      <c r="Y39">
        <v>2.4209999999999998</v>
      </c>
      <c r="Z39">
        <v>8.4920000000000009</v>
      </c>
      <c r="AA39">
        <v>136.19186500000001</v>
      </c>
      <c r="AB39">
        <v>4.9457449999999996</v>
      </c>
      <c r="AC39">
        <v>37.420188000000003</v>
      </c>
      <c r="AD39" s="1">
        <v>477</v>
      </c>
      <c r="AE39">
        <v>0</v>
      </c>
      <c r="AF39">
        <v>29</v>
      </c>
      <c r="AG39">
        <v>65</v>
      </c>
      <c r="AH39">
        <v>17.944286999999999</v>
      </c>
      <c r="AI39">
        <v>30.2</v>
      </c>
      <c r="AJ39">
        <v>0</v>
      </c>
      <c r="AK39">
        <v>3</v>
      </c>
      <c r="AL39">
        <v>559</v>
      </c>
      <c r="AM39" t="s">
        <v>325</v>
      </c>
      <c r="AN39" t="s">
        <v>599</v>
      </c>
      <c r="AO39">
        <v>2443.866</v>
      </c>
      <c r="AR39" t="s">
        <v>118</v>
      </c>
      <c r="AS39" t="s">
        <v>126</v>
      </c>
      <c r="AT39" t="s">
        <v>223</v>
      </c>
      <c r="AU39" t="s">
        <v>182</v>
      </c>
      <c r="AV39" t="s">
        <v>48</v>
      </c>
      <c r="AW39">
        <v>1</v>
      </c>
      <c r="BB39">
        <v>0.86464285714285716</v>
      </c>
      <c r="BC39" t="s">
        <v>69</v>
      </c>
      <c r="BF39" t="s">
        <v>118</v>
      </c>
      <c r="BG39" t="s">
        <v>126</v>
      </c>
      <c r="BH39" t="s">
        <v>182</v>
      </c>
      <c r="BI39">
        <v>5040</v>
      </c>
      <c r="BJ39">
        <v>1</v>
      </c>
      <c r="BK39" t="s">
        <v>223</v>
      </c>
      <c r="BL39" t="s">
        <v>202</v>
      </c>
      <c r="BM39">
        <v>0.86464285714285716</v>
      </c>
      <c r="BN39" t="s">
        <v>69</v>
      </c>
      <c r="BO39" t="s">
        <v>205</v>
      </c>
      <c r="BP39">
        <v>2443.866</v>
      </c>
    </row>
    <row r="40" spans="1:68" ht="16.5">
      <c r="A40" s="108" t="str">
        <f t="shared" si="18"/>
        <v>공영급행</v>
      </c>
      <c r="B40" s="109" t="str">
        <f t="shared" si="1"/>
        <v>박윤만</v>
      </c>
      <c r="C40" s="110" t="str">
        <f t="shared" si="19"/>
        <v>F</v>
      </c>
      <c r="D40" s="111">
        <f t="shared" si="20"/>
        <v>0.73777777777777775</v>
      </c>
      <c r="E40" s="112">
        <f t="shared" si="21"/>
        <v>1797</v>
      </c>
      <c r="F40" s="113" t="str">
        <f t="shared" si="22"/>
        <v>e음31</v>
      </c>
      <c r="G40" s="114" t="str">
        <f t="shared" si="23"/>
        <v>73아1578</v>
      </c>
      <c r="H40" s="115">
        <f t="shared" si="24"/>
        <v>1</v>
      </c>
      <c r="I40" s="116">
        <f t="shared" si="25"/>
        <v>1652.45</v>
      </c>
      <c r="J40" s="117">
        <f t="shared" si="26"/>
        <v>4.050704348294263E-2</v>
      </c>
      <c r="K40" s="117">
        <f t="shared" si="27"/>
        <v>0.38755507126299549</v>
      </c>
      <c r="L40" s="117">
        <f t="shared" si="28"/>
        <v>0.19788798450785197</v>
      </c>
      <c r="M40" s="118">
        <f t="shared" si="29"/>
        <v>9.2430000000000003</v>
      </c>
      <c r="N40" s="119">
        <f t="shared" si="30"/>
        <v>0</v>
      </c>
      <c r="O40" s="119">
        <f t="shared" si="31"/>
        <v>0.90774304820115581</v>
      </c>
      <c r="P40" s="224">
        <f t="shared" si="32"/>
        <v>54</v>
      </c>
      <c r="Q40" s="225">
        <f t="shared" si="33"/>
        <v>0</v>
      </c>
      <c r="R40" s="225">
        <f t="shared" si="34"/>
        <v>15</v>
      </c>
      <c r="T40">
        <v>504</v>
      </c>
      <c r="U40">
        <v>1797</v>
      </c>
      <c r="V40" t="s">
        <v>183</v>
      </c>
      <c r="W40">
        <v>1652.45</v>
      </c>
      <c r="X40">
        <v>497.69099999999997</v>
      </c>
      <c r="Y40">
        <v>3.32</v>
      </c>
      <c r="Z40">
        <v>9.2430000000000003</v>
      </c>
      <c r="AA40">
        <v>133.48772299999999</v>
      </c>
      <c r="AB40">
        <v>5.4071930000000004</v>
      </c>
      <c r="AC40">
        <v>51.733843999999998</v>
      </c>
      <c r="AD40" s="1">
        <v>327</v>
      </c>
      <c r="AE40">
        <v>0</v>
      </c>
      <c r="AF40">
        <v>15</v>
      </c>
      <c r="AG40">
        <v>90</v>
      </c>
      <c r="AH40">
        <v>12.379041000000001</v>
      </c>
      <c r="AI40">
        <v>298.8</v>
      </c>
      <c r="AJ40">
        <v>7.2</v>
      </c>
      <c r="AK40">
        <v>54</v>
      </c>
      <c r="AL40">
        <v>25333</v>
      </c>
      <c r="AM40" t="s">
        <v>326</v>
      </c>
      <c r="AN40" t="s">
        <v>600</v>
      </c>
      <c r="AO40">
        <v>1652.45</v>
      </c>
      <c r="AR40" t="s">
        <v>118</v>
      </c>
      <c r="AS40" t="s">
        <v>124</v>
      </c>
      <c r="AT40" t="s">
        <v>224</v>
      </c>
      <c r="AU40" t="s">
        <v>183</v>
      </c>
      <c r="AV40" t="s">
        <v>254</v>
      </c>
      <c r="AW40">
        <v>1</v>
      </c>
      <c r="BB40">
        <v>0.73777777777777775</v>
      </c>
      <c r="BC40" t="s">
        <v>70</v>
      </c>
      <c r="BF40" t="s">
        <v>118</v>
      </c>
      <c r="BG40" t="s">
        <v>124</v>
      </c>
      <c r="BH40" t="s">
        <v>183</v>
      </c>
      <c r="BI40">
        <v>1797</v>
      </c>
      <c r="BJ40">
        <v>1</v>
      </c>
      <c r="BK40" t="s">
        <v>224</v>
      </c>
      <c r="BL40" t="s">
        <v>202</v>
      </c>
      <c r="BM40">
        <v>0.73777777777777775</v>
      </c>
      <c r="BN40" t="s">
        <v>70</v>
      </c>
      <c r="BO40" t="s">
        <v>238</v>
      </c>
      <c r="BP40">
        <v>1652.45</v>
      </c>
    </row>
    <row r="41" spans="1:68" ht="16.5">
      <c r="A41" s="125" t="str">
        <f t="shared" si="18"/>
        <v>공영급행</v>
      </c>
      <c r="B41" s="126" t="str">
        <f t="shared" si="1"/>
        <v>박충래</v>
      </c>
      <c r="C41" s="127" t="str">
        <f t="shared" si="19"/>
        <v>C</v>
      </c>
      <c r="D41" s="128">
        <f t="shared" si="20"/>
        <v>0.85739130434782618</v>
      </c>
      <c r="E41" s="129">
        <f t="shared" si="21"/>
        <v>2818</v>
      </c>
      <c r="F41" s="130" t="str">
        <f t="shared" si="22"/>
        <v>14-1</v>
      </c>
      <c r="G41" s="131" t="str">
        <f t="shared" si="23"/>
        <v>70바3213</v>
      </c>
      <c r="H41" s="132">
        <f t="shared" si="24"/>
        <v>1</v>
      </c>
      <c r="I41" s="133">
        <f t="shared" si="25"/>
        <v>1996.6980000000001</v>
      </c>
      <c r="J41" s="134">
        <f t="shared" si="26"/>
        <v>4.023827279775978E-2</v>
      </c>
      <c r="K41" s="134">
        <f t="shared" si="27"/>
        <v>0.35435141244610568</v>
      </c>
      <c r="L41" s="134">
        <f t="shared" si="28"/>
        <v>0.13321994613106239</v>
      </c>
      <c r="M41" s="135">
        <f t="shared" si="29"/>
        <v>11.042</v>
      </c>
      <c r="N41" s="136">
        <f t="shared" si="30"/>
        <v>0</v>
      </c>
      <c r="O41" s="136">
        <f t="shared" si="31"/>
        <v>1.0517364168241767</v>
      </c>
      <c r="P41" s="222">
        <f t="shared" si="32"/>
        <v>19</v>
      </c>
      <c r="Q41" s="223">
        <f t="shared" si="33"/>
        <v>0</v>
      </c>
      <c r="R41" s="223">
        <f t="shared" si="34"/>
        <v>21</v>
      </c>
      <c r="T41">
        <v>504</v>
      </c>
      <c r="U41">
        <v>2818</v>
      </c>
      <c r="V41" t="s">
        <v>436</v>
      </c>
      <c r="W41">
        <v>1996.6980000000001</v>
      </c>
      <c r="X41">
        <v>1012.444</v>
      </c>
      <c r="Y41">
        <v>1.972</v>
      </c>
      <c r="Z41">
        <v>11.042</v>
      </c>
      <c r="AA41">
        <v>133.48162400000001</v>
      </c>
      <c r="AB41">
        <v>5.3710699999999996</v>
      </c>
      <c r="AC41">
        <v>47.299402000000001</v>
      </c>
      <c r="AD41" s="1">
        <v>266</v>
      </c>
      <c r="AE41">
        <v>0</v>
      </c>
      <c r="AF41">
        <v>21</v>
      </c>
      <c r="AG41">
        <v>67</v>
      </c>
      <c r="AH41">
        <v>14.958598</v>
      </c>
      <c r="AI41">
        <v>64.2</v>
      </c>
      <c r="AJ41">
        <v>0</v>
      </c>
      <c r="AK41">
        <v>19</v>
      </c>
      <c r="AL41">
        <v>4597</v>
      </c>
      <c r="AM41" t="s">
        <v>437</v>
      </c>
      <c r="AN41" t="s">
        <v>601</v>
      </c>
      <c r="AO41">
        <v>1996.6980000000001</v>
      </c>
      <c r="AR41" t="s">
        <v>118</v>
      </c>
      <c r="AS41" t="s">
        <v>119</v>
      </c>
      <c r="AT41" t="s">
        <v>430</v>
      </c>
      <c r="AU41" t="s">
        <v>436</v>
      </c>
      <c r="AV41" t="s">
        <v>48</v>
      </c>
      <c r="AW41">
        <v>1</v>
      </c>
      <c r="BB41">
        <v>0.85739130434782618</v>
      </c>
      <c r="BC41" t="s">
        <v>69</v>
      </c>
      <c r="BF41" t="s">
        <v>118</v>
      </c>
      <c r="BG41" t="s">
        <v>119</v>
      </c>
      <c r="BH41" t="s">
        <v>436</v>
      </c>
      <c r="BI41">
        <v>2818</v>
      </c>
      <c r="BJ41">
        <v>1</v>
      </c>
      <c r="BK41" t="s">
        <v>430</v>
      </c>
      <c r="BL41" t="s">
        <v>202</v>
      </c>
      <c r="BM41">
        <v>0.85739130434782618</v>
      </c>
      <c r="BN41" t="s">
        <v>69</v>
      </c>
      <c r="BO41" t="s">
        <v>205</v>
      </c>
      <c r="BP41">
        <v>1996.6980000000001</v>
      </c>
    </row>
    <row r="42" spans="1:68" ht="16.5">
      <c r="A42" s="108" t="str">
        <f t="shared" si="18"/>
        <v>공영급행</v>
      </c>
      <c r="B42" s="109" t="str">
        <f t="shared" si="1"/>
        <v>배해성</v>
      </c>
      <c r="C42" s="110" t="str">
        <f t="shared" si="19"/>
        <v>F</v>
      </c>
      <c r="D42" s="111">
        <f t="shared" si="20"/>
        <v>0.77266666666666661</v>
      </c>
      <c r="E42" s="112">
        <f t="shared" si="21"/>
        <v>4004</v>
      </c>
      <c r="F42" s="113" t="str">
        <f t="shared" si="22"/>
        <v>e음31</v>
      </c>
      <c r="G42" s="114" t="str">
        <f t="shared" si="23"/>
        <v>73아1579</v>
      </c>
      <c r="H42" s="115">
        <f t="shared" si="24"/>
        <v>1</v>
      </c>
      <c r="I42" s="116">
        <f t="shared" si="25"/>
        <v>2178.5300000000002</v>
      </c>
      <c r="J42" s="117">
        <f t="shared" si="26"/>
        <v>1.684049957796567E-2</v>
      </c>
      <c r="K42" s="117">
        <f t="shared" si="27"/>
        <v>0.49299154838428855</v>
      </c>
      <c r="L42" s="117">
        <f t="shared" si="28"/>
        <v>0.2859726512832047</v>
      </c>
      <c r="M42" s="118">
        <f t="shared" si="29"/>
        <v>11.76</v>
      </c>
      <c r="N42" s="119">
        <f t="shared" si="30"/>
        <v>0.50492763468944646</v>
      </c>
      <c r="O42" s="119">
        <f t="shared" si="31"/>
        <v>2.2951256122247568</v>
      </c>
      <c r="P42" s="224">
        <f t="shared" si="32"/>
        <v>134</v>
      </c>
      <c r="Q42" s="225">
        <f t="shared" si="33"/>
        <v>11</v>
      </c>
      <c r="R42" s="225">
        <f t="shared" si="34"/>
        <v>50</v>
      </c>
      <c r="T42">
        <v>504</v>
      </c>
      <c r="U42">
        <v>4004</v>
      </c>
      <c r="V42" t="s">
        <v>438</v>
      </c>
      <c r="W42">
        <v>2178.5300000000002</v>
      </c>
      <c r="X42">
        <v>626.47299999999996</v>
      </c>
      <c r="Y42">
        <v>3.4769999999999999</v>
      </c>
      <c r="Z42">
        <v>11.76</v>
      </c>
      <c r="AA42">
        <v>189.95137199999999</v>
      </c>
      <c r="AB42">
        <v>3.1988759999999998</v>
      </c>
      <c r="AC42">
        <v>93.644420999999994</v>
      </c>
      <c r="AD42" s="1">
        <v>623</v>
      </c>
      <c r="AE42">
        <v>11</v>
      </c>
      <c r="AF42">
        <v>50</v>
      </c>
      <c r="AG42">
        <v>104</v>
      </c>
      <c r="AH42">
        <v>11.468882000000001</v>
      </c>
      <c r="AI42">
        <v>1754.2</v>
      </c>
      <c r="AJ42">
        <v>28.8</v>
      </c>
      <c r="AK42">
        <v>134</v>
      </c>
      <c r="AL42">
        <v>103789</v>
      </c>
      <c r="AM42" t="s">
        <v>439</v>
      </c>
      <c r="AN42" t="s">
        <v>602</v>
      </c>
      <c r="AO42">
        <v>2178.5300000000002</v>
      </c>
      <c r="AR42" t="s">
        <v>118</v>
      </c>
      <c r="AS42" t="s">
        <v>124</v>
      </c>
      <c r="AT42" t="s">
        <v>264</v>
      </c>
      <c r="AU42" t="s">
        <v>438</v>
      </c>
      <c r="AV42" t="s">
        <v>254</v>
      </c>
      <c r="AW42">
        <v>1</v>
      </c>
      <c r="BB42">
        <v>0.77266666666666661</v>
      </c>
      <c r="BC42" t="s">
        <v>70</v>
      </c>
      <c r="BF42" t="s">
        <v>118</v>
      </c>
      <c r="BG42" t="s">
        <v>124</v>
      </c>
      <c r="BH42" t="s">
        <v>438</v>
      </c>
      <c r="BI42">
        <v>4004</v>
      </c>
      <c r="BJ42">
        <v>1</v>
      </c>
      <c r="BK42" t="s">
        <v>264</v>
      </c>
      <c r="BL42" t="s">
        <v>202</v>
      </c>
      <c r="BM42">
        <v>0.77266666666666661</v>
      </c>
      <c r="BN42" t="s">
        <v>70</v>
      </c>
      <c r="BO42" t="s">
        <v>238</v>
      </c>
      <c r="BP42">
        <v>2178.5300000000002</v>
      </c>
    </row>
    <row r="43" spans="1:68" ht="16.5">
      <c r="A43" s="125" t="str">
        <f t="shared" si="18"/>
        <v>공영급행</v>
      </c>
      <c r="B43" s="126" t="str">
        <f t="shared" si="1"/>
        <v>백경인</v>
      </c>
      <c r="C43" s="127" t="str">
        <f t="shared" si="19"/>
        <v>D</v>
      </c>
      <c r="D43" s="128">
        <f t="shared" si="20"/>
        <v>0.80999999999999994</v>
      </c>
      <c r="E43" s="129">
        <f t="shared" si="21"/>
        <v>2942</v>
      </c>
      <c r="F43" s="130" t="str">
        <f t="shared" si="22"/>
        <v>14-1</v>
      </c>
      <c r="G43" s="131" t="str">
        <f t="shared" si="23"/>
        <v>70바3125</v>
      </c>
      <c r="H43" s="132">
        <f t="shared" si="24"/>
        <v>1</v>
      </c>
      <c r="I43" s="133">
        <f t="shared" si="25"/>
        <v>889.41200000000003</v>
      </c>
      <c r="J43" s="134">
        <f t="shared" si="26"/>
        <v>1.7646100479430066E-2</v>
      </c>
      <c r="K43" s="134">
        <f t="shared" si="27"/>
        <v>0.33282457548120853</v>
      </c>
      <c r="L43" s="134">
        <f t="shared" si="28"/>
        <v>0.20238089884103205</v>
      </c>
      <c r="M43" s="135">
        <f t="shared" si="29"/>
        <v>15.51</v>
      </c>
      <c r="N43" s="136">
        <f t="shared" si="30"/>
        <v>0.11243383268946225</v>
      </c>
      <c r="O43" s="136">
        <f t="shared" si="31"/>
        <v>3.597882646062792</v>
      </c>
      <c r="P43" s="222">
        <f t="shared" si="32"/>
        <v>8</v>
      </c>
      <c r="Q43" s="223">
        <f t="shared" si="33"/>
        <v>1</v>
      </c>
      <c r="R43" s="223">
        <f t="shared" si="34"/>
        <v>32</v>
      </c>
      <c r="T43">
        <v>504</v>
      </c>
      <c r="U43">
        <v>2942</v>
      </c>
      <c r="V43" t="s">
        <v>327</v>
      </c>
      <c r="W43">
        <v>889.41200000000003</v>
      </c>
      <c r="X43">
        <v>499.05599999999998</v>
      </c>
      <c r="Y43">
        <v>1.782</v>
      </c>
      <c r="Z43">
        <v>15.51</v>
      </c>
      <c r="AA43">
        <v>54.260260000000002</v>
      </c>
      <c r="AB43">
        <v>0.95748200000000006</v>
      </c>
      <c r="AC43">
        <v>18.059148</v>
      </c>
      <c r="AD43" s="1">
        <v>180</v>
      </c>
      <c r="AE43">
        <v>1</v>
      </c>
      <c r="AF43">
        <v>32</v>
      </c>
      <c r="AG43">
        <v>70</v>
      </c>
      <c r="AH43">
        <v>16.391590999999998</v>
      </c>
      <c r="AI43">
        <v>725.9</v>
      </c>
      <c r="AJ43">
        <v>0</v>
      </c>
      <c r="AK43">
        <v>8</v>
      </c>
      <c r="AL43">
        <v>2441</v>
      </c>
      <c r="AM43" t="s">
        <v>328</v>
      </c>
      <c r="AN43" t="s">
        <v>603</v>
      </c>
      <c r="AO43">
        <v>889.41200000000003</v>
      </c>
      <c r="AR43" t="s">
        <v>118</v>
      </c>
      <c r="AS43" t="s">
        <v>119</v>
      </c>
      <c r="AT43" t="s">
        <v>209</v>
      </c>
      <c r="AU43" t="s">
        <v>327</v>
      </c>
      <c r="AV43" t="s">
        <v>48</v>
      </c>
      <c r="AW43">
        <v>1</v>
      </c>
      <c r="BB43">
        <v>0.80999999999999994</v>
      </c>
      <c r="BC43" t="s">
        <v>67</v>
      </c>
      <c r="BF43" t="s">
        <v>118</v>
      </c>
      <c r="BG43" s="5" t="s">
        <v>119</v>
      </c>
      <c r="BH43" t="s">
        <v>327</v>
      </c>
      <c r="BI43">
        <v>2942</v>
      </c>
      <c r="BJ43">
        <v>1</v>
      </c>
      <c r="BK43" t="s">
        <v>209</v>
      </c>
      <c r="BL43" t="s">
        <v>202</v>
      </c>
      <c r="BM43">
        <v>0.80999999999999994</v>
      </c>
      <c r="BN43" t="s">
        <v>67</v>
      </c>
      <c r="BO43" t="s">
        <v>207</v>
      </c>
      <c r="BP43">
        <v>889.41200000000003</v>
      </c>
    </row>
    <row r="44" spans="1:68" ht="16.5">
      <c r="A44" s="108" t="str">
        <f t="shared" si="18"/>
        <v>공영급행</v>
      </c>
      <c r="B44" s="109" t="str">
        <f t="shared" si="1"/>
        <v>서동진</v>
      </c>
      <c r="C44" s="110" t="str">
        <f t="shared" si="19"/>
        <v>F</v>
      </c>
      <c r="D44" s="111">
        <f t="shared" si="20"/>
        <v>0.76777633445168858</v>
      </c>
      <c r="E44" s="112">
        <f t="shared" si="21"/>
        <v>6652</v>
      </c>
      <c r="F44" s="113" t="str">
        <f t="shared" si="22"/>
        <v>14-1</v>
      </c>
      <c r="G44" s="114" t="str">
        <f t="shared" si="23"/>
        <v>70바3211</v>
      </c>
      <c r="H44" s="115">
        <f t="shared" si="24"/>
        <v>8</v>
      </c>
      <c r="I44" s="116">
        <f t="shared" si="25"/>
        <v>994.53400000000011</v>
      </c>
      <c r="J44" s="117">
        <f t="shared" si="26"/>
        <v>3.2118661540903717E-2</v>
      </c>
      <c r="K44" s="117">
        <f t="shared" si="27"/>
        <v>0.39521808717934093</v>
      </c>
      <c r="L44" s="117">
        <f t="shared" si="28"/>
        <v>0.24131904992690043</v>
      </c>
      <c r="M44" s="118">
        <f t="shared" si="29"/>
        <v>14.045</v>
      </c>
      <c r="N44" s="119">
        <f t="shared" si="30"/>
        <v>0</v>
      </c>
      <c r="O44" s="119">
        <f t="shared" si="31"/>
        <v>11.163067610979498</v>
      </c>
      <c r="P44" s="224">
        <f t="shared" si="32"/>
        <v>38</v>
      </c>
      <c r="Q44" s="225">
        <f t="shared" si="33"/>
        <v>0</v>
      </c>
      <c r="R44" s="225">
        <f t="shared" si="34"/>
        <v>117</v>
      </c>
      <c r="T44">
        <v>504</v>
      </c>
      <c r="U44">
        <v>6652</v>
      </c>
      <c r="V44" t="s">
        <v>329</v>
      </c>
      <c r="W44">
        <v>1048.0989999999999</v>
      </c>
      <c r="X44">
        <v>589.87300000000005</v>
      </c>
      <c r="Y44">
        <v>1.7769999999999999</v>
      </c>
      <c r="Z44">
        <v>14.045</v>
      </c>
      <c r="AA44">
        <v>70.951649000000003</v>
      </c>
      <c r="AB44">
        <v>2.2788719999999998</v>
      </c>
      <c r="AC44">
        <v>28.041374999999999</v>
      </c>
      <c r="AD44" s="1">
        <v>240</v>
      </c>
      <c r="AE44">
        <v>0</v>
      </c>
      <c r="AF44">
        <v>117</v>
      </c>
      <c r="AG44">
        <v>73</v>
      </c>
      <c r="AH44">
        <v>14.772017</v>
      </c>
      <c r="AI44">
        <v>1781.6</v>
      </c>
      <c r="AJ44">
        <v>0</v>
      </c>
      <c r="AK44">
        <v>38</v>
      </c>
      <c r="AL44">
        <v>17990</v>
      </c>
      <c r="AM44" t="s">
        <v>330</v>
      </c>
      <c r="AN44" t="s">
        <v>604</v>
      </c>
      <c r="AO44">
        <v>240.916</v>
      </c>
      <c r="AR44" t="s">
        <v>118</v>
      </c>
      <c r="AS44" t="s">
        <v>119</v>
      </c>
      <c r="AT44" t="s">
        <v>251</v>
      </c>
      <c r="AU44" t="s">
        <v>329</v>
      </c>
      <c r="AV44" t="s">
        <v>48</v>
      </c>
      <c r="AW44">
        <v>8</v>
      </c>
      <c r="BB44">
        <v>0.76777633445168858</v>
      </c>
      <c r="BC44" t="s">
        <v>70</v>
      </c>
      <c r="BF44" t="s">
        <v>118</v>
      </c>
      <c r="BG44" s="5" t="s">
        <v>119</v>
      </c>
      <c r="BH44" t="s">
        <v>329</v>
      </c>
      <c r="BI44">
        <v>6652</v>
      </c>
      <c r="BJ44">
        <v>8</v>
      </c>
      <c r="BK44" t="s">
        <v>251</v>
      </c>
      <c r="BL44" t="s">
        <v>249</v>
      </c>
      <c r="BM44">
        <v>0.76777633445168858</v>
      </c>
      <c r="BN44" t="s">
        <v>70</v>
      </c>
      <c r="BO44" t="s">
        <v>238</v>
      </c>
      <c r="BP44">
        <v>994.53400000000011</v>
      </c>
    </row>
    <row r="45" spans="1:68" ht="16.5">
      <c r="A45" s="125" t="str">
        <f t="shared" si="18"/>
        <v>공영급행</v>
      </c>
      <c r="B45" s="126" t="str">
        <f t="shared" si="1"/>
        <v>서성민</v>
      </c>
      <c r="C45" s="127" t="str">
        <f t="shared" si="19"/>
        <v>F</v>
      </c>
      <c r="D45" s="128">
        <f t="shared" si="20"/>
        <v>0.79637696367758959</v>
      </c>
      <c r="E45" s="129">
        <f t="shared" si="21"/>
        <v>5309</v>
      </c>
      <c r="F45" s="130" t="str">
        <f t="shared" si="22"/>
        <v>14-1</v>
      </c>
      <c r="G45" s="131" t="str">
        <f t="shared" si="23"/>
        <v>70바3210</v>
      </c>
      <c r="H45" s="132">
        <f t="shared" si="24"/>
        <v>2</v>
      </c>
      <c r="I45" s="133">
        <f t="shared" si="25"/>
        <v>1565.65</v>
      </c>
      <c r="J45" s="134">
        <f t="shared" si="26"/>
        <v>6.9849672964227963E-2</v>
      </c>
      <c r="K45" s="134">
        <f t="shared" si="27"/>
        <v>0.33809762172452307</v>
      </c>
      <c r="L45" s="134">
        <f t="shared" si="28"/>
        <v>0.16159422604030274</v>
      </c>
      <c r="M45" s="135">
        <f t="shared" si="29"/>
        <v>15.057</v>
      </c>
      <c r="N45" s="136">
        <f t="shared" si="30"/>
        <v>0.25548494235620989</v>
      </c>
      <c r="O45" s="136">
        <f t="shared" si="31"/>
        <v>13.668444416057229</v>
      </c>
      <c r="P45" s="222">
        <f t="shared" si="32"/>
        <v>8</v>
      </c>
      <c r="Q45" s="223">
        <f t="shared" si="33"/>
        <v>4</v>
      </c>
      <c r="R45" s="223">
        <f t="shared" si="34"/>
        <v>214</v>
      </c>
      <c r="T45">
        <v>504</v>
      </c>
      <c r="U45">
        <v>5309</v>
      </c>
      <c r="V45" t="s">
        <v>331</v>
      </c>
      <c r="W45">
        <v>1565.65</v>
      </c>
      <c r="X45">
        <v>856.14400000000001</v>
      </c>
      <c r="Y45">
        <v>1.829</v>
      </c>
      <c r="Z45">
        <v>15.057</v>
      </c>
      <c r="AA45">
        <v>101.77357600000001</v>
      </c>
      <c r="AB45">
        <v>7.1088509999999996</v>
      </c>
      <c r="AC45">
        <v>34.409404000000002</v>
      </c>
      <c r="AD45" s="1">
        <v>253</v>
      </c>
      <c r="AE45">
        <v>4</v>
      </c>
      <c r="AF45">
        <v>214</v>
      </c>
      <c r="AG45">
        <v>72</v>
      </c>
      <c r="AH45">
        <v>15.383659</v>
      </c>
      <c r="AI45">
        <v>341.3</v>
      </c>
      <c r="AJ45">
        <v>0</v>
      </c>
      <c r="AK45">
        <v>8</v>
      </c>
      <c r="AL45">
        <v>2259</v>
      </c>
      <c r="AM45" t="s">
        <v>332</v>
      </c>
      <c r="AN45" t="s">
        <v>605</v>
      </c>
      <c r="AO45">
        <v>1503.855</v>
      </c>
      <c r="AR45" t="s">
        <v>118</v>
      </c>
      <c r="AS45" t="s">
        <v>119</v>
      </c>
      <c r="AT45" t="s">
        <v>250</v>
      </c>
      <c r="AU45" t="s">
        <v>331</v>
      </c>
      <c r="AV45" t="s">
        <v>48</v>
      </c>
      <c r="AW45">
        <v>2</v>
      </c>
      <c r="BB45">
        <v>0.79637696367758959</v>
      </c>
      <c r="BC45" t="s">
        <v>70</v>
      </c>
      <c r="BF45" t="s">
        <v>118</v>
      </c>
      <c r="BG45" t="s">
        <v>119</v>
      </c>
      <c r="BH45" t="s">
        <v>331</v>
      </c>
      <c r="BI45">
        <v>5309</v>
      </c>
      <c r="BJ45">
        <v>2</v>
      </c>
      <c r="BK45" t="s">
        <v>250</v>
      </c>
      <c r="BL45" t="s">
        <v>243</v>
      </c>
      <c r="BM45">
        <v>0.79637696367758959</v>
      </c>
      <c r="BN45" t="s">
        <v>70</v>
      </c>
      <c r="BO45" t="s">
        <v>238</v>
      </c>
      <c r="BP45">
        <v>1565.65</v>
      </c>
    </row>
    <row r="46" spans="1:68" ht="16.5">
      <c r="A46" s="108" t="str">
        <f t="shared" si="18"/>
        <v>공영급행</v>
      </c>
      <c r="B46" s="109" t="str">
        <f t="shared" si="1"/>
        <v>서영삼</v>
      </c>
      <c r="C46" s="110" t="str">
        <f t="shared" si="19"/>
        <v>F</v>
      </c>
      <c r="D46" s="111">
        <f t="shared" si="20"/>
        <v>0.69856933532743193</v>
      </c>
      <c r="E46" s="112">
        <f t="shared" si="21"/>
        <v>3233</v>
      </c>
      <c r="F46" s="113" t="str">
        <f t="shared" si="22"/>
        <v>e음88</v>
      </c>
      <c r="G46" s="114" t="str">
        <f t="shared" si="23"/>
        <v>73아1555</v>
      </c>
      <c r="H46" s="115">
        <f t="shared" si="24"/>
        <v>2</v>
      </c>
      <c r="I46" s="116">
        <f t="shared" si="25"/>
        <v>2298.21</v>
      </c>
      <c r="J46" s="117">
        <f t="shared" si="26"/>
        <v>1.8935551004078833E-2</v>
      </c>
      <c r="K46" s="117">
        <f t="shared" si="27"/>
        <v>0.43154103065431754</v>
      </c>
      <c r="L46" s="117">
        <f t="shared" si="28"/>
        <v>0.16099486121807841</v>
      </c>
      <c r="M46" s="118">
        <f t="shared" si="29"/>
        <v>11.759</v>
      </c>
      <c r="N46" s="119">
        <f t="shared" si="30"/>
        <v>0</v>
      </c>
      <c r="O46" s="119">
        <f t="shared" si="31"/>
        <v>2.393166855944409</v>
      </c>
      <c r="P46" s="224">
        <f t="shared" si="32"/>
        <v>62</v>
      </c>
      <c r="Q46" s="225">
        <f t="shared" si="33"/>
        <v>0</v>
      </c>
      <c r="R46" s="225">
        <f t="shared" si="34"/>
        <v>55</v>
      </c>
      <c r="T46">
        <v>504</v>
      </c>
      <c r="U46">
        <v>3233</v>
      </c>
      <c r="V46" t="s">
        <v>184</v>
      </c>
      <c r="W46">
        <v>2298.21</v>
      </c>
      <c r="X46">
        <v>1175.0889999999999</v>
      </c>
      <c r="Y46">
        <v>1.956</v>
      </c>
      <c r="Z46">
        <v>11.759</v>
      </c>
      <c r="AA46">
        <v>165.281644</v>
      </c>
      <c r="AB46">
        <v>3.129699</v>
      </c>
      <c r="AC46">
        <v>71.325811000000002</v>
      </c>
      <c r="AD46" s="1">
        <v>370</v>
      </c>
      <c r="AE46">
        <v>0</v>
      </c>
      <c r="AF46">
        <v>55</v>
      </c>
      <c r="AG46">
        <v>70</v>
      </c>
      <c r="AH46">
        <v>13.904809999999999</v>
      </c>
      <c r="AI46">
        <v>144.6</v>
      </c>
      <c r="AJ46">
        <v>0</v>
      </c>
      <c r="AK46">
        <v>62</v>
      </c>
      <c r="AL46">
        <v>61764</v>
      </c>
      <c r="AM46" t="s">
        <v>333</v>
      </c>
      <c r="AN46" t="s">
        <v>606</v>
      </c>
      <c r="AO46">
        <v>2164.2600000000002</v>
      </c>
      <c r="AR46" t="s">
        <v>118</v>
      </c>
      <c r="AS46" t="s">
        <v>128</v>
      </c>
      <c r="AT46" t="s">
        <v>214</v>
      </c>
      <c r="AU46" t="s">
        <v>184</v>
      </c>
      <c r="AV46" t="s">
        <v>48</v>
      </c>
      <c r="AW46">
        <v>2</v>
      </c>
      <c r="BB46">
        <v>0.69856933532743193</v>
      </c>
      <c r="BC46" t="s">
        <v>70</v>
      </c>
      <c r="BF46" t="s">
        <v>118</v>
      </c>
      <c r="BG46" s="5" t="s">
        <v>128</v>
      </c>
      <c r="BH46" t="s">
        <v>184</v>
      </c>
      <c r="BI46">
        <v>3233</v>
      </c>
      <c r="BJ46">
        <v>2</v>
      </c>
      <c r="BK46" t="s">
        <v>214</v>
      </c>
      <c r="BL46" t="s">
        <v>274</v>
      </c>
      <c r="BM46">
        <v>0.69856933532743193</v>
      </c>
      <c r="BN46" t="s">
        <v>70</v>
      </c>
      <c r="BO46" t="s">
        <v>238</v>
      </c>
      <c r="BP46">
        <v>2298.21</v>
      </c>
    </row>
    <row r="47" spans="1:68" ht="16.5">
      <c r="A47" s="125" t="str">
        <f t="shared" si="18"/>
        <v>공영급행</v>
      </c>
      <c r="B47" s="126" t="str">
        <f t="shared" si="1"/>
        <v>서종우</v>
      </c>
      <c r="C47" s="127" t="str">
        <f t="shared" si="19"/>
        <v>F</v>
      </c>
      <c r="D47" s="128">
        <f t="shared" si="20"/>
        <v>0.75059027269577627</v>
      </c>
      <c r="E47" s="129">
        <f t="shared" si="21"/>
        <v>1397</v>
      </c>
      <c r="F47" s="130" t="str">
        <f t="shared" si="22"/>
        <v>14-1</v>
      </c>
      <c r="G47" s="131" t="str">
        <f t="shared" si="23"/>
        <v>70바3212</v>
      </c>
      <c r="H47" s="132">
        <f t="shared" si="24"/>
        <v>3</v>
      </c>
      <c r="I47" s="133">
        <f t="shared" si="25"/>
        <v>1727.653</v>
      </c>
      <c r="J47" s="134">
        <f t="shared" si="26"/>
        <v>1.7048367011934285E-2</v>
      </c>
      <c r="K47" s="134">
        <f t="shared" si="27"/>
        <v>0.36469074983395194</v>
      </c>
      <c r="L47" s="134">
        <f t="shared" si="28"/>
        <v>9.2611189862779157E-3</v>
      </c>
      <c r="M47" s="135">
        <f t="shared" si="29"/>
        <v>14.526</v>
      </c>
      <c r="N47" s="136">
        <f t="shared" si="30"/>
        <v>0</v>
      </c>
      <c r="O47" s="136">
        <f t="shared" si="31"/>
        <v>50.067924519564983</v>
      </c>
      <c r="P47" s="222">
        <f t="shared" si="32"/>
        <v>9</v>
      </c>
      <c r="Q47" s="223">
        <f t="shared" si="33"/>
        <v>0</v>
      </c>
      <c r="R47" s="223">
        <f t="shared" si="34"/>
        <v>865</v>
      </c>
      <c r="T47">
        <v>504</v>
      </c>
      <c r="U47">
        <v>1397</v>
      </c>
      <c r="V47" t="s">
        <v>334</v>
      </c>
      <c r="W47">
        <v>1727.653</v>
      </c>
      <c r="X47">
        <v>993.35199999999998</v>
      </c>
      <c r="Y47">
        <v>1.7390000000000001</v>
      </c>
      <c r="Z47">
        <v>14.526</v>
      </c>
      <c r="AA47">
        <v>114.671628</v>
      </c>
      <c r="AB47">
        <v>1.9549639999999999</v>
      </c>
      <c r="AC47">
        <v>41.819682</v>
      </c>
      <c r="AD47" s="1">
        <v>16</v>
      </c>
      <c r="AE47">
        <v>0</v>
      </c>
      <c r="AF47">
        <v>865</v>
      </c>
      <c r="AG47">
        <v>84</v>
      </c>
      <c r="AH47">
        <v>15.066089</v>
      </c>
      <c r="AI47">
        <v>2018.6</v>
      </c>
      <c r="AJ47">
        <v>24.5</v>
      </c>
      <c r="AK47">
        <v>9</v>
      </c>
      <c r="AL47">
        <v>1807</v>
      </c>
      <c r="AM47" t="s">
        <v>335</v>
      </c>
      <c r="AN47" t="s">
        <v>607</v>
      </c>
      <c r="AO47">
        <v>1382.413</v>
      </c>
      <c r="AR47" t="s">
        <v>118</v>
      </c>
      <c r="AS47" t="s">
        <v>119</v>
      </c>
      <c r="AT47" t="s">
        <v>208</v>
      </c>
      <c r="AU47" t="s">
        <v>334</v>
      </c>
      <c r="AV47" t="s">
        <v>48</v>
      </c>
      <c r="AW47">
        <v>3</v>
      </c>
      <c r="BB47">
        <v>0.75059027269577627</v>
      </c>
      <c r="BC47" t="s">
        <v>70</v>
      </c>
      <c r="BF47" t="s">
        <v>118</v>
      </c>
      <c r="BG47" s="5" t="s">
        <v>119</v>
      </c>
      <c r="BH47" t="s">
        <v>334</v>
      </c>
      <c r="BI47">
        <v>1397</v>
      </c>
      <c r="BJ47">
        <v>3</v>
      </c>
      <c r="BK47" t="s">
        <v>208</v>
      </c>
      <c r="BL47" t="s">
        <v>252</v>
      </c>
      <c r="BM47">
        <v>0.75059027269577627</v>
      </c>
      <c r="BN47" t="s">
        <v>70</v>
      </c>
      <c r="BO47" t="s">
        <v>238</v>
      </c>
      <c r="BP47">
        <v>1727.653</v>
      </c>
    </row>
    <row r="48" spans="1:68" ht="16.5">
      <c r="A48" s="108" t="str">
        <f t="shared" si="18"/>
        <v>공영급행</v>
      </c>
      <c r="B48" s="109" t="str">
        <f t="shared" si="1"/>
        <v>성경구</v>
      </c>
      <c r="C48" s="110" t="str">
        <f t="shared" si="19"/>
        <v>D</v>
      </c>
      <c r="D48" s="111">
        <f t="shared" si="20"/>
        <v>0.84413793103448276</v>
      </c>
      <c r="E48" s="112">
        <f t="shared" si="21"/>
        <v>7739</v>
      </c>
      <c r="F48" s="113" t="str">
        <f t="shared" si="22"/>
        <v>e음86</v>
      </c>
      <c r="G48" s="114" t="str">
        <f t="shared" si="23"/>
        <v>73아1557</v>
      </c>
      <c r="H48" s="115">
        <f t="shared" si="24"/>
        <v>1</v>
      </c>
      <c r="I48" s="116">
        <f t="shared" si="25"/>
        <v>2238.375</v>
      </c>
      <c r="J48" s="117">
        <f t="shared" si="26"/>
        <v>1.2685807722425944E-2</v>
      </c>
      <c r="K48" s="117">
        <f t="shared" si="27"/>
        <v>0.29361237848856975</v>
      </c>
      <c r="L48" s="117">
        <f t="shared" si="28"/>
        <v>5.8971351985257159E-2</v>
      </c>
      <c r="M48" s="118">
        <f t="shared" si="29"/>
        <v>7.343</v>
      </c>
      <c r="N48" s="119">
        <f t="shared" si="30"/>
        <v>0</v>
      </c>
      <c r="O48" s="119">
        <f t="shared" si="31"/>
        <v>0.53610319986597421</v>
      </c>
      <c r="P48" s="224">
        <f t="shared" si="32"/>
        <v>7</v>
      </c>
      <c r="Q48" s="225">
        <f t="shared" si="33"/>
        <v>0</v>
      </c>
      <c r="R48" s="225">
        <f t="shared" si="34"/>
        <v>12</v>
      </c>
      <c r="T48">
        <v>504</v>
      </c>
      <c r="U48">
        <v>7739</v>
      </c>
      <c r="V48" t="s">
        <v>336</v>
      </c>
      <c r="W48">
        <v>2238.375</v>
      </c>
      <c r="X48">
        <v>914.28800000000001</v>
      </c>
      <c r="Y48">
        <v>2.448</v>
      </c>
      <c r="Z48">
        <v>7.343</v>
      </c>
      <c r="AA48">
        <v>140.593255</v>
      </c>
      <c r="AB48">
        <v>1.783539</v>
      </c>
      <c r="AC48">
        <v>41.279919999999997</v>
      </c>
      <c r="AD48" s="1">
        <v>132</v>
      </c>
      <c r="AE48">
        <v>0</v>
      </c>
      <c r="AF48">
        <v>12</v>
      </c>
      <c r="AG48">
        <v>80</v>
      </c>
      <c r="AH48">
        <v>15.920927000000001</v>
      </c>
      <c r="AI48">
        <v>54.9</v>
      </c>
      <c r="AJ48">
        <v>0</v>
      </c>
      <c r="AK48">
        <v>7</v>
      </c>
      <c r="AL48">
        <v>1128</v>
      </c>
      <c r="AM48" t="s">
        <v>337</v>
      </c>
      <c r="AN48" t="s">
        <v>608</v>
      </c>
      <c r="AO48">
        <v>2238.375</v>
      </c>
      <c r="AR48" t="s">
        <v>118</v>
      </c>
      <c r="AS48" t="s">
        <v>127</v>
      </c>
      <c r="AT48" t="s">
        <v>212</v>
      </c>
      <c r="AU48" t="s">
        <v>336</v>
      </c>
      <c r="AV48" t="s">
        <v>48</v>
      </c>
      <c r="AW48">
        <v>1</v>
      </c>
      <c r="BB48">
        <v>0.84413793103448276</v>
      </c>
      <c r="BC48" t="s">
        <v>67</v>
      </c>
      <c r="BF48" t="s">
        <v>118</v>
      </c>
      <c r="BG48" s="5" t="s">
        <v>127</v>
      </c>
      <c r="BH48" t="s">
        <v>336</v>
      </c>
      <c r="BI48">
        <v>7739</v>
      </c>
      <c r="BJ48">
        <v>1</v>
      </c>
      <c r="BK48" t="s">
        <v>212</v>
      </c>
      <c r="BL48" t="s">
        <v>202</v>
      </c>
      <c r="BM48">
        <v>0.84413793103448276</v>
      </c>
      <c r="BN48" t="s">
        <v>67</v>
      </c>
      <c r="BO48" t="s">
        <v>207</v>
      </c>
      <c r="BP48">
        <v>2238.375</v>
      </c>
    </row>
    <row r="49" spans="1:68" ht="16.5">
      <c r="A49" s="125" t="str">
        <f t="shared" si="18"/>
        <v>공영급행</v>
      </c>
      <c r="B49" s="126" t="str">
        <f t="shared" si="1"/>
        <v>손강성</v>
      </c>
      <c r="C49" s="127" t="str">
        <f t="shared" si="19"/>
        <v>C</v>
      </c>
      <c r="D49" s="128">
        <f t="shared" si="20"/>
        <v>0.85168577925749767</v>
      </c>
      <c r="E49" s="129">
        <f t="shared" si="21"/>
        <v>5435</v>
      </c>
      <c r="F49" s="130" t="str">
        <f t="shared" si="22"/>
        <v>e음31</v>
      </c>
      <c r="G49" s="131" t="str">
        <f t="shared" si="23"/>
        <v>73아1579</v>
      </c>
      <c r="H49" s="132">
        <f t="shared" si="24"/>
        <v>2</v>
      </c>
      <c r="I49" s="133">
        <f t="shared" si="25"/>
        <v>2192.3069999999998</v>
      </c>
      <c r="J49" s="134">
        <f t="shared" si="26"/>
        <v>1.3570552931378909E-2</v>
      </c>
      <c r="K49" s="134">
        <f t="shared" si="27"/>
        <v>0.46857441327904431</v>
      </c>
      <c r="L49" s="134">
        <f t="shared" si="28"/>
        <v>0.26273692507481849</v>
      </c>
      <c r="M49" s="135">
        <f t="shared" si="29"/>
        <v>9.2620000000000005</v>
      </c>
      <c r="N49" s="136">
        <f t="shared" si="30"/>
        <v>0</v>
      </c>
      <c r="O49" s="136">
        <f t="shared" si="31"/>
        <v>1.6421057817176155</v>
      </c>
      <c r="P49" s="222">
        <f t="shared" si="32"/>
        <v>137</v>
      </c>
      <c r="Q49" s="223">
        <f t="shared" si="33"/>
        <v>0</v>
      </c>
      <c r="R49" s="223">
        <f t="shared" si="34"/>
        <v>36</v>
      </c>
      <c r="T49">
        <v>504</v>
      </c>
      <c r="U49">
        <v>5435</v>
      </c>
      <c r="V49" t="s">
        <v>452</v>
      </c>
      <c r="W49">
        <v>2192.3069999999998</v>
      </c>
      <c r="X49">
        <v>572.75400000000002</v>
      </c>
      <c r="Y49">
        <v>3.8279999999999998</v>
      </c>
      <c r="Z49">
        <v>9.2620000000000005</v>
      </c>
      <c r="AA49">
        <v>187.803033</v>
      </c>
      <c r="AB49">
        <v>2.5485910000000001</v>
      </c>
      <c r="AC49">
        <v>87.999696</v>
      </c>
      <c r="AD49" s="1">
        <v>576</v>
      </c>
      <c r="AE49">
        <v>0</v>
      </c>
      <c r="AF49">
        <v>36</v>
      </c>
      <c r="AG49">
        <v>78</v>
      </c>
      <c r="AH49">
        <v>11.673437</v>
      </c>
      <c r="AI49">
        <v>412.9</v>
      </c>
      <c r="AJ49">
        <v>0</v>
      </c>
      <c r="AK49">
        <v>137</v>
      </c>
      <c r="AL49">
        <v>89196</v>
      </c>
      <c r="AM49" t="s">
        <v>453</v>
      </c>
      <c r="AN49" t="s">
        <v>609</v>
      </c>
      <c r="AO49">
        <v>2081.944</v>
      </c>
      <c r="AR49" t="s">
        <v>118</v>
      </c>
      <c r="AS49" t="s">
        <v>124</v>
      </c>
      <c r="AT49" t="s">
        <v>264</v>
      </c>
      <c r="AU49" t="s">
        <v>452</v>
      </c>
      <c r="AV49" t="s">
        <v>254</v>
      </c>
      <c r="AW49">
        <v>2</v>
      </c>
      <c r="BB49">
        <v>0.85168577925749767</v>
      </c>
      <c r="BC49" t="s">
        <v>69</v>
      </c>
      <c r="BF49" t="s">
        <v>118</v>
      </c>
      <c r="BG49" t="s">
        <v>124</v>
      </c>
      <c r="BH49" t="s">
        <v>452</v>
      </c>
      <c r="BI49">
        <v>5435</v>
      </c>
      <c r="BJ49">
        <v>2</v>
      </c>
      <c r="BK49" t="s">
        <v>264</v>
      </c>
      <c r="BL49" t="s">
        <v>217</v>
      </c>
      <c r="BM49">
        <v>0.85168577925749767</v>
      </c>
      <c r="BN49" t="s">
        <v>69</v>
      </c>
      <c r="BO49" t="s">
        <v>205</v>
      </c>
      <c r="BP49">
        <v>2192.3069999999998</v>
      </c>
    </row>
    <row r="50" spans="1:68" ht="16.5">
      <c r="A50" s="108" t="str">
        <f t="shared" si="18"/>
        <v>공영급행</v>
      </c>
      <c r="B50" s="109" t="str">
        <f t="shared" si="1"/>
        <v>송광섭</v>
      </c>
      <c r="C50" s="110" t="str">
        <f t="shared" si="19"/>
        <v>B</v>
      </c>
      <c r="D50" s="111">
        <f t="shared" si="20"/>
        <v>0.94035714285714289</v>
      </c>
      <c r="E50" s="112">
        <f t="shared" si="21"/>
        <v>5805</v>
      </c>
      <c r="F50" s="113" t="str">
        <f t="shared" si="22"/>
        <v>e음53</v>
      </c>
      <c r="G50" s="114" t="str">
        <f t="shared" si="23"/>
        <v>73아1564</v>
      </c>
      <c r="H50" s="115">
        <f t="shared" si="24"/>
        <v>1</v>
      </c>
      <c r="I50" s="116">
        <f t="shared" si="25"/>
        <v>2098.9059999999999</v>
      </c>
      <c r="J50" s="117">
        <f t="shared" si="26"/>
        <v>2.5027899055204165E-3</v>
      </c>
      <c r="K50" s="117">
        <f t="shared" si="27"/>
        <v>0.26987737055082223</v>
      </c>
      <c r="L50" s="117">
        <f t="shared" si="28"/>
        <v>0.19200478725583708</v>
      </c>
      <c r="M50" s="118">
        <f t="shared" si="29"/>
        <v>4.4000000000000004</v>
      </c>
      <c r="N50" s="119">
        <f t="shared" si="30"/>
        <v>0</v>
      </c>
      <c r="O50" s="119">
        <f t="shared" si="31"/>
        <v>0.23821933902709316</v>
      </c>
      <c r="P50" s="224">
        <f t="shared" si="32"/>
        <v>0</v>
      </c>
      <c r="Q50" s="225">
        <f t="shared" si="33"/>
        <v>0</v>
      </c>
      <c r="R50" s="225">
        <f t="shared" si="34"/>
        <v>5</v>
      </c>
      <c r="T50">
        <v>504</v>
      </c>
      <c r="U50">
        <v>5805</v>
      </c>
      <c r="V50" t="s">
        <v>338</v>
      </c>
      <c r="W50">
        <v>2098.9059999999999</v>
      </c>
      <c r="X50">
        <v>797.16399999999999</v>
      </c>
      <c r="Y50">
        <v>2.633</v>
      </c>
      <c r="Z50">
        <v>4.4000000000000004</v>
      </c>
      <c r="AA50">
        <v>144.15273099999999</v>
      </c>
      <c r="AB50">
        <v>0.36078399999999999</v>
      </c>
      <c r="AC50">
        <v>38.903559999999999</v>
      </c>
      <c r="AD50" s="1">
        <v>403</v>
      </c>
      <c r="AE50">
        <v>0</v>
      </c>
      <c r="AF50">
        <v>5</v>
      </c>
      <c r="AG50">
        <v>61</v>
      </c>
      <c r="AH50">
        <v>14.560292</v>
      </c>
      <c r="AI50">
        <v>0</v>
      </c>
      <c r="AJ50">
        <v>0</v>
      </c>
      <c r="AK50">
        <v>0</v>
      </c>
      <c r="AL50">
        <v>0</v>
      </c>
      <c r="AM50" t="s">
        <v>339</v>
      </c>
      <c r="AN50" t="s">
        <v>610</v>
      </c>
      <c r="AO50">
        <v>2098.9059999999999</v>
      </c>
      <c r="AR50" t="s">
        <v>118</v>
      </c>
      <c r="AS50" t="s">
        <v>125</v>
      </c>
      <c r="AT50" t="s">
        <v>268</v>
      </c>
      <c r="AU50" t="s">
        <v>338</v>
      </c>
      <c r="AV50" t="s">
        <v>48</v>
      </c>
      <c r="AW50">
        <v>1</v>
      </c>
      <c r="BB50">
        <v>0.94035714285714289</v>
      </c>
      <c r="BC50" t="s">
        <v>68</v>
      </c>
      <c r="BF50" t="s">
        <v>118</v>
      </c>
      <c r="BG50" s="5" t="s">
        <v>125</v>
      </c>
      <c r="BH50" t="s">
        <v>338</v>
      </c>
      <c r="BI50">
        <v>5805</v>
      </c>
      <c r="BJ50">
        <v>1</v>
      </c>
      <c r="BK50" t="s">
        <v>268</v>
      </c>
      <c r="BL50" t="s">
        <v>202</v>
      </c>
      <c r="BM50">
        <v>0.94035714285714289</v>
      </c>
      <c r="BN50" t="s">
        <v>68</v>
      </c>
      <c r="BO50" t="s">
        <v>203</v>
      </c>
      <c r="BP50">
        <v>2098.9059999999999</v>
      </c>
    </row>
    <row r="51" spans="1:68" ht="16.5">
      <c r="A51" s="125" t="str">
        <f t="shared" si="18"/>
        <v>공영급행</v>
      </c>
      <c r="B51" s="126" t="str">
        <f t="shared" si="1"/>
        <v>신광현</v>
      </c>
      <c r="C51" s="127" t="str">
        <f t="shared" si="19"/>
        <v>S</v>
      </c>
      <c r="D51" s="128">
        <f t="shared" si="20"/>
        <v>1.0493181818181818</v>
      </c>
      <c r="E51" s="129">
        <f t="shared" si="21"/>
        <v>766</v>
      </c>
      <c r="F51" s="130" t="str">
        <f t="shared" si="22"/>
        <v>e음22</v>
      </c>
      <c r="G51" s="131" t="str">
        <f t="shared" si="23"/>
        <v>73아1575</v>
      </c>
      <c r="H51" s="132">
        <f t="shared" si="24"/>
        <v>1</v>
      </c>
      <c r="I51" s="133">
        <f t="shared" si="25"/>
        <v>2173.7919999999999</v>
      </c>
      <c r="J51" s="134">
        <f t="shared" si="26"/>
        <v>7.5943844090256441E-3</v>
      </c>
      <c r="K51" s="134">
        <f t="shared" si="27"/>
        <v>0.40560145153018784</v>
      </c>
      <c r="L51" s="134">
        <f t="shared" si="28"/>
        <v>0.46048563984042634</v>
      </c>
      <c r="M51" s="135">
        <f t="shared" si="29"/>
        <v>3.6309999999999998</v>
      </c>
      <c r="N51" s="136">
        <f t="shared" si="30"/>
        <v>0</v>
      </c>
      <c r="O51" s="136">
        <f t="shared" si="31"/>
        <v>1.2880717198333604</v>
      </c>
      <c r="P51" s="222">
        <f t="shared" si="32"/>
        <v>132</v>
      </c>
      <c r="Q51" s="223">
        <f t="shared" si="33"/>
        <v>0</v>
      </c>
      <c r="R51" s="223">
        <f t="shared" si="34"/>
        <v>28</v>
      </c>
      <c r="T51">
        <v>504</v>
      </c>
      <c r="U51">
        <v>766</v>
      </c>
      <c r="V51" t="s">
        <v>340</v>
      </c>
      <c r="W51">
        <v>2173.7919999999999</v>
      </c>
      <c r="X51">
        <v>470.81299999999999</v>
      </c>
      <c r="Y51">
        <v>4.617</v>
      </c>
      <c r="Z51">
        <v>3.6309999999999998</v>
      </c>
      <c r="AA51">
        <v>163.019138</v>
      </c>
      <c r="AB51">
        <v>1.23803</v>
      </c>
      <c r="AC51">
        <v>66.120799000000005</v>
      </c>
      <c r="AD51" s="1">
        <v>1001</v>
      </c>
      <c r="AE51">
        <v>0</v>
      </c>
      <c r="AF51">
        <v>28</v>
      </c>
      <c r="AG51">
        <v>83</v>
      </c>
      <c r="AH51">
        <v>13.334581</v>
      </c>
      <c r="AI51">
        <v>1776.3</v>
      </c>
      <c r="AJ51">
        <v>0</v>
      </c>
      <c r="AK51">
        <v>132</v>
      </c>
      <c r="AL51">
        <v>53114</v>
      </c>
      <c r="AM51" t="s">
        <v>341</v>
      </c>
      <c r="AN51" t="s">
        <v>611</v>
      </c>
      <c r="AO51">
        <v>2173.7919999999999</v>
      </c>
      <c r="AR51" t="s">
        <v>118</v>
      </c>
      <c r="AS51" t="s">
        <v>123</v>
      </c>
      <c r="AT51" t="s">
        <v>259</v>
      </c>
      <c r="AU51" t="s">
        <v>340</v>
      </c>
      <c r="AV51" t="s">
        <v>254</v>
      </c>
      <c r="AW51">
        <v>1</v>
      </c>
      <c r="BB51">
        <v>1.0493181818181818</v>
      </c>
      <c r="BC51" t="s">
        <v>71</v>
      </c>
      <c r="BF51" t="s">
        <v>118</v>
      </c>
      <c r="BG51" t="s">
        <v>123</v>
      </c>
      <c r="BH51" t="s">
        <v>340</v>
      </c>
      <c r="BI51">
        <v>766</v>
      </c>
      <c r="BJ51">
        <v>1</v>
      </c>
      <c r="BK51" t="s">
        <v>259</v>
      </c>
      <c r="BL51" t="s">
        <v>202</v>
      </c>
      <c r="BM51">
        <v>1.0493181818181818</v>
      </c>
      <c r="BN51" t="s">
        <v>71</v>
      </c>
      <c r="BO51" t="s">
        <v>204</v>
      </c>
      <c r="BP51">
        <v>2173.7919999999999</v>
      </c>
    </row>
    <row r="52" spans="1:68" ht="16.5">
      <c r="A52" s="108" t="str">
        <f t="shared" si="18"/>
        <v>공영급행</v>
      </c>
      <c r="B52" s="109" t="str">
        <f t="shared" si="1"/>
        <v>신형순</v>
      </c>
      <c r="C52" s="110" t="str">
        <f t="shared" si="19"/>
        <v>S</v>
      </c>
      <c r="D52" s="111">
        <f t="shared" si="20"/>
        <v>1.1174999999999999</v>
      </c>
      <c r="E52" s="112">
        <f t="shared" si="21"/>
        <v>5560</v>
      </c>
      <c r="F52" s="113" t="str">
        <f t="shared" si="22"/>
        <v>e음21</v>
      </c>
      <c r="G52" s="114" t="str">
        <f t="shared" si="23"/>
        <v>73아1574</v>
      </c>
      <c r="H52" s="115">
        <f t="shared" si="24"/>
        <v>1</v>
      </c>
      <c r="I52" s="116">
        <f t="shared" si="25"/>
        <v>709.84199999999998</v>
      </c>
      <c r="J52" s="117">
        <f t="shared" si="26"/>
        <v>3.7100683745047787E-3</v>
      </c>
      <c r="K52" s="117">
        <f t="shared" si="27"/>
        <v>0.31927585909742734</v>
      </c>
      <c r="L52" s="117">
        <f t="shared" si="28"/>
        <v>0.31274565325804898</v>
      </c>
      <c r="M52" s="118">
        <f t="shared" si="29"/>
        <v>7.2480000000000002</v>
      </c>
      <c r="N52" s="119">
        <f t="shared" si="30"/>
        <v>0.14087642038650855</v>
      </c>
      <c r="O52" s="119">
        <f t="shared" si="31"/>
        <v>2.9584048281166795</v>
      </c>
      <c r="P52" s="224">
        <f t="shared" si="32"/>
        <v>14</v>
      </c>
      <c r="Q52" s="225">
        <f t="shared" si="33"/>
        <v>1</v>
      </c>
      <c r="R52" s="225">
        <f t="shared" si="34"/>
        <v>21</v>
      </c>
      <c r="T52">
        <v>504</v>
      </c>
      <c r="U52">
        <v>5560</v>
      </c>
      <c r="V52" t="s">
        <v>342</v>
      </c>
      <c r="W52">
        <v>709.84199999999998</v>
      </c>
      <c r="X52">
        <v>144.357</v>
      </c>
      <c r="Y52">
        <v>4.9169999999999998</v>
      </c>
      <c r="Z52">
        <v>7.2480000000000002</v>
      </c>
      <c r="AA52">
        <v>33.989131</v>
      </c>
      <c r="AB52">
        <v>0.12610199999999999</v>
      </c>
      <c r="AC52">
        <v>10.851908999999999</v>
      </c>
      <c r="AD52" s="1">
        <v>222</v>
      </c>
      <c r="AE52">
        <v>1</v>
      </c>
      <c r="AF52">
        <v>21</v>
      </c>
      <c r="AG52">
        <v>92</v>
      </c>
      <c r="AH52">
        <v>20.884381999999999</v>
      </c>
      <c r="AI52">
        <v>847.8</v>
      </c>
      <c r="AJ52">
        <v>31.7</v>
      </c>
      <c r="AK52">
        <v>14</v>
      </c>
      <c r="AL52">
        <v>5964</v>
      </c>
      <c r="AM52" t="s">
        <v>343</v>
      </c>
      <c r="AN52" t="s">
        <v>612</v>
      </c>
      <c r="AO52">
        <v>709.84199999999998</v>
      </c>
      <c r="AR52" t="s">
        <v>118</v>
      </c>
      <c r="AS52" t="s">
        <v>122</v>
      </c>
      <c r="AT52" t="s">
        <v>217</v>
      </c>
      <c r="AU52" t="s">
        <v>342</v>
      </c>
      <c r="AV52" t="s">
        <v>254</v>
      </c>
      <c r="AW52">
        <v>1</v>
      </c>
      <c r="BB52">
        <v>1.1174999999999999</v>
      </c>
      <c r="BC52" t="s">
        <v>71</v>
      </c>
      <c r="BF52" t="s">
        <v>118</v>
      </c>
      <c r="BG52" t="s">
        <v>122</v>
      </c>
      <c r="BH52" t="s">
        <v>342</v>
      </c>
      <c r="BI52">
        <v>5560</v>
      </c>
      <c r="BJ52">
        <v>1</v>
      </c>
      <c r="BK52" t="s">
        <v>217</v>
      </c>
      <c r="BL52" t="s">
        <v>202</v>
      </c>
      <c r="BM52">
        <v>1.1174999999999999</v>
      </c>
      <c r="BN52" t="s">
        <v>71</v>
      </c>
      <c r="BO52" t="s">
        <v>204</v>
      </c>
      <c r="BP52">
        <v>709.84199999999998</v>
      </c>
    </row>
    <row r="53" spans="1:68" ht="16.5">
      <c r="A53" s="125" t="str">
        <f t="shared" si="18"/>
        <v>공영급행</v>
      </c>
      <c r="B53" s="126" t="str">
        <f t="shared" si="1"/>
        <v>심의섭</v>
      </c>
      <c r="C53" s="127" t="str">
        <f t="shared" si="19"/>
        <v>B</v>
      </c>
      <c r="D53" s="128">
        <f t="shared" si="20"/>
        <v>0.93911111111111112</v>
      </c>
      <c r="E53" s="129">
        <f t="shared" si="21"/>
        <v>8359</v>
      </c>
      <c r="F53" s="130" t="str">
        <f t="shared" si="22"/>
        <v>e음31</v>
      </c>
      <c r="G53" s="131" t="str">
        <f t="shared" si="23"/>
        <v>73아1578</v>
      </c>
      <c r="H53" s="132">
        <f t="shared" si="24"/>
        <v>1</v>
      </c>
      <c r="I53" s="133">
        <f t="shared" si="25"/>
        <v>1541.8320000000001</v>
      </c>
      <c r="J53" s="134">
        <f t="shared" si="26"/>
        <v>1.3593196922429452E-2</v>
      </c>
      <c r="K53" s="134">
        <f t="shared" si="27"/>
        <v>0.413612504923696</v>
      </c>
      <c r="L53" s="134">
        <f t="shared" si="28"/>
        <v>0.30548075276683839</v>
      </c>
      <c r="M53" s="135">
        <f t="shared" si="29"/>
        <v>5.6740000000000004</v>
      </c>
      <c r="N53" s="136">
        <f t="shared" si="30"/>
        <v>6.485790929232238E-2</v>
      </c>
      <c r="O53" s="136">
        <f t="shared" si="31"/>
        <v>3.8266166482470201</v>
      </c>
      <c r="P53" s="222">
        <f t="shared" si="32"/>
        <v>65</v>
      </c>
      <c r="Q53" s="223">
        <f t="shared" si="33"/>
        <v>1</v>
      </c>
      <c r="R53" s="223">
        <f t="shared" si="34"/>
        <v>59</v>
      </c>
      <c r="T53">
        <v>504</v>
      </c>
      <c r="U53">
        <v>8359</v>
      </c>
      <c r="V53" t="s">
        <v>344</v>
      </c>
      <c r="W53">
        <v>1541.8320000000001</v>
      </c>
      <c r="X53">
        <v>364.82900000000001</v>
      </c>
      <c r="Y53">
        <v>4.226</v>
      </c>
      <c r="Z53">
        <v>5.6740000000000004</v>
      </c>
      <c r="AA53">
        <v>125.26413100000001</v>
      </c>
      <c r="AB53">
        <v>1.7027399999999999</v>
      </c>
      <c r="AC53">
        <v>51.810811000000001</v>
      </c>
      <c r="AD53" s="1">
        <v>471</v>
      </c>
      <c r="AE53">
        <v>1</v>
      </c>
      <c r="AF53">
        <v>59</v>
      </c>
      <c r="AG53">
        <v>73</v>
      </c>
      <c r="AH53">
        <v>12.308647000000001</v>
      </c>
      <c r="AI53">
        <v>247.4</v>
      </c>
      <c r="AJ53">
        <v>0</v>
      </c>
      <c r="AK53">
        <v>65</v>
      </c>
      <c r="AL53">
        <v>41389</v>
      </c>
      <c r="AM53" t="s">
        <v>345</v>
      </c>
      <c r="AN53" t="s">
        <v>613</v>
      </c>
      <c r="AO53">
        <v>1541.8320000000001</v>
      </c>
      <c r="AR53" t="s">
        <v>118</v>
      </c>
      <c r="AS53" t="s">
        <v>124</v>
      </c>
      <c r="AT53" t="s">
        <v>224</v>
      </c>
      <c r="AU53" t="s">
        <v>344</v>
      </c>
      <c r="AV53" t="s">
        <v>254</v>
      </c>
      <c r="AW53">
        <v>1</v>
      </c>
      <c r="BB53">
        <v>0.93911111111111112</v>
      </c>
      <c r="BC53" t="s">
        <v>68</v>
      </c>
      <c r="BF53" t="s">
        <v>118</v>
      </c>
      <c r="BG53" t="s">
        <v>124</v>
      </c>
      <c r="BH53" t="s">
        <v>344</v>
      </c>
      <c r="BI53">
        <v>8359</v>
      </c>
      <c r="BJ53">
        <v>1</v>
      </c>
      <c r="BK53" t="s">
        <v>224</v>
      </c>
      <c r="BL53" t="s">
        <v>202</v>
      </c>
      <c r="BM53">
        <v>0.93911111111111112</v>
      </c>
      <c r="BN53" t="s">
        <v>68</v>
      </c>
      <c r="BO53" t="s">
        <v>203</v>
      </c>
      <c r="BP53">
        <v>1541.8320000000001</v>
      </c>
    </row>
    <row r="54" spans="1:68" ht="16.5">
      <c r="A54" s="108" t="str">
        <f t="shared" si="18"/>
        <v>공영급행</v>
      </c>
      <c r="B54" s="109" t="str">
        <f t="shared" si="1"/>
        <v>안종락</v>
      </c>
      <c r="C54" s="110" t="str">
        <f t="shared" si="19"/>
        <v>B</v>
      </c>
      <c r="D54" s="111">
        <f t="shared" si="20"/>
        <v>0.93035714285714288</v>
      </c>
      <c r="E54" s="112">
        <f t="shared" si="21"/>
        <v>6935</v>
      </c>
      <c r="F54" s="113" t="str">
        <f t="shared" si="22"/>
        <v>e음53</v>
      </c>
      <c r="G54" s="114" t="str">
        <f t="shared" si="23"/>
        <v>73아1566</v>
      </c>
      <c r="H54" s="115">
        <f t="shared" si="24"/>
        <v>1</v>
      </c>
      <c r="I54" s="116">
        <f t="shared" si="25"/>
        <v>1799.193</v>
      </c>
      <c r="J54" s="117">
        <f t="shared" si="26"/>
        <v>5.4397590944585319E-3</v>
      </c>
      <c r="K54" s="117">
        <f t="shared" si="27"/>
        <v>0.27529851134403854</v>
      </c>
      <c r="L54" s="117">
        <f t="shared" si="28"/>
        <v>0.19675487843716599</v>
      </c>
      <c r="M54" s="118">
        <f t="shared" si="29"/>
        <v>5.9349999999999996</v>
      </c>
      <c r="N54" s="119">
        <f t="shared" si="30"/>
        <v>0</v>
      </c>
      <c r="O54" s="119">
        <f t="shared" si="31"/>
        <v>0.55580474134792657</v>
      </c>
      <c r="P54" s="224">
        <f t="shared" si="32"/>
        <v>0</v>
      </c>
      <c r="Q54" s="225">
        <f t="shared" si="33"/>
        <v>0</v>
      </c>
      <c r="R54" s="225">
        <f t="shared" si="34"/>
        <v>10</v>
      </c>
      <c r="T54">
        <v>504</v>
      </c>
      <c r="U54">
        <v>6935</v>
      </c>
      <c r="V54" t="s">
        <v>346</v>
      </c>
      <c r="W54">
        <v>1799.193</v>
      </c>
      <c r="X54">
        <v>690.72799999999995</v>
      </c>
      <c r="Y54">
        <v>2.605</v>
      </c>
      <c r="Z54">
        <v>5.9349999999999996</v>
      </c>
      <c r="AA54">
        <v>115.804393</v>
      </c>
      <c r="AB54">
        <v>0.62994799999999995</v>
      </c>
      <c r="AC54">
        <v>31.880776999999998</v>
      </c>
      <c r="AD54" s="1">
        <v>354</v>
      </c>
      <c r="AE54">
        <v>0</v>
      </c>
      <c r="AF54">
        <v>10</v>
      </c>
      <c r="AG54">
        <v>59</v>
      </c>
      <c r="AH54">
        <v>15.536483</v>
      </c>
      <c r="AI54">
        <v>0</v>
      </c>
      <c r="AJ54">
        <v>0</v>
      </c>
      <c r="AK54">
        <v>0</v>
      </c>
      <c r="AL54">
        <v>0</v>
      </c>
      <c r="AM54" t="s">
        <v>347</v>
      </c>
      <c r="AN54" t="s">
        <v>614</v>
      </c>
      <c r="AO54">
        <v>1799.193</v>
      </c>
      <c r="AR54" t="s">
        <v>118</v>
      </c>
      <c r="AS54" t="s">
        <v>125</v>
      </c>
      <c r="AT54" t="s">
        <v>270</v>
      </c>
      <c r="AU54" t="s">
        <v>346</v>
      </c>
      <c r="AV54" t="s">
        <v>48</v>
      </c>
      <c r="AW54">
        <v>1</v>
      </c>
      <c r="BB54">
        <v>0.93035714285714288</v>
      </c>
      <c r="BC54" t="s">
        <v>68</v>
      </c>
      <c r="BF54" t="s">
        <v>118</v>
      </c>
      <c r="BG54" t="s">
        <v>125</v>
      </c>
      <c r="BH54" t="s">
        <v>346</v>
      </c>
      <c r="BI54">
        <v>6935</v>
      </c>
      <c r="BJ54">
        <v>1</v>
      </c>
      <c r="BK54" t="s">
        <v>270</v>
      </c>
      <c r="BL54" t="s">
        <v>202</v>
      </c>
      <c r="BM54">
        <v>0.93035714285714288</v>
      </c>
      <c r="BN54" t="s">
        <v>68</v>
      </c>
      <c r="BO54" t="s">
        <v>203</v>
      </c>
      <c r="BP54">
        <v>1799.193</v>
      </c>
    </row>
    <row r="55" spans="1:68" ht="16.5">
      <c r="A55" s="125" t="str">
        <f t="shared" si="18"/>
        <v>공영급행</v>
      </c>
      <c r="B55" s="126" t="str">
        <f t="shared" si="1"/>
        <v>안주영</v>
      </c>
      <c r="C55" s="127" t="str">
        <f t="shared" si="19"/>
        <v>B</v>
      </c>
      <c r="D55" s="128">
        <f t="shared" si="20"/>
        <v>0.93418560666317629</v>
      </c>
      <c r="E55" s="129">
        <f t="shared" si="21"/>
        <v>378</v>
      </c>
      <c r="F55" s="130" t="str">
        <f t="shared" si="22"/>
        <v>14-1</v>
      </c>
      <c r="G55" s="131" t="str">
        <f t="shared" si="23"/>
        <v>70바3213</v>
      </c>
      <c r="H55" s="132">
        <f t="shared" si="24"/>
        <v>7</v>
      </c>
      <c r="I55" s="133">
        <f t="shared" si="25"/>
        <v>1735.921</v>
      </c>
      <c r="J55" s="134">
        <f t="shared" si="26"/>
        <v>3.2320508574258923E-2</v>
      </c>
      <c r="K55" s="134">
        <f t="shared" si="27"/>
        <v>0.33860392822689833</v>
      </c>
      <c r="L55" s="134">
        <f t="shared" si="28"/>
        <v>0.14516789646533454</v>
      </c>
      <c r="M55" s="135">
        <f t="shared" si="29"/>
        <v>10.154</v>
      </c>
      <c r="N55" s="136">
        <f t="shared" si="30"/>
        <v>0</v>
      </c>
      <c r="O55" s="136">
        <f t="shared" si="31"/>
        <v>4.0324415684815147</v>
      </c>
      <c r="P55" s="222">
        <f t="shared" si="32"/>
        <v>4</v>
      </c>
      <c r="Q55" s="223">
        <f t="shared" si="33"/>
        <v>0</v>
      </c>
      <c r="R55" s="223">
        <f t="shared" si="34"/>
        <v>70</v>
      </c>
      <c r="T55">
        <v>504</v>
      </c>
      <c r="U55">
        <v>378</v>
      </c>
      <c r="V55" t="s">
        <v>467</v>
      </c>
      <c r="W55">
        <v>1735.921</v>
      </c>
      <c r="X55">
        <v>824.60500000000002</v>
      </c>
      <c r="Y55">
        <v>2.105</v>
      </c>
      <c r="Z55">
        <v>10.154</v>
      </c>
      <c r="AA55">
        <v>113.34274000000001</v>
      </c>
      <c r="AB55">
        <v>3.6632950000000002</v>
      </c>
      <c r="AC55">
        <v>38.378297000000003</v>
      </c>
      <c r="AD55" s="1">
        <v>252</v>
      </c>
      <c r="AE55">
        <v>0</v>
      </c>
      <c r="AF55">
        <v>70</v>
      </c>
      <c r="AG55">
        <v>70</v>
      </c>
      <c r="AH55">
        <v>15.315678</v>
      </c>
      <c r="AI55">
        <v>112.9</v>
      </c>
      <c r="AJ55">
        <v>0</v>
      </c>
      <c r="AK55">
        <v>4</v>
      </c>
      <c r="AL55">
        <v>1020</v>
      </c>
      <c r="AM55" t="s">
        <v>468</v>
      </c>
      <c r="AN55" t="s">
        <v>615</v>
      </c>
      <c r="AO55">
        <v>493.08699999999999</v>
      </c>
      <c r="AR55" t="s">
        <v>118</v>
      </c>
      <c r="AS55" t="s">
        <v>119</v>
      </c>
      <c r="AT55" t="s">
        <v>430</v>
      </c>
      <c r="AU55" t="s">
        <v>467</v>
      </c>
      <c r="AV55" t="s">
        <v>48</v>
      </c>
      <c r="AW55">
        <v>7</v>
      </c>
      <c r="BB55">
        <v>0.93418560666317629</v>
      </c>
      <c r="BC55" t="s">
        <v>68</v>
      </c>
      <c r="BF55" t="s">
        <v>118</v>
      </c>
      <c r="BG55" t="s">
        <v>119</v>
      </c>
      <c r="BH55" t="s">
        <v>467</v>
      </c>
      <c r="BI55">
        <v>378</v>
      </c>
      <c r="BJ55">
        <v>7</v>
      </c>
      <c r="BK55" t="s">
        <v>430</v>
      </c>
      <c r="BL55" t="s">
        <v>210</v>
      </c>
      <c r="BM55">
        <v>0.93418560666317629</v>
      </c>
      <c r="BN55" t="s">
        <v>68</v>
      </c>
      <c r="BO55" t="s">
        <v>203</v>
      </c>
      <c r="BP55">
        <v>1735.921</v>
      </c>
    </row>
    <row r="56" spans="1:68" ht="16.5">
      <c r="A56" s="108" t="str">
        <f t="shared" si="18"/>
        <v>공영급행</v>
      </c>
      <c r="B56" s="109" t="str">
        <f t="shared" si="1"/>
        <v>양용민</v>
      </c>
      <c r="C56" s="110" t="str">
        <f t="shared" si="19"/>
        <v>D</v>
      </c>
      <c r="D56" s="111">
        <f t="shared" si="20"/>
        <v>0.84157456101299188</v>
      </c>
      <c r="E56" s="112">
        <f t="shared" si="21"/>
        <v>7799</v>
      </c>
      <c r="F56" s="113" t="str">
        <f t="shared" si="22"/>
        <v>14-1</v>
      </c>
      <c r="G56" s="114" t="str">
        <f t="shared" si="23"/>
        <v>70바3133</v>
      </c>
      <c r="H56" s="115">
        <f t="shared" si="24"/>
        <v>5</v>
      </c>
      <c r="I56" s="116">
        <f t="shared" si="25"/>
        <v>1770.816</v>
      </c>
      <c r="J56" s="117">
        <f t="shared" si="26"/>
        <v>2.3541995887645033E-2</v>
      </c>
      <c r="K56" s="117">
        <f t="shared" si="27"/>
        <v>0.34483313819289263</v>
      </c>
      <c r="L56" s="117">
        <f t="shared" si="28"/>
        <v>7.8494885973472109E-2</v>
      </c>
      <c r="M56" s="118">
        <f t="shared" si="29"/>
        <v>11.191000000000001</v>
      </c>
      <c r="N56" s="119">
        <f t="shared" si="30"/>
        <v>0</v>
      </c>
      <c r="O56" s="119">
        <f t="shared" si="31"/>
        <v>1.6941342296432831</v>
      </c>
      <c r="P56" s="224">
        <f t="shared" si="32"/>
        <v>9</v>
      </c>
      <c r="Q56" s="225">
        <f t="shared" si="33"/>
        <v>0</v>
      </c>
      <c r="R56" s="225">
        <f t="shared" si="34"/>
        <v>30</v>
      </c>
      <c r="T56">
        <v>504</v>
      </c>
      <c r="U56">
        <v>7799</v>
      </c>
      <c r="V56" t="s">
        <v>348</v>
      </c>
      <c r="W56">
        <v>1770.816</v>
      </c>
      <c r="X56">
        <v>918.51800000000003</v>
      </c>
      <c r="Y56">
        <v>1.9279999999999999</v>
      </c>
      <c r="Z56">
        <v>11.191000000000001</v>
      </c>
      <c r="AA56">
        <v>113.56607200000001</v>
      </c>
      <c r="AB56">
        <v>2.6735720000000001</v>
      </c>
      <c r="AC56">
        <v>39.161344999999997</v>
      </c>
      <c r="AD56" s="1">
        <v>139</v>
      </c>
      <c r="AE56">
        <v>0</v>
      </c>
      <c r="AF56">
        <v>30</v>
      </c>
      <c r="AG56">
        <v>87</v>
      </c>
      <c r="AH56">
        <v>15.592824999999999</v>
      </c>
      <c r="AI56">
        <v>220.9</v>
      </c>
      <c r="AJ56">
        <v>11.9</v>
      </c>
      <c r="AK56">
        <v>9</v>
      </c>
      <c r="AL56">
        <v>4639</v>
      </c>
      <c r="AM56" t="s">
        <v>349</v>
      </c>
      <c r="AN56" t="s">
        <v>616</v>
      </c>
      <c r="AO56">
        <v>1242.8399999999999</v>
      </c>
      <c r="AR56" t="s">
        <v>118</v>
      </c>
      <c r="AS56" t="s">
        <v>119</v>
      </c>
      <c r="AT56" t="s">
        <v>245</v>
      </c>
      <c r="AU56" t="s">
        <v>348</v>
      </c>
      <c r="AV56" t="s">
        <v>48</v>
      </c>
      <c r="AW56">
        <v>5</v>
      </c>
      <c r="BB56">
        <v>0.84157456101299188</v>
      </c>
      <c r="BC56" t="s">
        <v>67</v>
      </c>
      <c r="BF56" t="s">
        <v>118</v>
      </c>
      <c r="BG56" s="5" t="s">
        <v>119</v>
      </c>
      <c r="BH56" t="s">
        <v>348</v>
      </c>
      <c r="BI56">
        <v>7799</v>
      </c>
      <c r="BJ56">
        <v>5</v>
      </c>
      <c r="BK56" t="s">
        <v>245</v>
      </c>
      <c r="BL56" t="s">
        <v>252</v>
      </c>
      <c r="BM56">
        <v>0.84157456101299188</v>
      </c>
      <c r="BN56" t="s">
        <v>67</v>
      </c>
      <c r="BO56" t="s">
        <v>207</v>
      </c>
      <c r="BP56">
        <v>1770.816</v>
      </c>
    </row>
    <row r="57" spans="1:68" ht="16.5">
      <c r="A57" s="125" t="str">
        <f t="shared" si="18"/>
        <v>공영급행</v>
      </c>
      <c r="B57" s="126" t="str">
        <f t="shared" si="1"/>
        <v>엄무용</v>
      </c>
      <c r="C57" s="127" t="str">
        <f t="shared" si="19"/>
        <v>F</v>
      </c>
      <c r="D57" s="128">
        <f t="shared" si="20"/>
        <v>0.70678571428571435</v>
      </c>
      <c r="E57" s="129">
        <f t="shared" si="21"/>
        <v>5256</v>
      </c>
      <c r="F57" s="130" t="str">
        <f t="shared" si="22"/>
        <v>e음88</v>
      </c>
      <c r="G57" s="131" t="str">
        <f t="shared" si="23"/>
        <v>73아1560</v>
      </c>
      <c r="H57" s="132">
        <f t="shared" si="24"/>
        <v>1</v>
      </c>
      <c r="I57" s="133">
        <f t="shared" si="25"/>
        <v>2161.2080000000001</v>
      </c>
      <c r="J57" s="134">
        <f t="shared" si="26"/>
        <v>1.9717016831689142E-2</v>
      </c>
      <c r="K57" s="134">
        <f t="shared" si="27"/>
        <v>0.37738799908391402</v>
      </c>
      <c r="L57" s="134">
        <f t="shared" si="28"/>
        <v>0.27114465613675315</v>
      </c>
      <c r="M57" s="135">
        <f t="shared" si="29"/>
        <v>13.347</v>
      </c>
      <c r="N57" s="136">
        <f t="shared" si="30"/>
        <v>0</v>
      </c>
      <c r="O57" s="136">
        <f t="shared" si="31"/>
        <v>7.2644558043464578</v>
      </c>
      <c r="P57" s="222">
        <f t="shared" si="32"/>
        <v>43</v>
      </c>
      <c r="Q57" s="223">
        <f t="shared" si="33"/>
        <v>0</v>
      </c>
      <c r="R57" s="223">
        <f t="shared" si="34"/>
        <v>157</v>
      </c>
      <c r="T57">
        <v>504</v>
      </c>
      <c r="U57">
        <v>5256</v>
      </c>
      <c r="V57" t="s">
        <v>185</v>
      </c>
      <c r="W57">
        <v>2161.2080000000001</v>
      </c>
      <c r="X57">
        <v>1092.1990000000001</v>
      </c>
      <c r="Y57">
        <v>1.9790000000000001</v>
      </c>
      <c r="Z57">
        <v>13.347</v>
      </c>
      <c r="AA57">
        <v>141.584958</v>
      </c>
      <c r="AB57">
        <v>2.791633</v>
      </c>
      <c r="AC57">
        <v>53.432464000000003</v>
      </c>
      <c r="AD57" s="1">
        <v>586</v>
      </c>
      <c r="AE57">
        <v>0</v>
      </c>
      <c r="AF57">
        <v>157</v>
      </c>
      <c r="AG57">
        <v>73</v>
      </c>
      <c r="AH57">
        <v>15.264389</v>
      </c>
      <c r="AI57">
        <v>253.3</v>
      </c>
      <c r="AJ57">
        <v>0</v>
      </c>
      <c r="AK57">
        <v>43</v>
      </c>
      <c r="AL57">
        <v>13537</v>
      </c>
      <c r="AM57" t="s">
        <v>350</v>
      </c>
      <c r="AN57" t="s">
        <v>617</v>
      </c>
      <c r="AO57">
        <v>2161.2080000000001</v>
      </c>
      <c r="AR57" t="s">
        <v>118</v>
      </c>
      <c r="AS57" t="s">
        <v>128</v>
      </c>
      <c r="AT57" t="s">
        <v>222</v>
      </c>
      <c r="AU57" t="s">
        <v>185</v>
      </c>
      <c r="AV57" t="s">
        <v>48</v>
      </c>
      <c r="AW57">
        <v>1</v>
      </c>
      <c r="BB57">
        <v>0.70678571428571435</v>
      </c>
      <c r="BC57" t="s">
        <v>70</v>
      </c>
      <c r="BF57" t="s">
        <v>118</v>
      </c>
      <c r="BG57" t="s">
        <v>128</v>
      </c>
      <c r="BH57" t="s">
        <v>185</v>
      </c>
      <c r="BI57">
        <v>5256</v>
      </c>
      <c r="BJ57">
        <v>1</v>
      </c>
      <c r="BK57" t="s">
        <v>222</v>
      </c>
      <c r="BL57" t="s">
        <v>202</v>
      </c>
      <c r="BM57">
        <v>0.70678571428571435</v>
      </c>
      <c r="BN57" t="s">
        <v>70</v>
      </c>
      <c r="BO57" t="s">
        <v>238</v>
      </c>
      <c r="BP57">
        <v>2161.2080000000001</v>
      </c>
    </row>
    <row r="58" spans="1:68" ht="16.5">
      <c r="A58" s="108" t="str">
        <f t="shared" si="18"/>
        <v>공영급행</v>
      </c>
      <c r="B58" s="109" t="str">
        <f t="shared" si="1"/>
        <v>오영호</v>
      </c>
      <c r="C58" s="110" t="str">
        <f t="shared" si="19"/>
        <v>F</v>
      </c>
      <c r="D58" s="111">
        <f t="shared" si="20"/>
        <v>0.75973584320915277</v>
      </c>
      <c r="E58" s="112">
        <f t="shared" si="21"/>
        <v>5585</v>
      </c>
      <c r="F58" s="113" t="str">
        <f t="shared" si="22"/>
        <v>e음88</v>
      </c>
      <c r="G58" s="114" t="str">
        <f t="shared" si="23"/>
        <v>73아1561</v>
      </c>
      <c r="H58" s="115">
        <f t="shared" si="24"/>
        <v>8</v>
      </c>
      <c r="I58" s="116">
        <f t="shared" si="25"/>
        <v>2583.7460000000001</v>
      </c>
      <c r="J58" s="117">
        <f t="shared" si="26"/>
        <v>2.6028067898869824E-2</v>
      </c>
      <c r="K58" s="117">
        <f t="shared" si="27"/>
        <v>0.38555931927008263</v>
      </c>
      <c r="L58" s="117">
        <f t="shared" si="28"/>
        <v>0.16681206279564631</v>
      </c>
      <c r="M58" s="118">
        <f t="shared" si="29"/>
        <v>10.553000000000001</v>
      </c>
      <c r="N58" s="119">
        <f t="shared" si="30"/>
        <v>0</v>
      </c>
      <c r="O58" s="119">
        <f t="shared" si="31"/>
        <v>4.0638669590586689</v>
      </c>
      <c r="P58" s="224">
        <f t="shared" si="32"/>
        <v>77</v>
      </c>
      <c r="Q58" s="225">
        <f t="shared" si="33"/>
        <v>0</v>
      </c>
      <c r="R58" s="225">
        <f t="shared" si="34"/>
        <v>105</v>
      </c>
      <c r="T58">
        <v>504</v>
      </c>
      <c r="U58">
        <v>5585</v>
      </c>
      <c r="V58" t="s">
        <v>186</v>
      </c>
      <c r="W58">
        <v>2583.7460000000001</v>
      </c>
      <c r="X58">
        <v>1212.1379999999999</v>
      </c>
      <c r="Y58">
        <v>2.1320000000000001</v>
      </c>
      <c r="Z58">
        <v>10.553000000000001</v>
      </c>
      <c r="AA58">
        <v>177.99023800000001</v>
      </c>
      <c r="AB58">
        <v>4.6327420000000004</v>
      </c>
      <c r="AC58">
        <v>68.625794999999997</v>
      </c>
      <c r="AD58" s="1">
        <v>431</v>
      </c>
      <c r="AE58">
        <v>0</v>
      </c>
      <c r="AF58">
        <v>105</v>
      </c>
      <c r="AG58">
        <v>73</v>
      </c>
      <c r="AH58">
        <v>14.516223</v>
      </c>
      <c r="AI58">
        <v>614.4</v>
      </c>
      <c r="AJ58">
        <v>0</v>
      </c>
      <c r="AK58">
        <v>77</v>
      </c>
      <c r="AL58">
        <v>47477</v>
      </c>
      <c r="AM58" t="s">
        <v>351</v>
      </c>
      <c r="AN58" t="s">
        <v>618</v>
      </c>
      <c r="AO58">
        <v>798.22900000000004</v>
      </c>
      <c r="AR58" t="s">
        <v>118</v>
      </c>
      <c r="AS58" t="s">
        <v>128</v>
      </c>
      <c r="AT58" t="s">
        <v>220</v>
      </c>
      <c r="AU58" t="s">
        <v>186</v>
      </c>
      <c r="AV58" t="s">
        <v>48</v>
      </c>
      <c r="AW58">
        <v>8</v>
      </c>
      <c r="BB58">
        <v>0.75973584320915277</v>
      </c>
      <c r="BC58" t="s">
        <v>70</v>
      </c>
      <c r="BF58" t="s">
        <v>118</v>
      </c>
      <c r="BG58" t="s">
        <v>128</v>
      </c>
      <c r="BH58" t="s">
        <v>186</v>
      </c>
      <c r="BI58">
        <v>5585</v>
      </c>
      <c r="BJ58">
        <v>8</v>
      </c>
      <c r="BK58" t="s">
        <v>220</v>
      </c>
      <c r="BL58" t="s">
        <v>214</v>
      </c>
      <c r="BM58">
        <v>0.75973584320915277</v>
      </c>
      <c r="BN58" t="s">
        <v>70</v>
      </c>
      <c r="BO58" t="s">
        <v>238</v>
      </c>
      <c r="BP58">
        <v>2583.7460000000001</v>
      </c>
    </row>
    <row r="59" spans="1:68" ht="16.5">
      <c r="A59" s="125" t="str">
        <f t="shared" si="18"/>
        <v>공영급행</v>
      </c>
      <c r="B59" s="126" t="str">
        <f t="shared" si="1"/>
        <v>오인환</v>
      </c>
      <c r="C59" s="127" t="str">
        <f t="shared" si="19"/>
        <v>F</v>
      </c>
      <c r="D59" s="128">
        <f t="shared" si="20"/>
        <v>0.79033051537546795</v>
      </c>
      <c r="E59" s="129">
        <f t="shared" si="21"/>
        <v>975</v>
      </c>
      <c r="F59" s="130" t="str">
        <f t="shared" si="22"/>
        <v>14-1</v>
      </c>
      <c r="G59" s="131" t="str">
        <f t="shared" si="23"/>
        <v>70바3109</v>
      </c>
      <c r="H59" s="132">
        <f t="shared" si="24"/>
        <v>10</v>
      </c>
      <c r="I59" s="133">
        <f t="shared" si="25"/>
        <v>1484.931</v>
      </c>
      <c r="J59" s="134">
        <f t="shared" si="26"/>
        <v>1.0832708181720553E-2</v>
      </c>
      <c r="K59" s="134">
        <f t="shared" si="27"/>
        <v>0.40697634915626785</v>
      </c>
      <c r="L59" s="134">
        <f t="shared" si="28"/>
        <v>0.24041521121183407</v>
      </c>
      <c r="M59" s="135">
        <f t="shared" si="29"/>
        <v>12.388</v>
      </c>
      <c r="N59" s="136">
        <f t="shared" si="30"/>
        <v>0</v>
      </c>
      <c r="O59" s="136">
        <f t="shared" si="31"/>
        <v>2.1549822853721823</v>
      </c>
      <c r="P59" s="222">
        <f t="shared" si="32"/>
        <v>51</v>
      </c>
      <c r="Q59" s="223">
        <f t="shared" si="33"/>
        <v>0</v>
      </c>
      <c r="R59" s="223">
        <f t="shared" si="34"/>
        <v>32</v>
      </c>
      <c r="T59">
        <v>504</v>
      </c>
      <c r="U59">
        <v>975</v>
      </c>
      <c r="V59" t="s">
        <v>352</v>
      </c>
      <c r="W59">
        <v>1484.931</v>
      </c>
      <c r="X59">
        <v>807.12699999999995</v>
      </c>
      <c r="Y59">
        <v>1.84</v>
      </c>
      <c r="Z59">
        <v>12.388</v>
      </c>
      <c r="AA59">
        <v>102.671094</v>
      </c>
      <c r="AB59">
        <v>1.112206</v>
      </c>
      <c r="AC59">
        <v>41.784706999999997</v>
      </c>
      <c r="AD59" s="1">
        <v>357</v>
      </c>
      <c r="AE59">
        <v>0</v>
      </c>
      <c r="AF59">
        <v>32</v>
      </c>
      <c r="AG59">
        <v>73</v>
      </c>
      <c r="AH59">
        <v>14.462989</v>
      </c>
      <c r="AI59">
        <v>568.4</v>
      </c>
      <c r="AJ59">
        <v>0</v>
      </c>
      <c r="AK59">
        <v>51</v>
      </c>
      <c r="AL59">
        <v>22324</v>
      </c>
      <c r="AM59" t="s">
        <v>353</v>
      </c>
      <c r="AN59" t="s">
        <v>619</v>
      </c>
      <c r="AO59">
        <v>361.02</v>
      </c>
      <c r="AR59" t="s">
        <v>118</v>
      </c>
      <c r="AS59" t="s">
        <v>119</v>
      </c>
      <c r="AT59" t="s">
        <v>241</v>
      </c>
      <c r="AU59" t="s">
        <v>352</v>
      </c>
      <c r="AV59" t="s">
        <v>48</v>
      </c>
      <c r="AW59">
        <v>10</v>
      </c>
      <c r="BB59">
        <v>0.79033051537546795</v>
      </c>
      <c r="BC59" t="s">
        <v>70</v>
      </c>
      <c r="BF59" t="s">
        <v>118</v>
      </c>
      <c r="BG59" t="s">
        <v>119</v>
      </c>
      <c r="BH59" t="s">
        <v>352</v>
      </c>
      <c r="BI59">
        <v>975</v>
      </c>
      <c r="BJ59">
        <v>10</v>
      </c>
      <c r="BK59" t="s">
        <v>241</v>
      </c>
      <c r="BL59" t="s">
        <v>210</v>
      </c>
      <c r="BM59">
        <v>0.79033051537546795</v>
      </c>
      <c r="BN59" t="s">
        <v>70</v>
      </c>
      <c r="BO59" t="s">
        <v>238</v>
      </c>
      <c r="BP59">
        <v>1484.931</v>
      </c>
    </row>
    <row r="60" spans="1:68" ht="16.5">
      <c r="A60" s="108" t="str">
        <f t="shared" si="18"/>
        <v>공영급행</v>
      </c>
      <c r="B60" s="109" t="str">
        <f t="shared" si="1"/>
        <v>오종섭</v>
      </c>
      <c r="C60" s="110" t="str">
        <f t="shared" si="19"/>
        <v>C</v>
      </c>
      <c r="D60" s="111">
        <f t="shared" si="20"/>
        <v>0.8793117855659085</v>
      </c>
      <c r="E60" s="112">
        <f t="shared" si="21"/>
        <v>3980</v>
      </c>
      <c r="F60" s="113" t="str">
        <f t="shared" si="22"/>
        <v>14-1</v>
      </c>
      <c r="G60" s="114" t="str">
        <f t="shared" si="23"/>
        <v>70바3133</v>
      </c>
      <c r="H60" s="115">
        <f t="shared" si="24"/>
        <v>3</v>
      </c>
      <c r="I60" s="116">
        <f t="shared" si="25"/>
        <v>1513.8760000000002</v>
      </c>
      <c r="J60" s="117">
        <f t="shared" si="26"/>
        <v>1.9848584133351315E-2</v>
      </c>
      <c r="K60" s="117">
        <f t="shared" si="27"/>
        <v>0.31081390949712684</v>
      </c>
      <c r="L60" s="117">
        <f t="shared" si="28"/>
        <v>2.5101131136235726E-2</v>
      </c>
      <c r="M60" s="118">
        <f t="shared" si="29"/>
        <v>10.856999999999999</v>
      </c>
      <c r="N60" s="119">
        <f t="shared" si="30"/>
        <v>0</v>
      </c>
      <c r="O60" s="119">
        <f t="shared" si="31"/>
        <v>4.689948185980886</v>
      </c>
      <c r="P60" s="224">
        <f t="shared" si="32"/>
        <v>0</v>
      </c>
      <c r="Q60" s="225">
        <f t="shared" si="33"/>
        <v>0</v>
      </c>
      <c r="R60" s="225">
        <f t="shared" si="34"/>
        <v>71</v>
      </c>
      <c r="T60">
        <v>504</v>
      </c>
      <c r="U60">
        <v>3980</v>
      </c>
      <c r="V60" t="s">
        <v>354</v>
      </c>
      <c r="W60">
        <v>1513.876</v>
      </c>
      <c r="X60">
        <v>749.4</v>
      </c>
      <c r="Y60">
        <v>2.02</v>
      </c>
      <c r="Z60">
        <v>10.856999999999999</v>
      </c>
      <c r="AA60">
        <v>88.389679999999998</v>
      </c>
      <c r="AB60">
        <v>1.75441</v>
      </c>
      <c r="AC60">
        <v>27.472742</v>
      </c>
      <c r="AD60" s="1">
        <v>38</v>
      </c>
      <c r="AE60">
        <v>0</v>
      </c>
      <c r="AF60">
        <v>71</v>
      </c>
      <c r="AG60">
        <v>86</v>
      </c>
      <c r="AH60">
        <v>17.127293000000002</v>
      </c>
      <c r="AI60">
        <v>160.30000000000001</v>
      </c>
      <c r="AJ60">
        <v>12.1</v>
      </c>
      <c r="AK60">
        <v>0</v>
      </c>
      <c r="AL60">
        <v>0</v>
      </c>
      <c r="AM60" t="s">
        <v>355</v>
      </c>
      <c r="AN60" t="s">
        <v>620</v>
      </c>
      <c r="AO60">
        <v>1234.461</v>
      </c>
      <c r="AR60" t="s">
        <v>118</v>
      </c>
      <c r="AS60" t="s">
        <v>119</v>
      </c>
      <c r="AT60" t="s">
        <v>245</v>
      </c>
      <c r="AU60" t="s">
        <v>354</v>
      </c>
      <c r="AV60" t="s">
        <v>48</v>
      </c>
      <c r="AW60">
        <v>3</v>
      </c>
      <c r="BB60">
        <v>0.8793117855659085</v>
      </c>
      <c r="BC60" t="s">
        <v>69</v>
      </c>
      <c r="BF60" t="s">
        <v>118</v>
      </c>
      <c r="BG60" t="s">
        <v>119</v>
      </c>
      <c r="BH60" t="s">
        <v>354</v>
      </c>
      <c r="BI60">
        <v>3980</v>
      </c>
      <c r="BJ60">
        <v>3</v>
      </c>
      <c r="BK60" t="s">
        <v>245</v>
      </c>
      <c r="BL60" t="s">
        <v>244</v>
      </c>
      <c r="BM60">
        <v>0.8793117855659085</v>
      </c>
      <c r="BN60" t="s">
        <v>69</v>
      </c>
      <c r="BO60" t="s">
        <v>205</v>
      </c>
      <c r="BP60">
        <v>1513.8760000000002</v>
      </c>
    </row>
    <row r="61" spans="1:68" ht="16.5">
      <c r="A61" s="125" t="str">
        <f t="shared" si="18"/>
        <v>공영급행</v>
      </c>
      <c r="B61" s="126" t="str">
        <f t="shared" si="1"/>
        <v>용광성</v>
      </c>
      <c r="C61" s="127" t="str">
        <f t="shared" si="19"/>
        <v>F</v>
      </c>
      <c r="D61" s="128">
        <f t="shared" si="20"/>
        <v>0.79772727272727262</v>
      </c>
      <c r="E61" s="129">
        <f t="shared" si="21"/>
        <v>7274</v>
      </c>
      <c r="F61" s="130" t="str">
        <f t="shared" si="22"/>
        <v>14-1</v>
      </c>
      <c r="G61" s="131" t="str">
        <f t="shared" si="23"/>
        <v>70바3138</v>
      </c>
      <c r="H61" s="132">
        <f t="shared" si="24"/>
        <v>1</v>
      </c>
      <c r="I61" s="133">
        <f t="shared" si="25"/>
        <v>1384.364</v>
      </c>
      <c r="J61" s="134">
        <f t="shared" si="26"/>
        <v>2.6919898872301808E-2</v>
      </c>
      <c r="K61" s="134">
        <f t="shared" si="27"/>
        <v>0.34936053398452394</v>
      </c>
      <c r="L61" s="134">
        <f t="shared" si="28"/>
        <v>0.19720246987064097</v>
      </c>
      <c r="M61" s="135">
        <f t="shared" si="29"/>
        <v>13.333</v>
      </c>
      <c r="N61" s="136">
        <f t="shared" si="30"/>
        <v>7.2235336948952733E-2</v>
      </c>
      <c r="O61" s="136">
        <f t="shared" si="31"/>
        <v>5.2009442603245963</v>
      </c>
      <c r="P61" s="222">
        <f t="shared" si="32"/>
        <v>7</v>
      </c>
      <c r="Q61" s="223">
        <f t="shared" si="33"/>
        <v>1</v>
      </c>
      <c r="R61" s="223">
        <f t="shared" si="34"/>
        <v>72</v>
      </c>
      <c r="T61">
        <v>504</v>
      </c>
      <c r="U61">
        <v>7274</v>
      </c>
      <c r="V61" t="s">
        <v>356</v>
      </c>
      <c r="W61">
        <v>1384.364</v>
      </c>
      <c r="X61">
        <v>788.649</v>
      </c>
      <c r="Y61">
        <v>1.7549999999999999</v>
      </c>
      <c r="Z61">
        <v>13.333</v>
      </c>
      <c r="AA61">
        <v>85.819416000000004</v>
      </c>
      <c r="AB61">
        <v>2.3102499999999999</v>
      </c>
      <c r="AC61">
        <v>29.981916999999999</v>
      </c>
      <c r="AD61" s="1">
        <v>273</v>
      </c>
      <c r="AE61">
        <v>1</v>
      </c>
      <c r="AF61">
        <v>72</v>
      </c>
      <c r="AG61">
        <v>71</v>
      </c>
      <c r="AH61">
        <v>16.131128</v>
      </c>
      <c r="AI61">
        <v>452.6</v>
      </c>
      <c r="AJ61">
        <v>0</v>
      </c>
      <c r="AK61">
        <v>7</v>
      </c>
      <c r="AL61">
        <v>2439</v>
      </c>
      <c r="AM61" t="s">
        <v>357</v>
      </c>
      <c r="AN61" t="s">
        <v>621</v>
      </c>
      <c r="AO61">
        <v>1384.364</v>
      </c>
      <c r="AR61" t="s">
        <v>118</v>
      </c>
      <c r="AS61" t="s">
        <v>119</v>
      </c>
      <c r="AT61" t="s">
        <v>247</v>
      </c>
      <c r="AU61" t="s">
        <v>356</v>
      </c>
      <c r="AV61" t="s">
        <v>48</v>
      </c>
      <c r="AW61">
        <v>1</v>
      </c>
      <c r="BB61">
        <v>0.79772727272727262</v>
      </c>
      <c r="BC61" t="s">
        <v>70</v>
      </c>
      <c r="BF61" t="s">
        <v>118</v>
      </c>
      <c r="BG61" s="5" t="s">
        <v>119</v>
      </c>
      <c r="BH61" t="s">
        <v>356</v>
      </c>
      <c r="BI61">
        <v>7274</v>
      </c>
      <c r="BJ61">
        <v>1</v>
      </c>
      <c r="BK61" t="s">
        <v>247</v>
      </c>
      <c r="BL61" t="s">
        <v>202</v>
      </c>
      <c r="BM61">
        <v>0.79772727272727262</v>
      </c>
      <c r="BN61" t="s">
        <v>70</v>
      </c>
      <c r="BO61" t="s">
        <v>238</v>
      </c>
      <c r="BP61">
        <v>1384.364</v>
      </c>
    </row>
    <row r="62" spans="1:68" ht="16.5">
      <c r="A62" s="108" t="str">
        <f t="shared" si="18"/>
        <v>공영급행</v>
      </c>
      <c r="B62" s="109" t="str">
        <f t="shared" si="1"/>
        <v>윤기성</v>
      </c>
      <c r="C62" s="110" t="str">
        <f t="shared" si="19"/>
        <v>D</v>
      </c>
      <c r="D62" s="111">
        <f t="shared" si="20"/>
        <v>0.82755348352034419</v>
      </c>
      <c r="E62" s="112">
        <f t="shared" si="21"/>
        <v>6497</v>
      </c>
      <c r="F62" s="113" t="str">
        <f t="shared" si="22"/>
        <v>14-1</v>
      </c>
      <c r="G62" s="114" t="str">
        <f t="shared" si="23"/>
        <v>70바3211</v>
      </c>
      <c r="H62" s="115">
        <f t="shared" si="24"/>
        <v>2</v>
      </c>
      <c r="I62" s="116">
        <f t="shared" si="25"/>
        <v>1408.1420000000001</v>
      </c>
      <c r="J62" s="117">
        <f t="shared" si="26"/>
        <v>3.4218563016036194E-2</v>
      </c>
      <c r="K62" s="117">
        <f t="shared" si="27"/>
        <v>0.33066418152675425</v>
      </c>
      <c r="L62" s="117">
        <f t="shared" si="28"/>
        <v>0.13848035212357845</v>
      </c>
      <c r="M62" s="118">
        <f t="shared" si="29"/>
        <v>13.326000000000001</v>
      </c>
      <c r="N62" s="119">
        <f t="shared" si="30"/>
        <v>0</v>
      </c>
      <c r="O62" s="119">
        <f t="shared" si="31"/>
        <v>3.8348405203452489</v>
      </c>
      <c r="P62" s="224">
        <f t="shared" si="32"/>
        <v>3</v>
      </c>
      <c r="Q62" s="225">
        <f t="shared" si="33"/>
        <v>0</v>
      </c>
      <c r="R62" s="225">
        <f t="shared" si="34"/>
        <v>54</v>
      </c>
      <c r="T62">
        <v>504</v>
      </c>
      <c r="U62">
        <v>6497</v>
      </c>
      <c r="V62" t="s">
        <v>358</v>
      </c>
      <c r="W62">
        <v>1408.1420000000001</v>
      </c>
      <c r="X62">
        <v>724.40300000000002</v>
      </c>
      <c r="Y62">
        <v>1.944</v>
      </c>
      <c r="Z62">
        <v>13.326000000000001</v>
      </c>
      <c r="AA62">
        <v>86.282465999999999</v>
      </c>
      <c r="AB62">
        <v>2.9524620000000001</v>
      </c>
      <c r="AC62">
        <v>28.530521</v>
      </c>
      <c r="AD62" s="1">
        <v>195</v>
      </c>
      <c r="AE62">
        <v>0</v>
      </c>
      <c r="AF62">
        <v>54</v>
      </c>
      <c r="AG62">
        <v>88</v>
      </c>
      <c r="AH62">
        <v>16.320139999999999</v>
      </c>
      <c r="AI62">
        <v>368.9</v>
      </c>
      <c r="AJ62">
        <v>9.4</v>
      </c>
      <c r="AK62">
        <v>3</v>
      </c>
      <c r="AL62">
        <v>65</v>
      </c>
      <c r="AM62" t="s">
        <v>359</v>
      </c>
      <c r="AN62" t="s">
        <v>622</v>
      </c>
      <c r="AO62">
        <v>1019.192</v>
      </c>
      <c r="AR62" t="s">
        <v>118</v>
      </c>
      <c r="AS62" t="s">
        <v>119</v>
      </c>
      <c r="AT62" t="s">
        <v>251</v>
      </c>
      <c r="AU62" t="s">
        <v>358</v>
      </c>
      <c r="AV62" t="s">
        <v>48</v>
      </c>
      <c r="AW62">
        <v>2</v>
      </c>
      <c r="BB62">
        <v>0.82755348352034419</v>
      </c>
      <c r="BC62" t="s">
        <v>67</v>
      </c>
      <c r="BF62" t="s">
        <v>118</v>
      </c>
      <c r="BG62" t="s">
        <v>119</v>
      </c>
      <c r="BH62" t="s">
        <v>358</v>
      </c>
      <c r="BI62">
        <v>6497</v>
      </c>
      <c r="BJ62">
        <v>2</v>
      </c>
      <c r="BK62" t="s">
        <v>251</v>
      </c>
      <c r="BL62" t="s">
        <v>252</v>
      </c>
      <c r="BM62">
        <v>0.82755348352034419</v>
      </c>
      <c r="BN62" t="s">
        <v>67</v>
      </c>
      <c r="BO62" t="s">
        <v>207</v>
      </c>
      <c r="BP62">
        <v>1408.1420000000001</v>
      </c>
    </row>
    <row r="63" spans="1:68" ht="16.5">
      <c r="A63" s="125" t="str">
        <f t="shared" si="18"/>
        <v>공영급행</v>
      </c>
      <c r="B63" s="126" t="str">
        <f t="shared" si="1"/>
        <v>윤석춘</v>
      </c>
      <c r="C63" s="127" t="str">
        <f t="shared" si="19"/>
        <v>F</v>
      </c>
      <c r="D63" s="128">
        <f t="shared" si="20"/>
        <v>0.77680488939047843</v>
      </c>
      <c r="E63" s="129">
        <f t="shared" si="21"/>
        <v>8345</v>
      </c>
      <c r="F63" s="130" t="str">
        <f t="shared" si="22"/>
        <v>e음88</v>
      </c>
      <c r="G63" s="131" t="str">
        <f t="shared" si="23"/>
        <v>73아1561</v>
      </c>
      <c r="H63" s="132">
        <f t="shared" si="24"/>
        <v>7</v>
      </c>
      <c r="I63" s="133">
        <f t="shared" si="25"/>
        <v>1926.982</v>
      </c>
      <c r="J63" s="134">
        <f t="shared" si="26"/>
        <v>3.1478415919722974E-2</v>
      </c>
      <c r="K63" s="134">
        <f t="shared" si="27"/>
        <v>0.37407661658991487</v>
      </c>
      <c r="L63" s="134">
        <f t="shared" si="28"/>
        <v>0.10897870348555409</v>
      </c>
      <c r="M63" s="135">
        <f t="shared" si="29"/>
        <v>9.5649999999999995</v>
      </c>
      <c r="N63" s="136">
        <f t="shared" si="30"/>
        <v>0</v>
      </c>
      <c r="O63" s="136">
        <f t="shared" si="31"/>
        <v>1.2973655176851677</v>
      </c>
      <c r="P63" s="222">
        <f t="shared" si="32"/>
        <v>62</v>
      </c>
      <c r="Q63" s="223">
        <f t="shared" si="33"/>
        <v>0</v>
      </c>
      <c r="R63" s="223">
        <f t="shared" si="34"/>
        <v>25</v>
      </c>
      <c r="T63">
        <v>504</v>
      </c>
      <c r="U63">
        <v>8345</v>
      </c>
      <c r="V63" t="s">
        <v>187</v>
      </c>
      <c r="W63">
        <v>1926.982</v>
      </c>
      <c r="X63">
        <v>824.18299999999999</v>
      </c>
      <c r="Y63">
        <v>2.3380000000000001</v>
      </c>
      <c r="Z63">
        <v>9.5649999999999995</v>
      </c>
      <c r="AA63">
        <v>139.71579800000001</v>
      </c>
      <c r="AB63">
        <v>4.3980319999999997</v>
      </c>
      <c r="AC63">
        <v>52.264412999999998</v>
      </c>
      <c r="AD63" s="1">
        <v>210</v>
      </c>
      <c r="AE63">
        <v>0</v>
      </c>
      <c r="AF63">
        <v>25</v>
      </c>
      <c r="AG63">
        <v>92</v>
      </c>
      <c r="AH63">
        <v>13.792154999999999</v>
      </c>
      <c r="AI63">
        <v>670.5</v>
      </c>
      <c r="AJ63">
        <v>24.7</v>
      </c>
      <c r="AK63">
        <v>62</v>
      </c>
      <c r="AL63">
        <v>25521</v>
      </c>
      <c r="AM63" t="s">
        <v>360</v>
      </c>
      <c r="AN63" t="s">
        <v>623</v>
      </c>
      <c r="AO63">
        <v>395.101</v>
      </c>
      <c r="AR63" t="s">
        <v>118</v>
      </c>
      <c r="AS63" t="s">
        <v>128</v>
      </c>
      <c r="AT63" t="s">
        <v>220</v>
      </c>
      <c r="AU63" t="s">
        <v>187</v>
      </c>
      <c r="AV63" t="s">
        <v>48</v>
      </c>
      <c r="AW63">
        <v>7</v>
      </c>
      <c r="BB63">
        <v>0.77680488939047843</v>
      </c>
      <c r="BC63" t="s">
        <v>70</v>
      </c>
      <c r="BF63" t="s">
        <v>118</v>
      </c>
      <c r="BG63" t="s">
        <v>128</v>
      </c>
      <c r="BH63" t="s">
        <v>187</v>
      </c>
      <c r="BI63">
        <v>8345</v>
      </c>
      <c r="BJ63">
        <v>7</v>
      </c>
      <c r="BK63" t="s">
        <v>220</v>
      </c>
      <c r="BL63" t="s">
        <v>212</v>
      </c>
      <c r="BM63">
        <v>0.77680488939047843</v>
      </c>
      <c r="BN63" t="s">
        <v>70</v>
      </c>
      <c r="BO63" t="s">
        <v>238</v>
      </c>
      <c r="BP63">
        <v>1926.982</v>
      </c>
    </row>
    <row r="64" spans="1:68" ht="16.5">
      <c r="A64" s="108" t="str">
        <f t="shared" si="18"/>
        <v>공영급행</v>
      </c>
      <c r="B64" s="109" t="str">
        <f t="shared" si="1"/>
        <v>윤성운</v>
      </c>
      <c r="C64" s="110" t="str">
        <f t="shared" si="19"/>
        <v>D</v>
      </c>
      <c r="D64" s="111">
        <f t="shared" si="20"/>
        <v>0.81603612713276108</v>
      </c>
      <c r="E64" s="112">
        <f t="shared" si="21"/>
        <v>9644</v>
      </c>
      <c r="F64" s="113" t="str">
        <f t="shared" si="22"/>
        <v>14-1</v>
      </c>
      <c r="G64" s="114" t="str">
        <f t="shared" si="23"/>
        <v>70바3144</v>
      </c>
      <c r="H64" s="115">
        <f t="shared" si="24"/>
        <v>2</v>
      </c>
      <c r="I64" s="116">
        <f t="shared" si="25"/>
        <v>1757.9590000000001</v>
      </c>
      <c r="J64" s="117">
        <f t="shared" si="26"/>
        <v>4.605850617141663E-2</v>
      </c>
      <c r="K64" s="117">
        <f t="shared" si="27"/>
        <v>0.34063454362005902</v>
      </c>
      <c r="L64" s="117">
        <f t="shared" si="28"/>
        <v>0.19113073740627626</v>
      </c>
      <c r="M64" s="118">
        <f t="shared" si="29"/>
        <v>13.817</v>
      </c>
      <c r="N64" s="119">
        <f t="shared" si="30"/>
        <v>0.11376829607516444</v>
      </c>
      <c r="O64" s="119">
        <f t="shared" si="31"/>
        <v>7.8500124291863456</v>
      </c>
      <c r="P64" s="224">
        <f t="shared" si="32"/>
        <v>22</v>
      </c>
      <c r="Q64" s="225">
        <f t="shared" si="33"/>
        <v>2</v>
      </c>
      <c r="R64" s="225">
        <f t="shared" si="34"/>
        <v>138</v>
      </c>
      <c r="T64">
        <v>504</v>
      </c>
      <c r="U64">
        <v>9644</v>
      </c>
      <c r="V64" t="s">
        <v>188</v>
      </c>
      <c r="W64">
        <v>1757.9590000000001</v>
      </c>
      <c r="X64">
        <v>967.12800000000004</v>
      </c>
      <c r="Y64">
        <v>1.8180000000000001</v>
      </c>
      <c r="Z64">
        <v>13.817</v>
      </c>
      <c r="AA64">
        <v>105.559394</v>
      </c>
      <c r="AB64">
        <v>4.8619079999999997</v>
      </c>
      <c r="AC64">
        <v>35.957175999999997</v>
      </c>
      <c r="AD64" s="1">
        <v>336</v>
      </c>
      <c r="AE64">
        <v>2</v>
      </c>
      <c r="AF64">
        <v>138</v>
      </c>
      <c r="AG64">
        <v>92</v>
      </c>
      <c r="AH64">
        <v>16.653742000000001</v>
      </c>
      <c r="AI64">
        <v>562.20000000000005</v>
      </c>
      <c r="AJ64">
        <v>22.6</v>
      </c>
      <c r="AK64">
        <v>22</v>
      </c>
      <c r="AL64">
        <v>8148</v>
      </c>
      <c r="AM64" t="s">
        <v>361</v>
      </c>
      <c r="AN64" t="s">
        <v>624</v>
      </c>
      <c r="AO64">
        <v>1583.731</v>
      </c>
      <c r="AR64" t="s">
        <v>118</v>
      </c>
      <c r="AS64" t="s">
        <v>119</v>
      </c>
      <c r="AT64" t="s">
        <v>218</v>
      </c>
      <c r="AU64" t="s">
        <v>188</v>
      </c>
      <c r="AV64" t="s">
        <v>48</v>
      </c>
      <c r="AW64">
        <v>2</v>
      </c>
      <c r="BB64">
        <v>0.81603612713276108</v>
      </c>
      <c r="BC64" t="s">
        <v>67</v>
      </c>
      <c r="BF64" t="s">
        <v>118</v>
      </c>
      <c r="BG64" s="5" t="s">
        <v>119</v>
      </c>
      <c r="BH64" t="s">
        <v>188</v>
      </c>
      <c r="BI64">
        <v>9644</v>
      </c>
      <c r="BJ64">
        <v>2</v>
      </c>
      <c r="BK64" t="s">
        <v>218</v>
      </c>
      <c r="BL64" t="s">
        <v>215</v>
      </c>
      <c r="BM64">
        <v>0.81603612713276108</v>
      </c>
      <c r="BN64" t="s">
        <v>67</v>
      </c>
      <c r="BO64" t="s">
        <v>207</v>
      </c>
      <c r="BP64">
        <v>1757.9590000000001</v>
      </c>
    </row>
    <row r="65" spans="1:68" ht="16.5">
      <c r="A65" s="125" t="str">
        <f t="shared" si="18"/>
        <v>공영급행</v>
      </c>
      <c r="B65" s="126" t="str">
        <f t="shared" si="1"/>
        <v>윤철</v>
      </c>
      <c r="C65" s="127" t="str">
        <f t="shared" si="19"/>
        <v>F</v>
      </c>
      <c r="D65" s="128">
        <f t="shared" si="20"/>
        <v>0.7774603029777809</v>
      </c>
      <c r="E65" s="129">
        <f t="shared" si="21"/>
        <v>9881</v>
      </c>
      <c r="F65" s="130" t="str">
        <f t="shared" si="22"/>
        <v>e음84</v>
      </c>
      <c r="G65" s="131" t="str">
        <f t="shared" si="23"/>
        <v>73아1554</v>
      </c>
      <c r="H65" s="132">
        <f t="shared" si="24"/>
        <v>8</v>
      </c>
      <c r="I65" s="133">
        <f t="shared" si="25"/>
        <v>2215.17</v>
      </c>
      <c r="J65" s="134">
        <f t="shared" si="26"/>
        <v>1.6790209894472392E-2</v>
      </c>
      <c r="K65" s="134">
        <f t="shared" si="27"/>
        <v>0.40382933870203214</v>
      </c>
      <c r="L65" s="134">
        <f t="shared" si="28"/>
        <v>0.27537389906869447</v>
      </c>
      <c r="M65" s="135">
        <f t="shared" si="29"/>
        <v>10.407</v>
      </c>
      <c r="N65" s="136">
        <f t="shared" si="30"/>
        <v>0</v>
      </c>
      <c r="O65" s="136">
        <f t="shared" si="31"/>
        <v>2.2120198449780379</v>
      </c>
      <c r="P65" s="222">
        <f t="shared" si="32"/>
        <v>86</v>
      </c>
      <c r="Q65" s="223">
        <f t="shared" si="33"/>
        <v>0</v>
      </c>
      <c r="R65" s="223">
        <f t="shared" si="34"/>
        <v>49</v>
      </c>
      <c r="T65">
        <v>504</v>
      </c>
      <c r="U65">
        <v>9881</v>
      </c>
      <c r="V65" t="s">
        <v>362</v>
      </c>
      <c r="W65">
        <v>2215.17</v>
      </c>
      <c r="X65">
        <v>1018.1950000000001</v>
      </c>
      <c r="Y65">
        <v>2.1760000000000002</v>
      </c>
      <c r="Z65">
        <v>10.407</v>
      </c>
      <c r="AA65">
        <v>152.38552799999999</v>
      </c>
      <c r="AB65">
        <v>2.5585849999999999</v>
      </c>
      <c r="AC65">
        <v>61.537747000000003</v>
      </c>
      <c r="AD65" s="1">
        <v>610</v>
      </c>
      <c r="AE65">
        <v>0</v>
      </c>
      <c r="AF65">
        <v>49</v>
      </c>
      <c r="AG65">
        <v>72</v>
      </c>
      <c r="AH65">
        <v>14.536616</v>
      </c>
      <c r="AI65">
        <v>619.70000000000005</v>
      </c>
      <c r="AJ65">
        <v>0</v>
      </c>
      <c r="AK65">
        <v>86</v>
      </c>
      <c r="AL65">
        <v>52821</v>
      </c>
      <c r="AM65" t="s">
        <v>363</v>
      </c>
      <c r="AN65" t="s">
        <v>625</v>
      </c>
      <c r="AO65">
        <v>809.07</v>
      </c>
      <c r="AR65" t="s">
        <v>118</v>
      </c>
      <c r="AS65" t="s">
        <v>126</v>
      </c>
      <c r="AT65" t="s">
        <v>223</v>
      </c>
      <c r="AU65" t="s">
        <v>362</v>
      </c>
      <c r="AV65" t="s">
        <v>48</v>
      </c>
      <c r="AW65">
        <v>8</v>
      </c>
      <c r="BB65">
        <v>0.7774603029777809</v>
      </c>
      <c r="BC65" t="s">
        <v>70</v>
      </c>
      <c r="BF65" t="s">
        <v>118</v>
      </c>
      <c r="BG65" s="5" t="s">
        <v>126</v>
      </c>
      <c r="BH65" t="s">
        <v>362</v>
      </c>
      <c r="BI65">
        <v>9881</v>
      </c>
      <c r="BJ65">
        <v>8</v>
      </c>
      <c r="BK65" t="s">
        <v>223</v>
      </c>
      <c r="BL65" t="s">
        <v>222</v>
      </c>
      <c r="BM65">
        <v>0.7774603029777809</v>
      </c>
      <c r="BN65" t="s">
        <v>70</v>
      </c>
      <c r="BO65" t="s">
        <v>238</v>
      </c>
      <c r="BP65">
        <v>2215.17</v>
      </c>
    </row>
    <row r="66" spans="1:68" ht="16.5">
      <c r="A66" s="108" t="str">
        <f t="shared" si="18"/>
        <v>공영급행</v>
      </c>
      <c r="B66" s="109" t="str">
        <f t="shared" si="1"/>
        <v>윤철희</v>
      </c>
      <c r="C66" s="110" t="str">
        <f t="shared" si="19"/>
        <v>D</v>
      </c>
      <c r="D66" s="111">
        <f t="shared" si="20"/>
        <v>0.8376628296499018</v>
      </c>
      <c r="E66" s="112">
        <f t="shared" si="21"/>
        <v>2812</v>
      </c>
      <c r="F66" s="113" t="str">
        <f t="shared" si="22"/>
        <v>14-1</v>
      </c>
      <c r="G66" s="114" t="str">
        <f t="shared" si="23"/>
        <v>70바3211</v>
      </c>
      <c r="H66" s="115">
        <f t="shared" si="24"/>
        <v>12</v>
      </c>
      <c r="I66" s="116">
        <f t="shared" si="25"/>
        <v>1799.837</v>
      </c>
      <c r="J66" s="117">
        <f t="shared" si="26"/>
        <v>2.8726898948911252E-2</v>
      </c>
      <c r="K66" s="117">
        <f t="shared" si="27"/>
        <v>0.32941480478837265</v>
      </c>
      <c r="L66" s="117">
        <f t="shared" si="28"/>
        <v>0.16557054888859379</v>
      </c>
      <c r="M66" s="118">
        <f t="shared" si="29"/>
        <v>11.028</v>
      </c>
      <c r="N66" s="119">
        <f t="shared" si="30"/>
        <v>0</v>
      </c>
      <c r="O66" s="119">
        <f t="shared" si="31"/>
        <v>1.1112117375073409</v>
      </c>
      <c r="P66" s="224">
        <f t="shared" si="32"/>
        <v>20</v>
      </c>
      <c r="Q66" s="225">
        <f t="shared" si="33"/>
        <v>0</v>
      </c>
      <c r="R66" s="225">
        <f t="shared" si="34"/>
        <v>20</v>
      </c>
      <c r="T66">
        <v>504</v>
      </c>
      <c r="U66">
        <v>2812</v>
      </c>
      <c r="V66" t="s">
        <v>457</v>
      </c>
      <c r="W66">
        <v>1799.837</v>
      </c>
      <c r="X66">
        <v>933.67899999999997</v>
      </c>
      <c r="Y66">
        <v>1.9279999999999999</v>
      </c>
      <c r="Z66">
        <v>11.028</v>
      </c>
      <c r="AA66">
        <v>119.73746300000001</v>
      </c>
      <c r="AB66">
        <v>3.439686</v>
      </c>
      <c r="AC66">
        <v>39.443292999999997</v>
      </c>
      <c r="AD66" s="1">
        <v>298</v>
      </c>
      <c r="AE66">
        <v>0</v>
      </c>
      <c r="AF66">
        <v>20</v>
      </c>
      <c r="AG66">
        <v>70</v>
      </c>
      <c r="AH66">
        <v>15.031527000000001</v>
      </c>
      <c r="AI66">
        <v>199.4</v>
      </c>
      <c r="AJ66">
        <v>0</v>
      </c>
      <c r="AK66">
        <v>20</v>
      </c>
      <c r="AL66">
        <v>4887</v>
      </c>
      <c r="AM66" t="s">
        <v>458</v>
      </c>
      <c r="AN66" t="s">
        <v>626</v>
      </c>
      <c r="AO66">
        <v>362.29500000000002</v>
      </c>
      <c r="AR66" t="s">
        <v>118</v>
      </c>
      <c r="AS66" t="s">
        <v>119</v>
      </c>
      <c r="AT66" t="s">
        <v>251</v>
      </c>
      <c r="AU66" t="s">
        <v>457</v>
      </c>
      <c r="AV66" t="s">
        <v>48</v>
      </c>
      <c r="AW66">
        <v>12</v>
      </c>
      <c r="BB66">
        <v>0.8376628296499018</v>
      </c>
      <c r="BC66" t="s">
        <v>67</v>
      </c>
      <c r="BF66" t="s">
        <v>118</v>
      </c>
      <c r="BG66" s="5" t="s">
        <v>119</v>
      </c>
      <c r="BH66" t="s">
        <v>457</v>
      </c>
      <c r="BI66">
        <v>2812</v>
      </c>
      <c r="BJ66">
        <v>12</v>
      </c>
      <c r="BK66" t="s">
        <v>251</v>
      </c>
      <c r="BL66" t="s">
        <v>209</v>
      </c>
      <c r="BM66">
        <v>0.8376628296499018</v>
      </c>
      <c r="BN66" t="s">
        <v>67</v>
      </c>
      <c r="BO66" t="s">
        <v>207</v>
      </c>
      <c r="BP66">
        <v>1799.837</v>
      </c>
    </row>
    <row r="67" spans="1:68" ht="16.5">
      <c r="A67" s="125" t="str">
        <f t="shared" si="18"/>
        <v>공영급행</v>
      </c>
      <c r="B67" s="126" t="str">
        <f t="shared" si="1"/>
        <v>이광세</v>
      </c>
      <c r="C67" s="127" t="str">
        <f t="shared" si="19"/>
        <v>D</v>
      </c>
      <c r="D67" s="128">
        <f t="shared" si="20"/>
        <v>0.8004</v>
      </c>
      <c r="E67" s="129">
        <f t="shared" si="21"/>
        <v>7318</v>
      </c>
      <c r="F67" s="130" t="str">
        <f t="shared" si="22"/>
        <v>14-1</v>
      </c>
      <c r="G67" s="131" t="str">
        <f t="shared" si="23"/>
        <v>70바3113</v>
      </c>
      <c r="H67" s="132">
        <f t="shared" si="24"/>
        <v>1</v>
      </c>
      <c r="I67" s="133">
        <f t="shared" si="25"/>
        <v>1931.81</v>
      </c>
      <c r="J67" s="134">
        <f t="shared" si="26"/>
        <v>3.7283152263521906E-2</v>
      </c>
      <c r="K67" s="134">
        <f t="shared" si="27"/>
        <v>0.30853133424787099</v>
      </c>
      <c r="L67" s="134">
        <f t="shared" si="28"/>
        <v>0.12216522328800451</v>
      </c>
      <c r="M67" s="135">
        <f t="shared" si="29"/>
        <v>9.1240000000000006</v>
      </c>
      <c r="N67" s="136">
        <f t="shared" si="30"/>
        <v>0</v>
      </c>
      <c r="O67" s="136">
        <f t="shared" si="31"/>
        <v>2.3294216304916118</v>
      </c>
      <c r="P67" s="222">
        <f t="shared" si="32"/>
        <v>0</v>
      </c>
      <c r="Q67" s="223">
        <f t="shared" si="33"/>
        <v>0</v>
      </c>
      <c r="R67" s="223">
        <f t="shared" si="34"/>
        <v>45</v>
      </c>
      <c r="T67">
        <v>504</v>
      </c>
      <c r="U67">
        <v>7318</v>
      </c>
      <c r="V67" t="s">
        <v>364</v>
      </c>
      <c r="W67">
        <v>1931.81</v>
      </c>
      <c r="X67">
        <v>965.22400000000005</v>
      </c>
      <c r="Y67">
        <v>2.0009999999999999</v>
      </c>
      <c r="Z67">
        <v>9.1240000000000006</v>
      </c>
      <c r="AA67">
        <v>123.550229</v>
      </c>
      <c r="AB67">
        <v>4.6063419999999997</v>
      </c>
      <c r="AC67">
        <v>38.119117000000003</v>
      </c>
      <c r="AD67" s="1">
        <v>236</v>
      </c>
      <c r="AE67">
        <v>0</v>
      </c>
      <c r="AF67">
        <v>45</v>
      </c>
      <c r="AG67">
        <v>73</v>
      </c>
      <c r="AH67">
        <v>15.635826</v>
      </c>
      <c r="AI67">
        <v>151.69999999999999</v>
      </c>
      <c r="AJ67">
        <v>0</v>
      </c>
      <c r="AK67">
        <v>0</v>
      </c>
      <c r="AL67">
        <v>0</v>
      </c>
      <c r="AM67" t="s">
        <v>365</v>
      </c>
      <c r="AN67" t="s">
        <v>627</v>
      </c>
      <c r="AO67">
        <v>1931.81</v>
      </c>
      <c r="AR67" t="s">
        <v>118</v>
      </c>
      <c r="AS67" t="s">
        <v>119</v>
      </c>
      <c r="AT67" t="s">
        <v>219</v>
      </c>
      <c r="AU67" t="s">
        <v>364</v>
      </c>
      <c r="AV67" t="s">
        <v>48</v>
      </c>
      <c r="AW67">
        <v>1</v>
      </c>
      <c r="BB67">
        <v>0.8004</v>
      </c>
      <c r="BC67" t="s">
        <v>67</v>
      </c>
      <c r="BF67" t="s">
        <v>118</v>
      </c>
      <c r="BG67" s="5" t="s">
        <v>119</v>
      </c>
      <c r="BH67" t="s">
        <v>364</v>
      </c>
      <c r="BI67">
        <v>7318</v>
      </c>
      <c r="BJ67">
        <v>1</v>
      </c>
      <c r="BK67" t="s">
        <v>219</v>
      </c>
      <c r="BL67" t="s">
        <v>202</v>
      </c>
      <c r="BM67">
        <v>0.8004</v>
      </c>
      <c r="BN67" t="s">
        <v>67</v>
      </c>
      <c r="BO67" t="s">
        <v>207</v>
      </c>
      <c r="BP67">
        <v>1931.81</v>
      </c>
    </row>
    <row r="68" spans="1:68" ht="16.5">
      <c r="A68" s="108" t="str">
        <f t="shared" si="18"/>
        <v>공영급행</v>
      </c>
      <c r="B68" s="109" t="str">
        <f t="shared" si="1"/>
        <v>이규환</v>
      </c>
      <c r="C68" s="110" t="str">
        <f t="shared" si="19"/>
        <v>F</v>
      </c>
      <c r="D68" s="111">
        <f t="shared" si="20"/>
        <v>0.69678571428571434</v>
      </c>
      <c r="E68" s="112">
        <f t="shared" si="21"/>
        <v>6861</v>
      </c>
      <c r="F68" s="113" t="str">
        <f t="shared" si="22"/>
        <v>e음53</v>
      </c>
      <c r="G68" s="114" t="str">
        <f t="shared" si="23"/>
        <v>73아1566</v>
      </c>
      <c r="H68" s="115">
        <f t="shared" si="24"/>
        <v>1</v>
      </c>
      <c r="I68" s="116">
        <f t="shared" si="25"/>
        <v>1998.6120000000001</v>
      </c>
      <c r="J68" s="117">
        <f t="shared" si="26"/>
        <v>1.3205642732058358E-2</v>
      </c>
      <c r="K68" s="117">
        <f t="shared" si="27"/>
        <v>0.3515658895739176</v>
      </c>
      <c r="L68" s="117">
        <f t="shared" si="28"/>
        <v>0.30721320596493967</v>
      </c>
      <c r="M68" s="118">
        <f t="shared" si="29"/>
        <v>11.289</v>
      </c>
      <c r="N68" s="119">
        <f t="shared" si="30"/>
        <v>0</v>
      </c>
      <c r="O68" s="119">
        <f t="shared" si="31"/>
        <v>5.2536460303450596</v>
      </c>
      <c r="P68" s="224">
        <f t="shared" si="32"/>
        <v>15</v>
      </c>
      <c r="Q68" s="225">
        <f t="shared" si="33"/>
        <v>0</v>
      </c>
      <c r="R68" s="225">
        <f t="shared" si="34"/>
        <v>105</v>
      </c>
      <c r="T68">
        <v>504</v>
      </c>
      <c r="U68">
        <v>6861</v>
      </c>
      <c r="V68" t="s">
        <v>366</v>
      </c>
      <c r="W68">
        <v>1998.6120000000001</v>
      </c>
      <c r="X68">
        <v>1024.2159999999999</v>
      </c>
      <c r="Y68">
        <v>1.9510000000000001</v>
      </c>
      <c r="Z68">
        <v>11.289</v>
      </c>
      <c r="AA68">
        <v>137.521894</v>
      </c>
      <c r="AB68">
        <v>1.816065</v>
      </c>
      <c r="AC68">
        <v>48.348007000000003</v>
      </c>
      <c r="AD68" s="1">
        <v>614</v>
      </c>
      <c r="AE68">
        <v>0</v>
      </c>
      <c r="AF68">
        <v>105</v>
      </c>
      <c r="AG68">
        <v>76</v>
      </c>
      <c r="AH68">
        <v>14.533045</v>
      </c>
      <c r="AI68">
        <v>154.69999999999999</v>
      </c>
      <c r="AJ68">
        <v>0</v>
      </c>
      <c r="AK68">
        <v>15</v>
      </c>
      <c r="AL68">
        <v>1466</v>
      </c>
      <c r="AM68" t="s">
        <v>367</v>
      </c>
      <c r="AN68" t="s">
        <v>628</v>
      </c>
      <c r="AO68">
        <v>1998.6120000000001</v>
      </c>
      <c r="AR68" t="s">
        <v>118</v>
      </c>
      <c r="AS68" t="s">
        <v>125</v>
      </c>
      <c r="AT68" t="s">
        <v>270</v>
      </c>
      <c r="AU68" t="s">
        <v>366</v>
      </c>
      <c r="AV68" t="s">
        <v>48</v>
      </c>
      <c r="AW68">
        <v>1</v>
      </c>
      <c r="BB68">
        <v>0.69678571428571434</v>
      </c>
      <c r="BC68" t="s">
        <v>70</v>
      </c>
      <c r="BF68" t="s">
        <v>118</v>
      </c>
      <c r="BG68" t="s">
        <v>125</v>
      </c>
      <c r="BH68" t="s">
        <v>366</v>
      </c>
      <c r="BI68">
        <v>6861</v>
      </c>
      <c r="BJ68">
        <v>1</v>
      </c>
      <c r="BK68" t="s">
        <v>270</v>
      </c>
      <c r="BL68" t="s">
        <v>202</v>
      </c>
      <c r="BM68">
        <v>0.69678571428571434</v>
      </c>
      <c r="BN68" t="s">
        <v>70</v>
      </c>
      <c r="BO68" t="s">
        <v>238</v>
      </c>
      <c r="BP68">
        <v>1998.6120000000001</v>
      </c>
    </row>
    <row r="69" spans="1:68" ht="16.5">
      <c r="A69" s="125" t="str">
        <f t="shared" si="18"/>
        <v>공영급행</v>
      </c>
      <c r="B69" s="126" t="str">
        <f t="shared" si="1"/>
        <v>이기봉</v>
      </c>
      <c r="C69" s="127" t="str">
        <f t="shared" si="19"/>
        <v>B</v>
      </c>
      <c r="D69" s="128">
        <f t="shared" si="20"/>
        <v>0.92285714285714282</v>
      </c>
      <c r="E69" s="129">
        <f t="shared" si="21"/>
        <v>7840</v>
      </c>
      <c r="F69" s="130" t="str">
        <f t="shared" si="22"/>
        <v>e음12</v>
      </c>
      <c r="G69" s="131" t="str">
        <f t="shared" si="23"/>
        <v>73아1572</v>
      </c>
      <c r="H69" s="132">
        <f t="shared" si="24"/>
        <v>1</v>
      </c>
      <c r="I69" s="133">
        <f t="shared" si="25"/>
        <v>2095.7869999999998</v>
      </c>
      <c r="J69" s="134">
        <f t="shared" si="26"/>
        <v>7.8174362779133665E-3</v>
      </c>
      <c r="K69" s="134">
        <f t="shared" si="27"/>
        <v>0.40643091395263159</v>
      </c>
      <c r="L69" s="134">
        <f t="shared" si="28"/>
        <v>0.31062316924382111</v>
      </c>
      <c r="M69" s="135">
        <f t="shared" si="29"/>
        <v>4.3040000000000003</v>
      </c>
      <c r="N69" s="136">
        <f t="shared" si="30"/>
        <v>0</v>
      </c>
      <c r="O69" s="136">
        <f t="shared" si="31"/>
        <v>0.52486249795422912</v>
      </c>
      <c r="P69" s="222">
        <f t="shared" si="32"/>
        <v>142</v>
      </c>
      <c r="Q69" s="223">
        <f t="shared" si="33"/>
        <v>0</v>
      </c>
      <c r="R69" s="223">
        <f t="shared" si="34"/>
        <v>11</v>
      </c>
      <c r="T69">
        <v>504</v>
      </c>
      <c r="U69">
        <v>7840</v>
      </c>
      <c r="V69" t="s">
        <v>469</v>
      </c>
      <c r="W69">
        <v>2095.7869999999998</v>
      </c>
      <c r="X69">
        <v>463.483</v>
      </c>
      <c r="Y69">
        <v>4.5220000000000002</v>
      </c>
      <c r="Z69">
        <v>4.3040000000000003</v>
      </c>
      <c r="AA69">
        <v>161.70774599999999</v>
      </c>
      <c r="AB69">
        <v>1.26414</v>
      </c>
      <c r="AC69">
        <v>65.723027000000002</v>
      </c>
      <c r="AD69" s="1">
        <v>651</v>
      </c>
      <c r="AE69">
        <v>0</v>
      </c>
      <c r="AF69">
        <v>11</v>
      </c>
      <c r="AG69">
        <v>82</v>
      </c>
      <c r="AH69">
        <v>12.960337000000001</v>
      </c>
      <c r="AI69">
        <v>1125.5</v>
      </c>
      <c r="AJ69">
        <v>10.5</v>
      </c>
      <c r="AK69">
        <v>142</v>
      </c>
      <c r="AL69">
        <v>28444</v>
      </c>
      <c r="AM69" t="s">
        <v>470</v>
      </c>
      <c r="AN69" t="s">
        <v>629</v>
      </c>
      <c r="AO69">
        <v>2095.7869999999998</v>
      </c>
      <c r="AR69" t="s">
        <v>118</v>
      </c>
      <c r="AS69" t="s">
        <v>121</v>
      </c>
      <c r="AT69" t="s">
        <v>257</v>
      </c>
      <c r="AU69" t="s">
        <v>469</v>
      </c>
      <c r="AV69" t="s">
        <v>254</v>
      </c>
      <c r="AW69">
        <v>1</v>
      </c>
      <c r="BB69">
        <v>0.92285714285714282</v>
      </c>
      <c r="BC69" t="s">
        <v>68</v>
      </c>
      <c r="BF69" t="s">
        <v>118</v>
      </c>
      <c r="BG69" s="5" t="s">
        <v>121</v>
      </c>
      <c r="BH69" t="s">
        <v>469</v>
      </c>
      <c r="BI69">
        <v>7840</v>
      </c>
      <c r="BJ69">
        <v>1</v>
      </c>
      <c r="BK69" t="s">
        <v>257</v>
      </c>
      <c r="BL69" t="s">
        <v>202</v>
      </c>
      <c r="BM69">
        <v>0.92285714285714282</v>
      </c>
      <c r="BN69" t="s">
        <v>68</v>
      </c>
      <c r="BO69" t="s">
        <v>203</v>
      </c>
      <c r="BP69">
        <v>2095.7869999999998</v>
      </c>
    </row>
    <row r="70" spans="1:68" ht="16.5">
      <c r="A70" s="108" t="str">
        <f t="shared" si="18"/>
        <v>공영급행</v>
      </c>
      <c r="B70" s="109" t="str">
        <f t="shared" ref="B70:B118" si="35">IF(BH70="null",E70, BH70)</f>
        <v>이도우</v>
      </c>
      <c r="C70" s="110" t="str">
        <f t="shared" si="19"/>
        <v>F</v>
      </c>
      <c r="D70" s="111">
        <f t="shared" si="20"/>
        <v>0.76319999999999999</v>
      </c>
      <c r="E70" s="112">
        <f t="shared" si="21"/>
        <v>1554</v>
      </c>
      <c r="F70" s="113" t="str">
        <f t="shared" si="22"/>
        <v>14-1</v>
      </c>
      <c r="G70" s="114" t="str">
        <f t="shared" si="23"/>
        <v>70바3107</v>
      </c>
      <c r="H70" s="115">
        <f t="shared" si="24"/>
        <v>1</v>
      </c>
      <c r="I70" s="116">
        <f t="shared" si="25"/>
        <v>1880.211</v>
      </c>
      <c r="J70" s="117">
        <f t="shared" si="26"/>
        <v>1.4566633722567869E-2</v>
      </c>
      <c r="K70" s="117">
        <f t="shared" si="27"/>
        <v>0.32705030278484254</v>
      </c>
      <c r="L70" s="117">
        <f t="shared" si="28"/>
        <v>0.14945131158151931</v>
      </c>
      <c r="M70" s="118">
        <f t="shared" si="29"/>
        <v>11.129</v>
      </c>
      <c r="N70" s="119">
        <f t="shared" si="30"/>
        <v>0</v>
      </c>
      <c r="O70" s="119">
        <f t="shared" si="31"/>
        <v>10.264805386203996</v>
      </c>
      <c r="P70" s="224">
        <f t="shared" si="32"/>
        <v>2</v>
      </c>
      <c r="Q70" s="225">
        <f t="shared" si="33"/>
        <v>0</v>
      </c>
      <c r="R70" s="225">
        <f t="shared" si="34"/>
        <v>193</v>
      </c>
      <c r="T70">
        <v>504</v>
      </c>
      <c r="U70">
        <v>1554</v>
      </c>
      <c r="V70" t="s">
        <v>368</v>
      </c>
      <c r="W70">
        <v>1880.211</v>
      </c>
      <c r="X70">
        <v>985.41200000000003</v>
      </c>
      <c r="Y70">
        <v>1.9079999999999999</v>
      </c>
      <c r="Z70">
        <v>11.129</v>
      </c>
      <c r="AA70">
        <v>116.39717400000001</v>
      </c>
      <c r="AB70">
        <v>1.6955150000000001</v>
      </c>
      <c r="AC70">
        <v>38.067731000000002</v>
      </c>
      <c r="AD70" s="1">
        <v>281</v>
      </c>
      <c r="AE70">
        <v>0</v>
      </c>
      <c r="AF70">
        <v>193</v>
      </c>
      <c r="AG70">
        <v>70</v>
      </c>
      <c r="AH70">
        <v>16.153407000000001</v>
      </c>
      <c r="AI70">
        <v>275.3</v>
      </c>
      <c r="AJ70">
        <v>0</v>
      </c>
      <c r="AK70">
        <v>2</v>
      </c>
      <c r="AL70">
        <v>270</v>
      </c>
      <c r="AM70" t="s">
        <v>369</v>
      </c>
      <c r="AN70" t="s">
        <v>630</v>
      </c>
      <c r="AO70">
        <v>1880.211</v>
      </c>
      <c r="AR70" t="s">
        <v>118</v>
      </c>
      <c r="AS70" t="s">
        <v>119</v>
      </c>
      <c r="AT70" t="s">
        <v>240</v>
      </c>
      <c r="AU70" t="s">
        <v>368</v>
      </c>
      <c r="AV70" t="s">
        <v>48</v>
      </c>
      <c r="AW70">
        <v>1</v>
      </c>
      <c r="BB70">
        <v>0.76319999999999999</v>
      </c>
      <c r="BC70" t="s">
        <v>70</v>
      </c>
      <c r="BF70" t="s">
        <v>118</v>
      </c>
      <c r="BG70" t="s">
        <v>119</v>
      </c>
      <c r="BH70" t="s">
        <v>368</v>
      </c>
      <c r="BI70">
        <v>1554</v>
      </c>
      <c r="BJ70">
        <v>1</v>
      </c>
      <c r="BK70" t="s">
        <v>240</v>
      </c>
      <c r="BL70" t="s">
        <v>202</v>
      </c>
      <c r="BM70">
        <v>0.76319999999999999</v>
      </c>
      <c r="BN70" t="s">
        <v>70</v>
      </c>
      <c r="BO70" t="s">
        <v>238</v>
      </c>
      <c r="BP70">
        <v>1880.211</v>
      </c>
    </row>
    <row r="71" spans="1:68" ht="16.5">
      <c r="A71" s="125" t="str">
        <f t="shared" si="18"/>
        <v>공영급행</v>
      </c>
      <c r="B71" s="126" t="str">
        <f t="shared" si="35"/>
        <v>이동형</v>
      </c>
      <c r="C71" s="127" t="str">
        <f t="shared" si="19"/>
        <v>C</v>
      </c>
      <c r="D71" s="128">
        <f t="shared" si="20"/>
        <v>0.86401427994840097</v>
      </c>
      <c r="E71" s="129">
        <f t="shared" si="21"/>
        <v>605</v>
      </c>
      <c r="F71" s="130" t="str">
        <f t="shared" si="22"/>
        <v>14-1</v>
      </c>
      <c r="G71" s="131" t="str">
        <f t="shared" si="23"/>
        <v>70바3109</v>
      </c>
      <c r="H71" s="132">
        <f t="shared" si="24"/>
        <v>2</v>
      </c>
      <c r="I71" s="133">
        <f t="shared" si="25"/>
        <v>2147.7080000000001</v>
      </c>
      <c r="J71" s="134">
        <f t="shared" si="26"/>
        <v>2.6295073585736902E-2</v>
      </c>
      <c r="K71" s="134">
        <f t="shared" si="27"/>
        <v>0.35839386562549069</v>
      </c>
      <c r="L71" s="134">
        <f t="shared" si="28"/>
        <v>0.18298576901515476</v>
      </c>
      <c r="M71" s="135">
        <f t="shared" si="29"/>
        <v>10.089</v>
      </c>
      <c r="N71" s="136">
        <f t="shared" si="30"/>
        <v>0</v>
      </c>
      <c r="O71" s="136">
        <f t="shared" si="31"/>
        <v>3.8180236791966133</v>
      </c>
      <c r="P71" s="222">
        <f t="shared" si="32"/>
        <v>30</v>
      </c>
      <c r="Q71" s="223">
        <f t="shared" si="33"/>
        <v>0</v>
      </c>
      <c r="R71" s="223">
        <f t="shared" si="34"/>
        <v>82</v>
      </c>
      <c r="T71">
        <v>504</v>
      </c>
      <c r="U71">
        <v>605</v>
      </c>
      <c r="V71" t="s">
        <v>370</v>
      </c>
      <c r="W71">
        <v>2147.7080000000001</v>
      </c>
      <c r="X71">
        <v>1039.6310000000001</v>
      </c>
      <c r="Y71">
        <v>2.0659999999999998</v>
      </c>
      <c r="Z71">
        <v>10.089</v>
      </c>
      <c r="AA71">
        <v>140.40329600000001</v>
      </c>
      <c r="AB71">
        <v>3.6919149999999998</v>
      </c>
      <c r="AC71">
        <v>50.319679999999998</v>
      </c>
      <c r="AD71" s="1">
        <v>393</v>
      </c>
      <c r="AE71">
        <v>0</v>
      </c>
      <c r="AF71">
        <v>82</v>
      </c>
      <c r="AG71">
        <v>89</v>
      </c>
      <c r="AH71">
        <v>15.296706</v>
      </c>
      <c r="AI71">
        <v>1300</v>
      </c>
      <c r="AJ71">
        <v>26.8</v>
      </c>
      <c r="AK71">
        <v>30</v>
      </c>
      <c r="AL71">
        <v>15559</v>
      </c>
      <c r="AM71" t="s">
        <v>371</v>
      </c>
      <c r="AN71" t="s">
        <v>631</v>
      </c>
      <c r="AO71">
        <v>2023.664</v>
      </c>
      <c r="AR71" t="s">
        <v>118</v>
      </c>
      <c r="AS71" t="s">
        <v>119</v>
      </c>
      <c r="AT71" t="s">
        <v>241</v>
      </c>
      <c r="AU71" t="s">
        <v>370</v>
      </c>
      <c r="AV71" t="s">
        <v>48</v>
      </c>
      <c r="AW71">
        <v>2</v>
      </c>
      <c r="BB71">
        <v>0.86401427994840097</v>
      </c>
      <c r="BC71" t="s">
        <v>69</v>
      </c>
      <c r="BF71" t="s">
        <v>118</v>
      </c>
      <c r="BG71" s="5" t="s">
        <v>119</v>
      </c>
      <c r="BH71" t="s">
        <v>370</v>
      </c>
      <c r="BI71">
        <v>605</v>
      </c>
      <c r="BJ71">
        <v>2</v>
      </c>
      <c r="BK71" t="s">
        <v>241</v>
      </c>
      <c r="BL71" t="s">
        <v>208</v>
      </c>
      <c r="BM71">
        <v>0.86401427994840097</v>
      </c>
      <c r="BN71" t="s">
        <v>69</v>
      </c>
      <c r="BO71" t="s">
        <v>205</v>
      </c>
      <c r="BP71">
        <v>2147.7080000000001</v>
      </c>
    </row>
    <row r="72" spans="1:68" ht="16.5">
      <c r="A72" s="108" t="str">
        <f t="shared" ref="A72:A109" si="36">BF72</f>
        <v>공영급행</v>
      </c>
      <c r="B72" s="109" t="str">
        <f t="shared" si="35"/>
        <v>이범섭</v>
      </c>
      <c r="C72" s="110" t="str">
        <f t="shared" ref="C72:C109" si="37">BN72</f>
        <v>D</v>
      </c>
      <c r="D72" s="111">
        <f t="shared" ref="D72:D109" si="38">BM72</f>
        <v>0.82679137762246058</v>
      </c>
      <c r="E72" s="112">
        <f t="shared" ref="E72:E109" si="39">U72</f>
        <v>2429</v>
      </c>
      <c r="F72" s="113" t="str">
        <f t="shared" ref="F72:F109" si="40">BG72</f>
        <v>e음31</v>
      </c>
      <c r="G72" s="114" t="str">
        <f t="shared" ref="G72:G109" si="41">BK72</f>
        <v>73아1577</v>
      </c>
      <c r="H72" s="115">
        <f t="shared" ref="H72:H109" si="42">BJ72</f>
        <v>2</v>
      </c>
      <c r="I72" s="116">
        <f t="shared" ref="I72:I109" si="43">BP72</f>
        <v>1564.1110000000001</v>
      </c>
      <c r="J72" s="117">
        <f t="shared" ref="J72:J109" si="44">AB72/AA72</f>
        <v>6.7601805963756652E-3</v>
      </c>
      <c r="K72" s="117">
        <f t="shared" ref="K72:K109" si="45">AC72/AA72</f>
        <v>0.48070002306091186</v>
      </c>
      <c r="L72" s="117">
        <f t="shared" ref="L72:L109" si="46">AD72/I72</f>
        <v>0.26085105213121063</v>
      </c>
      <c r="M72" s="118">
        <f t="shared" ref="M72:M109" si="47">Z72</f>
        <v>10.093999999999999</v>
      </c>
      <c r="N72" s="119">
        <f t="shared" ref="N72:N109" si="48">AE72*100/W72</f>
        <v>6.3934081404708479E-2</v>
      </c>
      <c r="O72" s="119">
        <f t="shared" ref="O72:O109" si="49">AF72*100/W72</f>
        <v>2.6212973375930479</v>
      </c>
      <c r="P72" s="224">
        <f t="shared" ref="P72:P109" si="50">AK72</f>
        <v>99</v>
      </c>
      <c r="Q72" s="225">
        <f t="shared" ref="Q72:Q109" si="51">AE72</f>
        <v>1</v>
      </c>
      <c r="R72" s="225">
        <f t="shared" ref="R72:R109" si="52">AF72</f>
        <v>41</v>
      </c>
      <c r="T72">
        <v>504</v>
      </c>
      <c r="U72">
        <v>2429</v>
      </c>
      <c r="V72" t="s">
        <v>440</v>
      </c>
      <c r="W72">
        <v>1564.1110000000001</v>
      </c>
      <c r="X72">
        <v>421.404</v>
      </c>
      <c r="Y72">
        <v>3.7120000000000002</v>
      </c>
      <c r="Z72">
        <v>10.093999999999999</v>
      </c>
      <c r="AA72">
        <v>133.377206</v>
      </c>
      <c r="AB72">
        <v>0.90165399999999996</v>
      </c>
      <c r="AC72">
        <v>64.114425999999995</v>
      </c>
      <c r="AD72" s="1">
        <v>408</v>
      </c>
      <c r="AE72">
        <v>1</v>
      </c>
      <c r="AF72">
        <v>41</v>
      </c>
      <c r="AG72">
        <v>80</v>
      </c>
      <c r="AH72">
        <v>11.726972999999999</v>
      </c>
      <c r="AI72">
        <v>2347</v>
      </c>
      <c r="AJ72">
        <v>0</v>
      </c>
      <c r="AK72">
        <v>99</v>
      </c>
      <c r="AL72">
        <v>70656</v>
      </c>
      <c r="AM72" t="s">
        <v>441</v>
      </c>
      <c r="AN72" t="s">
        <v>632</v>
      </c>
      <c r="AO72">
        <v>1460.854</v>
      </c>
      <c r="AR72" t="s">
        <v>118</v>
      </c>
      <c r="AS72" t="s">
        <v>124</v>
      </c>
      <c r="AT72" t="s">
        <v>262</v>
      </c>
      <c r="AU72" t="s">
        <v>440</v>
      </c>
      <c r="AV72" t="s">
        <v>254</v>
      </c>
      <c r="AW72">
        <v>2</v>
      </c>
      <c r="BB72">
        <v>0.82679137762246058</v>
      </c>
      <c r="BC72" t="s">
        <v>67</v>
      </c>
      <c r="BF72" t="s">
        <v>118</v>
      </c>
      <c r="BG72" t="s">
        <v>124</v>
      </c>
      <c r="BH72" t="s">
        <v>440</v>
      </c>
      <c r="BI72">
        <v>2429</v>
      </c>
      <c r="BJ72">
        <v>2</v>
      </c>
      <c r="BK72" t="s">
        <v>262</v>
      </c>
      <c r="BL72" t="s">
        <v>224</v>
      </c>
      <c r="BM72">
        <v>0.82679137762246058</v>
      </c>
      <c r="BN72" t="s">
        <v>67</v>
      </c>
      <c r="BO72" t="s">
        <v>207</v>
      </c>
      <c r="BP72">
        <v>1564.1110000000001</v>
      </c>
    </row>
    <row r="73" spans="1:68" ht="16.5">
      <c r="A73" s="125" t="str">
        <f t="shared" si="36"/>
        <v>공영급행</v>
      </c>
      <c r="B73" s="126" t="str">
        <f t="shared" si="35"/>
        <v>이삼복</v>
      </c>
      <c r="C73" s="127" t="str">
        <f t="shared" si="37"/>
        <v>B</v>
      </c>
      <c r="D73" s="128">
        <f t="shared" si="38"/>
        <v>0.91807136007449353</v>
      </c>
      <c r="E73" s="129">
        <f t="shared" si="39"/>
        <v>312</v>
      </c>
      <c r="F73" s="130" t="str">
        <f t="shared" si="40"/>
        <v>14-1</v>
      </c>
      <c r="G73" s="131" t="str">
        <f t="shared" si="41"/>
        <v>70바3212</v>
      </c>
      <c r="H73" s="132">
        <f t="shared" si="42"/>
        <v>3</v>
      </c>
      <c r="I73" s="133">
        <f t="shared" si="43"/>
        <v>2026.6309999999999</v>
      </c>
      <c r="J73" s="134">
        <f t="shared" si="44"/>
        <v>1.5174897027656177E-2</v>
      </c>
      <c r="K73" s="134">
        <f t="shared" si="45"/>
        <v>0.29943650523835502</v>
      </c>
      <c r="L73" s="134">
        <f t="shared" si="46"/>
        <v>2.1217478662864629E-2</v>
      </c>
      <c r="M73" s="135">
        <f t="shared" si="47"/>
        <v>10.964</v>
      </c>
      <c r="N73" s="136">
        <f t="shared" si="48"/>
        <v>0.1480289209037067</v>
      </c>
      <c r="O73" s="136">
        <f t="shared" si="49"/>
        <v>2.319119760824738</v>
      </c>
      <c r="P73" s="222">
        <f t="shared" si="50"/>
        <v>2</v>
      </c>
      <c r="Q73" s="223">
        <f t="shared" si="51"/>
        <v>3</v>
      </c>
      <c r="R73" s="223">
        <f t="shared" si="52"/>
        <v>47</v>
      </c>
      <c r="T73">
        <v>504</v>
      </c>
      <c r="U73">
        <v>312</v>
      </c>
      <c r="V73" t="s">
        <v>372</v>
      </c>
      <c r="W73">
        <v>2026.6310000000001</v>
      </c>
      <c r="X73">
        <v>957.21500000000003</v>
      </c>
      <c r="Y73">
        <v>2.117</v>
      </c>
      <c r="Z73">
        <v>10.964</v>
      </c>
      <c r="AA73">
        <v>120.626321</v>
      </c>
      <c r="AB73">
        <v>1.830492</v>
      </c>
      <c r="AC73">
        <v>36.119923999999997</v>
      </c>
      <c r="AD73" s="1">
        <v>43</v>
      </c>
      <c r="AE73">
        <v>3</v>
      </c>
      <c r="AF73">
        <v>47</v>
      </c>
      <c r="AG73">
        <v>78</v>
      </c>
      <c r="AH73">
        <v>16.800902000000001</v>
      </c>
      <c r="AI73">
        <v>235.1</v>
      </c>
      <c r="AJ73">
        <v>0</v>
      </c>
      <c r="AK73">
        <v>2</v>
      </c>
      <c r="AL73">
        <v>601</v>
      </c>
      <c r="AM73" t="s">
        <v>373</v>
      </c>
      <c r="AN73" t="s">
        <v>633</v>
      </c>
      <c r="AO73">
        <v>1829.444</v>
      </c>
      <c r="AR73" t="s">
        <v>118</v>
      </c>
      <c r="AS73" t="s">
        <v>119</v>
      </c>
      <c r="AT73" t="s">
        <v>208</v>
      </c>
      <c r="AU73" t="s">
        <v>372</v>
      </c>
      <c r="AV73" t="s">
        <v>48</v>
      </c>
      <c r="AW73">
        <v>3</v>
      </c>
      <c r="BB73">
        <v>0.91807136007449353</v>
      </c>
      <c r="BC73" t="s">
        <v>68</v>
      </c>
      <c r="BF73" t="s">
        <v>118</v>
      </c>
      <c r="BG73" s="5" t="s">
        <v>119</v>
      </c>
      <c r="BH73" t="s">
        <v>372</v>
      </c>
      <c r="BI73">
        <v>312</v>
      </c>
      <c r="BJ73">
        <v>3</v>
      </c>
      <c r="BK73" t="s">
        <v>208</v>
      </c>
      <c r="BL73" t="s">
        <v>252</v>
      </c>
      <c r="BM73">
        <v>0.91807136007449353</v>
      </c>
      <c r="BN73" t="s">
        <v>68</v>
      </c>
      <c r="BO73" t="s">
        <v>203</v>
      </c>
      <c r="BP73">
        <v>2026.6309999999999</v>
      </c>
    </row>
    <row r="74" spans="1:68" ht="16.5">
      <c r="A74" s="108" t="str">
        <f t="shared" si="36"/>
        <v>공영급행</v>
      </c>
      <c r="B74" s="109" t="str">
        <f t="shared" si="35"/>
        <v>이상목</v>
      </c>
      <c r="C74" s="110" t="str">
        <f t="shared" si="37"/>
        <v>C</v>
      </c>
      <c r="D74" s="111">
        <f t="shared" si="38"/>
        <v>0.86863636363636354</v>
      </c>
      <c r="E74" s="112">
        <f t="shared" si="39"/>
        <v>5033</v>
      </c>
      <c r="F74" s="113" t="str">
        <f t="shared" si="40"/>
        <v>e음11</v>
      </c>
      <c r="G74" s="114" t="str">
        <f t="shared" si="41"/>
        <v>73아1569</v>
      </c>
      <c r="H74" s="115">
        <f t="shared" si="42"/>
        <v>1</v>
      </c>
      <c r="I74" s="116">
        <f t="shared" si="43"/>
        <v>1921.69</v>
      </c>
      <c r="J74" s="117">
        <f t="shared" si="44"/>
        <v>1.3170126262620419E-2</v>
      </c>
      <c r="K74" s="117">
        <f t="shared" si="45"/>
        <v>0.41818331429733485</v>
      </c>
      <c r="L74" s="117">
        <f t="shared" si="46"/>
        <v>0.41942248749798355</v>
      </c>
      <c r="M74" s="118">
        <f t="shared" si="47"/>
        <v>5.5970000000000004</v>
      </c>
      <c r="N74" s="119">
        <f t="shared" si="48"/>
        <v>5.2037529466251058E-2</v>
      </c>
      <c r="O74" s="119">
        <f t="shared" si="49"/>
        <v>3.4865144742388208</v>
      </c>
      <c r="P74" s="224">
        <f t="shared" si="50"/>
        <v>145</v>
      </c>
      <c r="Q74" s="225">
        <f t="shared" si="51"/>
        <v>1</v>
      </c>
      <c r="R74" s="225">
        <f t="shared" si="52"/>
        <v>67</v>
      </c>
      <c r="T74">
        <v>504</v>
      </c>
      <c r="U74">
        <v>5033</v>
      </c>
      <c r="V74" t="s">
        <v>189</v>
      </c>
      <c r="W74">
        <v>1921.69</v>
      </c>
      <c r="X74">
        <v>502.85700000000003</v>
      </c>
      <c r="Y74">
        <v>3.8220000000000001</v>
      </c>
      <c r="Z74">
        <v>5.5970000000000004</v>
      </c>
      <c r="AA74">
        <v>164.27997400000001</v>
      </c>
      <c r="AB74">
        <v>2.1635879999999998</v>
      </c>
      <c r="AC74">
        <v>68.699144000000004</v>
      </c>
      <c r="AD74" s="1">
        <v>806</v>
      </c>
      <c r="AE74">
        <v>1</v>
      </c>
      <c r="AF74">
        <v>67</v>
      </c>
      <c r="AG74">
        <v>98</v>
      </c>
      <c r="AH74">
        <v>11.697652</v>
      </c>
      <c r="AI74">
        <v>3329.5</v>
      </c>
      <c r="AJ74">
        <v>312.60000000000002</v>
      </c>
      <c r="AK74">
        <v>145</v>
      </c>
      <c r="AL74">
        <v>65053</v>
      </c>
      <c r="AM74" t="s">
        <v>374</v>
      </c>
      <c r="AN74" t="s">
        <v>634</v>
      </c>
      <c r="AO74">
        <v>1921.69</v>
      </c>
      <c r="AR74" t="s">
        <v>118</v>
      </c>
      <c r="AS74" t="s">
        <v>120</v>
      </c>
      <c r="AT74" t="s">
        <v>211</v>
      </c>
      <c r="AU74" t="s">
        <v>189</v>
      </c>
      <c r="AV74" t="s">
        <v>254</v>
      </c>
      <c r="AW74">
        <v>1</v>
      </c>
      <c r="BB74">
        <v>0.86863636363636354</v>
      </c>
      <c r="BC74" t="s">
        <v>69</v>
      </c>
      <c r="BF74" t="s">
        <v>118</v>
      </c>
      <c r="BG74" s="5" t="s">
        <v>120</v>
      </c>
      <c r="BH74" t="s">
        <v>189</v>
      </c>
      <c r="BI74">
        <v>5033</v>
      </c>
      <c r="BJ74">
        <v>1</v>
      </c>
      <c r="BK74" t="s">
        <v>211</v>
      </c>
      <c r="BL74" t="s">
        <v>202</v>
      </c>
      <c r="BM74">
        <v>0.86863636363636354</v>
      </c>
      <c r="BN74" t="s">
        <v>69</v>
      </c>
      <c r="BO74" t="s">
        <v>205</v>
      </c>
      <c r="BP74">
        <v>1921.69</v>
      </c>
    </row>
    <row r="75" spans="1:68" ht="16.5">
      <c r="A75" s="125" t="str">
        <f t="shared" si="36"/>
        <v>공영급행</v>
      </c>
      <c r="B75" s="126" t="str">
        <f t="shared" si="35"/>
        <v>이순경</v>
      </c>
      <c r="C75" s="127" t="str">
        <f t="shared" si="37"/>
        <v>C</v>
      </c>
      <c r="D75" s="128">
        <f t="shared" si="38"/>
        <v>0.86785714285714299</v>
      </c>
      <c r="E75" s="129">
        <f t="shared" si="39"/>
        <v>9568</v>
      </c>
      <c r="F75" s="130" t="str">
        <f t="shared" si="40"/>
        <v>e음88</v>
      </c>
      <c r="G75" s="131" t="str">
        <f t="shared" si="41"/>
        <v>73아1556</v>
      </c>
      <c r="H75" s="132">
        <f t="shared" si="42"/>
        <v>1</v>
      </c>
      <c r="I75" s="133">
        <f t="shared" si="43"/>
        <v>2382.0990000000002</v>
      </c>
      <c r="J75" s="134">
        <f t="shared" si="44"/>
        <v>3.9346890620392452E-3</v>
      </c>
      <c r="K75" s="134">
        <f t="shared" si="45"/>
        <v>0.30762873763478638</v>
      </c>
      <c r="L75" s="134">
        <f t="shared" si="46"/>
        <v>0.277066570281084</v>
      </c>
      <c r="M75" s="135">
        <f t="shared" si="47"/>
        <v>6.226</v>
      </c>
      <c r="N75" s="136">
        <f t="shared" si="48"/>
        <v>0</v>
      </c>
      <c r="O75" s="136">
        <f t="shared" si="49"/>
        <v>0.33583826700737457</v>
      </c>
      <c r="P75" s="222">
        <f t="shared" si="50"/>
        <v>8</v>
      </c>
      <c r="Q75" s="223">
        <f t="shared" si="51"/>
        <v>0</v>
      </c>
      <c r="R75" s="223">
        <f t="shared" si="52"/>
        <v>8</v>
      </c>
      <c r="T75">
        <v>504</v>
      </c>
      <c r="U75">
        <v>9568</v>
      </c>
      <c r="V75" t="s">
        <v>375</v>
      </c>
      <c r="W75">
        <v>2382.0990000000002</v>
      </c>
      <c r="X75">
        <v>980.34900000000005</v>
      </c>
      <c r="Y75">
        <v>2.4300000000000002</v>
      </c>
      <c r="Z75">
        <v>6.226</v>
      </c>
      <c r="AA75">
        <v>148.59801899999999</v>
      </c>
      <c r="AB75">
        <v>0.58468699999999996</v>
      </c>
      <c r="AC75">
        <v>45.713020999999998</v>
      </c>
      <c r="AD75" s="1">
        <v>660</v>
      </c>
      <c r="AE75">
        <v>0</v>
      </c>
      <c r="AF75">
        <v>8</v>
      </c>
      <c r="AG75">
        <v>68</v>
      </c>
      <c r="AH75">
        <v>16.030488999999999</v>
      </c>
      <c r="AI75">
        <v>33.299999999999997</v>
      </c>
      <c r="AJ75">
        <v>0</v>
      </c>
      <c r="AK75">
        <v>8</v>
      </c>
      <c r="AL75">
        <v>2315</v>
      </c>
      <c r="AM75" t="s">
        <v>376</v>
      </c>
      <c r="AN75" t="s">
        <v>635</v>
      </c>
      <c r="AO75">
        <v>2382.0990000000002</v>
      </c>
      <c r="AR75" t="s">
        <v>118</v>
      </c>
      <c r="AS75" t="s">
        <v>128</v>
      </c>
      <c r="AT75" t="s">
        <v>271</v>
      </c>
      <c r="AU75" t="s">
        <v>375</v>
      </c>
      <c r="AV75" t="s">
        <v>48</v>
      </c>
      <c r="AW75">
        <v>1</v>
      </c>
      <c r="BB75">
        <v>0.86785714285714299</v>
      </c>
      <c r="BC75" t="s">
        <v>69</v>
      </c>
      <c r="BF75" t="s">
        <v>118</v>
      </c>
      <c r="BG75" t="s">
        <v>128</v>
      </c>
      <c r="BH75" t="s">
        <v>375</v>
      </c>
      <c r="BI75">
        <v>9568</v>
      </c>
      <c r="BJ75">
        <v>1</v>
      </c>
      <c r="BK75" t="s">
        <v>271</v>
      </c>
      <c r="BL75" t="s">
        <v>202</v>
      </c>
      <c r="BM75">
        <v>0.86785714285714299</v>
      </c>
      <c r="BN75" t="s">
        <v>69</v>
      </c>
      <c r="BO75" t="s">
        <v>205</v>
      </c>
      <c r="BP75">
        <v>2382.0990000000002</v>
      </c>
    </row>
    <row r="76" spans="1:68" ht="16.5">
      <c r="A76" s="108" t="str">
        <f t="shared" si="36"/>
        <v>공영급행</v>
      </c>
      <c r="B76" s="109" t="str">
        <f t="shared" si="35"/>
        <v>이영재</v>
      </c>
      <c r="C76" s="110" t="str">
        <f t="shared" si="37"/>
        <v>D</v>
      </c>
      <c r="D76" s="111">
        <f t="shared" si="38"/>
        <v>0.83368326331334708</v>
      </c>
      <c r="E76" s="112">
        <f t="shared" si="39"/>
        <v>3748</v>
      </c>
      <c r="F76" s="113" t="str">
        <f t="shared" si="40"/>
        <v>14-1</v>
      </c>
      <c r="G76" s="114" t="str">
        <f t="shared" si="41"/>
        <v>70바3131</v>
      </c>
      <c r="H76" s="115">
        <f t="shared" si="42"/>
        <v>4</v>
      </c>
      <c r="I76" s="116">
        <f t="shared" si="43"/>
        <v>1769.0619999999999</v>
      </c>
      <c r="J76" s="117">
        <f t="shared" si="44"/>
        <v>3.4121196528623603E-2</v>
      </c>
      <c r="K76" s="117">
        <f t="shared" si="45"/>
        <v>0.32458944425129921</v>
      </c>
      <c r="L76" s="117">
        <f t="shared" si="46"/>
        <v>2.3176123844161484E-2</v>
      </c>
      <c r="M76" s="118">
        <f t="shared" si="47"/>
        <v>11.903</v>
      </c>
      <c r="N76" s="119">
        <f t="shared" si="48"/>
        <v>5.6527131327223132E-2</v>
      </c>
      <c r="O76" s="119">
        <f t="shared" si="49"/>
        <v>7.6311627291751227</v>
      </c>
      <c r="P76" s="224">
        <f t="shared" si="50"/>
        <v>0</v>
      </c>
      <c r="Q76" s="225">
        <f t="shared" si="51"/>
        <v>1</v>
      </c>
      <c r="R76" s="225">
        <f t="shared" si="52"/>
        <v>135</v>
      </c>
      <c r="T76">
        <v>504</v>
      </c>
      <c r="U76">
        <v>3748</v>
      </c>
      <c r="V76" t="s">
        <v>377</v>
      </c>
      <c r="W76">
        <v>1769.0619999999999</v>
      </c>
      <c r="X76">
        <v>949.45600000000002</v>
      </c>
      <c r="Y76">
        <v>1.863</v>
      </c>
      <c r="Z76">
        <v>11.903</v>
      </c>
      <c r="AA76">
        <v>109.201065</v>
      </c>
      <c r="AB76">
        <v>3.7260710000000001</v>
      </c>
      <c r="AC76">
        <v>35.445512999999998</v>
      </c>
      <c r="AD76" s="1">
        <v>41</v>
      </c>
      <c r="AE76">
        <v>1</v>
      </c>
      <c r="AF76">
        <v>135</v>
      </c>
      <c r="AG76">
        <v>87</v>
      </c>
      <c r="AH76">
        <v>16.200043000000001</v>
      </c>
      <c r="AI76">
        <v>311.89999999999998</v>
      </c>
      <c r="AJ76">
        <v>6</v>
      </c>
      <c r="AK76">
        <v>0</v>
      </c>
      <c r="AL76">
        <v>0</v>
      </c>
      <c r="AM76" t="s">
        <v>378</v>
      </c>
      <c r="AN76" t="s">
        <v>636</v>
      </c>
      <c r="AO76">
        <v>1420.325</v>
      </c>
      <c r="AR76" t="s">
        <v>118</v>
      </c>
      <c r="AS76" t="s">
        <v>119</v>
      </c>
      <c r="AT76" t="s">
        <v>244</v>
      </c>
      <c r="AU76" t="s">
        <v>377</v>
      </c>
      <c r="AV76" t="s">
        <v>48</v>
      </c>
      <c r="AW76">
        <v>4</v>
      </c>
      <c r="BB76">
        <v>0.83368326331334708</v>
      </c>
      <c r="BC76" t="s">
        <v>67</v>
      </c>
      <c r="BF76" t="s">
        <v>118</v>
      </c>
      <c r="BG76" s="5" t="s">
        <v>119</v>
      </c>
      <c r="BH76" t="s">
        <v>377</v>
      </c>
      <c r="BI76">
        <v>3748</v>
      </c>
      <c r="BJ76">
        <v>4</v>
      </c>
      <c r="BK76" t="s">
        <v>244</v>
      </c>
      <c r="BL76" t="s">
        <v>252</v>
      </c>
      <c r="BM76">
        <v>0.83368326331334708</v>
      </c>
      <c r="BN76" t="s">
        <v>67</v>
      </c>
      <c r="BO76" t="s">
        <v>207</v>
      </c>
      <c r="BP76">
        <v>1769.0619999999999</v>
      </c>
    </row>
    <row r="77" spans="1:68" ht="16.5">
      <c r="A77" s="125" t="str">
        <f t="shared" si="36"/>
        <v>공영급행</v>
      </c>
      <c r="B77" s="126" t="str">
        <f t="shared" si="35"/>
        <v>이영환</v>
      </c>
      <c r="C77" s="127" t="str">
        <f t="shared" si="37"/>
        <v>D</v>
      </c>
      <c r="D77" s="128">
        <f t="shared" si="38"/>
        <v>0.81808317703868527</v>
      </c>
      <c r="E77" s="129">
        <f t="shared" si="39"/>
        <v>9381</v>
      </c>
      <c r="F77" s="130" t="str">
        <f t="shared" si="40"/>
        <v>14-1</v>
      </c>
      <c r="G77" s="131" t="str">
        <f t="shared" si="41"/>
        <v>70바3106</v>
      </c>
      <c r="H77" s="132">
        <f t="shared" si="42"/>
        <v>2</v>
      </c>
      <c r="I77" s="133">
        <f t="shared" si="43"/>
        <v>1834.9750000000001</v>
      </c>
      <c r="J77" s="134">
        <f t="shared" si="44"/>
        <v>2.6356553724263605E-2</v>
      </c>
      <c r="K77" s="134">
        <f t="shared" si="45"/>
        <v>0.3207426533485766</v>
      </c>
      <c r="L77" s="134">
        <f t="shared" si="46"/>
        <v>0.20490742380686383</v>
      </c>
      <c r="M77" s="135">
        <f t="shared" si="47"/>
        <v>11.018000000000001</v>
      </c>
      <c r="N77" s="136">
        <f t="shared" si="48"/>
        <v>5.449665526778294E-2</v>
      </c>
      <c r="O77" s="136">
        <f t="shared" si="49"/>
        <v>7.2480551506151309</v>
      </c>
      <c r="P77" s="222">
        <f t="shared" si="50"/>
        <v>4</v>
      </c>
      <c r="Q77" s="223">
        <f t="shared" si="51"/>
        <v>1</v>
      </c>
      <c r="R77" s="223">
        <f t="shared" si="52"/>
        <v>133</v>
      </c>
      <c r="T77">
        <v>504</v>
      </c>
      <c r="U77">
        <v>9381</v>
      </c>
      <c r="V77" t="s">
        <v>379</v>
      </c>
      <c r="W77">
        <v>1834.9749999999999</v>
      </c>
      <c r="X77">
        <v>977.63400000000001</v>
      </c>
      <c r="Y77">
        <v>1.877</v>
      </c>
      <c r="Z77">
        <v>11.018000000000001</v>
      </c>
      <c r="AA77">
        <v>117.07885</v>
      </c>
      <c r="AB77">
        <v>3.0857950000000001</v>
      </c>
      <c r="AC77">
        <v>37.552180999999997</v>
      </c>
      <c r="AD77" s="1">
        <v>376</v>
      </c>
      <c r="AE77">
        <v>1</v>
      </c>
      <c r="AF77">
        <v>133</v>
      </c>
      <c r="AG77">
        <v>83</v>
      </c>
      <c r="AH77">
        <v>15.672984</v>
      </c>
      <c r="AI77">
        <v>184.8</v>
      </c>
      <c r="AJ77">
        <v>6.7</v>
      </c>
      <c r="AK77">
        <v>4</v>
      </c>
      <c r="AL77">
        <v>1569</v>
      </c>
      <c r="AM77" t="s">
        <v>380</v>
      </c>
      <c r="AN77" t="s">
        <v>637</v>
      </c>
      <c r="AO77">
        <v>1752.7080000000001</v>
      </c>
      <c r="AR77" t="s">
        <v>118</v>
      </c>
      <c r="AS77" t="s">
        <v>119</v>
      </c>
      <c r="AT77" t="s">
        <v>239</v>
      </c>
      <c r="AU77" t="s">
        <v>379</v>
      </c>
      <c r="AV77" t="s">
        <v>48</v>
      </c>
      <c r="AW77">
        <v>2</v>
      </c>
      <c r="BB77">
        <v>0.81808317703868527</v>
      </c>
      <c r="BC77" t="s">
        <v>67</v>
      </c>
      <c r="BF77" t="s">
        <v>118</v>
      </c>
      <c r="BG77" t="s">
        <v>119</v>
      </c>
      <c r="BH77" t="s">
        <v>379</v>
      </c>
      <c r="BI77">
        <v>9381</v>
      </c>
      <c r="BJ77">
        <v>2</v>
      </c>
      <c r="BK77" t="s">
        <v>239</v>
      </c>
      <c r="BL77" t="s">
        <v>248</v>
      </c>
      <c r="BM77">
        <v>0.81808317703868527</v>
      </c>
      <c r="BN77" t="s">
        <v>67</v>
      </c>
      <c r="BO77" t="s">
        <v>207</v>
      </c>
      <c r="BP77">
        <v>1834.9750000000001</v>
      </c>
    </row>
    <row r="78" spans="1:68" ht="16.5">
      <c r="A78" s="108" t="str">
        <f t="shared" si="36"/>
        <v>공영급행</v>
      </c>
      <c r="B78" s="109" t="str">
        <f t="shared" si="35"/>
        <v>이운철</v>
      </c>
      <c r="C78" s="110" t="str">
        <f t="shared" si="37"/>
        <v>C</v>
      </c>
      <c r="D78" s="111">
        <f t="shared" si="38"/>
        <v>0.88214285714285723</v>
      </c>
      <c r="E78" s="112">
        <f t="shared" si="39"/>
        <v>1522</v>
      </c>
      <c r="F78" s="113" t="str">
        <f t="shared" si="40"/>
        <v>e음53</v>
      </c>
      <c r="G78" s="114" t="str">
        <f t="shared" si="41"/>
        <v>73아1563</v>
      </c>
      <c r="H78" s="115">
        <f t="shared" si="42"/>
        <v>1</v>
      </c>
      <c r="I78" s="116">
        <f t="shared" si="43"/>
        <v>2336.2579999999998</v>
      </c>
      <c r="J78" s="117">
        <f t="shared" si="44"/>
        <v>1.1604062024925031E-3</v>
      </c>
      <c r="K78" s="117">
        <f t="shared" si="45"/>
        <v>0.27262262005891708</v>
      </c>
      <c r="L78" s="117">
        <f t="shared" si="46"/>
        <v>8.6463053310036828E-2</v>
      </c>
      <c r="M78" s="118">
        <f t="shared" si="47"/>
        <v>6.6920000000000002</v>
      </c>
      <c r="N78" s="119">
        <f t="shared" si="48"/>
        <v>0.17121396695056798</v>
      </c>
      <c r="O78" s="119">
        <f t="shared" si="49"/>
        <v>1.3697117356045438</v>
      </c>
      <c r="P78" s="224">
        <f t="shared" si="50"/>
        <v>0</v>
      </c>
      <c r="Q78" s="225">
        <f t="shared" si="51"/>
        <v>4</v>
      </c>
      <c r="R78" s="225">
        <f t="shared" si="52"/>
        <v>32</v>
      </c>
      <c r="T78">
        <v>504</v>
      </c>
      <c r="U78">
        <v>1522</v>
      </c>
      <c r="V78" t="s">
        <v>381</v>
      </c>
      <c r="W78">
        <v>2336.2579999999998</v>
      </c>
      <c r="X78">
        <v>945.72699999999998</v>
      </c>
      <c r="Y78">
        <v>2.4700000000000002</v>
      </c>
      <c r="Z78">
        <v>6.6920000000000002</v>
      </c>
      <c r="AA78">
        <v>148.37132</v>
      </c>
      <c r="AB78">
        <v>0.17217099999999999</v>
      </c>
      <c r="AC78">
        <v>40.449378000000003</v>
      </c>
      <c r="AD78" s="1">
        <v>202</v>
      </c>
      <c r="AE78">
        <v>4</v>
      </c>
      <c r="AF78">
        <v>32</v>
      </c>
      <c r="AG78">
        <v>77</v>
      </c>
      <c r="AH78">
        <v>15.746021000000001</v>
      </c>
      <c r="AI78">
        <v>106</v>
      </c>
      <c r="AJ78">
        <v>0</v>
      </c>
      <c r="AK78">
        <v>0</v>
      </c>
      <c r="AL78">
        <v>0</v>
      </c>
      <c r="AM78" t="s">
        <v>382</v>
      </c>
      <c r="AN78" t="s">
        <v>638</v>
      </c>
      <c r="AO78">
        <v>2336.2579999999998</v>
      </c>
      <c r="AR78" t="s">
        <v>118</v>
      </c>
      <c r="AS78" t="s">
        <v>125</v>
      </c>
      <c r="AT78" t="s">
        <v>265</v>
      </c>
      <c r="AU78" t="s">
        <v>381</v>
      </c>
      <c r="AV78" t="s">
        <v>48</v>
      </c>
      <c r="AW78">
        <v>1</v>
      </c>
      <c r="BB78">
        <v>0.88214285714285723</v>
      </c>
      <c r="BC78" t="s">
        <v>69</v>
      </c>
      <c r="BF78" t="s">
        <v>118</v>
      </c>
      <c r="BG78" t="s">
        <v>125</v>
      </c>
      <c r="BH78" t="s">
        <v>381</v>
      </c>
      <c r="BI78">
        <v>1522</v>
      </c>
      <c r="BJ78">
        <v>1</v>
      </c>
      <c r="BK78" t="s">
        <v>265</v>
      </c>
      <c r="BL78" t="s">
        <v>202</v>
      </c>
      <c r="BM78">
        <v>0.88214285714285723</v>
      </c>
      <c r="BN78" t="s">
        <v>69</v>
      </c>
      <c r="BO78" t="s">
        <v>205</v>
      </c>
      <c r="BP78">
        <v>2336.2579999999998</v>
      </c>
    </row>
    <row r="79" spans="1:68" ht="16.5">
      <c r="A79" s="125" t="str">
        <f t="shared" si="36"/>
        <v>공영급행</v>
      </c>
      <c r="B79" s="126" t="str">
        <f t="shared" si="35"/>
        <v>이운홍</v>
      </c>
      <c r="C79" s="127" t="str">
        <f t="shared" si="37"/>
        <v>F</v>
      </c>
      <c r="D79" s="128">
        <f t="shared" si="38"/>
        <v>0.7698041990589829</v>
      </c>
      <c r="E79" s="129">
        <f t="shared" si="39"/>
        <v>1002</v>
      </c>
      <c r="F79" s="130" t="str">
        <f t="shared" si="40"/>
        <v>e음86</v>
      </c>
      <c r="G79" s="131" t="str">
        <f t="shared" si="41"/>
        <v>73아1558</v>
      </c>
      <c r="H79" s="132">
        <f t="shared" si="42"/>
        <v>10</v>
      </c>
      <c r="I79" s="133">
        <f t="shared" si="43"/>
        <v>2101.2549999999997</v>
      </c>
      <c r="J79" s="134">
        <f t="shared" si="44"/>
        <v>2.306539200064249E-2</v>
      </c>
      <c r="K79" s="134">
        <f t="shared" si="45"/>
        <v>0.42065264882282688</v>
      </c>
      <c r="L79" s="134">
        <f t="shared" si="46"/>
        <v>0.24461571774963062</v>
      </c>
      <c r="M79" s="135">
        <f t="shared" si="47"/>
        <v>9.5329999999999995</v>
      </c>
      <c r="N79" s="136">
        <f t="shared" si="48"/>
        <v>4.7590606566075985E-2</v>
      </c>
      <c r="O79" s="136">
        <f t="shared" si="49"/>
        <v>1.7132618363787355</v>
      </c>
      <c r="P79" s="222">
        <f t="shared" si="50"/>
        <v>103</v>
      </c>
      <c r="Q79" s="223">
        <f t="shared" si="51"/>
        <v>1</v>
      </c>
      <c r="R79" s="223">
        <f t="shared" si="52"/>
        <v>36</v>
      </c>
      <c r="T79">
        <v>504</v>
      </c>
      <c r="U79">
        <v>1002</v>
      </c>
      <c r="V79" t="s">
        <v>190</v>
      </c>
      <c r="W79">
        <v>2101.2550000000001</v>
      </c>
      <c r="X79">
        <v>844.05100000000004</v>
      </c>
      <c r="Y79">
        <v>2.4889999999999999</v>
      </c>
      <c r="Z79">
        <v>9.5329999999999995</v>
      </c>
      <c r="AA79">
        <v>156.366083</v>
      </c>
      <c r="AB79">
        <v>3.6066449999999999</v>
      </c>
      <c r="AC79">
        <v>65.775807</v>
      </c>
      <c r="AD79" s="1">
        <v>514</v>
      </c>
      <c r="AE79">
        <v>1</v>
      </c>
      <c r="AF79">
        <v>36</v>
      </c>
      <c r="AG79">
        <v>91</v>
      </c>
      <c r="AH79">
        <v>13.438048</v>
      </c>
      <c r="AI79">
        <v>749.5</v>
      </c>
      <c r="AJ79">
        <v>30.9</v>
      </c>
      <c r="AK79">
        <v>103</v>
      </c>
      <c r="AL79">
        <v>58367</v>
      </c>
      <c r="AM79" t="s">
        <v>383</v>
      </c>
      <c r="AN79" t="s">
        <v>639</v>
      </c>
      <c r="AO79">
        <v>494.61500000000001</v>
      </c>
      <c r="AR79" t="s">
        <v>118</v>
      </c>
      <c r="AS79" t="s">
        <v>127</v>
      </c>
      <c r="AT79" t="s">
        <v>225</v>
      </c>
      <c r="AU79" t="s">
        <v>190</v>
      </c>
      <c r="AV79" t="s">
        <v>48</v>
      </c>
      <c r="AW79">
        <v>10</v>
      </c>
      <c r="BB79">
        <v>0.7698041990589829</v>
      </c>
      <c r="BC79" t="s">
        <v>70</v>
      </c>
      <c r="BF79" t="s">
        <v>118</v>
      </c>
      <c r="BG79" s="5" t="s">
        <v>127</v>
      </c>
      <c r="BH79" t="s">
        <v>190</v>
      </c>
      <c r="BI79">
        <v>1002</v>
      </c>
      <c r="BJ79">
        <v>10</v>
      </c>
      <c r="BK79" t="s">
        <v>225</v>
      </c>
      <c r="BL79" t="s">
        <v>257</v>
      </c>
      <c r="BM79">
        <v>0.7698041990589829</v>
      </c>
      <c r="BN79" t="s">
        <v>70</v>
      </c>
      <c r="BO79" t="s">
        <v>238</v>
      </c>
      <c r="BP79">
        <v>2101.2549999999997</v>
      </c>
    </row>
    <row r="80" spans="1:68" ht="16.5">
      <c r="A80" s="108" t="str">
        <f t="shared" si="36"/>
        <v>공영급행</v>
      </c>
      <c r="B80" s="109" t="str">
        <f t="shared" si="35"/>
        <v>이재만</v>
      </c>
      <c r="C80" s="110" t="str">
        <f t="shared" si="37"/>
        <v>D</v>
      </c>
      <c r="D80" s="111">
        <f t="shared" si="38"/>
        <v>0.80978255623398343</v>
      </c>
      <c r="E80" s="112">
        <f t="shared" si="39"/>
        <v>4558</v>
      </c>
      <c r="F80" s="113" t="str">
        <f t="shared" si="40"/>
        <v>e음84</v>
      </c>
      <c r="G80" s="114" t="str">
        <f t="shared" si="41"/>
        <v>73아1554</v>
      </c>
      <c r="H80" s="115">
        <f t="shared" si="42"/>
        <v>11</v>
      </c>
      <c r="I80" s="116">
        <f t="shared" si="43"/>
        <v>1746.2639999999999</v>
      </c>
      <c r="J80" s="117">
        <f t="shared" si="44"/>
        <v>1.0780064455748495E-2</v>
      </c>
      <c r="K80" s="117">
        <f t="shared" si="45"/>
        <v>0.4381528937959735</v>
      </c>
      <c r="L80" s="117">
        <f t="shared" si="46"/>
        <v>0.29262471195649686</v>
      </c>
      <c r="M80" s="118">
        <f t="shared" si="47"/>
        <v>9.6910000000000007</v>
      </c>
      <c r="N80" s="119">
        <f t="shared" si="48"/>
        <v>0</v>
      </c>
      <c r="O80" s="119">
        <f t="shared" si="49"/>
        <v>4.1803530279499554</v>
      </c>
      <c r="P80" s="224">
        <f t="shared" si="50"/>
        <v>104</v>
      </c>
      <c r="Q80" s="225">
        <f t="shared" si="51"/>
        <v>0</v>
      </c>
      <c r="R80" s="225">
        <f t="shared" si="52"/>
        <v>73</v>
      </c>
      <c r="T80">
        <v>504</v>
      </c>
      <c r="U80">
        <v>4558</v>
      </c>
      <c r="V80" t="s">
        <v>191</v>
      </c>
      <c r="W80">
        <v>1746.2639999999999</v>
      </c>
      <c r="X80">
        <v>674.245</v>
      </c>
      <c r="Y80">
        <v>2.59</v>
      </c>
      <c r="Z80">
        <v>9.6910000000000007</v>
      </c>
      <c r="AA80">
        <v>123.683305</v>
      </c>
      <c r="AB80">
        <v>1.3333140000000001</v>
      </c>
      <c r="AC80">
        <v>54.192197999999998</v>
      </c>
      <c r="AD80" s="1">
        <v>511</v>
      </c>
      <c r="AE80">
        <v>0</v>
      </c>
      <c r="AF80">
        <v>73</v>
      </c>
      <c r="AG80">
        <v>82</v>
      </c>
      <c r="AH80">
        <v>14.118833</v>
      </c>
      <c r="AI80">
        <v>539.6</v>
      </c>
      <c r="AJ80">
        <v>3.2</v>
      </c>
      <c r="AK80">
        <v>104</v>
      </c>
      <c r="AL80">
        <v>55433</v>
      </c>
      <c r="AM80" t="s">
        <v>384</v>
      </c>
      <c r="AN80" t="s">
        <v>640</v>
      </c>
      <c r="AO80">
        <v>334.22</v>
      </c>
      <c r="AR80" t="s">
        <v>118</v>
      </c>
      <c r="AS80" t="s">
        <v>126</v>
      </c>
      <c r="AT80" t="s">
        <v>223</v>
      </c>
      <c r="AU80" t="s">
        <v>191</v>
      </c>
      <c r="AV80" t="s">
        <v>48</v>
      </c>
      <c r="AW80">
        <v>11</v>
      </c>
      <c r="BB80">
        <v>0.80978255623398343</v>
      </c>
      <c r="BC80" t="s">
        <v>67</v>
      </c>
      <c r="BF80" t="s">
        <v>118</v>
      </c>
      <c r="BG80" s="5" t="s">
        <v>126</v>
      </c>
      <c r="BH80" t="s">
        <v>191</v>
      </c>
      <c r="BI80">
        <v>4558</v>
      </c>
      <c r="BJ80">
        <v>11</v>
      </c>
      <c r="BK80" t="s">
        <v>223</v>
      </c>
      <c r="BL80" t="s">
        <v>274</v>
      </c>
      <c r="BM80">
        <v>0.80978255623398343</v>
      </c>
      <c r="BN80" t="s">
        <v>67</v>
      </c>
      <c r="BO80" t="s">
        <v>207</v>
      </c>
      <c r="BP80">
        <v>1746.2639999999999</v>
      </c>
    </row>
    <row r="81" spans="1:68" ht="16.5">
      <c r="A81" s="125" t="str">
        <f t="shared" si="36"/>
        <v>공영급행</v>
      </c>
      <c r="B81" s="126" t="str">
        <f t="shared" si="35"/>
        <v>이재민</v>
      </c>
      <c r="C81" s="127" t="str">
        <f t="shared" si="37"/>
        <v>D</v>
      </c>
      <c r="D81" s="128">
        <f t="shared" si="38"/>
        <v>0.81117688609562122</v>
      </c>
      <c r="E81" s="129">
        <f t="shared" si="39"/>
        <v>4861</v>
      </c>
      <c r="F81" s="130" t="str">
        <f t="shared" si="40"/>
        <v>14-1</v>
      </c>
      <c r="G81" s="131" t="str">
        <f t="shared" si="41"/>
        <v>70바3213</v>
      </c>
      <c r="H81" s="132">
        <f t="shared" si="42"/>
        <v>12</v>
      </c>
      <c r="I81" s="133">
        <f t="shared" si="43"/>
        <v>1719.181</v>
      </c>
      <c r="J81" s="134">
        <f t="shared" si="44"/>
        <v>2.5776597104777005E-2</v>
      </c>
      <c r="K81" s="134">
        <f t="shared" si="45"/>
        <v>0.38531156676477885</v>
      </c>
      <c r="L81" s="134">
        <f t="shared" si="46"/>
        <v>0.11109941303446234</v>
      </c>
      <c r="M81" s="135">
        <f t="shared" si="47"/>
        <v>11.858000000000001</v>
      </c>
      <c r="N81" s="136">
        <f t="shared" si="48"/>
        <v>0</v>
      </c>
      <c r="O81" s="136">
        <f t="shared" si="49"/>
        <v>4.6533785564172705</v>
      </c>
      <c r="P81" s="222">
        <f t="shared" si="50"/>
        <v>48</v>
      </c>
      <c r="Q81" s="223">
        <f t="shared" si="51"/>
        <v>0</v>
      </c>
      <c r="R81" s="223">
        <f t="shared" si="52"/>
        <v>80</v>
      </c>
      <c r="T81">
        <v>504</v>
      </c>
      <c r="U81">
        <v>4861</v>
      </c>
      <c r="V81" t="s">
        <v>519</v>
      </c>
      <c r="W81">
        <v>1719.181</v>
      </c>
      <c r="X81">
        <v>905.95</v>
      </c>
      <c r="Y81">
        <v>1.8979999999999999</v>
      </c>
      <c r="Z81">
        <v>11.858000000000001</v>
      </c>
      <c r="AA81">
        <v>117.709137</v>
      </c>
      <c r="AB81">
        <v>3.034141</v>
      </c>
      <c r="AC81">
        <v>45.354692</v>
      </c>
      <c r="AD81" s="1">
        <v>191</v>
      </c>
      <c r="AE81">
        <v>0</v>
      </c>
      <c r="AF81">
        <v>80</v>
      </c>
      <c r="AG81">
        <v>71</v>
      </c>
      <c r="AH81">
        <v>14.605331</v>
      </c>
      <c r="AI81">
        <v>331.8</v>
      </c>
      <c r="AJ81">
        <v>0</v>
      </c>
      <c r="AK81">
        <v>48</v>
      </c>
      <c r="AL81">
        <v>15296</v>
      </c>
      <c r="AM81" t="s">
        <v>641</v>
      </c>
      <c r="AN81" t="s">
        <v>642</v>
      </c>
      <c r="AO81">
        <v>235.86600000000001</v>
      </c>
      <c r="AR81" t="s">
        <v>118</v>
      </c>
      <c r="AS81" t="s">
        <v>119</v>
      </c>
      <c r="AT81" t="s">
        <v>430</v>
      </c>
      <c r="AU81" t="s">
        <v>519</v>
      </c>
      <c r="AV81" t="s">
        <v>48</v>
      </c>
      <c r="AW81">
        <v>12</v>
      </c>
      <c r="BB81">
        <v>0.81117688609562122</v>
      </c>
      <c r="BC81" t="s">
        <v>67</v>
      </c>
      <c r="BF81" t="s">
        <v>118</v>
      </c>
      <c r="BG81" s="5" t="s">
        <v>119</v>
      </c>
      <c r="BH81" t="s">
        <v>519</v>
      </c>
      <c r="BI81">
        <v>4861</v>
      </c>
      <c r="BJ81">
        <v>12</v>
      </c>
      <c r="BK81" t="s">
        <v>430</v>
      </c>
      <c r="BL81" t="s">
        <v>250</v>
      </c>
      <c r="BM81">
        <v>0.81117688609562122</v>
      </c>
      <c r="BN81" t="s">
        <v>67</v>
      </c>
      <c r="BO81" t="s">
        <v>207</v>
      </c>
      <c r="BP81">
        <v>1719.181</v>
      </c>
    </row>
    <row r="82" spans="1:68" ht="16.5">
      <c r="A82" s="108" t="str">
        <f t="shared" si="36"/>
        <v>공영급행</v>
      </c>
      <c r="B82" s="109" t="str">
        <f t="shared" si="35"/>
        <v>이정원</v>
      </c>
      <c r="C82" s="110" t="str">
        <f t="shared" si="37"/>
        <v>D</v>
      </c>
      <c r="D82" s="111">
        <f t="shared" si="38"/>
        <v>0.82</v>
      </c>
      <c r="E82" s="112">
        <f t="shared" si="39"/>
        <v>2247</v>
      </c>
      <c r="F82" s="113" t="str">
        <f t="shared" si="40"/>
        <v>14-1</v>
      </c>
      <c r="G82" s="114" t="str">
        <f t="shared" si="41"/>
        <v>70바3112</v>
      </c>
      <c r="H82" s="115">
        <f t="shared" si="42"/>
        <v>1</v>
      </c>
      <c r="I82" s="116">
        <f t="shared" si="43"/>
        <v>1017.204</v>
      </c>
      <c r="J82" s="117">
        <f t="shared" si="44"/>
        <v>1.9914863404861767E-2</v>
      </c>
      <c r="K82" s="117">
        <f t="shared" si="45"/>
        <v>0.38830420845499691</v>
      </c>
      <c r="L82" s="117">
        <f t="shared" si="46"/>
        <v>5.3086696473863652E-2</v>
      </c>
      <c r="M82" s="118">
        <f t="shared" si="47"/>
        <v>12.231</v>
      </c>
      <c r="N82" s="119">
        <f t="shared" si="48"/>
        <v>0</v>
      </c>
      <c r="O82" s="119">
        <f t="shared" si="49"/>
        <v>12.190278449553876</v>
      </c>
      <c r="P82" s="224">
        <f t="shared" si="50"/>
        <v>31</v>
      </c>
      <c r="Q82" s="225">
        <f t="shared" si="51"/>
        <v>0</v>
      </c>
      <c r="R82" s="225">
        <f t="shared" si="52"/>
        <v>124</v>
      </c>
      <c r="T82">
        <v>504</v>
      </c>
      <c r="U82">
        <v>2247</v>
      </c>
      <c r="V82" t="s">
        <v>442</v>
      </c>
      <c r="W82">
        <v>1017.204</v>
      </c>
      <c r="X82">
        <v>563.94000000000005</v>
      </c>
      <c r="Y82">
        <v>1.804</v>
      </c>
      <c r="Z82">
        <v>12.231</v>
      </c>
      <c r="AA82">
        <v>68.401373000000007</v>
      </c>
      <c r="AB82">
        <v>1.362204</v>
      </c>
      <c r="AC82">
        <v>26.560541000000001</v>
      </c>
      <c r="AD82" s="1">
        <v>54</v>
      </c>
      <c r="AE82">
        <v>0</v>
      </c>
      <c r="AF82">
        <v>124</v>
      </c>
      <c r="AG82">
        <v>89</v>
      </c>
      <c r="AH82">
        <v>14.871104000000001</v>
      </c>
      <c r="AI82">
        <v>1379.7</v>
      </c>
      <c r="AJ82">
        <v>16.899999999999999</v>
      </c>
      <c r="AK82">
        <v>31</v>
      </c>
      <c r="AL82">
        <v>10645</v>
      </c>
      <c r="AM82" t="s">
        <v>443</v>
      </c>
      <c r="AN82" t="s">
        <v>643</v>
      </c>
      <c r="AO82">
        <v>1017.204</v>
      </c>
      <c r="AR82" t="s">
        <v>118</v>
      </c>
      <c r="AS82" t="s">
        <v>119</v>
      </c>
      <c r="AT82" t="s">
        <v>243</v>
      </c>
      <c r="AU82" t="s">
        <v>442</v>
      </c>
      <c r="AV82" t="s">
        <v>48</v>
      </c>
      <c r="AW82">
        <v>1</v>
      </c>
      <c r="BB82">
        <v>0.82</v>
      </c>
      <c r="BC82" t="s">
        <v>67</v>
      </c>
      <c r="BF82" t="s">
        <v>118</v>
      </c>
      <c r="BG82" t="s">
        <v>119</v>
      </c>
      <c r="BH82" t="s">
        <v>442</v>
      </c>
      <c r="BI82">
        <v>2247</v>
      </c>
      <c r="BJ82">
        <v>1</v>
      </c>
      <c r="BK82" t="s">
        <v>243</v>
      </c>
      <c r="BL82" t="s">
        <v>202</v>
      </c>
      <c r="BM82">
        <v>0.82</v>
      </c>
      <c r="BN82" t="s">
        <v>67</v>
      </c>
      <c r="BO82" t="s">
        <v>207</v>
      </c>
      <c r="BP82">
        <v>1017.204</v>
      </c>
    </row>
    <row r="83" spans="1:68" ht="16.5">
      <c r="A83" s="125" t="str">
        <f t="shared" si="36"/>
        <v>공영급행</v>
      </c>
      <c r="B83" s="126" t="str">
        <f t="shared" si="35"/>
        <v>이종국</v>
      </c>
      <c r="C83" s="127" t="str">
        <f t="shared" si="37"/>
        <v>D</v>
      </c>
      <c r="D83" s="128">
        <f t="shared" si="38"/>
        <v>0.80729048291653438</v>
      </c>
      <c r="E83" s="129">
        <f t="shared" si="39"/>
        <v>280</v>
      </c>
      <c r="F83" s="130" t="str">
        <f t="shared" si="40"/>
        <v>e음53</v>
      </c>
      <c r="G83" s="131" t="str">
        <f t="shared" si="41"/>
        <v>73아1566</v>
      </c>
      <c r="H83" s="132">
        <f t="shared" si="42"/>
        <v>12</v>
      </c>
      <c r="I83" s="133">
        <f t="shared" si="43"/>
        <v>1945.289</v>
      </c>
      <c r="J83" s="134">
        <f t="shared" si="44"/>
        <v>9.8179201105547311E-3</v>
      </c>
      <c r="K83" s="134">
        <f t="shared" si="45"/>
        <v>0.39412038072650962</v>
      </c>
      <c r="L83" s="134">
        <f t="shared" si="46"/>
        <v>0.19842809988644361</v>
      </c>
      <c r="M83" s="135">
        <f t="shared" si="47"/>
        <v>8.7840000000000007</v>
      </c>
      <c r="N83" s="136">
        <f t="shared" si="48"/>
        <v>5.1406243493897309E-2</v>
      </c>
      <c r="O83" s="136">
        <f t="shared" si="49"/>
        <v>6.0145304887859847</v>
      </c>
      <c r="P83" s="222">
        <f t="shared" si="50"/>
        <v>76</v>
      </c>
      <c r="Q83" s="223">
        <f t="shared" si="51"/>
        <v>1</v>
      </c>
      <c r="R83" s="223">
        <f t="shared" si="52"/>
        <v>117</v>
      </c>
      <c r="T83">
        <v>504</v>
      </c>
      <c r="U83">
        <v>280</v>
      </c>
      <c r="V83" t="s">
        <v>459</v>
      </c>
      <c r="W83">
        <v>1945.289</v>
      </c>
      <c r="X83">
        <v>676.399</v>
      </c>
      <c r="Y83">
        <v>2.8759999999999999</v>
      </c>
      <c r="Z83">
        <v>8.7840000000000007</v>
      </c>
      <c r="AA83">
        <v>146.611908</v>
      </c>
      <c r="AB83">
        <v>1.439424</v>
      </c>
      <c r="AC83">
        <v>57.782741000000001</v>
      </c>
      <c r="AD83" s="1">
        <v>386</v>
      </c>
      <c r="AE83">
        <v>1</v>
      </c>
      <c r="AF83">
        <v>117</v>
      </c>
      <c r="AG83">
        <v>95</v>
      </c>
      <c r="AH83">
        <v>13.268287000000001</v>
      </c>
      <c r="AI83">
        <v>2354.9</v>
      </c>
      <c r="AJ83">
        <v>48.5</v>
      </c>
      <c r="AK83">
        <v>76</v>
      </c>
      <c r="AL83">
        <v>32795</v>
      </c>
      <c r="AM83" t="s">
        <v>460</v>
      </c>
      <c r="AN83" t="s">
        <v>644</v>
      </c>
      <c r="AO83">
        <v>331.81799999999998</v>
      </c>
      <c r="AR83" t="s">
        <v>118</v>
      </c>
      <c r="AS83" t="s">
        <v>125</v>
      </c>
      <c r="AT83" t="s">
        <v>270</v>
      </c>
      <c r="AU83" t="s">
        <v>459</v>
      </c>
      <c r="AV83" t="s">
        <v>48</v>
      </c>
      <c r="AW83">
        <v>12</v>
      </c>
      <c r="BB83">
        <v>0.80729048291653438</v>
      </c>
      <c r="BC83" t="s">
        <v>67</v>
      </c>
      <c r="BF83" t="s">
        <v>118</v>
      </c>
      <c r="BG83" t="s">
        <v>125</v>
      </c>
      <c r="BH83" t="s">
        <v>459</v>
      </c>
      <c r="BI83">
        <v>280</v>
      </c>
      <c r="BJ83">
        <v>12</v>
      </c>
      <c r="BK83" t="s">
        <v>270</v>
      </c>
      <c r="BL83" t="s">
        <v>217</v>
      </c>
      <c r="BM83">
        <v>0.80729048291653438</v>
      </c>
      <c r="BN83" t="s">
        <v>67</v>
      </c>
      <c r="BO83" t="s">
        <v>207</v>
      </c>
      <c r="BP83">
        <v>1945.289</v>
      </c>
    </row>
    <row r="84" spans="1:68" ht="16.5">
      <c r="A84" s="108" t="str">
        <f t="shared" si="36"/>
        <v>공영급행</v>
      </c>
      <c r="B84" s="109" t="str">
        <f t="shared" si="35"/>
        <v>이종덕</v>
      </c>
      <c r="C84" s="110" t="str">
        <f t="shared" si="37"/>
        <v>F</v>
      </c>
      <c r="D84" s="111">
        <f t="shared" si="38"/>
        <v>0.74172483739074191</v>
      </c>
      <c r="E84" s="112">
        <f t="shared" si="39"/>
        <v>5248</v>
      </c>
      <c r="F84" s="113" t="str">
        <f t="shared" si="40"/>
        <v>e음22</v>
      </c>
      <c r="G84" s="114" t="str">
        <f t="shared" si="41"/>
        <v>73아1575</v>
      </c>
      <c r="H84" s="115">
        <f t="shared" si="42"/>
        <v>10</v>
      </c>
      <c r="I84" s="116">
        <f t="shared" si="43"/>
        <v>1629.7469999999998</v>
      </c>
      <c r="J84" s="117">
        <f t="shared" si="44"/>
        <v>1.5604328348579184E-2</v>
      </c>
      <c r="K84" s="117">
        <f t="shared" si="45"/>
        <v>0.47944762906176902</v>
      </c>
      <c r="L84" s="117">
        <f t="shared" si="46"/>
        <v>0.41233393894880621</v>
      </c>
      <c r="M84" s="118">
        <f t="shared" si="47"/>
        <v>10.617000000000001</v>
      </c>
      <c r="N84" s="119">
        <f t="shared" si="48"/>
        <v>0.85902903947667952</v>
      </c>
      <c r="O84" s="119">
        <f t="shared" si="49"/>
        <v>1.9021357302697903</v>
      </c>
      <c r="P84" s="224">
        <f t="shared" si="50"/>
        <v>134</v>
      </c>
      <c r="Q84" s="225">
        <f t="shared" si="51"/>
        <v>14</v>
      </c>
      <c r="R84" s="225">
        <f t="shared" si="52"/>
        <v>31</v>
      </c>
      <c r="T84">
        <v>504</v>
      </c>
      <c r="U84">
        <v>5248</v>
      </c>
      <c r="V84" t="s">
        <v>192</v>
      </c>
      <c r="W84">
        <v>1629.7470000000001</v>
      </c>
      <c r="X84">
        <v>509.32499999999999</v>
      </c>
      <c r="Y84">
        <v>3.2</v>
      </c>
      <c r="Z84">
        <v>10.617000000000001</v>
      </c>
      <c r="AA84">
        <v>135.075535</v>
      </c>
      <c r="AB84">
        <v>2.1077629999999998</v>
      </c>
      <c r="AC84">
        <v>64.761645000000001</v>
      </c>
      <c r="AD84" s="1">
        <v>672</v>
      </c>
      <c r="AE84">
        <v>14</v>
      </c>
      <c r="AF84">
        <v>31</v>
      </c>
      <c r="AG84">
        <v>92</v>
      </c>
      <c r="AH84">
        <v>12.065448999999999</v>
      </c>
      <c r="AI84">
        <v>1060.7</v>
      </c>
      <c r="AJ84">
        <v>50.7</v>
      </c>
      <c r="AK84">
        <v>134</v>
      </c>
      <c r="AL84">
        <v>66791</v>
      </c>
      <c r="AM84" t="s">
        <v>385</v>
      </c>
      <c r="AN84" t="s">
        <v>645</v>
      </c>
      <c r="AO84">
        <v>480.80700000000002</v>
      </c>
      <c r="AR84" t="s">
        <v>118</v>
      </c>
      <c r="AS84" t="s">
        <v>123</v>
      </c>
      <c r="AT84" t="s">
        <v>259</v>
      </c>
      <c r="AU84" t="s">
        <v>192</v>
      </c>
      <c r="AV84" t="s">
        <v>254</v>
      </c>
      <c r="AW84">
        <v>10</v>
      </c>
      <c r="BB84">
        <v>0.74172483739074191</v>
      </c>
      <c r="BC84" t="s">
        <v>70</v>
      </c>
      <c r="BF84" t="s">
        <v>118</v>
      </c>
      <c r="BG84" t="s">
        <v>123</v>
      </c>
      <c r="BH84" t="s">
        <v>192</v>
      </c>
      <c r="BI84">
        <v>5248</v>
      </c>
      <c r="BJ84">
        <v>10</v>
      </c>
      <c r="BK84" t="s">
        <v>259</v>
      </c>
      <c r="BL84" t="s">
        <v>261</v>
      </c>
      <c r="BM84">
        <v>0.74172483739074191</v>
      </c>
      <c r="BN84" t="s">
        <v>70</v>
      </c>
      <c r="BO84" t="s">
        <v>238</v>
      </c>
      <c r="BP84">
        <v>1629.7469999999998</v>
      </c>
    </row>
    <row r="85" spans="1:68" ht="16.5">
      <c r="A85" s="125" t="str">
        <f t="shared" si="36"/>
        <v>공영급행</v>
      </c>
      <c r="B85" s="126" t="str">
        <f t="shared" si="35"/>
        <v>이찬년</v>
      </c>
      <c r="C85" s="127" t="str">
        <f t="shared" si="37"/>
        <v>F</v>
      </c>
      <c r="D85" s="128">
        <f t="shared" si="38"/>
        <v>0.76986124991304261</v>
      </c>
      <c r="E85" s="129">
        <f t="shared" si="39"/>
        <v>1722</v>
      </c>
      <c r="F85" s="130" t="str">
        <f t="shared" si="40"/>
        <v>14-1</v>
      </c>
      <c r="G85" s="131" t="str">
        <f t="shared" si="41"/>
        <v>70바3106</v>
      </c>
      <c r="H85" s="132">
        <f t="shared" si="42"/>
        <v>3</v>
      </c>
      <c r="I85" s="133">
        <f t="shared" si="43"/>
        <v>1125.1589999999999</v>
      </c>
      <c r="J85" s="134">
        <f t="shared" si="44"/>
        <v>1.777700301598208E-2</v>
      </c>
      <c r="K85" s="134">
        <f t="shared" si="45"/>
        <v>0.33758628086505044</v>
      </c>
      <c r="L85" s="134">
        <f t="shared" si="46"/>
        <v>0.20441555371285305</v>
      </c>
      <c r="M85" s="135">
        <f t="shared" si="47"/>
        <v>12.369</v>
      </c>
      <c r="N85" s="136">
        <f t="shared" si="48"/>
        <v>0.53325796620744259</v>
      </c>
      <c r="O85" s="136">
        <f t="shared" si="49"/>
        <v>7.8211168377091589</v>
      </c>
      <c r="P85" s="222">
        <f t="shared" si="50"/>
        <v>7</v>
      </c>
      <c r="Q85" s="223">
        <f t="shared" si="51"/>
        <v>6</v>
      </c>
      <c r="R85" s="223">
        <f t="shared" si="52"/>
        <v>88</v>
      </c>
      <c r="T85">
        <v>504</v>
      </c>
      <c r="U85">
        <v>1722</v>
      </c>
      <c r="V85" t="s">
        <v>386</v>
      </c>
      <c r="W85">
        <v>1125.1590000000001</v>
      </c>
      <c r="X85">
        <v>633.60199999999998</v>
      </c>
      <c r="Y85">
        <v>1.776</v>
      </c>
      <c r="Z85">
        <v>12.369</v>
      </c>
      <c r="AA85">
        <v>71.689418000000003</v>
      </c>
      <c r="AB85">
        <v>1.2744230000000001</v>
      </c>
      <c r="AC85">
        <v>24.201364000000002</v>
      </c>
      <c r="AD85" s="1">
        <v>230</v>
      </c>
      <c r="AE85">
        <v>6</v>
      </c>
      <c r="AF85">
        <v>88</v>
      </c>
      <c r="AG85">
        <v>71</v>
      </c>
      <c r="AH85">
        <v>15.69491</v>
      </c>
      <c r="AI85">
        <v>332.4</v>
      </c>
      <c r="AJ85">
        <v>0</v>
      </c>
      <c r="AK85">
        <v>7</v>
      </c>
      <c r="AL85">
        <v>955</v>
      </c>
      <c r="AM85" t="s">
        <v>387</v>
      </c>
      <c r="AN85" t="s">
        <v>646</v>
      </c>
      <c r="AO85">
        <v>880.94399999999996</v>
      </c>
      <c r="AR85" t="s">
        <v>118</v>
      </c>
      <c r="AS85" t="s">
        <v>119</v>
      </c>
      <c r="AT85" t="s">
        <v>239</v>
      </c>
      <c r="AU85" t="s">
        <v>386</v>
      </c>
      <c r="AV85" t="s">
        <v>48</v>
      </c>
      <c r="AW85">
        <v>3</v>
      </c>
      <c r="BB85">
        <v>0.76986124991304261</v>
      </c>
      <c r="BC85" t="s">
        <v>70</v>
      </c>
      <c r="BF85" t="s">
        <v>118</v>
      </c>
      <c r="BG85" t="s">
        <v>119</v>
      </c>
      <c r="BH85" t="s">
        <v>386</v>
      </c>
      <c r="BI85">
        <v>1722</v>
      </c>
      <c r="BJ85">
        <v>3</v>
      </c>
      <c r="BK85" t="s">
        <v>239</v>
      </c>
      <c r="BL85" t="s">
        <v>248</v>
      </c>
      <c r="BM85">
        <v>0.76986124991304261</v>
      </c>
      <c r="BN85" t="s">
        <v>70</v>
      </c>
      <c r="BO85" t="s">
        <v>238</v>
      </c>
      <c r="BP85">
        <v>1125.1589999999999</v>
      </c>
    </row>
    <row r="86" spans="1:68" ht="16.5">
      <c r="A86" s="108" t="str">
        <f t="shared" si="36"/>
        <v>공영급행</v>
      </c>
      <c r="B86" s="109" t="str">
        <f t="shared" si="35"/>
        <v>이창순</v>
      </c>
      <c r="C86" s="110" t="str">
        <f t="shared" si="37"/>
        <v>F</v>
      </c>
      <c r="D86" s="111">
        <f t="shared" si="38"/>
        <v>0.72785714285714287</v>
      </c>
      <c r="E86" s="112">
        <f t="shared" si="39"/>
        <v>7619</v>
      </c>
      <c r="F86" s="113" t="str">
        <f t="shared" si="40"/>
        <v>e음88</v>
      </c>
      <c r="G86" s="114" t="str">
        <f t="shared" si="41"/>
        <v>73아1559</v>
      </c>
      <c r="H86" s="115">
        <f t="shared" si="42"/>
        <v>1</v>
      </c>
      <c r="I86" s="116">
        <f t="shared" si="43"/>
        <v>1424.329</v>
      </c>
      <c r="J86" s="117">
        <f t="shared" si="44"/>
        <v>1.3412679059179918E-2</v>
      </c>
      <c r="K86" s="117">
        <f t="shared" si="45"/>
        <v>0.36417195786127832</v>
      </c>
      <c r="L86" s="117">
        <f t="shared" si="46"/>
        <v>0.23028387402067921</v>
      </c>
      <c r="M86" s="118">
        <f t="shared" si="47"/>
        <v>12.952999999999999</v>
      </c>
      <c r="N86" s="119">
        <f t="shared" si="48"/>
        <v>0</v>
      </c>
      <c r="O86" s="119">
        <f t="shared" si="49"/>
        <v>54.130752094495023</v>
      </c>
      <c r="P86" s="224">
        <f t="shared" si="50"/>
        <v>16</v>
      </c>
      <c r="Q86" s="225">
        <f t="shared" si="51"/>
        <v>0</v>
      </c>
      <c r="R86" s="225">
        <f t="shared" si="52"/>
        <v>771</v>
      </c>
      <c r="T86">
        <v>504</v>
      </c>
      <c r="U86">
        <v>7619</v>
      </c>
      <c r="V86" t="s">
        <v>388</v>
      </c>
      <c r="W86">
        <v>1424.329</v>
      </c>
      <c r="X86">
        <v>699.05</v>
      </c>
      <c r="Y86">
        <v>2.0379999999999998</v>
      </c>
      <c r="Z86">
        <v>12.952999999999999</v>
      </c>
      <c r="AA86">
        <v>91.206089000000006</v>
      </c>
      <c r="AB86">
        <v>1.2233179999999999</v>
      </c>
      <c r="AC86">
        <v>33.214700000000001</v>
      </c>
      <c r="AD86" s="1">
        <v>328</v>
      </c>
      <c r="AE86">
        <v>0</v>
      </c>
      <c r="AF86">
        <v>771</v>
      </c>
      <c r="AG86">
        <v>74</v>
      </c>
      <c r="AH86">
        <v>15.616599000000001</v>
      </c>
      <c r="AI86">
        <v>796.1</v>
      </c>
      <c r="AJ86">
        <v>0</v>
      </c>
      <c r="AK86">
        <v>16</v>
      </c>
      <c r="AL86">
        <v>8059</v>
      </c>
      <c r="AM86" t="s">
        <v>389</v>
      </c>
      <c r="AN86" t="s">
        <v>647</v>
      </c>
      <c r="AO86">
        <v>1424.329</v>
      </c>
      <c r="AR86" t="s">
        <v>118</v>
      </c>
      <c r="AS86" t="s">
        <v>128</v>
      </c>
      <c r="AT86" t="s">
        <v>274</v>
      </c>
      <c r="AU86" t="s">
        <v>388</v>
      </c>
      <c r="AV86" t="s">
        <v>48</v>
      </c>
      <c r="AW86">
        <v>1</v>
      </c>
      <c r="BB86">
        <v>0.72785714285714287</v>
      </c>
      <c r="BC86" t="s">
        <v>70</v>
      </c>
      <c r="BF86" t="s">
        <v>118</v>
      </c>
      <c r="BG86" s="5" t="s">
        <v>128</v>
      </c>
      <c r="BH86" t="s">
        <v>388</v>
      </c>
      <c r="BI86">
        <v>7619</v>
      </c>
      <c r="BJ86">
        <v>1</v>
      </c>
      <c r="BK86" t="s">
        <v>274</v>
      </c>
      <c r="BL86" t="s">
        <v>202</v>
      </c>
      <c r="BM86">
        <v>0.72785714285714287</v>
      </c>
      <c r="BN86" t="s">
        <v>70</v>
      </c>
      <c r="BO86" t="s">
        <v>238</v>
      </c>
      <c r="BP86">
        <v>1424.329</v>
      </c>
    </row>
    <row r="87" spans="1:68" ht="16.5">
      <c r="A87" s="125" t="str">
        <f t="shared" si="36"/>
        <v>공영급행</v>
      </c>
      <c r="B87" s="126" t="str">
        <f t="shared" si="35"/>
        <v>이호범</v>
      </c>
      <c r="C87" s="127" t="str">
        <f t="shared" si="37"/>
        <v>C</v>
      </c>
      <c r="D87" s="128">
        <f t="shared" si="38"/>
        <v>0.87136363636363634</v>
      </c>
      <c r="E87" s="129">
        <f t="shared" si="39"/>
        <v>8348</v>
      </c>
      <c r="F87" s="130" t="str">
        <f t="shared" si="40"/>
        <v>e음22</v>
      </c>
      <c r="G87" s="131" t="str">
        <f t="shared" si="41"/>
        <v>73아1575</v>
      </c>
      <c r="H87" s="132">
        <f t="shared" si="42"/>
        <v>1</v>
      </c>
      <c r="I87" s="133">
        <f t="shared" si="43"/>
        <v>1931.4829999999999</v>
      </c>
      <c r="J87" s="134">
        <f t="shared" si="44"/>
        <v>2.3503090882955959E-2</v>
      </c>
      <c r="K87" s="134">
        <f t="shared" si="45"/>
        <v>0.42764387668612008</v>
      </c>
      <c r="L87" s="134">
        <f t="shared" si="46"/>
        <v>0.41160082692935945</v>
      </c>
      <c r="M87" s="135">
        <f t="shared" si="47"/>
        <v>8.5739999999999998</v>
      </c>
      <c r="N87" s="136">
        <f t="shared" si="48"/>
        <v>0</v>
      </c>
      <c r="O87" s="136">
        <f t="shared" si="49"/>
        <v>4.4007635583642211</v>
      </c>
      <c r="P87" s="222">
        <f t="shared" si="50"/>
        <v>92</v>
      </c>
      <c r="Q87" s="223">
        <f t="shared" si="51"/>
        <v>0</v>
      </c>
      <c r="R87" s="223">
        <f t="shared" si="52"/>
        <v>85</v>
      </c>
      <c r="T87">
        <v>504</v>
      </c>
      <c r="U87">
        <v>8348</v>
      </c>
      <c r="V87" t="s">
        <v>390</v>
      </c>
      <c r="W87">
        <v>1931.4829999999999</v>
      </c>
      <c r="X87">
        <v>503.79700000000003</v>
      </c>
      <c r="Y87">
        <v>3.8340000000000001</v>
      </c>
      <c r="Z87">
        <v>8.5739999999999998</v>
      </c>
      <c r="AA87">
        <v>131.70799600000001</v>
      </c>
      <c r="AB87">
        <v>3.095545</v>
      </c>
      <c r="AC87">
        <v>56.324117999999999</v>
      </c>
      <c r="AD87" s="1">
        <v>795</v>
      </c>
      <c r="AE87">
        <v>0</v>
      </c>
      <c r="AF87">
        <v>85</v>
      </c>
      <c r="AG87">
        <v>86</v>
      </c>
      <c r="AH87">
        <v>14.664887</v>
      </c>
      <c r="AI87">
        <v>1891.2</v>
      </c>
      <c r="AJ87">
        <v>70.599999999999994</v>
      </c>
      <c r="AK87">
        <v>92</v>
      </c>
      <c r="AL87">
        <v>39124</v>
      </c>
      <c r="AM87" t="s">
        <v>391</v>
      </c>
      <c r="AN87" t="s">
        <v>648</v>
      </c>
      <c r="AO87">
        <v>1931.4829999999999</v>
      </c>
      <c r="AR87" t="s">
        <v>118</v>
      </c>
      <c r="AS87" t="s">
        <v>123</v>
      </c>
      <c r="AT87" t="s">
        <v>259</v>
      </c>
      <c r="AU87" t="s">
        <v>390</v>
      </c>
      <c r="AV87" t="s">
        <v>254</v>
      </c>
      <c r="AW87">
        <v>1</v>
      </c>
      <c r="BB87">
        <v>0.87136363636363634</v>
      </c>
      <c r="BC87" t="s">
        <v>69</v>
      </c>
      <c r="BF87" t="s">
        <v>118</v>
      </c>
      <c r="BG87" t="s">
        <v>123</v>
      </c>
      <c r="BH87" t="s">
        <v>390</v>
      </c>
      <c r="BI87">
        <v>8348</v>
      </c>
      <c r="BJ87">
        <v>1</v>
      </c>
      <c r="BK87" t="s">
        <v>259</v>
      </c>
      <c r="BL87" t="s">
        <v>202</v>
      </c>
      <c r="BM87">
        <v>0.87136363636363634</v>
      </c>
      <c r="BN87" t="s">
        <v>69</v>
      </c>
      <c r="BO87" t="s">
        <v>205</v>
      </c>
      <c r="BP87">
        <v>1931.4829999999999</v>
      </c>
    </row>
    <row r="88" spans="1:68" ht="16.5">
      <c r="A88" s="108" t="str">
        <f t="shared" si="36"/>
        <v>공영급행</v>
      </c>
      <c r="B88" s="109" t="str">
        <f t="shared" si="35"/>
        <v>임대근</v>
      </c>
      <c r="C88" s="110" t="str">
        <f t="shared" si="37"/>
        <v>D</v>
      </c>
      <c r="D88" s="111">
        <f t="shared" si="38"/>
        <v>0.81020408163265301</v>
      </c>
      <c r="E88" s="112">
        <f t="shared" si="39"/>
        <v>5660</v>
      </c>
      <c r="F88" s="113" t="str">
        <f t="shared" si="40"/>
        <v>e음12</v>
      </c>
      <c r="G88" s="114" t="str">
        <f t="shared" si="41"/>
        <v>73아1572</v>
      </c>
      <c r="H88" s="115">
        <f t="shared" si="42"/>
        <v>1</v>
      </c>
      <c r="I88" s="116">
        <f t="shared" si="43"/>
        <v>1878.5940000000001</v>
      </c>
      <c r="J88" s="117">
        <f t="shared" si="44"/>
        <v>1.374499836677427E-2</v>
      </c>
      <c r="K88" s="117">
        <f t="shared" si="45"/>
        <v>0.41302707482893103</v>
      </c>
      <c r="L88" s="117">
        <f t="shared" si="46"/>
        <v>0.34493882126739467</v>
      </c>
      <c r="M88" s="118">
        <f t="shared" si="47"/>
        <v>5.6870000000000003</v>
      </c>
      <c r="N88" s="119">
        <f t="shared" si="48"/>
        <v>5.3231299578301645E-2</v>
      </c>
      <c r="O88" s="119">
        <f t="shared" si="49"/>
        <v>0.69200689451792141</v>
      </c>
      <c r="P88" s="224">
        <f t="shared" si="50"/>
        <v>113</v>
      </c>
      <c r="Q88" s="225">
        <f t="shared" si="51"/>
        <v>1</v>
      </c>
      <c r="R88" s="225">
        <f t="shared" si="52"/>
        <v>13</v>
      </c>
      <c r="T88">
        <v>504</v>
      </c>
      <c r="U88">
        <v>5660</v>
      </c>
      <c r="V88" t="s">
        <v>471</v>
      </c>
      <c r="W88">
        <v>1878.5940000000001</v>
      </c>
      <c r="X88">
        <v>473.24</v>
      </c>
      <c r="Y88">
        <v>3.97</v>
      </c>
      <c r="Z88">
        <v>5.6870000000000003</v>
      </c>
      <c r="AA88">
        <v>150.334394</v>
      </c>
      <c r="AB88">
        <v>2.0663459999999998</v>
      </c>
      <c r="AC88">
        <v>62.092174999999997</v>
      </c>
      <c r="AD88" s="1">
        <v>648</v>
      </c>
      <c r="AE88">
        <v>1</v>
      </c>
      <c r="AF88">
        <v>13</v>
      </c>
      <c r="AG88">
        <v>76</v>
      </c>
      <c r="AH88">
        <v>12.496102</v>
      </c>
      <c r="AI88">
        <v>218.7</v>
      </c>
      <c r="AJ88">
        <v>0</v>
      </c>
      <c r="AK88">
        <v>113</v>
      </c>
      <c r="AL88">
        <v>44295</v>
      </c>
      <c r="AM88" t="s">
        <v>472</v>
      </c>
      <c r="AN88" t="s">
        <v>649</v>
      </c>
      <c r="AO88">
        <v>1878.5940000000001</v>
      </c>
      <c r="AR88" t="s">
        <v>118</v>
      </c>
      <c r="AS88" t="s">
        <v>121</v>
      </c>
      <c r="AT88" t="s">
        <v>257</v>
      </c>
      <c r="AU88" t="s">
        <v>471</v>
      </c>
      <c r="AV88" t="s">
        <v>254</v>
      </c>
      <c r="AW88">
        <v>1</v>
      </c>
      <c r="BB88">
        <v>0.81020408163265301</v>
      </c>
      <c r="BC88" t="s">
        <v>67</v>
      </c>
      <c r="BF88" t="s">
        <v>118</v>
      </c>
      <c r="BG88" s="5" t="s">
        <v>121</v>
      </c>
      <c r="BH88" t="s">
        <v>471</v>
      </c>
      <c r="BI88">
        <v>5660</v>
      </c>
      <c r="BJ88">
        <v>1</v>
      </c>
      <c r="BK88" t="s">
        <v>257</v>
      </c>
      <c r="BL88" t="s">
        <v>202</v>
      </c>
      <c r="BM88">
        <v>0.81020408163265301</v>
      </c>
      <c r="BN88" t="s">
        <v>67</v>
      </c>
      <c r="BO88" t="s">
        <v>207</v>
      </c>
      <c r="BP88">
        <v>1878.5940000000001</v>
      </c>
    </row>
    <row r="89" spans="1:68" ht="16.5">
      <c r="A89" s="125" t="str">
        <f t="shared" si="36"/>
        <v>공영급행</v>
      </c>
      <c r="B89" s="126" t="str">
        <f t="shared" si="35"/>
        <v>임대희</v>
      </c>
      <c r="C89" s="127" t="str">
        <f t="shared" si="37"/>
        <v>F</v>
      </c>
      <c r="D89" s="128">
        <f t="shared" si="38"/>
        <v>0.73319999999999996</v>
      </c>
      <c r="E89" s="129">
        <f t="shared" si="39"/>
        <v>33</v>
      </c>
      <c r="F89" s="130" t="str">
        <f t="shared" si="40"/>
        <v>14-1</v>
      </c>
      <c r="G89" s="131" t="str">
        <f t="shared" si="41"/>
        <v>70바3132</v>
      </c>
      <c r="H89" s="132">
        <f t="shared" si="42"/>
        <v>1</v>
      </c>
      <c r="I89" s="133">
        <f t="shared" si="43"/>
        <v>1624.77</v>
      </c>
      <c r="J89" s="134">
        <f t="shared" si="44"/>
        <v>3.4854117398388444E-2</v>
      </c>
      <c r="K89" s="134">
        <f t="shared" si="45"/>
        <v>0.40261663146728671</v>
      </c>
      <c r="L89" s="134">
        <f t="shared" si="46"/>
        <v>0.2154151049071561</v>
      </c>
      <c r="M89" s="135">
        <f t="shared" si="47"/>
        <v>14.131</v>
      </c>
      <c r="N89" s="136">
        <f t="shared" si="48"/>
        <v>0</v>
      </c>
      <c r="O89" s="136">
        <f t="shared" si="49"/>
        <v>8.308868332133164</v>
      </c>
      <c r="P89" s="222">
        <f t="shared" si="50"/>
        <v>66</v>
      </c>
      <c r="Q89" s="223">
        <f t="shared" si="51"/>
        <v>0</v>
      </c>
      <c r="R89" s="223">
        <f t="shared" si="52"/>
        <v>135</v>
      </c>
      <c r="T89">
        <v>504</v>
      </c>
      <c r="U89">
        <v>33</v>
      </c>
      <c r="V89" t="s">
        <v>193</v>
      </c>
      <c r="W89">
        <v>1624.77</v>
      </c>
      <c r="X89">
        <v>886.38599999999997</v>
      </c>
      <c r="Y89">
        <v>1.833</v>
      </c>
      <c r="Z89">
        <v>14.131</v>
      </c>
      <c r="AA89">
        <v>114.09386600000001</v>
      </c>
      <c r="AB89">
        <v>3.9766409999999999</v>
      </c>
      <c r="AC89">
        <v>45.936087999999998</v>
      </c>
      <c r="AD89" s="1">
        <v>350</v>
      </c>
      <c r="AE89">
        <v>0</v>
      </c>
      <c r="AF89">
        <v>135</v>
      </c>
      <c r="AG89">
        <v>77</v>
      </c>
      <c r="AH89">
        <v>14.240641999999999</v>
      </c>
      <c r="AI89">
        <v>1991.4</v>
      </c>
      <c r="AJ89">
        <v>0</v>
      </c>
      <c r="AK89">
        <v>66</v>
      </c>
      <c r="AL89">
        <v>32446</v>
      </c>
      <c r="AM89" t="s">
        <v>392</v>
      </c>
      <c r="AN89" t="s">
        <v>650</v>
      </c>
      <c r="AO89">
        <v>1624.77</v>
      </c>
      <c r="AR89" t="s">
        <v>118</v>
      </c>
      <c r="AS89" t="s">
        <v>119</v>
      </c>
      <c r="AT89" t="s">
        <v>215</v>
      </c>
      <c r="AU89" t="s">
        <v>193</v>
      </c>
      <c r="AV89" t="s">
        <v>48</v>
      </c>
      <c r="AW89">
        <v>1</v>
      </c>
      <c r="BB89">
        <v>0.73319999999999996</v>
      </c>
      <c r="BC89" t="s">
        <v>70</v>
      </c>
      <c r="BF89" t="s">
        <v>118</v>
      </c>
      <c r="BG89" t="s">
        <v>119</v>
      </c>
      <c r="BH89" t="s">
        <v>193</v>
      </c>
      <c r="BI89">
        <v>33</v>
      </c>
      <c r="BJ89">
        <v>1</v>
      </c>
      <c r="BK89" t="s">
        <v>215</v>
      </c>
      <c r="BL89" t="s">
        <v>202</v>
      </c>
      <c r="BM89">
        <v>0.73319999999999996</v>
      </c>
      <c r="BN89" t="s">
        <v>70</v>
      </c>
      <c r="BO89" t="s">
        <v>238</v>
      </c>
      <c r="BP89">
        <v>1624.77</v>
      </c>
    </row>
    <row r="90" spans="1:68" ht="16.5">
      <c r="A90" s="108" t="str">
        <f t="shared" si="36"/>
        <v>공영급행</v>
      </c>
      <c r="B90" s="109" t="str">
        <f t="shared" si="35"/>
        <v>임종식</v>
      </c>
      <c r="C90" s="110" t="str">
        <f t="shared" si="37"/>
        <v>F</v>
      </c>
      <c r="D90" s="111">
        <f t="shared" si="38"/>
        <v>0.73748779128097797</v>
      </c>
      <c r="E90" s="112">
        <f t="shared" si="39"/>
        <v>1832</v>
      </c>
      <c r="F90" s="113" t="str">
        <f t="shared" si="40"/>
        <v>e음12</v>
      </c>
      <c r="G90" s="114" t="str">
        <f t="shared" si="41"/>
        <v>73아1571</v>
      </c>
      <c r="H90" s="115">
        <f t="shared" si="42"/>
        <v>7</v>
      </c>
      <c r="I90" s="116">
        <f t="shared" si="43"/>
        <v>2057.875</v>
      </c>
      <c r="J90" s="117">
        <f t="shared" si="44"/>
        <v>1.2050199130053594E-2</v>
      </c>
      <c r="K90" s="117">
        <f t="shared" si="45"/>
        <v>0.47739936792456755</v>
      </c>
      <c r="L90" s="117">
        <f t="shared" si="46"/>
        <v>0.306141043552208</v>
      </c>
      <c r="M90" s="118">
        <f t="shared" si="47"/>
        <v>9.2910000000000004</v>
      </c>
      <c r="N90" s="119">
        <f t="shared" si="48"/>
        <v>0</v>
      </c>
      <c r="O90" s="119">
        <f t="shared" si="49"/>
        <v>2.5754722711534956</v>
      </c>
      <c r="P90" s="224">
        <f t="shared" si="50"/>
        <v>167</v>
      </c>
      <c r="Q90" s="225">
        <f t="shared" si="51"/>
        <v>0</v>
      </c>
      <c r="R90" s="225">
        <f t="shared" si="52"/>
        <v>53</v>
      </c>
      <c r="T90">
        <v>504</v>
      </c>
      <c r="U90">
        <v>1832</v>
      </c>
      <c r="V90" t="s">
        <v>520</v>
      </c>
      <c r="W90">
        <v>2057.875</v>
      </c>
      <c r="X90">
        <v>709.69100000000003</v>
      </c>
      <c r="Y90">
        <v>2.9</v>
      </c>
      <c r="Z90">
        <v>9.2910000000000004</v>
      </c>
      <c r="AA90">
        <v>176.667205</v>
      </c>
      <c r="AB90">
        <v>2.1288749999999999</v>
      </c>
      <c r="AC90">
        <v>84.340812</v>
      </c>
      <c r="AD90" s="1">
        <v>630</v>
      </c>
      <c r="AE90">
        <v>0</v>
      </c>
      <c r="AF90">
        <v>53</v>
      </c>
      <c r="AG90">
        <v>80</v>
      </c>
      <c r="AH90">
        <v>11.648313</v>
      </c>
      <c r="AI90">
        <v>2150.8000000000002</v>
      </c>
      <c r="AJ90">
        <v>0</v>
      </c>
      <c r="AK90">
        <v>167</v>
      </c>
      <c r="AL90">
        <v>107143</v>
      </c>
      <c r="AM90" t="s">
        <v>651</v>
      </c>
      <c r="AN90" t="s">
        <v>652</v>
      </c>
      <c r="AO90">
        <v>650.95799999999997</v>
      </c>
      <c r="AR90" t="s">
        <v>118</v>
      </c>
      <c r="AS90" t="s">
        <v>121</v>
      </c>
      <c r="AT90" t="s">
        <v>213</v>
      </c>
      <c r="AU90" t="s">
        <v>520</v>
      </c>
      <c r="AV90" t="s">
        <v>254</v>
      </c>
      <c r="AW90">
        <v>7</v>
      </c>
      <c r="BB90">
        <v>0.73748779128097797</v>
      </c>
      <c r="BC90" t="s">
        <v>70</v>
      </c>
      <c r="BF90" t="s">
        <v>118</v>
      </c>
      <c r="BG90" t="s">
        <v>121</v>
      </c>
      <c r="BH90" t="s">
        <v>520</v>
      </c>
      <c r="BI90">
        <v>1832</v>
      </c>
      <c r="BJ90">
        <v>7</v>
      </c>
      <c r="BK90" t="s">
        <v>213</v>
      </c>
      <c r="BL90" t="s">
        <v>257</v>
      </c>
      <c r="BM90">
        <v>0.73748779128097797</v>
      </c>
      <c r="BN90" t="s">
        <v>70</v>
      </c>
      <c r="BO90" t="s">
        <v>238</v>
      </c>
      <c r="BP90">
        <v>2057.875</v>
      </c>
    </row>
    <row r="91" spans="1:68" ht="16.5">
      <c r="A91" s="125" t="str">
        <f t="shared" si="36"/>
        <v>공영급행</v>
      </c>
      <c r="B91" s="126" t="str">
        <f t="shared" si="35"/>
        <v>장금철</v>
      </c>
      <c r="C91" s="127" t="str">
        <f t="shared" si="37"/>
        <v>F</v>
      </c>
      <c r="D91" s="128">
        <f t="shared" si="38"/>
        <v>0.79862068965517241</v>
      </c>
      <c r="E91" s="129">
        <f t="shared" si="39"/>
        <v>5351</v>
      </c>
      <c r="F91" s="130" t="str">
        <f t="shared" si="40"/>
        <v>e음86</v>
      </c>
      <c r="G91" s="131" t="str">
        <f t="shared" si="41"/>
        <v>73아1558</v>
      </c>
      <c r="H91" s="132">
        <f t="shared" si="42"/>
        <v>1</v>
      </c>
      <c r="I91" s="133">
        <f t="shared" si="43"/>
        <v>2239.596</v>
      </c>
      <c r="J91" s="134">
        <f t="shared" si="44"/>
        <v>2.655223453249524E-2</v>
      </c>
      <c r="K91" s="134">
        <f t="shared" si="45"/>
        <v>0.3345521501932216</v>
      </c>
      <c r="L91" s="134">
        <f t="shared" si="46"/>
        <v>0.12948763973502364</v>
      </c>
      <c r="M91" s="135">
        <f t="shared" si="47"/>
        <v>6.6449999999999996</v>
      </c>
      <c r="N91" s="136">
        <f t="shared" si="48"/>
        <v>0</v>
      </c>
      <c r="O91" s="136">
        <f t="shared" si="49"/>
        <v>0.31255637177419499</v>
      </c>
      <c r="P91" s="222">
        <f t="shared" si="50"/>
        <v>69</v>
      </c>
      <c r="Q91" s="223">
        <f t="shared" si="51"/>
        <v>0</v>
      </c>
      <c r="R91" s="223">
        <f t="shared" si="52"/>
        <v>7</v>
      </c>
      <c r="T91">
        <v>504</v>
      </c>
      <c r="U91">
        <v>5351</v>
      </c>
      <c r="V91" t="s">
        <v>393</v>
      </c>
      <c r="W91">
        <v>2239.596</v>
      </c>
      <c r="X91">
        <v>966.98599999999999</v>
      </c>
      <c r="Y91">
        <v>2.3159999999999998</v>
      </c>
      <c r="Z91">
        <v>6.6449999999999996</v>
      </c>
      <c r="AA91">
        <v>159.735784</v>
      </c>
      <c r="AB91">
        <v>4.2413420000000004</v>
      </c>
      <c r="AC91">
        <v>53.439950000000003</v>
      </c>
      <c r="AD91" s="1">
        <v>290</v>
      </c>
      <c r="AE91">
        <v>0</v>
      </c>
      <c r="AF91">
        <v>7</v>
      </c>
      <c r="AG91">
        <v>67</v>
      </c>
      <c r="AH91">
        <v>14.020626999999999</v>
      </c>
      <c r="AI91">
        <v>121.6</v>
      </c>
      <c r="AJ91">
        <v>0</v>
      </c>
      <c r="AK91">
        <v>69</v>
      </c>
      <c r="AL91">
        <v>26669</v>
      </c>
      <c r="AM91" t="s">
        <v>394</v>
      </c>
      <c r="AN91" t="s">
        <v>653</v>
      </c>
      <c r="AO91">
        <v>2239.596</v>
      </c>
      <c r="AR91" t="s">
        <v>118</v>
      </c>
      <c r="AS91" t="s">
        <v>127</v>
      </c>
      <c r="AT91" t="s">
        <v>225</v>
      </c>
      <c r="AU91" t="s">
        <v>393</v>
      </c>
      <c r="AV91" t="s">
        <v>48</v>
      </c>
      <c r="AW91">
        <v>1</v>
      </c>
      <c r="BB91">
        <v>0.79862068965517241</v>
      </c>
      <c r="BC91" t="s">
        <v>70</v>
      </c>
      <c r="BF91" t="s">
        <v>118</v>
      </c>
      <c r="BG91" t="s">
        <v>127</v>
      </c>
      <c r="BH91" t="s">
        <v>393</v>
      </c>
      <c r="BI91">
        <v>5351</v>
      </c>
      <c r="BJ91">
        <v>1</v>
      </c>
      <c r="BK91" t="s">
        <v>225</v>
      </c>
      <c r="BL91" t="s">
        <v>202</v>
      </c>
      <c r="BM91">
        <v>0.79862068965517241</v>
      </c>
      <c r="BN91" t="s">
        <v>70</v>
      </c>
      <c r="BO91" t="s">
        <v>238</v>
      </c>
      <c r="BP91">
        <v>2239.596</v>
      </c>
    </row>
    <row r="92" spans="1:68" ht="16.5">
      <c r="A92" s="108" t="str">
        <f t="shared" si="36"/>
        <v>공영급행</v>
      </c>
      <c r="B92" s="109" t="str">
        <f t="shared" si="35"/>
        <v>장종민</v>
      </c>
      <c r="C92" s="110" t="str">
        <f t="shared" si="37"/>
        <v>F</v>
      </c>
      <c r="D92" s="111">
        <f t="shared" si="38"/>
        <v>0.74849802528406029</v>
      </c>
      <c r="E92" s="112">
        <f t="shared" si="39"/>
        <v>5512</v>
      </c>
      <c r="F92" s="113" t="str">
        <f t="shared" si="40"/>
        <v>e음88</v>
      </c>
      <c r="G92" s="114" t="str">
        <f t="shared" si="41"/>
        <v>73아1560</v>
      </c>
      <c r="H92" s="115">
        <f t="shared" si="42"/>
        <v>12</v>
      </c>
      <c r="I92" s="116">
        <f t="shared" si="43"/>
        <v>1980.126</v>
      </c>
      <c r="J92" s="117">
        <f t="shared" si="44"/>
        <v>6.2240085622322734E-3</v>
      </c>
      <c r="K92" s="117">
        <f t="shared" si="45"/>
        <v>0.47399378547736959</v>
      </c>
      <c r="L92" s="117">
        <f t="shared" si="46"/>
        <v>0.17423133679371919</v>
      </c>
      <c r="M92" s="118">
        <f t="shared" si="47"/>
        <v>11.073</v>
      </c>
      <c r="N92" s="119">
        <f t="shared" si="48"/>
        <v>0.15150551025540798</v>
      </c>
      <c r="O92" s="119">
        <f t="shared" si="49"/>
        <v>7.1712608187559779</v>
      </c>
      <c r="P92" s="224">
        <f t="shared" si="50"/>
        <v>109</v>
      </c>
      <c r="Q92" s="225">
        <f t="shared" si="51"/>
        <v>3</v>
      </c>
      <c r="R92" s="225">
        <f t="shared" si="52"/>
        <v>142</v>
      </c>
      <c r="T92">
        <v>504</v>
      </c>
      <c r="U92">
        <v>5512</v>
      </c>
      <c r="V92" t="s">
        <v>490</v>
      </c>
      <c r="W92">
        <v>1980.126</v>
      </c>
      <c r="X92">
        <v>735.11099999999999</v>
      </c>
      <c r="Y92">
        <v>2.694</v>
      </c>
      <c r="Z92">
        <v>11.073</v>
      </c>
      <c r="AA92">
        <v>162.45109400000001</v>
      </c>
      <c r="AB92">
        <v>1.0110969999999999</v>
      </c>
      <c r="AC92">
        <v>77.000809000000004</v>
      </c>
      <c r="AD92" s="1">
        <v>345</v>
      </c>
      <c r="AE92">
        <v>3</v>
      </c>
      <c r="AF92">
        <v>142</v>
      </c>
      <c r="AG92">
        <v>93</v>
      </c>
      <c r="AH92">
        <v>12.189059</v>
      </c>
      <c r="AI92">
        <v>940.9</v>
      </c>
      <c r="AJ92">
        <v>2</v>
      </c>
      <c r="AK92">
        <v>109</v>
      </c>
      <c r="AL92">
        <v>73093</v>
      </c>
      <c r="AM92" t="s">
        <v>491</v>
      </c>
      <c r="AN92" t="s">
        <v>654</v>
      </c>
      <c r="AO92">
        <v>261.52600000000001</v>
      </c>
      <c r="AR92" t="s">
        <v>118</v>
      </c>
      <c r="AS92" t="s">
        <v>128</v>
      </c>
      <c r="AT92" t="s">
        <v>222</v>
      </c>
      <c r="AU92" t="s">
        <v>490</v>
      </c>
      <c r="AV92" t="s">
        <v>48</v>
      </c>
      <c r="AW92">
        <v>12</v>
      </c>
      <c r="BB92">
        <v>0.74849802528406029</v>
      </c>
      <c r="BC92" t="s">
        <v>70</v>
      </c>
      <c r="BF92" t="s">
        <v>118</v>
      </c>
      <c r="BG92" s="5" t="s">
        <v>128</v>
      </c>
      <c r="BH92" t="s">
        <v>490</v>
      </c>
      <c r="BI92">
        <v>5512</v>
      </c>
      <c r="BJ92">
        <v>12</v>
      </c>
      <c r="BK92" t="s">
        <v>222</v>
      </c>
      <c r="BL92" t="s">
        <v>217</v>
      </c>
      <c r="BM92">
        <v>0.74849802528406029</v>
      </c>
      <c r="BN92" t="s">
        <v>70</v>
      </c>
      <c r="BO92" t="s">
        <v>238</v>
      </c>
      <c r="BP92">
        <v>1980.126</v>
      </c>
    </row>
    <row r="93" spans="1:68" ht="16.5">
      <c r="A93" s="125" t="str">
        <f t="shared" si="36"/>
        <v>공영급행</v>
      </c>
      <c r="B93" s="126" t="str">
        <f t="shared" si="35"/>
        <v>장종준</v>
      </c>
      <c r="C93" s="127" t="str">
        <f t="shared" si="37"/>
        <v>F</v>
      </c>
      <c r="D93" s="128">
        <f t="shared" si="38"/>
        <v>0.75791278738590662</v>
      </c>
      <c r="E93" s="129">
        <f t="shared" si="39"/>
        <v>2278</v>
      </c>
      <c r="F93" s="130" t="str">
        <f t="shared" si="40"/>
        <v>e음84</v>
      </c>
      <c r="G93" s="131" t="str">
        <f t="shared" si="41"/>
        <v>73아1554</v>
      </c>
      <c r="H93" s="132">
        <f t="shared" si="42"/>
        <v>11</v>
      </c>
      <c r="I93" s="133">
        <f t="shared" si="43"/>
        <v>2535.4669999999996</v>
      </c>
      <c r="J93" s="134">
        <f t="shared" si="44"/>
        <v>1.6644816616500701E-2</v>
      </c>
      <c r="K93" s="134">
        <f t="shared" si="45"/>
        <v>0.42766464992266706</v>
      </c>
      <c r="L93" s="134">
        <f t="shared" si="46"/>
        <v>0.13173115642995947</v>
      </c>
      <c r="M93" s="135">
        <f t="shared" si="47"/>
        <v>11.635</v>
      </c>
      <c r="N93" s="136">
        <f t="shared" si="48"/>
        <v>0.11832139799098154</v>
      </c>
      <c r="O93" s="136">
        <f t="shared" si="49"/>
        <v>8.479700189353677</v>
      </c>
      <c r="P93" s="222">
        <f t="shared" si="50"/>
        <v>108</v>
      </c>
      <c r="Q93" s="223">
        <f t="shared" si="51"/>
        <v>3</v>
      </c>
      <c r="R93" s="223">
        <f t="shared" si="52"/>
        <v>215</v>
      </c>
      <c r="T93">
        <v>504</v>
      </c>
      <c r="U93">
        <v>2278</v>
      </c>
      <c r="V93" t="s">
        <v>395</v>
      </c>
      <c r="W93">
        <v>2535.4670000000001</v>
      </c>
      <c r="X93">
        <v>1143.4770000000001</v>
      </c>
      <c r="Y93">
        <v>2.2170000000000001</v>
      </c>
      <c r="Z93">
        <v>11.635</v>
      </c>
      <c r="AA93">
        <v>181.58692099999999</v>
      </c>
      <c r="AB93">
        <v>3.022481</v>
      </c>
      <c r="AC93">
        <v>77.658306999999994</v>
      </c>
      <c r="AD93" s="1">
        <v>334</v>
      </c>
      <c r="AE93">
        <v>3</v>
      </c>
      <c r="AF93">
        <v>215</v>
      </c>
      <c r="AG93">
        <v>77</v>
      </c>
      <c r="AH93">
        <v>13.962828</v>
      </c>
      <c r="AI93">
        <v>1854.2</v>
      </c>
      <c r="AJ93">
        <v>0</v>
      </c>
      <c r="AK93">
        <v>108</v>
      </c>
      <c r="AL93">
        <v>57134</v>
      </c>
      <c r="AM93" t="s">
        <v>396</v>
      </c>
      <c r="AN93" t="s">
        <v>655</v>
      </c>
      <c r="AO93">
        <v>687.11</v>
      </c>
      <c r="AR93" t="s">
        <v>118</v>
      </c>
      <c r="AS93" t="s">
        <v>126</v>
      </c>
      <c r="AT93" t="s">
        <v>223</v>
      </c>
      <c r="AU93" t="s">
        <v>395</v>
      </c>
      <c r="AV93" t="s">
        <v>48</v>
      </c>
      <c r="AW93">
        <v>11</v>
      </c>
      <c r="BB93">
        <v>0.75791278738590662</v>
      </c>
      <c r="BC93" t="s">
        <v>70</v>
      </c>
      <c r="BF93" t="s">
        <v>118</v>
      </c>
      <c r="BG93" t="s">
        <v>126</v>
      </c>
      <c r="BH93" t="s">
        <v>395</v>
      </c>
      <c r="BI93">
        <v>2278</v>
      </c>
      <c r="BJ93">
        <v>11</v>
      </c>
      <c r="BK93" t="s">
        <v>223</v>
      </c>
      <c r="BL93" t="s">
        <v>222</v>
      </c>
      <c r="BM93">
        <v>0.75791278738590662</v>
      </c>
      <c r="BN93" t="s">
        <v>70</v>
      </c>
      <c r="BO93" t="s">
        <v>238</v>
      </c>
      <c r="BP93">
        <v>2535.4669999999996</v>
      </c>
    </row>
    <row r="94" spans="1:68" ht="16.5">
      <c r="A94" s="108" t="str">
        <f t="shared" si="36"/>
        <v>공영급행</v>
      </c>
      <c r="B94" s="109" t="str">
        <f t="shared" si="35"/>
        <v>장후인</v>
      </c>
      <c r="C94" s="110" t="str">
        <f t="shared" si="37"/>
        <v>D</v>
      </c>
      <c r="D94" s="111">
        <f t="shared" si="38"/>
        <v>0.83636363636363631</v>
      </c>
      <c r="E94" s="112">
        <f t="shared" si="39"/>
        <v>6011</v>
      </c>
      <c r="F94" s="113" t="str">
        <f t="shared" si="40"/>
        <v>14-1</v>
      </c>
      <c r="G94" s="114" t="str">
        <f t="shared" si="41"/>
        <v>70바3135</v>
      </c>
      <c r="H94" s="115">
        <f t="shared" si="42"/>
        <v>1</v>
      </c>
      <c r="I94" s="116">
        <f t="shared" si="43"/>
        <v>1059.2249999999999</v>
      </c>
      <c r="J94" s="117">
        <f t="shared" si="44"/>
        <v>2.1551715181836732E-2</v>
      </c>
      <c r="K94" s="117">
        <f t="shared" si="45"/>
        <v>0.30830479539924155</v>
      </c>
      <c r="L94" s="117">
        <f t="shared" si="46"/>
        <v>7.7415091222355972E-2</v>
      </c>
      <c r="M94" s="118">
        <f t="shared" si="47"/>
        <v>12.686999999999999</v>
      </c>
      <c r="N94" s="119">
        <f t="shared" si="48"/>
        <v>0</v>
      </c>
      <c r="O94" s="119">
        <f t="shared" si="49"/>
        <v>8.9375855568617411</v>
      </c>
      <c r="P94" s="224">
        <f t="shared" si="50"/>
        <v>9</v>
      </c>
      <c r="Q94" s="225">
        <f t="shared" si="51"/>
        <v>0</v>
      </c>
      <c r="R94" s="225">
        <f t="shared" si="52"/>
        <v>98</v>
      </c>
      <c r="T94">
        <v>504</v>
      </c>
      <c r="U94">
        <v>6011</v>
      </c>
      <c r="V94" t="s">
        <v>397</v>
      </c>
      <c r="W94">
        <v>1096.4929999999999</v>
      </c>
      <c r="X94">
        <v>594.36199999999997</v>
      </c>
      <c r="Y94">
        <v>1.845</v>
      </c>
      <c r="Z94">
        <v>12.686999999999999</v>
      </c>
      <c r="AA94">
        <v>63.528308000000003</v>
      </c>
      <c r="AB94">
        <v>1.3691439999999999</v>
      </c>
      <c r="AC94">
        <v>19.586082000000001</v>
      </c>
      <c r="AD94" s="1">
        <v>82</v>
      </c>
      <c r="AE94">
        <v>0</v>
      </c>
      <c r="AF94">
        <v>98</v>
      </c>
      <c r="AG94">
        <v>87</v>
      </c>
      <c r="AH94">
        <v>17.259910999999999</v>
      </c>
      <c r="AI94">
        <v>329.3</v>
      </c>
      <c r="AJ94">
        <v>4.2</v>
      </c>
      <c r="AK94">
        <v>9</v>
      </c>
      <c r="AL94">
        <v>2888</v>
      </c>
      <c r="AM94" t="s">
        <v>398</v>
      </c>
      <c r="AN94" t="s">
        <v>656</v>
      </c>
      <c r="AO94">
        <v>1059.2249999999999</v>
      </c>
      <c r="AR94" t="s">
        <v>118</v>
      </c>
      <c r="AS94" t="s">
        <v>119</v>
      </c>
      <c r="AT94" t="s">
        <v>246</v>
      </c>
      <c r="AU94" t="s">
        <v>397</v>
      </c>
      <c r="AV94" t="s">
        <v>48</v>
      </c>
      <c r="AW94">
        <v>1</v>
      </c>
      <c r="BB94">
        <v>0.83636363636363631</v>
      </c>
      <c r="BC94" t="s">
        <v>67</v>
      </c>
      <c r="BF94" t="s">
        <v>118</v>
      </c>
      <c r="BG94" t="s">
        <v>119</v>
      </c>
      <c r="BH94" t="s">
        <v>397</v>
      </c>
      <c r="BI94">
        <v>6011</v>
      </c>
      <c r="BJ94">
        <v>1</v>
      </c>
      <c r="BK94" t="s">
        <v>246</v>
      </c>
      <c r="BL94" t="s">
        <v>202</v>
      </c>
      <c r="BM94">
        <v>0.83636363636363631</v>
      </c>
      <c r="BN94" t="s">
        <v>67</v>
      </c>
      <c r="BO94" t="s">
        <v>207</v>
      </c>
      <c r="BP94">
        <v>1059.2249999999999</v>
      </c>
    </row>
    <row r="95" spans="1:68" ht="16.5">
      <c r="A95" s="125" t="str">
        <f t="shared" si="36"/>
        <v>공영급행</v>
      </c>
      <c r="B95" s="126" t="str">
        <f t="shared" si="35"/>
        <v>전유성</v>
      </c>
      <c r="C95" s="127" t="str">
        <f t="shared" si="37"/>
        <v>F</v>
      </c>
      <c r="D95" s="128">
        <f t="shared" si="38"/>
        <v>0.70586206896551729</v>
      </c>
      <c r="E95" s="129">
        <f t="shared" si="39"/>
        <v>3019</v>
      </c>
      <c r="F95" s="130" t="str">
        <f t="shared" si="40"/>
        <v>e음86</v>
      </c>
      <c r="G95" s="131" t="str">
        <f t="shared" si="41"/>
        <v>73아1557</v>
      </c>
      <c r="H95" s="132">
        <f t="shared" si="42"/>
        <v>1</v>
      </c>
      <c r="I95" s="133">
        <f t="shared" si="43"/>
        <v>945.66600000000005</v>
      </c>
      <c r="J95" s="134">
        <f t="shared" si="44"/>
        <v>1.2446056014396965E-2</v>
      </c>
      <c r="K95" s="134">
        <f t="shared" si="45"/>
        <v>0.40432690002377863</v>
      </c>
      <c r="L95" s="134">
        <f t="shared" si="46"/>
        <v>0.15861837054520306</v>
      </c>
      <c r="M95" s="135">
        <f t="shared" si="47"/>
        <v>11.057</v>
      </c>
      <c r="N95" s="136">
        <f t="shared" si="48"/>
        <v>0</v>
      </c>
      <c r="O95" s="136">
        <f t="shared" si="49"/>
        <v>2.4321483483597803</v>
      </c>
      <c r="P95" s="222">
        <f t="shared" si="50"/>
        <v>46</v>
      </c>
      <c r="Q95" s="223">
        <f t="shared" si="51"/>
        <v>0</v>
      </c>
      <c r="R95" s="223">
        <f t="shared" si="52"/>
        <v>23</v>
      </c>
      <c r="T95">
        <v>504</v>
      </c>
      <c r="U95">
        <v>3019</v>
      </c>
      <c r="V95" t="s">
        <v>399</v>
      </c>
      <c r="W95">
        <v>945.66600000000005</v>
      </c>
      <c r="X95">
        <v>461.976</v>
      </c>
      <c r="Y95">
        <v>2.0470000000000002</v>
      </c>
      <c r="Z95">
        <v>11.057</v>
      </c>
      <c r="AA95">
        <v>67.110817999999995</v>
      </c>
      <c r="AB95">
        <v>0.83526500000000004</v>
      </c>
      <c r="AC95">
        <v>27.134709000000001</v>
      </c>
      <c r="AD95" s="1">
        <v>150</v>
      </c>
      <c r="AE95">
        <v>0</v>
      </c>
      <c r="AF95">
        <v>23</v>
      </c>
      <c r="AG95">
        <v>80</v>
      </c>
      <c r="AH95">
        <v>14.091111</v>
      </c>
      <c r="AI95">
        <v>476.5</v>
      </c>
      <c r="AJ95">
        <v>0</v>
      </c>
      <c r="AK95">
        <v>46</v>
      </c>
      <c r="AL95">
        <v>21180</v>
      </c>
      <c r="AM95" t="s">
        <v>400</v>
      </c>
      <c r="AN95" t="s">
        <v>657</v>
      </c>
      <c r="AO95">
        <v>945.66600000000005</v>
      </c>
      <c r="AR95" t="s">
        <v>118</v>
      </c>
      <c r="AS95" t="s">
        <v>127</v>
      </c>
      <c r="AT95" t="s">
        <v>212</v>
      </c>
      <c r="AU95" t="s">
        <v>399</v>
      </c>
      <c r="AV95" t="s">
        <v>48</v>
      </c>
      <c r="AW95">
        <v>1</v>
      </c>
      <c r="BB95">
        <v>0.70586206896551729</v>
      </c>
      <c r="BC95" t="s">
        <v>70</v>
      </c>
      <c r="BF95" t="s">
        <v>118</v>
      </c>
      <c r="BG95" s="5" t="s">
        <v>127</v>
      </c>
      <c r="BH95" t="s">
        <v>399</v>
      </c>
      <c r="BI95">
        <v>3019</v>
      </c>
      <c r="BJ95">
        <v>1</v>
      </c>
      <c r="BK95" t="s">
        <v>212</v>
      </c>
      <c r="BL95" t="s">
        <v>202</v>
      </c>
      <c r="BM95">
        <v>0.70586206896551729</v>
      </c>
      <c r="BN95" t="s">
        <v>70</v>
      </c>
      <c r="BO95" t="s">
        <v>238</v>
      </c>
      <c r="BP95">
        <v>945.66600000000005</v>
      </c>
    </row>
    <row r="96" spans="1:68" ht="16.5">
      <c r="A96" s="108" t="str">
        <f t="shared" si="36"/>
        <v>공영급행</v>
      </c>
      <c r="B96" s="109" t="str">
        <f t="shared" si="35"/>
        <v>정대인</v>
      </c>
      <c r="C96" s="110" t="str">
        <f t="shared" si="37"/>
        <v>C</v>
      </c>
      <c r="D96" s="111">
        <f t="shared" si="38"/>
        <v>0.89698985395255881</v>
      </c>
      <c r="E96" s="112">
        <f t="shared" si="39"/>
        <v>741</v>
      </c>
      <c r="F96" s="113" t="str">
        <f t="shared" si="40"/>
        <v>e음21</v>
      </c>
      <c r="G96" s="114" t="str">
        <f t="shared" si="41"/>
        <v>73아1573</v>
      </c>
      <c r="H96" s="115">
        <f t="shared" si="42"/>
        <v>11</v>
      </c>
      <c r="I96" s="116">
        <f t="shared" si="43"/>
        <v>2133.6239999999998</v>
      </c>
      <c r="J96" s="117">
        <f t="shared" si="44"/>
        <v>4.043765548852764E-3</v>
      </c>
      <c r="K96" s="117">
        <f t="shared" si="45"/>
        <v>0.35294499796907636</v>
      </c>
      <c r="L96" s="117">
        <f t="shared" si="46"/>
        <v>0.3599509566821521</v>
      </c>
      <c r="M96" s="118">
        <f t="shared" si="47"/>
        <v>6.8789999999999996</v>
      </c>
      <c r="N96" s="119">
        <f t="shared" si="48"/>
        <v>0</v>
      </c>
      <c r="O96" s="119">
        <f t="shared" si="49"/>
        <v>1.4529270386909785</v>
      </c>
      <c r="P96" s="224">
        <f t="shared" si="50"/>
        <v>28</v>
      </c>
      <c r="Q96" s="225">
        <f t="shared" si="51"/>
        <v>0</v>
      </c>
      <c r="R96" s="225">
        <f t="shared" si="52"/>
        <v>31</v>
      </c>
      <c r="T96">
        <v>504</v>
      </c>
      <c r="U96">
        <v>741</v>
      </c>
      <c r="V96" t="s">
        <v>473</v>
      </c>
      <c r="W96">
        <v>2133.6239999999998</v>
      </c>
      <c r="X96">
        <v>701.73500000000001</v>
      </c>
      <c r="Y96">
        <v>3.04</v>
      </c>
      <c r="Z96">
        <v>6.8789999999999996</v>
      </c>
      <c r="AA96">
        <v>146.16994800000001</v>
      </c>
      <c r="AB96">
        <v>0.59107699999999996</v>
      </c>
      <c r="AC96">
        <v>51.589951999999997</v>
      </c>
      <c r="AD96" s="1">
        <v>768</v>
      </c>
      <c r="AE96">
        <v>0</v>
      </c>
      <c r="AF96">
        <v>31</v>
      </c>
      <c r="AG96">
        <v>82</v>
      </c>
      <c r="AH96">
        <v>14.596871</v>
      </c>
      <c r="AI96">
        <v>367.5</v>
      </c>
      <c r="AJ96">
        <v>0</v>
      </c>
      <c r="AK96">
        <v>28</v>
      </c>
      <c r="AL96">
        <v>11674</v>
      </c>
      <c r="AM96" t="s">
        <v>474</v>
      </c>
      <c r="AN96" t="s">
        <v>658</v>
      </c>
      <c r="AO96">
        <v>419.88200000000001</v>
      </c>
      <c r="AR96" t="s">
        <v>118</v>
      </c>
      <c r="AS96" t="s">
        <v>122</v>
      </c>
      <c r="AT96" t="s">
        <v>221</v>
      </c>
      <c r="AU96" t="s">
        <v>473</v>
      </c>
      <c r="AV96" t="s">
        <v>254</v>
      </c>
      <c r="AW96">
        <v>11</v>
      </c>
      <c r="BB96">
        <v>0.89698985395255881</v>
      </c>
      <c r="BC96" t="s">
        <v>69</v>
      </c>
      <c r="BF96" t="s">
        <v>118</v>
      </c>
      <c r="BG96" t="s">
        <v>122</v>
      </c>
      <c r="BH96" t="s">
        <v>473</v>
      </c>
      <c r="BI96">
        <v>741</v>
      </c>
      <c r="BJ96">
        <v>11</v>
      </c>
      <c r="BK96" t="s">
        <v>221</v>
      </c>
      <c r="BL96" t="s">
        <v>214</v>
      </c>
      <c r="BM96">
        <v>0.89698985395255881</v>
      </c>
      <c r="BN96" t="s">
        <v>69</v>
      </c>
      <c r="BO96" t="s">
        <v>205</v>
      </c>
      <c r="BP96">
        <v>2133.6239999999998</v>
      </c>
    </row>
    <row r="97" spans="1:68" ht="16.5">
      <c r="A97" s="125" t="str">
        <f t="shared" si="36"/>
        <v>공영급행</v>
      </c>
      <c r="B97" s="126" t="str">
        <f t="shared" si="35"/>
        <v>정영진</v>
      </c>
      <c r="C97" s="127" t="str">
        <f t="shared" si="37"/>
        <v>F</v>
      </c>
      <c r="D97" s="128">
        <f t="shared" si="38"/>
        <v>0.72760000000000002</v>
      </c>
      <c r="E97" s="129">
        <f t="shared" si="39"/>
        <v>6965</v>
      </c>
      <c r="F97" s="130" t="str">
        <f t="shared" si="40"/>
        <v>14-1</v>
      </c>
      <c r="G97" s="131" t="str">
        <f t="shared" si="41"/>
        <v>70바3113</v>
      </c>
      <c r="H97" s="132">
        <f t="shared" si="42"/>
        <v>1</v>
      </c>
      <c r="I97" s="133">
        <f t="shared" si="43"/>
        <v>1413.7570000000001</v>
      </c>
      <c r="J97" s="134">
        <f t="shared" si="44"/>
        <v>2.5512066328137354E-2</v>
      </c>
      <c r="K97" s="134">
        <f t="shared" si="45"/>
        <v>0.36101822402923878</v>
      </c>
      <c r="L97" s="134">
        <f t="shared" si="46"/>
        <v>0.17329710834323012</v>
      </c>
      <c r="M97" s="135">
        <f t="shared" si="47"/>
        <v>11.84</v>
      </c>
      <c r="N97" s="136">
        <f t="shared" si="48"/>
        <v>0</v>
      </c>
      <c r="O97" s="136">
        <f t="shared" si="49"/>
        <v>17.117510293494568</v>
      </c>
      <c r="P97" s="222">
        <f t="shared" si="50"/>
        <v>14</v>
      </c>
      <c r="Q97" s="223">
        <f t="shared" si="51"/>
        <v>0</v>
      </c>
      <c r="R97" s="223">
        <f t="shared" si="52"/>
        <v>242</v>
      </c>
      <c r="T97">
        <v>504</v>
      </c>
      <c r="U97">
        <v>6965</v>
      </c>
      <c r="V97" t="s">
        <v>194</v>
      </c>
      <c r="W97">
        <v>1413.7570000000001</v>
      </c>
      <c r="X97">
        <v>777.37900000000002</v>
      </c>
      <c r="Y97">
        <v>1.819</v>
      </c>
      <c r="Z97">
        <v>11.84</v>
      </c>
      <c r="AA97">
        <v>90.816360000000003</v>
      </c>
      <c r="AB97">
        <v>2.316913</v>
      </c>
      <c r="AC97">
        <v>32.786360999999999</v>
      </c>
      <c r="AD97" s="1">
        <v>245</v>
      </c>
      <c r="AE97">
        <v>0</v>
      </c>
      <c r="AF97">
        <v>242</v>
      </c>
      <c r="AG97">
        <v>71</v>
      </c>
      <c r="AH97">
        <v>15.567206000000001</v>
      </c>
      <c r="AI97">
        <v>329.4</v>
      </c>
      <c r="AJ97">
        <v>0</v>
      </c>
      <c r="AK97">
        <v>14</v>
      </c>
      <c r="AL97">
        <v>2981</v>
      </c>
      <c r="AM97" t="s">
        <v>401</v>
      </c>
      <c r="AN97" t="s">
        <v>659</v>
      </c>
      <c r="AO97">
        <v>1413.7570000000001</v>
      </c>
      <c r="AR97" t="s">
        <v>118</v>
      </c>
      <c r="AS97" t="s">
        <v>119</v>
      </c>
      <c r="AT97" t="s">
        <v>219</v>
      </c>
      <c r="AU97" t="s">
        <v>194</v>
      </c>
      <c r="AV97" t="s">
        <v>48</v>
      </c>
      <c r="AW97">
        <v>1</v>
      </c>
      <c r="BB97">
        <v>0.72760000000000002</v>
      </c>
      <c r="BC97" t="s">
        <v>70</v>
      </c>
      <c r="BF97" t="s">
        <v>118</v>
      </c>
      <c r="BG97" s="5" t="s">
        <v>119</v>
      </c>
      <c r="BH97" t="s">
        <v>194</v>
      </c>
      <c r="BI97">
        <v>6965</v>
      </c>
      <c r="BJ97">
        <v>1</v>
      </c>
      <c r="BK97" t="s">
        <v>219</v>
      </c>
      <c r="BL97" t="s">
        <v>202</v>
      </c>
      <c r="BM97">
        <v>0.72760000000000002</v>
      </c>
      <c r="BN97" t="s">
        <v>70</v>
      </c>
      <c r="BO97" t="s">
        <v>238</v>
      </c>
      <c r="BP97">
        <v>1413.7570000000001</v>
      </c>
    </row>
    <row r="98" spans="1:68" ht="16.5">
      <c r="A98" s="108" t="str">
        <f t="shared" si="36"/>
        <v>공영급행</v>
      </c>
      <c r="B98" s="109" t="str">
        <f t="shared" si="35"/>
        <v>정지환</v>
      </c>
      <c r="C98" s="110" t="str">
        <f t="shared" si="37"/>
        <v>F</v>
      </c>
      <c r="D98" s="111">
        <f t="shared" si="38"/>
        <v>0.76714285714285724</v>
      </c>
      <c r="E98" s="112">
        <f t="shared" si="39"/>
        <v>9487</v>
      </c>
      <c r="F98" s="113" t="str">
        <f t="shared" si="40"/>
        <v>e음88</v>
      </c>
      <c r="G98" s="114" t="str">
        <f t="shared" si="41"/>
        <v>73아1561</v>
      </c>
      <c r="H98" s="115">
        <f t="shared" si="42"/>
        <v>1</v>
      </c>
      <c r="I98" s="116">
        <f t="shared" si="43"/>
        <v>2286.4299999999998</v>
      </c>
      <c r="J98" s="117">
        <f t="shared" si="44"/>
        <v>1.4303126511607917E-2</v>
      </c>
      <c r="K98" s="117">
        <f t="shared" si="45"/>
        <v>0.43953290065286732</v>
      </c>
      <c r="L98" s="117">
        <f t="shared" si="46"/>
        <v>0.21299580568834386</v>
      </c>
      <c r="M98" s="118">
        <f t="shared" si="47"/>
        <v>11.63</v>
      </c>
      <c r="N98" s="119">
        <f t="shared" si="48"/>
        <v>0</v>
      </c>
      <c r="O98" s="119">
        <f t="shared" si="49"/>
        <v>2.5367056940295574</v>
      </c>
      <c r="P98" s="224">
        <f t="shared" si="50"/>
        <v>83</v>
      </c>
      <c r="Q98" s="225">
        <f t="shared" si="51"/>
        <v>0</v>
      </c>
      <c r="R98" s="225">
        <f t="shared" si="52"/>
        <v>58</v>
      </c>
      <c r="T98">
        <v>504</v>
      </c>
      <c r="U98">
        <v>9487</v>
      </c>
      <c r="V98" t="s">
        <v>195</v>
      </c>
      <c r="W98">
        <v>2286.4299999999998</v>
      </c>
      <c r="X98">
        <v>1064.6489999999999</v>
      </c>
      <c r="Y98">
        <v>2.1480000000000001</v>
      </c>
      <c r="Z98">
        <v>11.63</v>
      </c>
      <c r="AA98">
        <v>169.44498100000001</v>
      </c>
      <c r="AB98">
        <v>2.4235929999999999</v>
      </c>
      <c r="AC98">
        <v>74.476643999999993</v>
      </c>
      <c r="AD98" s="1">
        <v>487</v>
      </c>
      <c r="AE98">
        <v>0</v>
      </c>
      <c r="AF98">
        <v>58</v>
      </c>
      <c r="AG98">
        <v>72</v>
      </c>
      <c r="AH98">
        <v>13.493641999999999</v>
      </c>
      <c r="AI98">
        <v>391.3</v>
      </c>
      <c r="AJ98">
        <v>0</v>
      </c>
      <c r="AK98">
        <v>83</v>
      </c>
      <c r="AL98">
        <v>74060</v>
      </c>
      <c r="AM98" t="s">
        <v>402</v>
      </c>
      <c r="AN98" t="s">
        <v>660</v>
      </c>
      <c r="AO98">
        <v>2286.4299999999998</v>
      </c>
      <c r="AR98" t="s">
        <v>118</v>
      </c>
      <c r="AS98" t="s">
        <v>128</v>
      </c>
      <c r="AT98" t="s">
        <v>220</v>
      </c>
      <c r="AU98" t="s">
        <v>195</v>
      </c>
      <c r="AV98" t="s">
        <v>48</v>
      </c>
      <c r="AW98">
        <v>1</v>
      </c>
      <c r="BB98">
        <v>0.76714285714285724</v>
      </c>
      <c r="BC98" t="s">
        <v>70</v>
      </c>
      <c r="BF98" t="s">
        <v>118</v>
      </c>
      <c r="BG98" t="s">
        <v>128</v>
      </c>
      <c r="BH98" t="s">
        <v>195</v>
      </c>
      <c r="BI98">
        <v>9487</v>
      </c>
      <c r="BJ98">
        <v>1</v>
      </c>
      <c r="BK98" t="s">
        <v>220</v>
      </c>
      <c r="BL98" t="s">
        <v>202</v>
      </c>
      <c r="BM98">
        <v>0.76714285714285724</v>
      </c>
      <c r="BN98" t="s">
        <v>70</v>
      </c>
      <c r="BO98" t="s">
        <v>238</v>
      </c>
      <c r="BP98">
        <v>2286.4299999999998</v>
      </c>
    </row>
    <row r="99" spans="1:68" ht="16.5">
      <c r="A99" s="125" t="str">
        <f t="shared" si="36"/>
        <v>공영급행</v>
      </c>
      <c r="B99" s="126" t="str">
        <f t="shared" si="35"/>
        <v>조규용</v>
      </c>
      <c r="C99" s="127" t="str">
        <f t="shared" si="37"/>
        <v>F</v>
      </c>
      <c r="D99" s="128">
        <f t="shared" si="38"/>
        <v>0.77422755084983252</v>
      </c>
      <c r="E99" s="129">
        <f t="shared" si="39"/>
        <v>2312</v>
      </c>
      <c r="F99" s="130" t="str">
        <f t="shared" si="40"/>
        <v>14-1</v>
      </c>
      <c r="G99" s="131" t="str">
        <f t="shared" si="41"/>
        <v>70바3160</v>
      </c>
      <c r="H99" s="132">
        <f t="shared" si="42"/>
        <v>2</v>
      </c>
      <c r="I99" s="133">
        <f t="shared" si="43"/>
        <v>1532.5159999999998</v>
      </c>
      <c r="J99" s="134">
        <f t="shared" si="44"/>
        <v>5.3746190317663506E-2</v>
      </c>
      <c r="K99" s="134">
        <f t="shared" si="45"/>
        <v>0.3353992713571271</v>
      </c>
      <c r="L99" s="134">
        <f t="shared" si="46"/>
        <v>0.17813843379122959</v>
      </c>
      <c r="M99" s="135">
        <f t="shared" si="47"/>
        <v>12.417</v>
      </c>
      <c r="N99" s="136">
        <f t="shared" si="48"/>
        <v>0</v>
      </c>
      <c r="O99" s="136">
        <f t="shared" si="49"/>
        <v>17.487582511373454</v>
      </c>
      <c r="P99" s="222">
        <f t="shared" si="50"/>
        <v>24</v>
      </c>
      <c r="Q99" s="223">
        <f t="shared" si="51"/>
        <v>0</v>
      </c>
      <c r="R99" s="223">
        <f t="shared" si="52"/>
        <v>268</v>
      </c>
      <c r="T99">
        <v>504</v>
      </c>
      <c r="U99">
        <v>2312</v>
      </c>
      <c r="V99" t="s">
        <v>475</v>
      </c>
      <c r="W99">
        <v>1532.5160000000001</v>
      </c>
      <c r="X99">
        <v>828.79</v>
      </c>
      <c r="Y99">
        <v>1.849</v>
      </c>
      <c r="Z99">
        <v>12.417</v>
      </c>
      <c r="AA99">
        <v>102.353022</v>
      </c>
      <c r="AB99">
        <v>5.5010849999999998</v>
      </c>
      <c r="AC99">
        <v>34.329129000000002</v>
      </c>
      <c r="AD99" s="1">
        <v>273</v>
      </c>
      <c r="AE99">
        <v>0</v>
      </c>
      <c r="AF99">
        <v>268</v>
      </c>
      <c r="AG99">
        <v>74</v>
      </c>
      <c r="AH99">
        <v>14.972845</v>
      </c>
      <c r="AI99">
        <v>292.8</v>
      </c>
      <c r="AJ99">
        <v>0</v>
      </c>
      <c r="AK99">
        <v>24</v>
      </c>
      <c r="AL99">
        <v>8207</v>
      </c>
      <c r="AM99" t="s">
        <v>476</v>
      </c>
      <c r="AN99" t="s">
        <v>661</v>
      </c>
      <c r="AO99">
        <v>1449.8989999999999</v>
      </c>
      <c r="AR99" t="s">
        <v>118</v>
      </c>
      <c r="AS99" t="s">
        <v>119</v>
      </c>
      <c r="AT99" t="s">
        <v>249</v>
      </c>
      <c r="AU99" t="s">
        <v>475</v>
      </c>
      <c r="AV99" t="s">
        <v>48</v>
      </c>
      <c r="AW99">
        <v>2</v>
      </c>
      <c r="BB99">
        <v>0.77422755084983252</v>
      </c>
      <c r="BC99" t="s">
        <v>70</v>
      </c>
      <c r="BF99" t="s">
        <v>118</v>
      </c>
      <c r="BG99" s="5" t="s">
        <v>119</v>
      </c>
      <c r="BH99" t="s">
        <v>475</v>
      </c>
      <c r="BI99">
        <v>2312</v>
      </c>
      <c r="BJ99">
        <v>2</v>
      </c>
      <c r="BK99" t="s">
        <v>249</v>
      </c>
      <c r="BL99" t="s">
        <v>244</v>
      </c>
      <c r="BM99">
        <v>0.77422755084983252</v>
      </c>
      <c r="BN99" t="s">
        <v>70</v>
      </c>
      <c r="BO99" t="s">
        <v>238</v>
      </c>
      <c r="BP99">
        <v>1532.5159999999998</v>
      </c>
    </row>
    <row r="100" spans="1:68" ht="16.5">
      <c r="A100" s="108" t="str">
        <f t="shared" si="36"/>
        <v>공영급행</v>
      </c>
      <c r="B100" s="109" t="str">
        <f t="shared" si="35"/>
        <v>조성근</v>
      </c>
      <c r="C100" s="110" t="str">
        <f t="shared" si="37"/>
        <v>C</v>
      </c>
      <c r="D100" s="111">
        <f t="shared" si="38"/>
        <v>0.89422097397847622</v>
      </c>
      <c r="E100" s="112">
        <f t="shared" si="39"/>
        <v>5406</v>
      </c>
      <c r="F100" s="113" t="str">
        <f t="shared" si="40"/>
        <v>14-1</v>
      </c>
      <c r="G100" s="114" t="str">
        <f t="shared" si="41"/>
        <v>70바3157</v>
      </c>
      <c r="H100" s="115">
        <f t="shared" si="42"/>
        <v>6</v>
      </c>
      <c r="I100" s="116">
        <f t="shared" si="43"/>
        <v>872.46199999999999</v>
      </c>
      <c r="J100" s="117">
        <f t="shared" si="44"/>
        <v>2.465755303584492E-2</v>
      </c>
      <c r="K100" s="117">
        <f t="shared" si="45"/>
        <v>0.35704984595689604</v>
      </c>
      <c r="L100" s="117">
        <f t="shared" si="46"/>
        <v>0.14441889732733346</v>
      </c>
      <c r="M100" s="118">
        <f t="shared" si="47"/>
        <v>10.458</v>
      </c>
      <c r="N100" s="119">
        <f t="shared" si="48"/>
        <v>0</v>
      </c>
      <c r="O100" s="119">
        <f t="shared" si="49"/>
        <v>4.3554905543164057</v>
      </c>
      <c r="P100" s="224">
        <f t="shared" si="50"/>
        <v>9</v>
      </c>
      <c r="Q100" s="225">
        <f t="shared" si="51"/>
        <v>0</v>
      </c>
      <c r="R100" s="225">
        <f t="shared" si="52"/>
        <v>38</v>
      </c>
      <c r="T100">
        <v>504</v>
      </c>
      <c r="U100">
        <v>5406</v>
      </c>
      <c r="V100" t="s">
        <v>403</v>
      </c>
      <c r="W100">
        <v>872.46199999999999</v>
      </c>
      <c r="X100">
        <v>427.17099999999999</v>
      </c>
      <c r="Y100">
        <v>2.0419999999999998</v>
      </c>
      <c r="Z100">
        <v>10.458</v>
      </c>
      <c r="AA100">
        <v>56.867199999999997</v>
      </c>
      <c r="AB100">
        <v>1.4022060000000001</v>
      </c>
      <c r="AC100">
        <v>20.304424999999998</v>
      </c>
      <c r="AD100" s="1">
        <v>126</v>
      </c>
      <c r="AE100">
        <v>0</v>
      </c>
      <c r="AF100">
        <v>38</v>
      </c>
      <c r="AG100">
        <v>72</v>
      </c>
      <c r="AH100">
        <v>15.342095</v>
      </c>
      <c r="AI100">
        <v>185.7</v>
      </c>
      <c r="AJ100">
        <v>0</v>
      </c>
      <c r="AK100">
        <v>9</v>
      </c>
      <c r="AL100">
        <v>3194</v>
      </c>
      <c r="AM100" t="s">
        <v>404</v>
      </c>
      <c r="AN100" t="s">
        <v>662</v>
      </c>
      <c r="AO100">
        <v>273.37900000000002</v>
      </c>
      <c r="AR100" t="s">
        <v>118</v>
      </c>
      <c r="AS100" t="s">
        <v>119</v>
      </c>
      <c r="AT100" t="s">
        <v>210</v>
      </c>
      <c r="AU100" t="s">
        <v>403</v>
      </c>
      <c r="AV100" t="s">
        <v>48</v>
      </c>
      <c r="AW100">
        <v>6</v>
      </c>
      <c r="BB100">
        <v>0.89422097397847622</v>
      </c>
      <c r="BC100" t="s">
        <v>69</v>
      </c>
      <c r="BF100" t="s">
        <v>118</v>
      </c>
      <c r="BG100" s="5" t="s">
        <v>119</v>
      </c>
      <c r="BH100" t="s">
        <v>403</v>
      </c>
      <c r="BI100">
        <v>5406</v>
      </c>
      <c r="BJ100">
        <v>6</v>
      </c>
      <c r="BK100" t="s">
        <v>210</v>
      </c>
      <c r="BL100" t="s">
        <v>247</v>
      </c>
      <c r="BM100">
        <v>0.89422097397847622</v>
      </c>
      <c r="BN100" t="s">
        <v>69</v>
      </c>
      <c r="BO100" t="s">
        <v>205</v>
      </c>
      <c r="BP100">
        <v>872.46199999999999</v>
      </c>
    </row>
    <row r="101" spans="1:68" ht="16.5">
      <c r="A101" s="125" t="str">
        <f t="shared" si="36"/>
        <v>공영급행</v>
      </c>
      <c r="B101" s="126" t="str">
        <f t="shared" si="35"/>
        <v>조성길</v>
      </c>
      <c r="C101" s="127" t="str">
        <f t="shared" si="37"/>
        <v>C</v>
      </c>
      <c r="D101" s="128">
        <f t="shared" si="38"/>
        <v>0.89713929099943845</v>
      </c>
      <c r="E101" s="129">
        <f t="shared" si="39"/>
        <v>881</v>
      </c>
      <c r="F101" s="130" t="str">
        <f t="shared" si="40"/>
        <v>14-1</v>
      </c>
      <c r="G101" s="131" t="str">
        <f t="shared" si="41"/>
        <v>70바3210</v>
      </c>
      <c r="H101" s="132">
        <f t="shared" si="42"/>
        <v>10</v>
      </c>
      <c r="I101" s="133">
        <f t="shared" si="43"/>
        <v>2043.8689999999999</v>
      </c>
      <c r="J101" s="134">
        <f t="shared" si="44"/>
        <v>1.6173915394867757E-2</v>
      </c>
      <c r="K101" s="134">
        <f t="shared" si="45"/>
        <v>0.32525906780978692</v>
      </c>
      <c r="L101" s="134">
        <f t="shared" si="46"/>
        <v>0.14188776286542826</v>
      </c>
      <c r="M101" s="135">
        <f t="shared" si="47"/>
        <v>8.98</v>
      </c>
      <c r="N101" s="136">
        <f t="shared" si="48"/>
        <v>4.892681478118216E-2</v>
      </c>
      <c r="O101" s="136">
        <f t="shared" si="49"/>
        <v>3.6205842938074801</v>
      </c>
      <c r="P101" s="222">
        <f t="shared" si="50"/>
        <v>6</v>
      </c>
      <c r="Q101" s="223">
        <f t="shared" si="51"/>
        <v>1</v>
      </c>
      <c r="R101" s="223">
        <f t="shared" si="52"/>
        <v>74</v>
      </c>
      <c r="T101">
        <v>504</v>
      </c>
      <c r="U101">
        <v>881</v>
      </c>
      <c r="V101" t="s">
        <v>663</v>
      </c>
      <c r="W101">
        <v>2043.8689999999999</v>
      </c>
      <c r="X101">
        <v>972.779</v>
      </c>
      <c r="Y101">
        <v>2.101</v>
      </c>
      <c r="Z101">
        <v>8.98</v>
      </c>
      <c r="AA101">
        <v>134.61051</v>
      </c>
      <c r="AB101">
        <v>2.1771790000000002</v>
      </c>
      <c r="AC101">
        <v>43.783289000000003</v>
      </c>
      <c r="AD101" s="1">
        <v>290</v>
      </c>
      <c r="AE101">
        <v>1</v>
      </c>
      <c r="AF101">
        <v>74</v>
      </c>
      <c r="AG101">
        <v>84</v>
      </c>
      <c r="AH101">
        <v>15.183576</v>
      </c>
      <c r="AI101">
        <v>185.5</v>
      </c>
      <c r="AJ101">
        <v>2.1</v>
      </c>
      <c r="AK101">
        <v>6</v>
      </c>
      <c r="AL101">
        <v>1467</v>
      </c>
      <c r="AM101" t="s">
        <v>664</v>
      </c>
      <c r="AN101" t="s">
        <v>665</v>
      </c>
      <c r="AO101">
        <v>472.57299999999998</v>
      </c>
      <c r="AR101" t="s">
        <v>118</v>
      </c>
      <c r="AS101" t="s">
        <v>119</v>
      </c>
      <c r="AT101" t="s">
        <v>250</v>
      </c>
      <c r="AU101" t="s">
        <v>663</v>
      </c>
      <c r="AV101" t="s">
        <v>48</v>
      </c>
      <c r="AW101">
        <v>10</v>
      </c>
      <c r="BB101">
        <v>0.89713929099943845</v>
      </c>
      <c r="BC101" t="s">
        <v>69</v>
      </c>
      <c r="BF101" t="s">
        <v>118</v>
      </c>
      <c r="BG101" s="5" t="s">
        <v>119</v>
      </c>
      <c r="BH101" t="s">
        <v>663</v>
      </c>
      <c r="BI101">
        <v>881</v>
      </c>
      <c r="BJ101">
        <v>10</v>
      </c>
      <c r="BK101" t="s">
        <v>250</v>
      </c>
      <c r="BL101" t="s">
        <v>242</v>
      </c>
      <c r="BM101">
        <v>0.89713929099943845</v>
      </c>
      <c r="BN101" t="s">
        <v>69</v>
      </c>
      <c r="BO101" t="s">
        <v>205</v>
      </c>
      <c r="BP101">
        <v>2043.8689999999999</v>
      </c>
    </row>
    <row r="102" spans="1:68" ht="16.5">
      <c r="A102" s="108" t="str">
        <f t="shared" si="36"/>
        <v>공영급행</v>
      </c>
      <c r="B102" s="109" t="str">
        <f t="shared" si="35"/>
        <v>조성재</v>
      </c>
      <c r="C102" s="110" t="str">
        <f t="shared" si="37"/>
        <v>B</v>
      </c>
      <c r="D102" s="111">
        <f t="shared" si="38"/>
        <v>0.90199999999999991</v>
      </c>
      <c r="E102" s="112">
        <f t="shared" si="39"/>
        <v>9642</v>
      </c>
      <c r="F102" s="113" t="str">
        <f t="shared" si="40"/>
        <v>14-1</v>
      </c>
      <c r="G102" s="114" t="str">
        <f t="shared" si="41"/>
        <v>70바3107</v>
      </c>
      <c r="H102" s="115">
        <f t="shared" si="42"/>
        <v>1</v>
      </c>
      <c r="I102" s="116">
        <f t="shared" si="43"/>
        <v>1066.287</v>
      </c>
      <c r="J102" s="117">
        <f t="shared" si="44"/>
        <v>2.2625400739689713E-2</v>
      </c>
      <c r="K102" s="117">
        <f t="shared" si="45"/>
        <v>0.30456235025321066</v>
      </c>
      <c r="L102" s="117">
        <f t="shared" si="46"/>
        <v>2.5321512875989296E-2</v>
      </c>
      <c r="M102" s="118">
        <f t="shared" si="47"/>
        <v>8.3680000000000003</v>
      </c>
      <c r="N102" s="119">
        <f t="shared" si="48"/>
        <v>9.3783381022182574E-2</v>
      </c>
      <c r="O102" s="119">
        <f t="shared" si="49"/>
        <v>6.5648366715527802</v>
      </c>
      <c r="P102" s="224">
        <f t="shared" si="50"/>
        <v>0</v>
      </c>
      <c r="Q102" s="225">
        <f t="shared" si="51"/>
        <v>1</v>
      </c>
      <c r="R102" s="225">
        <f t="shared" si="52"/>
        <v>70</v>
      </c>
      <c r="T102">
        <v>504</v>
      </c>
      <c r="U102">
        <v>9642</v>
      </c>
      <c r="V102" t="s">
        <v>405</v>
      </c>
      <c r="W102">
        <v>1066.287</v>
      </c>
      <c r="X102">
        <v>472.95600000000002</v>
      </c>
      <c r="Y102">
        <v>2.2549999999999999</v>
      </c>
      <c r="Z102">
        <v>8.3680000000000003</v>
      </c>
      <c r="AA102">
        <v>64.491365999999999</v>
      </c>
      <c r="AB102">
        <v>1.4591430000000001</v>
      </c>
      <c r="AC102">
        <v>19.641642000000001</v>
      </c>
      <c r="AD102" s="1">
        <v>27</v>
      </c>
      <c r="AE102">
        <v>1</v>
      </c>
      <c r="AF102">
        <v>70</v>
      </c>
      <c r="AG102">
        <v>88</v>
      </c>
      <c r="AH102">
        <v>16.533794</v>
      </c>
      <c r="AI102">
        <v>167.8</v>
      </c>
      <c r="AJ102">
        <v>8</v>
      </c>
      <c r="AK102">
        <v>0</v>
      </c>
      <c r="AL102">
        <v>0</v>
      </c>
      <c r="AM102" t="s">
        <v>406</v>
      </c>
      <c r="AN102" t="s">
        <v>666</v>
      </c>
      <c r="AO102">
        <v>1066.287</v>
      </c>
      <c r="AR102" t="s">
        <v>118</v>
      </c>
      <c r="AS102" t="s">
        <v>119</v>
      </c>
      <c r="AT102" t="s">
        <v>240</v>
      </c>
      <c r="AU102" t="s">
        <v>405</v>
      </c>
      <c r="AV102" t="s">
        <v>48</v>
      </c>
      <c r="AW102">
        <v>1</v>
      </c>
      <c r="BB102">
        <v>0.90199999999999991</v>
      </c>
      <c r="BC102" t="s">
        <v>68</v>
      </c>
      <c r="BF102" t="s">
        <v>118</v>
      </c>
      <c r="BG102" s="5" t="s">
        <v>119</v>
      </c>
      <c r="BH102" t="s">
        <v>405</v>
      </c>
      <c r="BI102">
        <v>9642</v>
      </c>
      <c r="BJ102">
        <v>1</v>
      </c>
      <c r="BK102" t="s">
        <v>240</v>
      </c>
      <c r="BL102" t="s">
        <v>202</v>
      </c>
      <c r="BM102">
        <v>0.90199999999999991</v>
      </c>
      <c r="BN102" t="s">
        <v>68</v>
      </c>
      <c r="BO102" t="s">
        <v>203</v>
      </c>
      <c r="BP102">
        <v>1066.287</v>
      </c>
    </row>
    <row r="103" spans="1:68" ht="16.5">
      <c r="A103" s="125" t="str">
        <f t="shared" si="36"/>
        <v>공영급행</v>
      </c>
      <c r="B103" s="126" t="str">
        <f t="shared" si="35"/>
        <v>조형철</v>
      </c>
      <c r="C103" s="127" t="str">
        <f t="shared" si="37"/>
        <v>D</v>
      </c>
      <c r="D103" s="128">
        <f t="shared" si="38"/>
        <v>0.82548824660569819</v>
      </c>
      <c r="E103" s="129">
        <f t="shared" si="39"/>
        <v>2357</v>
      </c>
      <c r="F103" s="130" t="str">
        <f t="shared" si="40"/>
        <v>14-1</v>
      </c>
      <c r="G103" s="131" t="str">
        <f t="shared" si="41"/>
        <v>70바3135</v>
      </c>
      <c r="H103" s="132">
        <f t="shared" si="42"/>
        <v>2</v>
      </c>
      <c r="I103" s="133">
        <f t="shared" si="43"/>
        <v>1376.6120000000001</v>
      </c>
      <c r="J103" s="134">
        <f t="shared" si="44"/>
        <v>3.4563300278995769E-2</v>
      </c>
      <c r="K103" s="134">
        <f t="shared" si="45"/>
        <v>0.35114985343920579</v>
      </c>
      <c r="L103" s="134">
        <f t="shared" si="46"/>
        <v>0.20630359171647492</v>
      </c>
      <c r="M103" s="135">
        <f t="shared" si="47"/>
        <v>11.839</v>
      </c>
      <c r="N103" s="136">
        <f t="shared" si="48"/>
        <v>0</v>
      </c>
      <c r="O103" s="136">
        <f t="shared" si="49"/>
        <v>0.7264210975932216</v>
      </c>
      <c r="P103" s="222">
        <f t="shared" si="50"/>
        <v>21</v>
      </c>
      <c r="Q103" s="223">
        <f t="shared" si="51"/>
        <v>0</v>
      </c>
      <c r="R103" s="223">
        <f t="shared" si="52"/>
        <v>10</v>
      </c>
      <c r="T103">
        <v>504</v>
      </c>
      <c r="U103">
        <v>2357</v>
      </c>
      <c r="V103" t="s">
        <v>407</v>
      </c>
      <c r="W103">
        <v>1376.6120000000001</v>
      </c>
      <c r="X103">
        <v>752.822</v>
      </c>
      <c r="Y103">
        <v>1.829</v>
      </c>
      <c r="Z103">
        <v>11.839</v>
      </c>
      <c r="AA103">
        <v>91.74691</v>
      </c>
      <c r="AB103">
        <v>3.1710759999999998</v>
      </c>
      <c r="AC103">
        <v>32.216914000000003</v>
      </c>
      <c r="AD103" s="1">
        <v>284</v>
      </c>
      <c r="AE103">
        <v>0</v>
      </c>
      <c r="AF103">
        <v>10</v>
      </c>
      <c r="AG103">
        <v>71</v>
      </c>
      <c r="AH103">
        <v>15.00445</v>
      </c>
      <c r="AI103">
        <v>101.6</v>
      </c>
      <c r="AJ103">
        <v>0</v>
      </c>
      <c r="AK103">
        <v>21</v>
      </c>
      <c r="AL103">
        <v>8250</v>
      </c>
      <c r="AM103" t="s">
        <v>408</v>
      </c>
      <c r="AN103" t="s">
        <v>667</v>
      </c>
      <c r="AO103">
        <v>1254.0070000000001</v>
      </c>
      <c r="AR103" t="s">
        <v>118</v>
      </c>
      <c r="AS103" t="s">
        <v>119</v>
      </c>
      <c r="AT103" t="s">
        <v>246</v>
      </c>
      <c r="AU103" t="s">
        <v>407</v>
      </c>
      <c r="AV103" t="s">
        <v>48</v>
      </c>
      <c r="AW103">
        <v>2</v>
      </c>
      <c r="BB103">
        <v>0.82548824660569819</v>
      </c>
      <c r="BC103" t="s">
        <v>67</v>
      </c>
      <c r="BF103" t="s">
        <v>118</v>
      </c>
      <c r="BG103" s="5" t="s">
        <v>119</v>
      </c>
      <c r="BH103" t="s">
        <v>407</v>
      </c>
      <c r="BI103">
        <v>2357</v>
      </c>
      <c r="BJ103">
        <v>2</v>
      </c>
      <c r="BK103" t="s">
        <v>246</v>
      </c>
      <c r="BL103" t="s">
        <v>241</v>
      </c>
      <c r="BM103">
        <v>0.82548824660569819</v>
      </c>
      <c r="BN103" t="s">
        <v>67</v>
      </c>
      <c r="BO103" t="s">
        <v>207</v>
      </c>
      <c r="BP103">
        <v>1376.6120000000001</v>
      </c>
    </row>
    <row r="104" spans="1:68" ht="16.5">
      <c r="A104" s="108" t="str">
        <f t="shared" si="36"/>
        <v>공영급행</v>
      </c>
      <c r="B104" s="109" t="str">
        <f t="shared" si="35"/>
        <v>차용호</v>
      </c>
      <c r="C104" s="110" t="str">
        <f t="shared" si="37"/>
        <v>D</v>
      </c>
      <c r="D104" s="111">
        <f t="shared" si="38"/>
        <v>0.80772727272727263</v>
      </c>
      <c r="E104" s="112">
        <f t="shared" si="39"/>
        <v>5922</v>
      </c>
      <c r="F104" s="113" t="str">
        <f t="shared" si="40"/>
        <v>14-1</v>
      </c>
      <c r="G104" s="114" t="str">
        <f t="shared" si="41"/>
        <v>70바3157</v>
      </c>
      <c r="H104" s="115">
        <f t="shared" si="42"/>
        <v>1</v>
      </c>
      <c r="I104" s="116">
        <f t="shared" si="43"/>
        <v>1478.454</v>
      </c>
      <c r="J104" s="117">
        <f t="shared" si="44"/>
        <v>6.4499611345456273E-2</v>
      </c>
      <c r="K104" s="117">
        <f t="shared" si="45"/>
        <v>0.33756943098383868</v>
      </c>
      <c r="L104" s="117">
        <f t="shared" si="46"/>
        <v>0.18668149296494851</v>
      </c>
      <c r="M104" s="118">
        <f t="shared" si="47"/>
        <v>14.597</v>
      </c>
      <c r="N104" s="119">
        <f t="shared" si="48"/>
        <v>0</v>
      </c>
      <c r="O104" s="119">
        <f t="shared" si="49"/>
        <v>8.3871395390049344</v>
      </c>
      <c r="P104" s="224">
        <f t="shared" si="50"/>
        <v>23</v>
      </c>
      <c r="Q104" s="225">
        <f t="shared" si="51"/>
        <v>0</v>
      </c>
      <c r="R104" s="225">
        <f t="shared" si="52"/>
        <v>124</v>
      </c>
      <c r="T104">
        <v>504</v>
      </c>
      <c r="U104">
        <v>5922</v>
      </c>
      <c r="V104" t="s">
        <v>196</v>
      </c>
      <c r="W104">
        <v>1478.454</v>
      </c>
      <c r="X104">
        <v>832.04399999999998</v>
      </c>
      <c r="Y104">
        <v>1.7769999999999999</v>
      </c>
      <c r="Z104">
        <v>14.597</v>
      </c>
      <c r="AA104">
        <v>98.574686999999997</v>
      </c>
      <c r="AB104">
        <v>6.3580290000000002</v>
      </c>
      <c r="AC104">
        <v>33.275801000000001</v>
      </c>
      <c r="AD104" s="1">
        <v>276</v>
      </c>
      <c r="AE104">
        <v>0</v>
      </c>
      <c r="AF104">
        <v>124</v>
      </c>
      <c r="AG104">
        <v>90</v>
      </c>
      <c r="AH104">
        <v>14.998312</v>
      </c>
      <c r="AI104">
        <v>349.5</v>
      </c>
      <c r="AJ104">
        <v>13.6</v>
      </c>
      <c r="AK104">
        <v>23</v>
      </c>
      <c r="AL104">
        <v>6815</v>
      </c>
      <c r="AM104" t="s">
        <v>409</v>
      </c>
      <c r="AN104" t="s">
        <v>668</v>
      </c>
      <c r="AO104">
        <v>1478.454</v>
      </c>
      <c r="AR104" t="s">
        <v>118</v>
      </c>
      <c r="AS104" t="s">
        <v>119</v>
      </c>
      <c r="AT104" t="s">
        <v>210</v>
      </c>
      <c r="AU104" t="s">
        <v>196</v>
      </c>
      <c r="AV104" t="s">
        <v>48</v>
      </c>
      <c r="AW104">
        <v>1</v>
      </c>
      <c r="BB104">
        <v>0.80772727272727263</v>
      </c>
      <c r="BC104" t="s">
        <v>67</v>
      </c>
      <c r="BF104" t="s">
        <v>118</v>
      </c>
      <c r="BG104" t="s">
        <v>119</v>
      </c>
      <c r="BH104" t="s">
        <v>196</v>
      </c>
      <c r="BI104">
        <v>5922</v>
      </c>
      <c r="BJ104">
        <v>1</v>
      </c>
      <c r="BK104" t="s">
        <v>210</v>
      </c>
      <c r="BL104" t="s">
        <v>202</v>
      </c>
      <c r="BM104">
        <v>0.80772727272727263</v>
      </c>
      <c r="BN104" t="s">
        <v>67</v>
      </c>
      <c r="BO104" t="s">
        <v>207</v>
      </c>
      <c r="BP104">
        <v>1478.454</v>
      </c>
    </row>
    <row r="105" spans="1:68" ht="16.5">
      <c r="A105" s="125" t="str">
        <f t="shared" si="36"/>
        <v>공영급행</v>
      </c>
      <c r="B105" s="126" t="str">
        <f t="shared" si="35"/>
        <v>최영행</v>
      </c>
      <c r="C105" s="127" t="str">
        <f t="shared" si="37"/>
        <v>C</v>
      </c>
      <c r="D105" s="128">
        <f t="shared" si="38"/>
        <v>0.89727272727272722</v>
      </c>
      <c r="E105" s="129">
        <f t="shared" si="39"/>
        <v>1557</v>
      </c>
      <c r="F105" s="130" t="str">
        <f t="shared" si="40"/>
        <v>e음21</v>
      </c>
      <c r="G105" s="131" t="str">
        <f t="shared" si="41"/>
        <v>73아1573</v>
      </c>
      <c r="H105" s="132">
        <f t="shared" si="42"/>
        <v>1</v>
      </c>
      <c r="I105" s="133">
        <f t="shared" si="43"/>
        <v>1956.5530000000001</v>
      </c>
      <c r="J105" s="134">
        <f t="shared" si="44"/>
        <v>6.6557653776118775E-2</v>
      </c>
      <c r="K105" s="134">
        <f t="shared" si="45"/>
        <v>0.38734146324599056</v>
      </c>
      <c r="L105" s="134">
        <f t="shared" si="46"/>
        <v>0.22641860455607385</v>
      </c>
      <c r="M105" s="135">
        <f t="shared" si="47"/>
        <v>7.4130000000000003</v>
      </c>
      <c r="N105" s="136">
        <f t="shared" si="48"/>
        <v>5.1110294482183717E-2</v>
      </c>
      <c r="O105" s="136">
        <f t="shared" si="49"/>
        <v>1.1244264786080418</v>
      </c>
      <c r="P105" s="222">
        <f t="shared" si="50"/>
        <v>127</v>
      </c>
      <c r="Q105" s="223">
        <f t="shared" si="51"/>
        <v>1</v>
      </c>
      <c r="R105" s="223">
        <f t="shared" si="52"/>
        <v>22</v>
      </c>
      <c r="T105">
        <v>504</v>
      </c>
      <c r="U105">
        <v>1557</v>
      </c>
      <c r="V105" t="s">
        <v>444</v>
      </c>
      <c r="W105">
        <v>1956.5530000000001</v>
      </c>
      <c r="X105">
        <v>495.54</v>
      </c>
      <c r="Y105">
        <v>3.948</v>
      </c>
      <c r="Z105">
        <v>7.4130000000000003</v>
      </c>
      <c r="AA105">
        <v>151.56800799999999</v>
      </c>
      <c r="AB105">
        <v>10.088011</v>
      </c>
      <c r="AC105">
        <v>58.708573999999999</v>
      </c>
      <c r="AD105" s="1">
        <v>443</v>
      </c>
      <c r="AE105">
        <v>1</v>
      </c>
      <c r="AF105">
        <v>22</v>
      </c>
      <c r="AG105">
        <v>75</v>
      </c>
      <c r="AH105">
        <v>12.908746000000001</v>
      </c>
      <c r="AI105">
        <v>447.2</v>
      </c>
      <c r="AJ105">
        <v>0</v>
      </c>
      <c r="AK105">
        <v>127</v>
      </c>
      <c r="AL105">
        <v>45164</v>
      </c>
      <c r="AM105" t="s">
        <v>445</v>
      </c>
      <c r="AN105" t="s">
        <v>669</v>
      </c>
      <c r="AO105">
        <v>1956.5530000000001</v>
      </c>
      <c r="AR105" t="s">
        <v>118</v>
      </c>
      <c r="AS105" t="s">
        <v>122</v>
      </c>
      <c r="AT105" t="s">
        <v>221</v>
      </c>
      <c r="AU105" t="s">
        <v>444</v>
      </c>
      <c r="AV105" t="s">
        <v>254</v>
      </c>
      <c r="AW105">
        <v>1</v>
      </c>
      <c r="BB105">
        <v>0.89727272727272722</v>
      </c>
      <c r="BC105" t="s">
        <v>69</v>
      </c>
      <c r="BF105" t="s">
        <v>118</v>
      </c>
      <c r="BG105" t="s">
        <v>122</v>
      </c>
      <c r="BH105" t="s">
        <v>444</v>
      </c>
      <c r="BI105">
        <v>1557</v>
      </c>
      <c r="BJ105">
        <v>1</v>
      </c>
      <c r="BK105" t="s">
        <v>221</v>
      </c>
      <c r="BL105" t="s">
        <v>202</v>
      </c>
      <c r="BM105">
        <v>0.89727272727272722</v>
      </c>
      <c r="BN105" t="s">
        <v>69</v>
      </c>
      <c r="BO105" t="s">
        <v>205</v>
      </c>
      <c r="BP105">
        <v>1956.5530000000001</v>
      </c>
    </row>
    <row r="106" spans="1:68" ht="16.5">
      <c r="A106" s="108" t="str">
        <f t="shared" si="36"/>
        <v>공영급행</v>
      </c>
      <c r="B106" s="109" t="str">
        <f t="shared" si="35"/>
        <v>최은철</v>
      </c>
      <c r="C106" s="110" t="str">
        <f t="shared" si="37"/>
        <v>F</v>
      </c>
      <c r="D106" s="111">
        <f t="shared" si="38"/>
        <v>0.77749999999999986</v>
      </c>
      <c r="E106" s="112">
        <f t="shared" si="39"/>
        <v>3835</v>
      </c>
      <c r="F106" s="113" t="str">
        <f t="shared" si="40"/>
        <v>e음21</v>
      </c>
      <c r="G106" s="114" t="str">
        <f t="shared" si="41"/>
        <v>73아1574</v>
      </c>
      <c r="H106" s="115">
        <f t="shared" si="42"/>
        <v>1</v>
      </c>
      <c r="I106" s="116">
        <f t="shared" si="43"/>
        <v>1473.5519999999999</v>
      </c>
      <c r="J106" s="117">
        <f t="shared" si="44"/>
        <v>2.1295384719657263E-3</v>
      </c>
      <c r="K106" s="117">
        <f t="shared" si="45"/>
        <v>0.45515227543186271</v>
      </c>
      <c r="L106" s="117">
        <f t="shared" si="46"/>
        <v>0.14726321161384193</v>
      </c>
      <c r="M106" s="118">
        <f t="shared" si="47"/>
        <v>9.8230000000000004</v>
      </c>
      <c r="N106" s="119">
        <f t="shared" si="48"/>
        <v>0</v>
      </c>
      <c r="O106" s="119">
        <f t="shared" si="49"/>
        <v>4.4111100252994131</v>
      </c>
      <c r="P106" s="224">
        <f t="shared" si="50"/>
        <v>93</v>
      </c>
      <c r="Q106" s="225">
        <f t="shared" si="51"/>
        <v>0</v>
      </c>
      <c r="R106" s="225">
        <f t="shared" si="52"/>
        <v>65</v>
      </c>
      <c r="T106">
        <v>504</v>
      </c>
      <c r="U106">
        <v>3835</v>
      </c>
      <c r="V106" t="s">
        <v>410</v>
      </c>
      <c r="W106">
        <v>1473.5519999999999</v>
      </c>
      <c r="X106">
        <v>430.738</v>
      </c>
      <c r="Y106">
        <v>3.4209999999999998</v>
      </c>
      <c r="Z106">
        <v>9.8230000000000004</v>
      </c>
      <c r="AA106">
        <v>106.171362</v>
      </c>
      <c r="AB106">
        <v>0.22609599999999999</v>
      </c>
      <c r="AC106">
        <v>48.324137</v>
      </c>
      <c r="AD106" s="1">
        <v>217</v>
      </c>
      <c r="AE106">
        <v>0</v>
      </c>
      <c r="AF106">
        <v>65</v>
      </c>
      <c r="AG106">
        <v>87</v>
      </c>
      <c r="AH106">
        <v>13.878996000000001</v>
      </c>
      <c r="AI106">
        <v>1725.9</v>
      </c>
      <c r="AJ106">
        <v>9.6</v>
      </c>
      <c r="AK106">
        <v>93</v>
      </c>
      <c r="AL106">
        <v>37856</v>
      </c>
      <c r="AM106" t="s">
        <v>411</v>
      </c>
      <c r="AN106" t="s">
        <v>670</v>
      </c>
      <c r="AO106">
        <v>1473.5519999999999</v>
      </c>
      <c r="AR106" t="s">
        <v>118</v>
      </c>
      <c r="AS106" t="s">
        <v>122</v>
      </c>
      <c r="AT106" t="s">
        <v>217</v>
      </c>
      <c r="AU106" t="s">
        <v>410</v>
      </c>
      <c r="AV106" t="s">
        <v>254</v>
      </c>
      <c r="AW106">
        <v>1</v>
      </c>
      <c r="BB106">
        <v>0.77749999999999986</v>
      </c>
      <c r="BC106" t="s">
        <v>70</v>
      </c>
      <c r="BF106" t="s">
        <v>118</v>
      </c>
      <c r="BG106" t="s">
        <v>122</v>
      </c>
      <c r="BH106" t="s">
        <v>410</v>
      </c>
      <c r="BI106">
        <v>3835</v>
      </c>
      <c r="BJ106">
        <v>1</v>
      </c>
      <c r="BK106" t="s">
        <v>217</v>
      </c>
      <c r="BL106" t="s">
        <v>202</v>
      </c>
      <c r="BM106">
        <v>0.77749999999999986</v>
      </c>
      <c r="BN106" t="s">
        <v>70</v>
      </c>
      <c r="BO106" t="s">
        <v>238</v>
      </c>
      <c r="BP106">
        <v>1473.5519999999999</v>
      </c>
    </row>
    <row r="107" spans="1:68" ht="16.5">
      <c r="A107" s="125" t="str">
        <f t="shared" si="36"/>
        <v>공영급행</v>
      </c>
      <c r="B107" s="126" t="str">
        <f t="shared" si="35"/>
        <v>최재진</v>
      </c>
      <c r="C107" s="127" t="str">
        <f t="shared" si="37"/>
        <v>D</v>
      </c>
      <c r="D107" s="128">
        <f t="shared" si="38"/>
        <v>0.81538988002511936</v>
      </c>
      <c r="E107" s="129">
        <f t="shared" si="39"/>
        <v>6576</v>
      </c>
      <c r="F107" s="130" t="str">
        <f t="shared" si="40"/>
        <v>14-1</v>
      </c>
      <c r="G107" s="131" t="str">
        <f t="shared" si="41"/>
        <v>70바3138</v>
      </c>
      <c r="H107" s="132">
        <f t="shared" si="42"/>
        <v>2</v>
      </c>
      <c r="I107" s="133">
        <f t="shared" si="43"/>
        <v>990.03300000000002</v>
      </c>
      <c r="J107" s="134">
        <f t="shared" si="44"/>
        <v>7.6863956927993964E-3</v>
      </c>
      <c r="K107" s="134">
        <f t="shared" si="45"/>
        <v>0.28998339083679991</v>
      </c>
      <c r="L107" s="134">
        <f t="shared" si="46"/>
        <v>0.24140609454432327</v>
      </c>
      <c r="M107" s="135">
        <f t="shared" si="47"/>
        <v>11.079000000000001</v>
      </c>
      <c r="N107" s="136">
        <f t="shared" si="48"/>
        <v>0</v>
      </c>
      <c r="O107" s="136">
        <f t="shared" si="49"/>
        <v>2.72718182121202</v>
      </c>
      <c r="P107" s="222">
        <f t="shared" si="50"/>
        <v>0</v>
      </c>
      <c r="Q107" s="223">
        <f t="shared" si="51"/>
        <v>0</v>
      </c>
      <c r="R107" s="223">
        <f t="shared" si="52"/>
        <v>27</v>
      </c>
      <c r="T107">
        <v>504</v>
      </c>
      <c r="U107">
        <v>6576</v>
      </c>
      <c r="V107" t="s">
        <v>412</v>
      </c>
      <c r="W107">
        <v>990.03300000000002</v>
      </c>
      <c r="X107">
        <v>554.67899999999997</v>
      </c>
      <c r="Y107">
        <v>1.7849999999999999</v>
      </c>
      <c r="Z107">
        <v>11.079000000000001</v>
      </c>
      <c r="AA107">
        <v>60.276366000000003</v>
      </c>
      <c r="AB107">
        <v>0.463308</v>
      </c>
      <c r="AC107">
        <v>17.479144999999999</v>
      </c>
      <c r="AD107" s="1">
        <v>239</v>
      </c>
      <c r="AE107">
        <v>0</v>
      </c>
      <c r="AF107">
        <v>27</v>
      </c>
      <c r="AG107">
        <v>70</v>
      </c>
      <c r="AH107">
        <v>16.424894999999999</v>
      </c>
      <c r="AI107">
        <v>120.4</v>
      </c>
      <c r="AJ107">
        <v>0</v>
      </c>
      <c r="AK107">
        <v>0</v>
      </c>
      <c r="AL107">
        <v>0</v>
      </c>
      <c r="AM107" t="s">
        <v>413</v>
      </c>
      <c r="AN107" t="s">
        <v>671</v>
      </c>
      <c r="AO107">
        <v>910.94799999999998</v>
      </c>
      <c r="AR107" t="s">
        <v>118</v>
      </c>
      <c r="AS107" t="s">
        <v>119</v>
      </c>
      <c r="AT107" t="s">
        <v>247</v>
      </c>
      <c r="AU107" t="s">
        <v>412</v>
      </c>
      <c r="AV107" t="s">
        <v>48</v>
      </c>
      <c r="AW107">
        <v>2</v>
      </c>
      <c r="BB107">
        <v>0.81538988002511936</v>
      </c>
      <c r="BC107" t="s">
        <v>67</v>
      </c>
      <c r="BF107" t="s">
        <v>118</v>
      </c>
      <c r="BG107" s="5" t="s">
        <v>119</v>
      </c>
      <c r="BH107" t="s">
        <v>412</v>
      </c>
      <c r="BI107">
        <v>6576</v>
      </c>
      <c r="BJ107">
        <v>2</v>
      </c>
      <c r="BK107" t="s">
        <v>247</v>
      </c>
      <c r="BL107" t="s">
        <v>218</v>
      </c>
      <c r="BM107">
        <v>0.81538988002511936</v>
      </c>
      <c r="BN107" t="s">
        <v>67</v>
      </c>
      <c r="BO107" t="s">
        <v>207</v>
      </c>
      <c r="BP107">
        <v>990.03300000000002</v>
      </c>
    </row>
    <row r="108" spans="1:68" ht="16.5">
      <c r="A108" s="108" t="str">
        <f t="shared" si="36"/>
        <v>공영급행</v>
      </c>
      <c r="B108" s="109" t="str">
        <f t="shared" si="35"/>
        <v>최진호</v>
      </c>
      <c r="C108" s="110" t="str">
        <f t="shared" si="37"/>
        <v>F</v>
      </c>
      <c r="D108" s="111">
        <f t="shared" si="38"/>
        <v>0.77964285714285708</v>
      </c>
      <c r="E108" s="112">
        <f t="shared" si="39"/>
        <v>7577</v>
      </c>
      <c r="F108" s="113" t="str">
        <f t="shared" si="40"/>
        <v>e음84</v>
      </c>
      <c r="G108" s="114" t="str">
        <f t="shared" si="41"/>
        <v>73아1554</v>
      </c>
      <c r="H108" s="115">
        <f t="shared" si="42"/>
        <v>1</v>
      </c>
      <c r="I108" s="116">
        <f t="shared" si="43"/>
        <v>2272.6799999999998</v>
      </c>
      <c r="J108" s="117">
        <f t="shared" si="44"/>
        <v>1.7576964457283784E-2</v>
      </c>
      <c r="K108" s="117">
        <f t="shared" si="45"/>
        <v>0.41591132855856761</v>
      </c>
      <c r="L108" s="117">
        <f t="shared" si="46"/>
        <v>0.21560448457327913</v>
      </c>
      <c r="M108" s="118">
        <f t="shared" si="47"/>
        <v>10.872</v>
      </c>
      <c r="N108" s="119">
        <f t="shared" si="48"/>
        <v>0</v>
      </c>
      <c r="O108" s="119">
        <f t="shared" si="49"/>
        <v>4.400091521903656</v>
      </c>
      <c r="P108" s="224">
        <f t="shared" si="50"/>
        <v>92</v>
      </c>
      <c r="Q108" s="225">
        <f t="shared" si="51"/>
        <v>0</v>
      </c>
      <c r="R108" s="225">
        <f t="shared" si="52"/>
        <v>100</v>
      </c>
      <c r="T108">
        <v>504</v>
      </c>
      <c r="U108">
        <v>7577</v>
      </c>
      <c r="V108" t="s">
        <v>414</v>
      </c>
      <c r="W108">
        <v>2272.6799999999998</v>
      </c>
      <c r="X108">
        <v>1040.874</v>
      </c>
      <c r="Y108">
        <v>2.1829999999999998</v>
      </c>
      <c r="Z108">
        <v>10.872</v>
      </c>
      <c r="AA108">
        <v>148.04496</v>
      </c>
      <c r="AB108">
        <v>2.6021809999999999</v>
      </c>
      <c r="AC108">
        <v>61.573576000000003</v>
      </c>
      <c r="AD108" s="1">
        <v>490</v>
      </c>
      <c r="AE108">
        <v>0</v>
      </c>
      <c r="AF108">
        <v>100</v>
      </c>
      <c r="AG108">
        <v>70</v>
      </c>
      <c r="AH108">
        <v>15.351281999999999</v>
      </c>
      <c r="AI108">
        <v>1232.2</v>
      </c>
      <c r="AJ108">
        <v>0</v>
      </c>
      <c r="AK108">
        <v>92</v>
      </c>
      <c r="AL108">
        <v>69999</v>
      </c>
      <c r="AM108" t="s">
        <v>415</v>
      </c>
      <c r="AN108" t="s">
        <v>672</v>
      </c>
      <c r="AO108">
        <v>2272.6799999999998</v>
      </c>
      <c r="AR108" t="s">
        <v>118</v>
      </c>
      <c r="AS108" t="s">
        <v>126</v>
      </c>
      <c r="AT108" t="s">
        <v>223</v>
      </c>
      <c r="AU108" t="s">
        <v>414</v>
      </c>
      <c r="AV108" t="s">
        <v>48</v>
      </c>
      <c r="AW108">
        <v>1</v>
      </c>
      <c r="BB108">
        <v>0.77964285714285708</v>
      </c>
      <c r="BC108" t="s">
        <v>70</v>
      </c>
      <c r="BF108" t="s">
        <v>118</v>
      </c>
      <c r="BG108" t="s">
        <v>126</v>
      </c>
      <c r="BH108" t="s">
        <v>414</v>
      </c>
      <c r="BI108">
        <v>7577</v>
      </c>
      <c r="BJ108">
        <v>1</v>
      </c>
      <c r="BK108" t="s">
        <v>223</v>
      </c>
      <c r="BL108" t="s">
        <v>202</v>
      </c>
      <c r="BM108">
        <v>0.77964285714285708</v>
      </c>
      <c r="BN108" t="s">
        <v>70</v>
      </c>
      <c r="BO108" t="s">
        <v>238</v>
      </c>
      <c r="BP108">
        <v>2272.6799999999998</v>
      </c>
    </row>
    <row r="109" spans="1:68" ht="16.5">
      <c r="A109" s="125" t="str">
        <f t="shared" si="36"/>
        <v>공영급행</v>
      </c>
      <c r="B109" s="126" t="str">
        <f t="shared" si="35"/>
        <v>최태석</v>
      </c>
      <c r="C109" s="127" t="str">
        <f t="shared" si="37"/>
        <v>D</v>
      </c>
      <c r="D109" s="128">
        <f t="shared" si="38"/>
        <v>0.80785714285714294</v>
      </c>
      <c r="E109" s="129">
        <f t="shared" si="39"/>
        <v>204</v>
      </c>
      <c r="F109" s="130" t="str">
        <f t="shared" si="40"/>
        <v>e음88</v>
      </c>
      <c r="G109" s="131" t="str">
        <f t="shared" si="41"/>
        <v>73아1560</v>
      </c>
      <c r="H109" s="132">
        <f t="shared" si="42"/>
        <v>1</v>
      </c>
      <c r="I109" s="133">
        <f t="shared" si="43"/>
        <v>2434.6750000000002</v>
      </c>
      <c r="J109" s="134">
        <f t="shared" si="44"/>
        <v>1.0172280433262246E-2</v>
      </c>
      <c r="K109" s="134">
        <f t="shared" si="45"/>
        <v>0.33611105944408065</v>
      </c>
      <c r="L109" s="134">
        <f t="shared" si="46"/>
        <v>0.25506484438374732</v>
      </c>
      <c r="M109" s="135">
        <f t="shared" si="47"/>
        <v>10.438000000000001</v>
      </c>
      <c r="N109" s="136">
        <f t="shared" si="48"/>
        <v>0</v>
      </c>
      <c r="O109" s="136">
        <f t="shared" si="49"/>
        <v>2.4643946317270271</v>
      </c>
      <c r="P109" s="222">
        <f t="shared" si="50"/>
        <v>7</v>
      </c>
      <c r="Q109" s="223">
        <f t="shared" si="51"/>
        <v>0</v>
      </c>
      <c r="R109" s="223">
        <f t="shared" si="52"/>
        <v>60</v>
      </c>
      <c r="T109">
        <v>504</v>
      </c>
      <c r="U109">
        <v>204</v>
      </c>
      <c r="V109" t="s">
        <v>416</v>
      </c>
      <c r="W109">
        <v>2434.6750000000002</v>
      </c>
      <c r="X109">
        <v>1076.5260000000001</v>
      </c>
      <c r="Y109">
        <v>2.262</v>
      </c>
      <c r="Z109">
        <v>10.438000000000001</v>
      </c>
      <c r="AA109">
        <v>150.16023300000001</v>
      </c>
      <c r="AB109">
        <v>1.5274719999999999</v>
      </c>
      <c r="AC109">
        <v>50.470514999999999</v>
      </c>
      <c r="AD109" s="1">
        <v>621</v>
      </c>
      <c r="AE109">
        <v>0</v>
      </c>
      <c r="AF109">
        <v>60</v>
      </c>
      <c r="AG109">
        <v>75</v>
      </c>
      <c r="AH109">
        <v>16.213846</v>
      </c>
      <c r="AI109">
        <v>108.3</v>
      </c>
      <c r="AJ109">
        <v>0</v>
      </c>
      <c r="AK109">
        <v>7</v>
      </c>
      <c r="AL109">
        <v>3243</v>
      </c>
      <c r="AM109" t="s">
        <v>417</v>
      </c>
      <c r="AN109" t="s">
        <v>673</v>
      </c>
      <c r="AO109">
        <v>2434.6750000000002</v>
      </c>
      <c r="AR109" t="s">
        <v>118</v>
      </c>
      <c r="AS109" t="s">
        <v>128</v>
      </c>
      <c r="AT109" t="s">
        <v>222</v>
      </c>
      <c r="AU109" t="s">
        <v>416</v>
      </c>
      <c r="AV109" t="s">
        <v>48</v>
      </c>
      <c r="AW109">
        <v>1</v>
      </c>
      <c r="BB109">
        <v>0.80785714285714294</v>
      </c>
      <c r="BC109" t="s">
        <v>67</v>
      </c>
      <c r="BF109" t="s">
        <v>118</v>
      </c>
      <c r="BG109" t="s">
        <v>128</v>
      </c>
      <c r="BH109" t="s">
        <v>416</v>
      </c>
      <c r="BI109">
        <v>204</v>
      </c>
      <c r="BJ109">
        <v>1</v>
      </c>
      <c r="BK109" t="s">
        <v>222</v>
      </c>
      <c r="BL109" t="s">
        <v>202</v>
      </c>
      <c r="BM109">
        <v>0.80785714285714294</v>
      </c>
      <c r="BN109" t="s">
        <v>67</v>
      </c>
      <c r="BO109" t="s">
        <v>207</v>
      </c>
      <c r="BP109">
        <v>2434.6750000000002</v>
      </c>
    </row>
    <row r="110" spans="1:68" ht="16.5">
      <c r="A110" s="108" t="str">
        <f t="shared" ref="A110:A115" si="53">BF110</f>
        <v>공영급행</v>
      </c>
      <c r="B110" s="109" t="str">
        <f t="shared" si="35"/>
        <v>하수원</v>
      </c>
      <c r="C110" s="110" t="str">
        <f t="shared" ref="C110:C115" si="54">BN110</f>
        <v>F</v>
      </c>
      <c r="D110" s="111">
        <f t="shared" ref="D110:D115" si="55">BM110</f>
        <v>0.75586206896551733</v>
      </c>
      <c r="E110" s="112">
        <f t="shared" ref="E110:E115" si="56">U110</f>
        <v>5618</v>
      </c>
      <c r="F110" s="113" t="str">
        <f t="shared" ref="F110:F115" si="57">BG110</f>
        <v>e음86</v>
      </c>
      <c r="G110" s="114" t="str">
        <f t="shared" ref="G110:G115" si="58">BK110</f>
        <v>73아1558</v>
      </c>
      <c r="H110" s="115">
        <f t="shared" ref="H110:H115" si="59">BJ110</f>
        <v>1</v>
      </c>
      <c r="I110" s="116">
        <f t="shared" ref="I110:I115" si="60">BP110</f>
        <v>2496.7829999999999</v>
      </c>
      <c r="J110" s="117">
        <f t="shared" ref="J110:J115" si="61">AB110/AA110</f>
        <v>1.6950514669154964E-2</v>
      </c>
      <c r="K110" s="117">
        <f t="shared" ref="K110:K115" si="62">AC110/AA110</f>
        <v>0.29209474033965011</v>
      </c>
      <c r="L110" s="117">
        <f t="shared" ref="L110:L115" si="63">AD110/I110</f>
        <v>0.18704068395210957</v>
      </c>
      <c r="M110" s="118">
        <f t="shared" ref="M110:M115" si="64">Z110</f>
        <v>7.0940000000000003</v>
      </c>
      <c r="N110" s="119">
        <f t="shared" ref="N110:N115" si="65">AE110*100/W110</f>
        <v>0</v>
      </c>
      <c r="O110" s="119">
        <f t="shared" ref="O110:O115" si="66">AF110*100/W110</f>
        <v>0.48061845983411455</v>
      </c>
      <c r="P110" s="224">
        <f t="shared" ref="P110:P115" si="67">AK110</f>
        <v>3</v>
      </c>
      <c r="Q110" s="225">
        <f t="shared" ref="Q110:Q115" si="68">AE110</f>
        <v>0</v>
      </c>
      <c r="R110" s="225">
        <f t="shared" ref="R110:R115" si="69">AF110</f>
        <v>12</v>
      </c>
      <c r="T110">
        <v>504</v>
      </c>
      <c r="U110">
        <v>5618</v>
      </c>
      <c r="V110" t="s">
        <v>477</v>
      </c>
      <c r="W110">
        <v>2496.7829999999999</v>
      </c>
      <c r="X110">
        <v>1139.2560000000001</v>
      </c>
      <c r="Y110">
        <v>2.1920000000000002</v>
      </c>
      <c r="Z110">
        <v>7.0940000000000003</v>
      </c>
      <c r="AA110">
        <v>168.44296800000001</v>
      </c>
      <c r="AB110">
        <v>2.8551950000000001</v>
      </c>
      <c r="AC110">
        <v>49.201304999999998</v>
      </c>
      <c r="AD110" s="1">
        <v>467</v>
      </c>
      <c r="AE110">
        <v>0</v>
      </c>
      <c r="AF110">
        <v>12</v>
      </c>
      <c r="AG110">
        <v>66</v>
      </c>
      <c r="AH110">
        <v>14.82272</v>
      </c>
      <c r="AI110">
        <v>168.3</v>
      </c>
      <c r="AJ110">
        <v>0</v>
      </c>
      <c r="AK110">
        <v>3</v>
      </c>
      <c r="AL110">
        <v>232</v>
      </c>
      <c r="AM110" t="s">
        <v>478</v>
      </c>
      <c r="AN110" t="s">
        <v>674</v>
      </c>
      <c r="AO110">
        <v>2496.7829999999999</v>
      </c>
      <c r="AR110" t="s">
        <v>118</v>
      </c>
      <c r="AS110" t="s">
        <v>127</v>
      </c>
      <c r="AT110" t="s">
        <v>225</v>
      </c>
      <c r="AU110" t="s">
        <v>477</v>
      </c>
      <c r="AV110" t="s">
        <v>48</v>
      </c>
      <c r="AW110">
        <v>1</v>
      </c>
      <c r="BB110">
        <v>0.75586206896551733</v>
      </c>
      <c r="BC110" t="s">
        <v>70</v>
      </c>
      <c r="BF110" t="s">
        <v>118</v>
      </c>
      <c r="BG110" s="5" t="s">
        <v>127</v>
      </c>
      <c r="BH110" t="s">
        <v>477</v>
      </c>
      <c r="BI110">
        <v>5618</v>
      </c>
      <c r="BJ110">
        <v>1</v>
      </c>
      <c r="BK110" t="s">
        <v>225</v>
      </c>
      <c r="BL110" t="s">
        <v>202</v>
      </c>
      <c r="BM110">
        <v>0.75586206896551733</v>
      </c>
      <c r="BN110" t="s">
        <v>70</v>
      </c>
      <c r="BO110" t="s">
        <v>238</v>
      </c>
      <c r="BP110">
        <v>2496.7829999999999</v>
      </c>
    </row>
    <row r="111" spans="1:68" ht="16.5">
      <c r="A111" s="125" t="str">
        <f t="shared" si="53"/>
        <v>공영급행</v>
      </c>
      <c r="B111" s="126" t="str">
        <f t="shared" si="35"/>
        <v>하우경</v>
      </c>
      <c r="C111" s="127" t="str">
        <f t="shared" si="54"/>
        <v>F</v>
      </c>
      <c r="D111" s="128">
        <f t="shared" si="55"/>
        <v>0.77913043478260879</v>
      </c>
      <c r="E111" s="129">
        <f t="shared" si="56"/>
        <v>3205</v>
      </c>
      <c r="F111" s="130" t="str">
        <f t="shared" si="57"/>
        <v>14-1</v>
      </c>
      <c r="G111" s="131" t="str">
        <f t="shared" si="58"/>
        <v>70바3210</v>
      </c>
      <c r="H111" s="132">
        <f t="shared" si="59"/>
        <v>1</v>
      </c>
      <c r="I111" s="133">
        <f t="shared" si="60"/>
        <v>801.44</v>
      </c>
      <c r="J111" s="134">
        <f t="shared" si="61"/>
        <v>3.567673338128325E-2</v>
      </c>
      <c r="K111" s="134">
        <f t="shared" si="62"/>
        <v>0.33935709140312992</v>
      </c>
      <c r="L111" s="134">
        <f t="shared" si="63"/>
        <v>0.21960471151926531</v>
      </c>
      <c r="M111" s="135">
        <f t="shared" si="64"/>
        <v>15.071</v>
      </c>
      <c r="N111" s="136">
        <f t="shared" si="65"/>
        <v>0.12477540427230983</v>
      </c>
      <c r="O111" s="136">
        <f t="shared" si="66"/>
        <v>5.4901177879816325</v>
      </c>
      <c r="P111" s="222">
        <f t="shared" si="67"/>
        <v>10</v>
      </c>
      <c r="Q111" s="223">
        <f t="shared" si="68"/>
        <v>1</v>
      </c>
      <c r="R111" s="223">
        <f t="shared" si="69"/>
        <v>44</v>
      </c>
      <c r="T111">
        <v>504</v>
      </c>
      <c r="U111">
        <v>3205</v>
      </c>
      <c r="V111" t="s">
        <v>418</v>
      </c>
      <c r="W111">
        <v>801.44</v>
      </c>
      <c r="X111">
        <v>447.226</v>
      </c>
      <c r="Y111">
        <v>1.792</v>
      </c>
      <c r="Z111">
        <v>15.071</v>
      </c>
      <c r="AA111">
        <v>50.569428000000002</v>
      </c>
      <c r="AB111">
        <v>1.804152</v>
      </c>
      <c r="AC111">
        <v>17.161093999999999</v>
      </c>
      <c r="AD111" s="1">
        <v>176</v>
      </c>
      <c r="AE111">
        <v>1</v>
      </c>
      <c r="AF111">
        <v>44</v>
      </c>
      <c r="AG111">
        <v>70</v>
      </c>
      <c r="AH111">
        <v>15.84831</v>
      </c>
      <c r="AI111">
        <v>94.1</v>
      </c>
      <c r="AJ111">
        <v>0</v>
      </c>
      <c r="AK111">
        <v>10</v>
      </c>
      <c r="AL111">
        <v>2244</v>
      </c>
      <c r="AM111" t="s">
        <v>454</v>
      </c>
      <c r="AN111" t="s">
        <v>675</v>
      </c>
      <c r="AO111">
        <v>801.44</v>
      </c>
      <c r="AR111" t="s">
        <v>118</v>
      </c>
      <c r="AS111" t="s">
        <v>119</v>
      </c>
      <c r="AT111" t="s">
        <v>250</v>
      </c>
      <c r="AU111" t="s">
        <v>418</v>
      </c>
      <c r="AV111" t="s">
        <v>48</v>
      </c>
      <c r="AW111">
        <v>1</v>
      </c>
      <c r="BB111">
        <v>0.77913043478260879</v>
      </c>
      <c r="BC111" t="s">
        <v>70</v>
      </c>
      <c r="BF111" t="s">
        <v>118</v>
      </c>
      <c r="BG111" t="s">
        <v>119</v>
      </c>
      <c r="BH111" t="s">
        <v>418</v>
      </c>
      <c r="BI111">
        <v>3205</v>
      </c>
      <c r="BJ111">
        <v>1</v>
      </c>
      <c r="BK111" t="s">
        <v>250</v>
      </c>
      <c r="BL111" t="s">
        <v>202</v>
      </c>
      <c r="BM111">
        <v>0.77913043478260879</v>
      </c>
      <c r="BN111" t="s">
        <v>70</v>
      </c>
      <c r="BO111" t="s">
        <v>238</v>
      </c>
      <c r="BP111">
        <v>801.44</v>
      </c>
    </row>
    <row r="112" spans="1:68" ht="16.5">
      <c r="A112" s="108" t="str">
        <f t="shared" si="53"/>
        <v>공영급행</v>
      </c>
      <c r="B112" s="109" t="str">
        <f t="shared" si="35"/>
        <v>허명수</v>
      </c>
      <c r="C112" s="110" t="str">
        <f t="shared" si="54"/>
        <v>D</v>
      </c>
      <c r="D112" s="111">
        <f t="shared" si="55"/>
        <v>0.81888888888888889</v>
      </c>
      <c r="E112" s="112">
        <f t="shared" si="56"/>
        <v>8220</v>
      </c>
      <c r="F112" s="113" t="str">
        <f t="shared" si="57"/>
        <v>e음31</v>
      </c>
      <c r="G112" s="114" t="str">
        <f t="shared" si="58"/>
        <v>73아1580</v>
      </c>
      <c r="H112" s="115">
        <f t="shared" si="59"/>
        <v>1</v>
      </c>
      <c r="I112" s="116">
        <f t="shared" si="60"/>
        <v>2169.73</v>
      </c>
      <c r="J112" s="117">
        <f t="shared" si="61"/>
        <v>6.1144649816986313E-3</v>
      </c>
      <c r="K112" s="117">
        <f t="shared" si="62"/>
        <v>0.40344878378322241</v>
      </c>
      <c r="L112" s="117">
        <f t="shared" si="63"/>
        <v>0.30648974757227859</v>
      </c>
      <c r="M112" s="118">
        <f t="shared" si="64"/>
        <v>10.122</v>
      </c>
      <c r="N112" s="119">
        <f t="shared" si="65"/>
        <v>0</v>
      </c>
      <c r="O112" s="119">
        <f t="shared" si="66"/>
        <v>4.4245136491637211</v>
      </c>
      <c r="P112" s="224">
        <f t="shared" si="67"/>
        <v>55</v>
      </c>
      <c r="Q112" s="225">
        <f t="shared" si="68"/>
        <v>0</v>
      </c>
      <c r="R112" s="225">
        <f t="shared" si="69"/>
        <v>96</v>
      </c>
      <c r="T112">
        <v>504</v>
      </c>
      <c r="U112">
        <v>8220</v>
      </c>
      <c r="V112" t="s">
        <v>492</v>
      </c>
      <c r="W112">
        <v>2169.73</v>
      </c>
      <c r="X112">
        <v>588.86500000000001</v>
      </c>
      <c r="Y112">
        <v>3.6850000000000001</v>
      </c>
      <c r="Z112">
        <v>10.122</v>
      </c>
      <c r="AA112">
        <v>162.494675</v>
      </c>
      <c r="AB112">
        <v>0.99356800000000001</v>
      </c>
      <c r="AC112">
        <v>65.558278999999999</v>
      </c>
      <c r="AD112" s="1">
        <v>665</v>
      </c>
      <c r="AE112">
        <v>0</v>
      </c>
      <c r="AF112">
        <v>96</v>
      </c>
      <c r="AG112">
        <v>72</v>
      </c>
      <c r="AH112">
        <v>13.352622</v>
      </c>
      <c r="AI112">
        <v>1034.7</v>
      </c>
      <c r="AJ112">
        <v>0</v>
      </c>
      <c r="AK112">
        <v>55</v>
      </c>
      <c r="AL112">
        <v>24152</v>
      </c>
      <c r="AM112" t="s">
        <v>493</v>
      </c>
      <c r="AN112" t="s">
        <v>676</v>
      </c>
      <c r="AO112">
        <v>2169.73</v>
      </c>
      <c r="AR112" t="s">
        <v>118</v>
      </c>
      <c r="AS112" t="s">
        <v>124</v>
      </c>
      <c r="AT112" t="s">
        <v>216</v>
      </c>
      <c r="AU112" t="s">
        <v>492</v>
      </c>
      <c r="AV112" t="s">
        <v>254</v>
      </c>
      <c r="AW112">
        <v>1</v>
      </c>
      <c r="BB112">
        <v>0.81888888888888889</v>
      </c>
      <c r="BC112" t="s">
        <v>67</v>
      </c>
      <c r="BF112" t="s">
        <v>118</v>
      </c>
      <c r="BG112" t="s">
        <v>124</v>
      </c>
      <c r="BH112" t="s">
        <v>492</v>
      </c>
      <c r="BI112">
        <v>8220</v>
      </c>
      <c r="BJ112">
        <v>1</v>
      </c>
      <c r="BK112" t="s">
        <v>216</v>
      </c>
      <c r="BL112" t="s">
        <v>202</v>
      </c>
      <c r="BM112">
        <v>0.81888888888888889</v>
      </c>
      <c r="BN112" t="s">
        <v>67</v>
      </c>
      <c r="BO112" t="s">
        <v>207</v>
      </c>
      <c r="BP112">
        <v>2169.73</v>
      </c>
    </row>
    <row r="113" spans="1:68" ht="16.5">
      <c r="A113" s="125" t="str">
        <f t="shared" si="53"/>
        <v>공영급행</v>
      </c>
      <c r="B113" s="126" t="str">
        <f t="shared" si="35"/>
        <v>현병구</v>
      </c>
      <c r="C113" s="127" t="str">
        <f t="shared" si="54"/>
        <v>B</v>
      </c>
      <c r="D113" s="128">
        <f t="shared" si="55"/>
        <v>0.92871515726831499</v>
      </c>
      <c r="E113" s="129">
        <f t="shared" si="56"/>
        <v>1948</v>
      </c>
      <c r="F113" s="130" t="str">
        <f t="shared" si="57"/>
        <v>e음22</v>
      </c>
      <c r="G113" s="131" t="str">
        <f t="shared" si="58"/>
        <v>73아1576</v>
      </c>
      <c r="H113" s="132">
        <f t="shared" si="59"/>
        <v>12</v>
      </c>
      <c r="I113" s="133">
        <f t="shared" si="60"/>
        <v>1970.9590000000001</v>
      </c>
      <c r="J113" s="134">
        <f t="shared" si="61"/>
        <v>7.1823751174477247E-3</v>
      </c>
      <c r="K113" s="134">
        <f t="shared" si="62"/>
        <v>0.30871132636274295</v>
      </c>
      <c r="L113" s="134">
        <f t="shared" si="63"/>
        <v>0.10401028128946366</v>
      </c>
      <c r="M113" s="135">
        <f t="shared" si="64"/>
        <v>5.7779999999999996</v>
      </c>
      <c r="N113" s="136">
        <f t="shared" si="65"/>
        <v>0</v>
      </c>
      <c r="O113" s="136">
        <f t="shared" si="66"/>
        <v>2.1309423483694991</v>
      </c>
      <c r="P113" s="222">
        <f t="shared" si="67"/>
        <v>35</v>
      </c>
      <c r="Q113" s="223">
        <f t="shared" si="68"/>
        <v>0</v>
      </c>
      <c r="R113" s="223">
        <f t="shared" si="69"/>
        <v>42</v>
      </c>
      <c r="T113">
        <v>504</v>
      </c>
      <c r="U113">
        <v>1948</v>
      </c>
      <c r="V113" t="s">
        <v>420</v>
      </c>
      <c r="W113">
        <v>1970.9590000000001</v>
      </c>
      <c r="X113">
        <v>686.53899999999999</v>
      </c>
      <c r="Y113">
        <v>2.871</v>
      </c>
      <c r="Z113">
        <v>5.7779999999999996</v>
      </c>
      <c r="AA113">
        <v>143.05407099999999</v>
      </c>
      <c r="AB113">
        <v>1.027468</v>
      </c>
      <c r="AC113">
        <v>44.162412000000003</v>
      </c>
      <c r="AD113" s="1">
        <v>205</v>
      </c>
      <c r="AE113">
        <v>0</v>
      </c>
      <c r="AF113">
        <v>42</v>
      </c>
      <c r="AG113">
        <v>78</v>
      </c>
      <c r="AH113">
        <v>13.77772</v>
      </c>
      <c r="AI113">
        <v>283.3</v>
      </c>
      <c r="AJ113">
        <v>0</v>
      </c>
      <c r="AK113">
        <v>35</v>
      </c>
      <c r="AL113">
        <v>10654</v>
      </c>
      <c r="AM113" t="s">
        <v>421</v>
      </c>
      <c r="AN113" t="s">
        <v>677</v>
      </c>
      <c r="AO113">
        <v>332.39400000000001</v>
      </c>
      <c r="AR113" t="s">
        <v>118</v>
      </c>
      <c r="AS113" t="s">
        <v>123</v>
      </c>
      <c r="AT113" t="s">
        <v>261</v>
      </c>
      <c r="AU113" t="s">
        <v>420</v>
      </c>
      <c r="AV113" t="s">
        <v>254</v>
      </c>
      <c r="AW113">
        <v>12</v>
      </c>
      <c r="BB113">
        <v>0.92871515726831499</v>
      </c>
      <c r="BC113" t="s">
        <v>68</v>
      </c>
      <c r="BF113" t="s">
        <v>118</v>
      </c>
      <c r="BG113" t="s">
        <v>123</v>
      </c>
      <c r="BH113" t="s">
        <v>420</v>
      </c>
      <c r="BI113">
        <v>1948</v>
      </c>
      <c r="BJ113">
        <v>12</v>
      </c>
      <c r="BK113" t="s">
        <v>261</v>
      </c>
      <c r="BL113" t="s">
        <v>270</v>
      </c>
      <c r="BM113">
        <v>0.92871515726831499</v>
      </c>
      <c r="BN113" t="s">
        <v>68</v>
      </c>
      <c r="BO113" t="s">
        <v>203</v>
      </c>
      <c r="BP113">
        <v>1970.9590000000001</v>
      </c>
    </row>
    <row r="114" spans="1:68" ht="16.5">
      <c r="A114" s="108" t="str">
        <f t="shared" si="53"/>
        <v>공영급행</v>
      </c>
      <c r="B114" s="109" t="str">
        <f t="shared" si="35"/>
        <v>호동수</v>
      </c>
      <c r="C114" s="110" t="str">
        <f t="shared" si="54"/>
        <v>D</v>
      </c>
      <c r="D114" s="111">
        <f t="shared" si="55"/>
        <v>0.83340909090909077</v>
      </c>
      <c r="E114" s="112">
        <f t="shared" si="56"/>
        <v>8291</v>
      </c>
      <c r="F114" s="113" t="str">
        <f t="shared" si="57"/>
        <v>e음21</v>
      </c>
      <c r="G114" s="114" t="str">
        <f t="shared" si="58"/>
        <v>73아1573</v>
      </c>
      <c r="H114" s="115">
        <f t="shared" si="59"/>
        <v>1</v>
      </c>
      <c r="I114" s="116">
        <f t="shared" si="60"/>
        <v>2067.4369999999999</v>
      </c>
      <c r="J114" s="117">
        <f t="shared" si="61"/>
        <v>1.6407623022389871E-3</v>
      </c>
      <c r="K114" s="117">
        <f t="shared" si="62"/>
        <v>0.44099615852065333</v>
      </c>
      <c r="L114" s="117">
        <f t="shared" si="63"/>
        <v>0.22878568972113783</v>
      </c>
      <c r="M114" s="118">
        <f t="shared" si="64"/>
        <v>8.5649999999999995</v>
      </c>
      <c r="N114" s="119">
        <f t="shared" si="65"/>
        <v>0</v>
      </c>
      <c r="O114" s="119">
        <f t="shared" si="66"/>
        <v>1.8380245685841941</v>
      </c>
      <c r="P114" s="224">
        <f t="shared" si="67"/>
        <v>94</v>
      </c>
      <c r="Q114" s="225">
        <f t="shared" si="68"/>
        <v>0</v>
      </c>
      <c r="R114" s="225">
        <f t="shared" si="69"/>
        <v>38</v>
      </c>
      <c r="T114">
        <v>504</v>
      </c>
      <c r="U114">
        <v>8291</v>
      </c>
      <c r="V114" t="s">
        <v>197</v>
      </c>
      <c r="W114">
        <v>2067.4369999999999</v>
      </c>
      <c r="X114">
        <v>563.80499999999995</v>
      </c>
      <c r="Y114">
        <v>3.6669999999999998</v>
      </c>
      <c r="Z114">
        <v>8.5649999999999995</v>
      </c>
      <c r="AA114">
        <v>150.146063</v>
      </c>
      <c r="AB114">
        <v>0.24635399999999999</v>
      </c>
      <c r="AC114">
        <v>66.213836999999998</v>
      </c>
      <c r="AD114" s="1">
        <v>473</v>
      </c>
      <c r="AE114">
        <v>0</v>
      </c>
      <c r="AF114">
        <v>38</v>
      </c>
      <c r="AG114">
        <v>79</v>
      </c>
      <c r="AH114">
        <v>13.769505000000001</v>
      </c>
      <c r="AI114">
        <v>2004.2</v>
      </c>
      <c r="AJ114">
        <v>0</v>
      </c>
      <c r="AK114">
        <v>94</v>
      </c>
      <c r="AL114">
        <v>42004</v>
      </c>
      <c r="AM114" t="s">
        <v>422</v>
      </c>
      <c r="AN114" t="s">
        <v>678</v>
      </c>
      <c r="AO114">
        <v>2067.4369999999999</v>
      </c>
      <c r="AR114" t="s">
        <v>118</v>
      </c>
      <c r="AS114" t="s">
        <v>122</v>
      </c>
      <c r="AT114" t="s">
        <v>221</v>
      </c>
      <c r="AU114" t="s">
        <v>197</v>
      </c>
      <c r="AV114" t="s">
        <v>254</v>
      </c>
      <c r="AW114">
        <v>1</v>
      </c>
      <c r="BB114">
        <v>0.83340909090909077</v>
      </c>
      <c r="BC114" t="s">
        <v>67</v>
      </c>
      <c r="BF114" t="s">
        <v>118</v>
      </c>
      <c r="BG114" s="5" t="s">
        <v>122</v>
      </c>
      <c r="BH114" t="s">
        <v>197</v>
      </c>
      <c r="BI114">
        <v>8291</v>
      </c>
      <c r="BJ114">
        <v>1</v>
      </c>
      <c r="BK114" t="s">
        <v>221</v>
      </c>
      <c r="BL114" t="s">
        <v>202</v>
      </c>
      <c r="BM114">
        <v>0.83340909090909077</v>
      </c>
      <c r="BN114" t="s">
        <v>67</v>
      </c>
      <c r="BO114" t="s">
        <v>207</v>
      </c>
      <c r="BP114">
        <v>2067.4369999999999</v>
      </c>
    </row>
    <row r="115" spans="1:68" ht="16.5">
      <c r="A115" s="125" t="str">
        <f t="shared" si="53"/>
        <v>공영급행</v>
      </c>
      <c r="B115" s="126" t="str">
        <f t="shared" si="35"/>
        <v>홍순태</v>
      </c>
      <c r="C115" s="127" t="str">
        <f t="shared" si="54"/>
        <v>B</v>
      </c>
      <c r="D115" s="128">
        <f t="shared" si="55"/>
        <v>0.9496</v>
      </c>
      <c r="E115" s="129">
        <f t="shared" si="56"/>
        <v>7587</v>
      </c>
      <c r="F115" s="130" t="str">
        <f t="shared" si="57"/>
        <v>14-1</v>
      </c>
      <c r="G115" s="131" t="str">
        <f t="shared" si="58"/>
        <v>70바3111</v>
      </c>
      <c r="H115" s="132">
        <f t="shared" si="59"/>
        <v>1</v>
      </c>
      <c r="I115" s="133">
        <f t="shared" si="60"/>
        <v>1942.5440000000001</v>
      </c>
      <c r="J115" s="134">
        <f t="shared" si="61"/>
        <v>2.3066735792571423E-2</v>
      </c>
      <c r="K115" s="134">
        <f t="shared" si="62"/>
        <v>0.31964133889791352</v>
      </c>
      <c r="L115" s="134">
        <f t="shared" si="63"/>
        <v>0.19098666490952071</v>
      </c>
      <c r="M115" s="135">
        <f t="shared" si="64"/>
        <v>7.0730000000000004</v>
      </c>
      <c r="N115" s="136">
        <f t="shared" si="65"/>
        <v>0</v>
      </c>
      <c r="O115" s="136">
        <f t="shared" si="66"/>
        <v>0.87514105214605176</v>
      </c>
      <c r="P115" s="222">
        <f t="shared" si="67"/>
        <v>1</v>
      </c>
      <c r="Q115" s="223">
        <f t="shared" si="68"/>
        <v>0</v>
      </c>
      <c r="R115" s="223">
        <f t="shared" si="69"/>
        <v>17</v>
      </c>
      <c r="T115">
        <v>504</v>
      </c>
      <c r="U115">
        <v>7587</v>
      </c>
      <c r="V115" t="s">
        <v>423</v>
      </c>
      <c r="W115">
        <v>1942.5440000000001</v>
      </c>
      <c r="X115">
        <v>818.202</v>
      </c>
      <c r="Y115">
        <v>2.3740000000000001</v>
      </c>
      <c r="Z115">
        <v>7.0730000000000004</v>
      </c>
      <c r="AA115">
        <v>122.059403</v>
      </c>
      <c r="AB115">
        <v>2.815512</v>
      </c>
      <c r="AC115">
        <v>39.015231</v>
      </c>
      <c r="AD115" s="1">
        <v>371</v>
      </c>
      <c r="AE115">
        <v>0</v>
      </c>
      <c r="AF115">
        <v>17</v>
      </c>
      <c r="AG115">
        <v>72</v>
      </c>
      <c r="AH115">
        <v>15.914742</v>
      </c>
      <c r="AI115">
        <v>132.4</v>
      </c>
      <c r="AJ115">
        <v>0</v>
      </c>
      <c r="AK115">
        <v>1</v>
      </c>
      <c r="AL115">
        <v>198</v>
      </c>
      <c r="AM115" t="s">
        <v>424</v>
      </c>
      <c r="AN115" t="s">
        <v>679</v>
      </c>
      <c r="AO115">
        <v>1942.5440000000001</v>
      </c>
      <c r="AR115" t="s">
        <v>118</v>
      </c>
      <c r="AS115" t="s">
        <v>119</v>
      </c>
      <c r="AT115" t="s">
        <v>242</v>
      </c>
      <c r="AU115" t="s">
        <v>423</v>
      </c>
      <c r="AV115" t="s">
        <v>48</v>
      </c>
      <c r="AW115">
        <v>1</v>
      </c>
      <c r="BB115">
        <v>0.9496</v>
      </c>
      <c r="BC115" t="s">
        <v>68</v>
      </c>
      <c r="BF115" t="s">
        <v>118</v>
      </c>
      <c r="BG115" s="5" t="s">
        <v>119</v>
      </c>
      <c r="BH115" t="s">
        <v>423</v>
      </c>
      <c r="BI115">
        <v>7587</v>
      </c>
      <c r="BJ115">
        <v>1</v>
      </c>
      <c r="BK115" t="s">
        <v>242</v>
      </c>
      <c r="BL115" t="s">
        <v>202</v>
      </c>
      <c r="BM115">
        <v>0.9496</v>
      </c>
      <c r="BN115" t="s">
        <v>68</v>
      </c>
      <c r="BO115" t="s">
        <v>203</v>
      </c>
      <c r="BP115">
        <v>1942.5440000000001</v>
      </c>
    </row>
    <row r="116" spans="1:68" ht="16.5">
      <c r="A116" s="108" t="str">
        <f t="shared" ref="A116:A117" si="70">BF116</f>
        <v>공영급행</v>
      </c>
      <c r="B116" s="109" t="str">
        <f t="shared" si="35"/>
        <v>황광훈</v>
      </c>
      <c r="C116" s="110" t="str">
        <f t="shared" ref="C116:C117" si="71">BN116</f>
        <v>D</v>
      </c>
      <c r="D116" s="111">
        <f t="shared" ref="D116:D117" si="72">BM116</f>
        <v>0.82110995767465633</v>
      </c>
      <c r="E116" s="112">
        <f t="shared" ref="E116:E117" si="73">U116</f>
        <v>8449</v>
      </c>
      <c r="F116" s="113" t="str">
        <f t="shared" ref="F116:F117" si="74">BG116</f>
        <v>14-1</v>
      </c>
      <c r="G116" s="114" t="str">
        <f t="shared" ref="G116:G117" si="75">BK116</f>
        <v>70바3160</v>
      </c>
      <c r="H116" s="115">
        <f t="shared" ref="H116:H117" si="76">BJ116</f>
        <v>8</v>
      </c>
      <c r="I116" s="116">
        <f t="shared" ref="I116:I117" si="77">BP116</f>
        <v>1737.2429999999999</v>
      </c>
      <c r="J116" s="117">
        <f t="shared" ref="J116:J117" si="78">AB116/AA116</f>
        <v>2.2368135870938846E-2</v>
      </c>
      <c r="K116" s="117">
        <f t="shared" ref="K116:K117" si="79">AC116/AA116</f>
        <v>0.33115017445956846</v>
      </c>
      <c r="L116" s="117">
        <f t="shared" ref="L116:L117" si="80">AD116/I116</f>
        <v>0.17498991217693782</v>
      </c>
      <c r="M116" s="118">
        <f t="shared" ref="M116:M117" si="81">Z116</f>
        <v>11.694000000000001</v>
      </c>
      <c r="N116" s="119">
        <f t="shared" ref="N116:N117" si="82">AE116*100/W116</f>
        <v>0</v>
      </c>
      <c r="O116" s="119">
        <f t="shared" ref="O116:O117" si="83">AF116*100/W116</f>
        <v>5.1802943903743222</v>
      </c>
      <c r="P116" s="224">
        <f t="shared" ref="P116:P117" si="84">AK116</f>
        <v>5</v>
      </c>
      <c r="Q116" s="225">
        <f t="shared" ref="Q116:Q117" si="85">AE116</f>
        <v>0</v>
      </c>
      <c r="R116" s="225">
        <f t="shared" ref="R116:R117" si="86">AF116</f>
        <v>90</v>
      </c>
      <c r="T116">
        <v>504</v>
      </c>
      <c r="U116">
        <v>8449</v>
      </c>
      <c r="V116" t="s">
        <v>425</v>
      </c>
      <c r="W116">
        <v>1737.3530000000001</v>
      </c>
      <c r="X116">
        <v>921.79499999999996</v>
      </c>
      <c r="Y116">
        <v>1.885</v>
      </c>
      <c r="Z116">
        <v>11.694000000000001</v>
      </c>
      <c r="AA116">
        <v>108.970234</v>
      </c>
      <c r="AB116">
        <v>2.4374609999999999</v>
      </c>
      <c r="AC116">
        <v>36.085512000000001</v>
      </c>
      <c r="AD116" s="1">
        <v>304</v>
      </c>
      <c r="AE116">
        <v>0</v>
      </c>
      <c r="AF116">
        <v>90</v>
      </c>
      <c r="AG116">
        <v>90</v>
      </c>
      <c r="AH116">
        <v>15.943372</v>
      </c>
      <c r="AI116">
        <v>374.6</v>
      </c>
      <c r="AJ116">
        <v>12.2</v>
      </c>
      <c r="AK116">
        <v>5</v>
      </c>
      <c r="AL116">
        <v>1823</v>
      </c>
      <c r="AM116" t="s">
        <v>426</v>
      </c>
      <c r="AN116" t="s">
        <v>680</v>
      </c>
      <c r="AO116">
        <v>452.54899999999998</v>
      </c>
      <c r="AR116" t="s">
        <v>118</v>
      </c>
      <c r="AS116" t="s">
        <v>119</v>
      </c>
      <c r="AT116" t="s">
        <v>249</v>
      </c>
      <c r="AU116" t="s">
        <v>425</v>
      </c>
      <c r="AV116" t="s">
        <v>48</v>
      </c>
      <c r="AW116">
        <v>8</v>
      </c>
      <c r="BB116">
        <v>0.82110995767465633</v>
      </c>
      <c r="BC116" t="s">
        <v>67</v>
      </c>
      <c r="BF116" t="s">
        <v>118</v>
      </c>
      <c r="BG116" s="5" t="s">
        <v>119</v>
      </c>
      <c r="BH116" t="s">
        <v>425</v>
      </c>
      <c r="BI116">
        <v>8449</v>
      </c>
      <c r="BJ116">
        <v>8</v>
      </c>
      <c r="BK116" t="s">
        <v>249</v>
      </c>
      <c r="BL116" t="s">
        <v>243</v>
      </c>
      <c r="BM116">
        <v>0.82110995767465633</v>
      </c>
      <c r="BN116" t="s">
        <v>67</v>
      </c>
      <c r="BO116" t="s">
        <v>207</v>
      </c>
      <c r="BP116">
        <v>1737.2429999999999</v>
      </c>
    </row>
    <row r="117" spans="1:68" ht="16.5">
      <c r="A117" s="125" t="str">
        <f t="shared" si="70"/>
        <v>공영급행</v>
      </c>
      <c r="B117" s="126" t="str">
        <f t="shared" si="35"/>
        <v>황용수</v>
      </c>
      <c r="C117" s="127" t="str">
        <f t="shared" si="71"/>
        <v>F</v>
      </c>
      <c r="D117" s="128">
        <f t="shared" si="72"/>
        <v>0.77965712630742812</v>
      </c>
      <c r="E117" s="129">
        <f t="shared" si="73"/>
        <v>6302</v>
      </c>
      <c r="F117" s="130" t="str">
        <f t="shared" si="74"/>
        <v>14-1</v>
      </c>
      <c r="G117" s="131" t="str">
        <f t="shared" si="75"/>
        <v>70바3160</v>
      </c>
      <c r="H117" s="132">
        <f t="shared" si="76"/>
        <v>2</v>
      </c>
      <c r="I117" s="133">
        <f t="shared" si="77"/>
        <v>1462.7840000000001</v>
      </c>
      <c r="J117" s="134">
        <f t="shared" si="78"/>
        <v>2.4361262782723485E-2</v>
      </c>
      <c r="K117" s="134">
        <f t="shared" si="79"/>
        <v>0.33950048998380844</v>
      </c>
      <c r="L117" s="134">
        <f t="shared" si="80"/>
        <v>0.19688484424221209</v>
      </c>
      <c r="M117" s="135">
        <f t="shared" si="81"/>
        <v>12.037000000000001</v>
      </c>
      <c r="N117" s="136">
        <f t="shared" si="82"/>
        <v>0</v>
      </c>
      <c r="O117" s="136">
        <f t="shared" si="83"/>
        <v>4.6538778104435679</v>
      </c>
      <c r="P117" s="222">
        <f t="shared" si="84"/>
        <v>14</v>
      </c>
      <c r="Q117" s="223">
        <f t="shared" si="85"/>
        <v>0</v>
      </c>
      <c r="R117" s="223">
        <f t="shared" si="86"/>
        <v>70</v>
      </c>
      <c r="T117">
        <v>504</v>
      </c>
      <c r="U117">
        <v>6302</v>
      </c>
      <c r="V117" t="s">
        <v>455</v>
      </c>
      <c r="W117">
        <v>1504.1220000000001</v>
      </c>
      <c r="X117">
        <v>812.14599999999996</v>
      </c>
      <c r="Y117">
        <v>1.8520000000000001</v>
      </c>
      <c r="Z117">
        <v>12.037000000000001</v>
      </c>
      <c r="AA117">
        <v>98.036912999999998</v>
      </c>
      <c r="AB117">
        <v>2.3883030000000001</v>
      </c>
      <c r="AC117">
        <v>33.283580000000001</v>
      </c>
      <c r="AD117" s="1">
        <v>288</v>
      </c>
      <c r="AE117">
        <v>0</v>
      </c>
      <c r="AF117">
        <v>70</v>
      </c>
      <c r="AG117">
        <v>81</v>
      </c>
      <c r="AH117">
        <v>15.342404</v>
      </c>
      <c r="AI117">
        <v>159.6</v>
      </c>
      <c r="AJ117">
        <v>1.9</v>
      </c>
      <c r="AK117">
        <v>14</v>
      </c>
      <c r="AL117">
        <v>5608</v>
      </c>
      <c r="AM117" t="s">
        <v>419</v>
      </c>
      <c r="AN117" t="s">
        <v>681</v>
      </c>
      <c r="AO117">
        <v>1338.884</v>
      </c>
      <c r="AR117" t="s">
        <v>118</v>
      </c>
      <c r="AS117" t="s">
        <v>119</v>
      </c>
      <c r="AT117" t="s">
        <v>249</v>
      </c>
      <c r="AU117" t="s">
        <v>455</v>
      </c>
      <c r="AV117" t="s">
        <v>48</v>
      </c>
      <c r="AW117">
        <v>2</v>
      </c>
      <c r="BB117">
        <v>0.77965712630742812</v>
      </c>
      <c r="BC117" t="s">
        <v>70</v>
      </c>
      <c r="BF117" t="s">
        <v>118</v>
      </c>
      <c r="BG117" t="s">
        <v>119</v>
      </c>
      <c r="BH117" t="s">
        <v>455</v>
      </c>
      <c r="BI117">
        <v>6302</v>
      </c>
      <c r="BJ117">
        <v>2</v>
      </c>
      <c r="BK117" t="s">
        <v>249</v>
      </c>
      <c r="BL117" t="s">
        <v>246</v>
      </c>
      <c r="BM117">
        <v>0.77965712630742812</v>
      </c>
      <c r="BN117" t="s">
        <v>70</v>
      </c>
      <c r="BO117" t="s">
        <v>238</v>
      </c>
      <c r="BP117">
        <v>1462.7840000000001</v>
      </c>
    </row>
    <row r="118" spans="1:68" ht="16.5">
      <c r="A118" s="108" t="str">
        <f t="shared" ref="A118" si="87">BF118</f>
        <v>공영급행</v>
      </c>
      <c r="B118" s="109" t="str">
        <f t="shared" si="35"/>
        <v>황정환</v>
      </c>
      <c r="C118" s="110" t="str">
        <f t="shared" ref="C118" si="88">BN118</f>
        <v>A</v>
      </c>
      <c r="D118" s="111">
        <f t="shared" ref="D118" si="89">BM118</f>
        <v>0.95864312175702504</v>
      </c>
      <c r="E118" s="112">
        <f t="shared" ref="E118" si="90">U118</f>
        <v>3610</v>
      </c>
      <c r="F118" s="113" t="str">
        <f t="shared" ref="F118" si="91">BG118</f>
        <v>e음22</v>
      </c>
      <c r="G118" s="114" t="str">
        <f t="shared" ref="G118" si="92">BK118</f>
        <v>73아1575</v>
      </c>
      <c r="H118" s="115">
        <f t="shared" ref="H118" si="93">BJ118</f>
        <v>8</v>
      </c>
      <c r="I118" s="116">
        <f t="shared" ref="I118" si="94">BP118</f>
        <v>1124.4279999999999</v>
      </c>
      <c r="J118" s="117">
        <f t="shared" ref="J118" si="95">AB118/AA118</f>
        <v>2.5558436700727428E-2</v>
      </c>
      <c r="K118" s="117">
        <f t="shared" ref="K118" si="96">AC118/AA118</f>
        <v>0.36149197917203885</v>
      </c>
      <c r="L118" s="117">
        <f t="shared" ref="L118" si="97">AD118/I118</f>
        <v>0.28014243686567752</v>
      </c>
      <c r="M118" s="118">
        <f t="shared" ref="M118" si="98">Z118</f>
        <v>6.3849999999999998</v>
      </c>
      <c r="N118" s="119">
        <f t="shared" ref="N118" si="99">AE118*100/W118</f>
        <v>0</v>
      </c>
      <c r="O118" s="119">
        <f t="shared" ref="O118" si="100">AF118*100/W118</f>
        <v>1.8123696819895332</v>
      </c>
      <c r="P118" s="224">
        <f t="shared" ref="P118" si="101">AK118</f>
        <v>47</v>
      </c>
      <c r="Q118" s="225">
        <f t="shared" ref="Q118" si="102">AE118</f>
        <v>0</v>
      </c>
      <c r="R118" s="225">
        <f t="shared" ref="R118" si="103">AF118</f>
        <v>21</v>
      </c>
      <c r="T118">
        <v>504</v>
      </c>
      <c r="U118">
        <v>3610</v>
      </c>
      <c r="V118" t="s">
        <v>427</v>
      </c>
      <c r="W118">
        <v>1158.704</v>
      </c>
      <c r="X118">
        <v>330.08199999999999</v>
      </c>
      <c r="Y118">
        <v>3.51</v>
      </c>
      <c r="Z118">
        <v>6.3849999999999998</v>
      </c>
      <c r="AA118">
        <v>87.390790999999993</v>
      </c>
      <c r="AB118">
        <v>2.2335720000000001</v>
      </c>
      <c r="AC118">
        <v>31.591069999999998</v>
      </c>
      <c r="AD118" s="1">
        <v>315</v>
      </c>
      <c r="AE118">
        <v>0</v>
      </c>
      <c r="AF118">
        <v>21</v>
      </c>
      <c r="AG118">
        <v>75</v>
      </c>
      <c r="AH118">
        <v>13.258879</v>
      </c>
      <c r="AI118">
        <v>221.8</v>
      </c>
      <c r="AJ118">
        <v>0</v>
      </c>
      <c r="AK118">
        <v>47</v>
      </c>
      <c r="AL118">
        <v>14586</v>
      </c>
      <c r="AM118" t="s">
        <v>428</v>
      </c>
      <c r="AN118" t="s">
        <v>682</v>
      </c>
      <c r="AO118">
        <v>227.56200000000001</v>
      </c>
      <c r="AR118" t="s">
        <v>118</v>
      </c>
      <c r="AS118" t="s">
        <v>123</v>
      </c>
      <c r="AT118" t="s">
        <v>259</v>
      </c>
      <c r="AU118" t="s">
        <v>427</v>
      </c>
      <c r="AV118" t="s">
        <v>254</v>
      </c>
      <c r="AW118">
        <v>8</v>
      </c>
      <c r="BB118">
        <v>0.95864312175702504</v>
      </c>
      <c r="BC118" t="s">
        <v>66</v>
      </c>
      <c r="BF118" t="s">
        <v>118</v>
      </c>
      <c r="BG118" t="s">
        <v>123</v>
      </c>
      <c r="BH118" t="s">
        <v>427</v>
      </c>
      <c r="BI118">
        <v>3610</v>
      </c>
      <c r="BJ118">
        <v>8</v>
      </c>
      <c r="BK118" t="s">
        <v>259</v>
      </c>
      <c r="BL118" t="s">
        <v>269</v>
      </c>
      <c r="BM118">
        <v>0.95864312175702504</v>
      </c>
      <c r="BN118" t="s">
        <v>66</v>
      </c>
      <c r="BO118" t="s">
        <v>206</v>
      </c>
      <c r="BP118">
        <v>1124.4279999999999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8">
    <cfRule type="containsText" dxfId="24" priority="1" operator="containsText" text="F">
      <formula>NOT(ISERROR(SEARCH("F",C5)))</formula>
    </cfRule>
    <cfRule type="containsText" dxfId="23" priority="2" operator="containsText" text="D">
      <formula>NOT(ISERROR(SEARCH("D",C5)))</formula>
    </cfRule>
    <cfRule type="containsText" dxfId="22" priority="3" operator="containsText" text="C">
      <formula>NOT(ISERROR(SEARCH("C",C5)))</formula>
    </cfRule>
    <cfRule type="containsText" dxfId="21" priority="4" operator="containsText" text="B">
      <formula>NOT(ISERROR(SEARCH("B",C5)))</formula>
    </cfRule>
    <cfRule type="containsText" dxfId="20" priority="5" operator="containsText" text="A">
      <formula>NOT(ISERROR(SEARCH("A",C5)))</formula>
    </cfRule>
    <cfRule type="containsText" dxfId="19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7" t="s">
        <v>513</v>
      </c>
      <c r="B2" s="288"/>
      <c r="C2" s="289"/>
      <c r="D2" s="290"/>
      <c r="E2" s="287"/>
      <c r="F2" s="291"/>
      <c r="G2" s="287"/>
      <c r="H2" s="287"/>
      <c r="I2" s="287"/>
      <c r="J2" s="287"/>
      <c r="K2" s="292"/>
      <c r="L2" s="292"/>
      <c r="M2" s="292"/>
      <c r="N2" s="292"/>
      <c r="O2" s="292"/>
      <c r="P2" s="292"/>
      <c r="Q2" s="292"/>
      <c r="R2" s="292"/>
    </row>
    <row r="3" spans="1:18" ht="16.5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</row>
    <row r="4" spans="1:18" ht="26.25">
      <c r="A4" s="293" t="s">
        <v>514</v>
      </c>
      <c r="B4" s="294"/>
      <c r="C4" s="295"/>
      <c r="D4" s="296"/>
      <c r="E4" s="297"/>
      <c r="F4" s="298"/>
      <c r="G4" s="292"/>
      <c r="H4" s="297"/>
      <c r="I4" s="292"/>
      <c r="J4" s="292"/>
      <c r="K4" s="292"/>
      <c r="L4" s="292"/>
      <c r="M4" s="292"/>
      <c r="N4" s="292"/>
      <c r="O4" s="292"/>
      <c r="P4" s="292"/>
      <c r="Q4" s="292"/>
      <c r="R4" s="292"/>
    </row>
    <row r="5" spans="1:18" ht="26.25">
      <c r="A5" s="299" t="s">
        <v>515</v>
      </c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</row>
    <row r="6" spans="1:18" ht="17.25">
      <c r="A6" s="300" t="s">
        <v>516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</row>
    <row r="7" spans="1:18" ht="17.25">
      <c r="A7" s="300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</row>
    <row r="8" spans="1:18" ht="17.25">
      <c r="A8" s="301" t="s">
        <v>446</v>
      </c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</row>
    <row r="9" spans="1:18" ht="16.5">
      <c r="A9" s="302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</row>
    <row r="10" spans="1:18" ht="16.5">
      <c r="A10" s="302" t="s">
        <v>517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</row>
    <row r="11" spans="1:18" ht="16.5">
      <c r="A11" s="302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2"/>
    </row>
    <row r="12" spans="1:18" ht="16.5">
      <c r="A12" s="292"/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</row>
    <row r="13" spans="1:18" ht="37.5" customHeight="1">
      <c r="A13" s="239" t="s">
        <v>0</v>
      </c>
      <c r="B13" s="240" t="s">
        <v>74</v>
      </c>
      <c r="C13" s="241" t="s">
        <v>65</v>
      </c>
      <c r="D13" s="241" t="s">
        <v>166</v>
      </c>
      <c r="E13" s="242" t="s">
        <v>152</v>
      </c>
      <c r="F13" s="240" t="s">
        <v>157</v>
      </c>
      <c r="G13" s="242" t="s">
        <v>155</v>
      </c>
      <c r="H13" s="242" t="s">
        <v>159</v>
      </c>
      <c r="I13" s="243" t="s">
        <v>161</v>
      </c>
      <c r="J13" s="242" t="s">
        <v>11</v>
      </c>
      <c r="K13" s="242" t="s">
        <v>12</v>
      </c>
      <c r="L13" s="242" t="s">
        <v>13</v>
      </c>
      <c r="M13" s="242" t="s">
        <v>106</v>
      </c>
      <c r="N13" s="242" t="s">
        <v>6</v>
      </c>
      <c r="O13" s="242" t="s">
        <v>7</v>
      </c>
      <c r="P13" s="242" t="s">
        <v>226</v>
      </c>
      <c r="Q13" s="244" t="s">
        <v>228</v>
      </c>
      <c r="R13" s="244" t="s">
        <v>229</v>
      </c>
    </row>
    <row r="14" spans="1:18" ht="16.5">
      <c r="A14" s="245" t="s">
        <v>118</v>
      </c>
      <c r="B14" s="246">
        <v>1877</v>
      </c>
      <c r="C14" s="247" t="s">
        <v>70</v>
      </c>
      <c r="D14" s="248">
        <v>0.79905080451323873</v>
      </c>
      <c r="E14" s="249">
        <v>1877</v>
      </c>
      <c r="F14" s="250" t="s">
        <v>119</v>
      </c>
      <c r="G14" s="303" t="s">
        <v>250</v>
      </c>
      <c r="H14" s="251">
        <v>11</v>
      </c>
      <c r="I14" s="252">
        <v>2030.2670000000001</v>
      </c>
      <c r="J14" s="253">
        <v>2.0287213180913557E-2</v>
      </c>
      <c r="K14" s="253">
        <v>0.34257404579876582</v>
      </c>
      <c r="L14" s="253">
        <v>2.1672026388647403E-2</v>
      </c>
      <c r="M14" s="254">
        <v>12.579000000000001</v>
      </c>
      <c r="N14" s="255">
        <v>4.9254605428744103E-2</v>
      </c>
      <c r="O14" s="255">
        <v>13.889798730905836</v>
      </c>
      <c r="P14" s="256">
        <v>4</v>
      </c>
      <c r="Q14" s="257">
        <v>1</v>
      </c>
      <c r="R14" s="257">
        <v>282</v>
      </c>
    </row>
    <row r="15" spans="1:18" ht="16.5">
      <c r="A15" s="245" t="s">
        <v>118</v>
      </c>
      <c r="B15" s="246">
        <v>6714</v>
      </c>
      <c r="C15" s="247" t="s">
        <v>67</v>
      </c>
      <c r="D15" s="248">
        <v>0.81850366267679153</v>
      </c>
      <c r="E15" s="249">
        <v>6714</v>
      </c>
      <c r="F15" s="250" t="s">
        <v>119</v>
      </c>
      <c r="G15" s="303" t="s">
        <v>243</v>
      </c>
      <c r="H15" s="251">
        <v>7</v>
      </c>
      <c r="I15" s="252">
        <v>996.28199999999993</v>
      </c>
      <c r="J15" s="253">
        <v>2.1709338854099265E-2</v>
      </c>
      <c r="K15" s="253">
        <v>0.36491554878279192</v>
      </c>
      <c r="L15" s="253">
        <v>0.20580385849040497</v>
      </c>
      <c r="M15" s="254">
        <v>12.058</v>
      </c>
      <c r="N15" s="255">
        <v>0</v>
      </c>
      <c r="O15" s="255">
        <v>1.5055978126674978</v>
      </c>
      <c r="P15" s="256">
        <v>25</v>
      </c>
      <c r="Q15" s="257">
        <v>0</v>
      </c>
      <c r="R15" s="257">
        <v>15</v>
      </c>
    </row>
    <row r="16" spans="1:18" ht="16.5">
      <c r="A16" s="245" t="s">
        <v>118</v>
      </c>
      <c r="B16" s="246" t="s">
        <v>279</v>
      </c>
      <c r="C16" s="247" t="s">
        <v>70</v>
      </c>
      <c r="D16" s="248">
        <v>0.78479999999999994</v>
      </c>
      <c r="E16" s="249">
        <v>8591</v>
      </c>
      <c r="F16" s="250" t="s">
        <v>119</v>
      </c>
      <c r="G16" s="303" t="s">
        <v>242</v>
      </c>
      <c r="H16" s="251">
        <v>1</v>
      </c>
      <c r="I16" s="252">
        <v>1718.009</v>
      </c>
      <c r="J16" s="253">
        <v>3.6581073392284232E-2</v>
      </c>
      <c r="K16" s="253">
        <v>0.35860461914821806</v>
      </c>
      <c r="L16" s="253">
        <v>0.24796144839753459</v>
      </c>
      <c r="M16" s="254">
        <v>9.7769999999999992</v>
      </c>
      <c r="N16" s="255">
        <v>5.8206912769374314E-2</v>
      </c>
      <c r="O16" s="255">
        <v>14.260693628496707</v>
      </c>
      <c r="P16" s="256">
        <v>34</v>
      </c>
      <c r="Q16" s="257">
        <v>1</v>
      </c>
      <c r="R16" s="257">
        <v>245</v>
      </c>
    </row>
    <row r="17" spans="1:18" ht="16.5">
      <c r="A17" s="245" t="s">
        <v>118</v>
      </c>
      <c r="B17" s="246" t="s">
        <v>448</v>
      </c>
      <c r="C17" s="247" t="s">
        <v>70</v>
      </c>
      <c r="D17" s="248">
        <v>0.79942492438017743</v>
      </c>
      <c r="E17" s="249">
        <v>7979</v>
      </c>
      <c r="F17" s="250" t="s">
        <v>124</v>
      </c>
      <c r="G17" s="303" t="s">
        <v>262</v>
      </c>
      <c r="H17" s="251">
        <v>2</v>
      </c>
      <c r="I17" s="252">
        <v>2307.0450000000001</v>
      </c>
      <c r="J17" s="253">
        <v>1.6221849793681686E-2</v>
      </c>
      <c r="K17" s="253">
        <v>0.45420310027536009</v>
      </c>
      <c r="L17" s="253">
        <v>0.20979218003983449</v>
      </c>
      <c r="M17" s="254">
        <v>10.678000000000001</v>
      </c>
      <c r="N17" s="255">
        <v>8.6690983487534914E-2</v>
      </c>
      <c r="O17" s="255">
        <v>0.60683688441274442</v>
      </c>
      <c r="P17" s="256">
        <v>105</v>
      </c>
      <c r="Q17" s="257">
        <v>2</v>
      </c>
      <c r="R17" s="257">
        <v>14</v>
      </c>
    </row>
    <row r="18" spans="1:18" ht="16.5">
      <c r="A18" s="245" t="s">
        <v>118</v>
      </c>
      <c r="B18" s="246" t="s">
        <v>281</v>
      </c>
      <c r="C18" s="247" t="s">
        <v>70</v>
      </c>
      <c r="D18" s="248">
        <v>0.77053784075264398</v>
      </c>
      <c r="E18" s="249">
        <v>5322</v>
      </c>
      <c r="F18" s="250" t="s">
        <v>119</v>
      </c>
      <c r="G18" s="303" t="s">
        <v>210</v>
      </c>
      <c r="H18" s="251">
        <v>11</v>
      </c>
      <c r="I18" s="252">
        <v>1310.0119999999999</v>
      </c>
      <c r="J18" s="253">
        <v>2.7466369284474025E-2</v>
      </c>
      <c r="K18" s="253">
        <v>0.37571847643249889</v>
      </c>
      <c r="L18" s="253">
        <v>0.18752659097411539</v>
      </c>
      <c r="M18" s="254">
        <v>13.592000000000001</v>
      </c>
      <c r="N18" s="255">
        <v>7.633517860905091E-2</v>
      </c>
      <c r="O18" s="255">
        <v>8.0151937539503457</v>
      </c>
      <c r="P18" s="256">
        <v>20</v>
      </c>
      <c r="Q18" s="257">
        <v>1</v>
      </c>
      <c r="R18" s="257">
        <v>108</v>
      </c>
    </row>
    <row r="19" spans="1:18" ht="16.5">
      <c r="A19" s="245" t="s">
        <v>118</v>
      </c>
      <c r="B19" s="246" t="s">
        <v>285</v>
      </c>
      <c r="C19" s="247" t="s">
        <v>67</v>
      </c>
      <c r="D19" s="248">
        <v>0.81107142857142855</v>
      </c>
      <c r="E19" s="249">
        <v>5752</v>
      </c>
      <c r="F19" s="250" t="s">
        <v>125</v>
      </c>
      <c r="G19" s="303" t="s">
        <v>269</v>
      </c>
      <c r="H19" s="251">
        <v>1</v>
      </c>
      <c r="I19" s="252">
        <v>1701.2829999999999</v>
      </c>
      <c r="J19" s="253">
        <v>1.0763840016656787E-2</v>
      </c>
      <c r="K19" s="253">
        <v>0.33198210141828366</v>
      </c>
      <c r="L19" s="253">
        <v>0.13636767075201481</v>
      </c>
      <c r="M19" s="254">
        <v>13.885999999999999</v>
      </c>
      <c r="N19" s="255">
        <v>0</v>
      </c>
      <c r="O19" s="255">
        <v>2.1748292318209259</v>
      </c>
      <c r="P19" s="256">
        <v>2</v>
      </c>
      <c r="Q19" s="257">
        <v>0</v>
      </c>
      <c r="R19" s="257">
        <v>37</v>
      </c>
    </row>
    <row r="20" spans="1:18" ht="16.5">
      <c r="A20" s="245" t="s">
        <v>118</v>
      </c>
      <c r="B20" s="246" t="s">
        <v>179</v>
      </c>
      <c r="C20" s="247" t="s">
        <v>67</v>
      </c>
      <c r="D20" s="248">
        <v>0.82134930353329949</v>
      </c>
      <c r="E20" s="249">
        <v>5902</v>
      </c>
      <c r="F20" s="250" t="s">
        <v>128</v>
      </c>
      <c r="G20" s="303" t="s">
        <v>276</v>
      </c>
      <c r="H20" s="251">
        <v>14</v>
      </c>
      <c r="I20" s="252">
        <v>2231.7809999999999</v>
      </c>
      <c r="J20" s="253">
        <v>8.5086747444667859E-3</v>
      </c>
      <c r="K20" s="253">
        <v>0.40795506992357938</v>
      </c>
      <c r="L20" s="253">
        <v>0.1805732730944479</v>
      </c>
      <c r="M20" s="254">
        <v>9.8670000000000009</v>
      </c>
      <c r="N20" s="255">
        <v>0.35845811036118685</v>
      </c>
      <c r="O20" s="255">
        <v>1.0305670672884122</v>
      </c>
      <c r="P20" s="256">
        <v>55</v>
      </c>
      <c r="Q20" s="257">
        <v>8</v>
      </c>
      <c r="R20" s="257">
        <v>23</v>
      </c>
    </row>
    <row r="21" spans="1:18" ht="16.5">
      <c r="A21" s="245" t="s">
        <v>118</v>
      </c>
      <c r="B21" s="246" t="s">
        <v>290</v>
      </c>
      <c r="C21" s="247" t="s">
        <v>70</v>
      </c>
      <c r="D21" s="248">
        <v>0.79888889256458984</v>
      </c>
      <c r="E21" s="249">
        <v>3745</v>
      </c>
      <c r="F21" s="250" t="s">
        <v>128</v>
      </c>
      <c r="G21" s="303" t="s">
        <v>214</v>
      </c>
      <c r="H21" s="251">
        <v>2</v>
      </c>
      <c r="I21" s="252">
        <v>2310.3249999999998</v>
      </c>
      <c r="J21" s="253">
        <v>8.6557549256491648E-3</v>
      </c>
      <c r="K21" s="253">
        <v>0.36850828551745857</v>
      </c>
      <c r="L21" s="253">
        <v>0.26316643762241243</v>
      </c>
      <c r="M21" s="254">
        <v>9.5679999999999996</v>
      </c>
      <c r="N21" s="255">
        <v>0</v>
      </c>
      <c r="O21" s="255">
        <v>0.69254325690108542</v>
      </c>
      <c r="P21" s="256">
        <v>10</v>
      </c>
      <c r="Q21" s="257">
        <v>0</v>
      </c>
      <c r="R21" s="257">
        <v>16</v>
      </c>
    </row>
    <row r="22" spans="1:18" ht="16.5">
      <c r="A22" s="245" t="s">
        <v>118</v>
      </c>
      <c r="B22" s="246" t="s">
        <v>450</v>
      </c>
      <c r="C22" s="247" t="s">
        <v>67</v>
      </c>
      <c r="D22" s="248">
        <v>0.82909865760700296</v>
      </c>
      <c r="E22" s="249">
        <v>5985</v>
      </c>
      <c r="F22" s="250" t="s">
        <v>119</v>
      </c>
      <c r="G22" s="303" t="s">
        <v>241</v>
      </c>
      <c r="H22" s="251">
        <v>2</v>
      </c>
      <c r="I22" s="252">
        <v>2128.6709999999998</v>
      </c>
      <c r="J22" s="253">
        <v>3.4912381116309343E-2</v>
      </c>
      <c r="K22" s="253">
        <v>0.35873018772078008</v>
      </c>
      <c r="L22" s="253">
        <v>0.18368268276309493</v>
      </c>
      <c r="M22" s="254">
        <v>10.359</v>
      </c>
      <c r="N22" s="255">
        <v>0</v>
      </c>
      <c r="O22" s="255">
        <v>2.2079504066152076</v>
      </c>
      <c r="P22" s="256">
        <v>23</v>
      </c>
      <c r="Q22" s="257">
        <v>0</v>
      </c>
      <c r="R22" s="257">
        <v>47</v>
      </c>
    </row>
    <row r="23" spans="1:18" ht="16.5">
      <c r="A23" s="245" t="s">
        <v>118</v>
      </c>
      <c r="B23" s="246" t="s">
        <v>178</v>
      </c>
      <c r="C23" s="247" t="s">
        <v>70</v>
      </c>
      <c r="D23" s="248">
        <v>0.78432688752717872</v>
      </c>
      <c r="E23" s="249">
        <v>30</v>
      </c>
      <c r="F23" s="250" t="s">
        <v>124</v>
      </c>
      <c r="G23" s="303" t="s">
        <v>216</v>
      </c>
      <c r="H23" s="251">
        <v>3</v>
      </c>
      <c r="I23" s="252">
        <v>2229.134</v>
      </c>
      <c r="J23" s="253">
        <v>1.4418001721560368E-3</v>
      </c>
      <c r="K23" s="253">
        <v>0.47524609894958836</v>
      </c>
      <c r="L23" s="253">
        <v>0.16777815959022652</v>
      </c>
      <c r="M23" s="254">
        <v>11.106999999999999</v>
      </c>
      <c r="N23" s="255">
        <v>0.13458141143601057</v>
      </c>
      <c r="O23" s="255">
        <v>1.8841397601041481</v>
      </c>
      <c r="P23" s="256">
        <v>127</v>
      </c>
      <c r="Q23" s="257">
        <v>3</v>
      </c>
      <c r="R23" s="257">
        <v>42</v>
      </c>
    </row>
    <row r="24" spans="1:18" ht="16.5">
      <c r="A24" s="245" t="s">
        <v>118</v>
      </c>
      <c r="B24" s="246" t="s">
        <v>297</v>
      </c>
      <c r="C24" s="247" t="s">
        <v>67</v>
      </c>
      <c r="D24" s="248">
        <v>0.84090909090909083</v>
      </c>
      <c r="E24" s="249">
        <v>48</v>
      </c>
      <c r="F24" s="250" t="s">
        <v>119</v>
      </c>
      <c r="G24" s="303" t="s">
        <v>218</v>
      </c>
      <c r="H24" s="251">
        <v>1</v>
      </c>
      <c r="I24" s="252">
        <v>1921.229</v>
      </c>
      <c r="J24" s="253">
        <v>2.4635537083078377E-2</v>
      </c>
      <c r="K24" s="253">
        <v>0.3411041522676212</v>
      </c>
      <c r="L24" s="253">
        <v>0.12387903784504606</v>
      </c>
      <c r="M24" s="254">
        <v>11.676</v>
      </c>
      <c r="N24" s="255">
        <v>0</v>
      </c>
      <c r="O24" s="255">
        <v>7.4952022897842996</v>
      </c>
      <c r="P24" s="256">
        <v>8</v>
      </c>
      <c r="Q24" s="257">
        <v>0</v>
      </c>
      <c r="R24" s="257">
        <v>144</v>
      </c>
    </row>
    <row r="25" spans="1:18" ht="16.5">
      <c r="A25" s="245" t="s">
        <v>118</v>
      </c>
      <c r="B25" s="246" t="s">
        <v>488</v>
      </c>
      <c r="C25" s="247" t="s">
        <v>70</v>
      </c>
      <c r="D25" s="248">
        <v>0.75840909090909092</v>
      </c>
      <c r="E25" s="249">
        <v>8642</v>
      </c>
      <c r="F25" s="250" t="s">
        <v>121</v>
      </c>
      <c r="G25" s="303" t="s">
        <v>213</v>
      </c>
      <c r="H25" s="251">
        <v>1</v>
      </c>
      <c r="I25" s="252">
        <v>2153.9760000000001</v>
      </c>
      <c r="J25" s="253">
        <v>1.7706869228642987E-2</v>
      </c>
      <c r="K25" s="253">
        <v>0.45074494402264859</v>
      </c>
      <c r="L25" s="253">
        <v>0.17781070912582125</v>
      </c>
      <c r="M25" s="254">
        <v>9.7420000000000009</v>
      </c>
      <c r="N25" s="255">
        <v>0</v>
      </c>
      <c r="O25" s="255">
        <v>1.7177535868551923</v>
      </c>
      <c r="P25" s="256">
        <v>214</v>
      </c>
      <c r="Q25" s="257">
        <v>0</v>
      </c>
      <c r="R25" s="257">
        <v>37</v>
      </c>
    </row>
    <row r="26" spans="1:18" ht="16.5">
      <c r="A26" s="245" t="s">
        <v>118</v>
      </c>
      <c r="B26" s="246" t="s">
        <v>180</v>
      </c>
      <c r="C26" s="247" t="s">
        <v>70</v>
      </c>
      <c r="D26" s="248">
        <v>0.79066126885825982</v>
      </c>
      <c r="E26" s="249">
        <v>525</v>
      </c>
      <c r="F26" s="250" t="s">
        <v>127</v>
      </c>
      <c r="G26" s="303" t="s">
        <v>212</v>
      </c>
      <c r="H26" s="251">
        <v>11</v>
      </c>
      <c r="I26" s="252">
        <v>1633.88</v>
      </c>
      <c r="J26" s="253">
        <v>1.046498912808488E-2</v>
      </c>
      <c r="K26" s="253">
        <v>0.37716715721467675</v>
      </c>
      <c r="L26" s="253">
        <v>0.2350233799299826</v>
      </c>
      <c r="M26" s="254">
        <v>9.8170000000000002</v>
      </c>
      <c r="N26" s="255">
        <v>0</v>
      </c>
      <c r="O26" s="255">
        <v>1.1628760986118931</v>
      </c>
      <c r="P26" s="256">
        <v>32</v>
      </c>
      <c r="Q26" s="257">
        <v>0</v>
      </c>
      <c r="R26" s="257">
        <v>19</v>
      </c>
    </row>
    <row r="27" spans="1:18" ht="16.5">
      <c r="A27" s="245" t="s">
        <v>118</v>
      </c>
      <c r="B27" s="246" t="s">
        <v>302</v>
      </c>
      <c r="C27" s="247" t="s">
        <v>67</v>
      </c>
      <c r="D27" s="248">
        <v>0.82162492836618184</v>
      </c>
      <c r="E27" s="249">
        <v>7905</v>
      </c>
      <c r="F27" s="250" t="s">
        <v>119</v>
      </c>
      <c r="G27" s="303" t="s">
        <v>251</v>
      </c>
      <c r="H27" s="251">
        <v>3</v>
      </c>
      <c r="I27" s="252">
        <v>1719.4870000000001</v>
      </c>
      <c r="J27" s="253">
        <v>1.7504434820951559E-2</v>
      </c>
      <c r="K27" s="253">
        <v>0.3187315393321179</v>
      </c>
      <c r="L27" s="253">
        <v>0.14888161410932446</v>
      </c>
      <c r="M27" s="254">
        <v>11.26</v>
      </c>
      <c r="N27" s="255">
        <v>0</v>
      </c>
      <c r="O27" s="255">
        <v>1.802863295855101</v>
      </c>
      <c r="P27" s="256">
        <v>1</v>
      </c>
      <c r="Q27" s="257">
        <v>0</v>
      </c>
      <c r="R27" s="257">
        <v>31</v>
      </c>
    </row>
    <row r="28" spans="1:18" ht="16.5">
      <c r="A28" s="245" t="s">
        <v>118</v>
      </c>
      <c r="B28" s="246" t="s">
        <v>306</v>
      </c>
      <c r="C28" s="247" t="s">
        <v>67</v>
      </c>
      <c r="D28" s="248">
        <v>0.81535714285714289</v>
      </c>
      <c r="E28" s="249">
        <v>8913</v>
      </c>
      <c r="F28" s="250" t="s">
        <v>128</v>
      </c>
      <c r="G28" s="303" t="s">
        <v>276</v>
      </c>
      <c r="H28" s="251">
        <v>1</v>
      </c>
      <c r="I28" s="252">
        <v>2400.87</v>
      </c>
      <c r="J28" s="253">
        <v>2.4287820826999179E-2</v>
      </c>
      <c r="K28" s="253">
        <v>0.35814694756048077</v>
      </c>
      <c r="L28" s="253">
        <v>8.9134355462811399E-2</v>
      </c>
      <c r="M28" s="254">
        <v>9.9269999999999996</v>
      </c>
      <c r="N28" s="255">
        <v>0</v>
      </c>
      <c r="O28" s="255">
        <v>2.0409268306905415</v>
      </c>
      <c r="P28" s="256">
        <v>16</v>
      </c>
      <c r="Q28" s="257">
        <v>0</v>
      </c>
      <c r="R28" s="257">
        <v>49</v>
      </c>
    </row>
    <row r="29" spans="1:18" ht="16.5">
      <c r="A29" s="245" t="s">
        <v>118</v>
      </c>
      <c r="B29" s="246" t="s">
        <v>308</v>
      </c>
      <c r="C29" s="247" t="s">
        <v>67</v>
      </c>
      <c r="D29" s="248">
        <v>0.83318181818181813</v>
      </c>
      <c r="E29" s="249">
        <v>292</v>
      </c>
      <c r="F29" s="250" t="s">
        <v>119</v>
      </c>
      <c r="G29" s="303" t="s">
        <v>243</v>
      </c>
      <c r="H29" s="251">
        <v>1</v>
      </c>
      <c r="I29" s="252">
        <v>1234.867</v>
      </c>
      <c r="J29" s="253">
        <v>5.2187073798854761E-2</v>
      </c>
      <c r="K29" s="253">
        <v>0.35041698203299237</v>
      </c>
      <c r="L29" s="253">
        <v>0.1125627294275416</v>
      </c>
      <c r="M29" s="254">
        <v>12.199</v>
      </c>
      <c r="N29" s="255">
        <v>0</v>
      </c>
      <c r="O29" s="255">
        <v>4.6968620912211598</v>
      </c>
      <c r="P29" s="256">
        <v>11</v>
      </c>
      <c r="Q29" s="257">
        <v>0</v>
      </c>
      <c r="R29" s="257">
        <v>58</v>
      </c>
    </row>
    <row r="30" spans="1:18" ht="16.5">
      <c r="A30" s="245" t="s">
        <v>118</v>
      </c>
      <c r="B30" s="246" t="s">
        <v>310</v>
      </c>
      <c r="C30" s="247" t="s">
        <v>67</v>
      </c>
      <c r="D30" s="248">
        <v>0.8121678323917535</v>
      </c>
      <c r="E30" s="249">
        <v>1370</v>
      </c>
      <c r="F30" s="250" t="s">
        <v>119</v>
      </c>
      <c r="G30" s="303" t="s">
        <v>244</v>
      </c>
      <c r="H30" s="251">
        <v>4</v>
      </c>
      <c r="I30" s="252">
        <v>1873.7849999999999</v>
      </c>
      <c r="J30" s="253">
        <v>3.9223378697475872E-2</v>
      </c>
      <c r="K30" s="253">
        <v>0.33050131719138787</v>
      </c>
      <c r="L30" s="253">
        <v>7.311404456754643E-2</v>
      </c>
      <c r="M30" s="254">
        <v>11.909000000000001</v>
      </c>
      <c r="N30" s="255">
        <v>0.16010374722820389</v>
      </c>
      <c r="O30" s="255">
        <v>8.9124419290366834</v>
      </c>
      <c r="P30" s="256">
        <v>26</v>
      </c>
      <c r="Q30" s="257">
        <v>3</v>
      </c>
      <c r="R30" s="257">
        <v>167</v>
      </c>
    </row>
    <row r="31" spans="1:18" ht="16.5">
      <c r="A31" s="245" t="s">
        <v>118</v>
      </c>
      <c r="B31" s="246" t="s">
        <v>314</v>
      </c>
      <c r="C31" s="247" t="s">
        <v>70</v>
      </c>
      <c r="D31" s="248">
        <v>0.73535714285714293</v>
      </c>
      <c r="E31" s="249">
        <v>4905</v>
      </c>
      <c r="F31" s="250" t="s">
        <v>128</v>
      </c>
      <c r="G31" s="303" t="s">
        <v>220</v>
      </c>
      <c r="H31" s="251">
        <v>1</v>
      </c>
      <c r="I31" s="252">
        <v>1707.086</v>
      </c>
      <c r="J31" s="253">
        <v>4.8663562336069659E-3</v>
      </c>
      <c r="K31" s="253">
        <v>0.39409110168737777</v>
      </c>
      <c r="L31" s="253">
        <v>0.19916981335445313</v>
      </c>
      <c r="M31" s="254">
        <v>12.385</v>
      </c>
      <c r="N31" s="255">
        <v>0</v>
      </c>
      <c r="O31" s="255">
        <v>2.9875472003167971</v>
      </c>
      <c r="P31" s="256">
        <v>34</v>
      </c>
      <c r="Q31" s="257">
        <v>0</v>
      </c>
      <c r="R31" s="257">
        <v>51</v>
      </c>
    </row>
    <row r="32" spans="1:18" ht="16.5">
      <c r="A32" s="245" t="s">
        <v>118</v>
      </c>
      <c r="B32" s="246" t="s">
        <v>518</v>
      </c>
      <c r="C32" s="247" t="s">
        <v>70</v>
      </c>
      <c r="D32" s="248">
        <v>0.76278871533392711</v>
      </c>
      <c r="E32" s="249">
        <v>3600</v>
      </c>
      <c r="F32" s="250" t="s">
        <v>119</v>
      </c>
      <c r="G32" s="303" t="s">
        <v>239</v>
      </c>
      <c r="H32" s="251">
        <v>4</v>
      </c>
      <c r="I32" s="252">
        <v>477.90899999999999</v>
      </c>
      <c r="J32" s="253">
        <v>2.8049971415262973E-2</v>
      </c>
      <c r="K32" s="253">
        <v>0.35771587498788537</v>
      </c>
      <c r="L32" s="253">
        <v>5.0417984482895702E-2</v>
      </c>
      <c r="M32" s="254">
        <v>12.352</v>
      </c>
      <c r="N32" s="255">
        <v>0.20924485623832154</v>
      </c>
      <c r="O32" s="255">
        <v>10.252997955677754</v>
      </c>
      <c r="P32" s="256">
        <v>9</v>
      </c>
      <c r="Q32" s="257">
        <v>1</v>
      </c>
      <c r="R32" s="257">
        <v>50</v>
      </c>
    </row>
    <row r="33" spans="1:18" ht="16.5">
      <c r="A33" s="245" t="s">
        <v>118</v>
      </c>
      <c r="B33" s="246" t="s">
        <v>316</v>
      </c>
      <c r="C33" s="247" t="s">
        <v>67</v>
      </c>
      <c r="D33" s="248">
        <v>0.81750000000000012</v>
      </c>
      <c r="E33" s="249">
        <v>2765</v>
      </c>
      <c r="F33" s="250" t="s">
        <v>128</v>
      </c>
      <c r="G33" s="303" t="s">
        <v>271</v>
      </c>
      <c r="H33" s="251">
        <v>1</v>
      </c>
      <c r="I33" s="252">
        <v>2356.8290000000002</v>
      </c>
      <c r="J33" s="253">
        <v>5.8504346763107867E-3</v>
      </c>
      <c r="K33" s="253">
        <v>0.32143501555573034</v>
      </c>
      <c r="L33" s="253">
        <v>0.24015318888218024</v>
      </c>
      <c r="M33" s="254">
        <v>7.35</v>
      </c>
      <c r="N33" s="255">
        <v>0</v>
      </c>
      <c r="O33" s="255">
        <v>0.50915870434384503</v>
      </c>
      <c r="P33" s="256">
        <v>1</v>
      </c>
      <c r="Q33" s="257">
        <v>0</v>
      </c>
      <c r="R33" s="257">
        <v>12</v>
      </c>
    </row>
    <row r="34" spans="1:18" ht="16.5">
      <c r="A34" s="245" t="s">
        <v>118</v>
      </c>
      <c r="B34" s="246" t="s">
        <v>434</v>
      </c>
      <c r="C34" s="247" t="s">
        <v>70</v>
      </c>
      <c r="D34" s="248">
        <v>0.77782608695652178</v>
      </c>
      <c r="E34" s="249">
        <v>8784</v>
      </c>
      <c r="F34" s="250" t="s">
        <v>119</v>
      </c>
      <c r="G34" s="303" t="s">
        <v>430</v>
      </c>
      <c r="H34" s="251">
        <v>1</v>
      </c>
      <c r="I34" s="252">
        <v>1171.6559999999999</v>
      </c>
      <c r="J34" s="253">
        <v>2.5820146036499184E-2</v>
      </c>
      <c r="K34" s="253">
        <v>0.34810379618861093</v>
      </c>
      <c r="L34" s="253">
        <v>0.23556402220446959</v>
      </c>
      <c r="M34" s="254">
        <v>13.948</v>
      </c>
      <c r="N34" s="255">
        <v>0</v>
      </c>
      <c r="O34" s="255">
        <v>0.93884211748158164</v>
      </c>
      <c r="P34" s="256">
        <v>4</v>
      </c>
      <c r="Q34" s="257">
        <v>0</v>
      </c>
      <c r="R34" s="257">
        <v>11</v>
      </c>
    </row>
    <row r="35" spans="1:18" ht="16.5">
      <c r="A35" s="245" t="s">
        <v>118</v>
      </c>
      <c r="B35" s="246" t="s">
        <v>181</v>
      </c>
      <c r="C35" s="247" t="s">
        <v>70</v>
      </c>
      <c r="D35" s="248">
        <v>0.79516816340547636</v>
      </c>
      <c r="E35" s="249">
        <v>1080</v>
      </c>
      <c r="F35" s="250" t="s">
        <v>119</v>
      </c>
      <c r="G35" s="303" t="s">
        <v>209</v>
      </c>
      <c r="H35" s="251">
        <v>2</v>
      </c>
      <c r="I35" s="252">
        <v>1141.9979999999998</v>
      </c>
      <c r="J35" s="253">
        <v>3.148125067037201E-2</v>
      </c>
      <c r="K35" s="253">
        <v>0.32767170849142307</v>
      </c>
      <c r="L35" s="253">
        <v>0.12192891544229713</v>
      </c>
      <c r="M35" s="254">
        <v>15.898</v>
      </c>
      <c r="N35" s="255">
        <v>0</v>
      </c>
      <c r="O35" s="255">
        <v>4.9912521738216711</v>
      </c>
      <c r="P35" s="256">
        <v>10</v>
      </c>
      <c r="Q35" s="257">
        <v>0</v>
      </c>
      <c r="R35" s="257">
        <v>62</v>
      </c>
    </row>
    <row r="36" spans="1:18" ht="16.5">
      <c r="A36" s="245" t="s">
        <v>118</v>
      </c>
      <c r="B36" s="246" t="s">
        <v>319</v>
      </c>
      <c r="C36" s="247" t="s">
        <v>70</v>
      </c>
      <c r="D36" s="248">
        <v>0.79560000000000008</v>
      </c>
      <c r="E36" s="249">
        <v>9677</v>
      </c>
      <c r="F36" s="250" t="s">
        <v>119</v>
      </c>
      <c r="G36" s="303" t="s">
        <v>215</v>
      </c>
      <c r="H36" s="251">
        <v>1</v>
      </c>
      <c r="I36" s="252">
        <v>1954.8720000000001</v>
      </c>
      <c r="J36" s="253">
        <v>1.6812425807279388E-2</v>
      </c>
      <c r="K36" s="253">
        <v>0.33053508989706382</v>
      </c>
      <c r="L36" s="253">
        <v>0.14272034179219917</v>
      </c>
      <c r="M36" s="254">
        <v>11.779</v>
      </c>
      <c r="N36" s="255">
        <v>0</v>
      </c>
      <c r="O36" s="255">
        <v>5.1665786813663503</v>
      </c>
      <c r="P36" s="256">
        <v>5</v>
      </c>
      <c r="Q36" s="257">
        <v>0</v>
      </c>
      <c r="R36" s="257">
        <v>101</v>
      </c>
    </row>
    <row r="37" spans="1:18" ht="16.5">
      <c r="A37" s="245" t="s">
        <v>118</v>
      </c>
      <c r="B37" s="246" t="s">
        <v>321</v>
      </c>
      <c r="C37" s="247" t="s">
        <v>67</v>
      </c>
      <c r="D37" s="248">
        <v>0.81265528216091276</v>
      </c>
      <c r="E37" s="249">
        <v>1637</v>
      </c>
      <c r="F37" s="250" t="s">
        <v>128</v>
      </c>
      <c r="G37" s="303" t="s">
        <v>276</v>
      </c>
      <c r="H37" s="251">
        <v>9</v>
      </c>
      <c r="I37" s="252">
        <v>1215.6529999999998</v>
      </c>
      <c r="J37" s="253">
        <v>4.6004426093573456E-3</v>
      </c>
      <c r="K37" s="253">
        <v>0.36902143355998829</v>
      </c>
      <c r="L37" s="253">
        <v>0.13490691833936164</v>
      </c>
      <c r="M37" s="254">
        <v>10.298</v>
      </c>
      <c r="N37" s="255">
        <v>8.2260316060586383E-2</v>
      </c>
      <c r="O37" s="255">
        <v>10.44706013969447</v>
      </c>
      <c r="P37" s="256">
        <v>21</v>
      </c>
      <c r="Q37" s="257">
        <v>1</v>
      </c>
      <c r="R37" s="257">
        <v>127</v>
      </c>
    </row>
    <row r="38" spans="1:18" ht="16.5">
      <c r="A38" s="245" t="s">
        <v>118</v>
      </c>
      <c r="B38" s="246" t="s">
        <v>323</v>
      </c>
      <c r="C38" s="247" t="s">
        <v>70</v>
      </c>
      <c r="D38" s="248">
        <v>0.78727272727272724</v>
      </c>
      <c r="E38" s="249">
        <v>8030</v>
      </c>
      <c r="F38" s="250" t="s">
        <v>121</v>
      </c>
      <c r="G38" s="303" t="s">
        <v>213</v>
      </c>
      <c r="H38" s="251">
        <v>1</v>
      </c>
      <c r="I38" s="252">
        <v>1405.242</v>
      </c>
      <c r="J38" s="253">
        <v>7.5514336921882696E-4</v>
      </c>
      <c r="K38" s="253">
        <v>0.44519503657962728</v>
      </c>
      <c r="L38" s="253">
        <v>0.19213772432079315</v>
      </c>
      <c r="M38" s="254">
        <v>8.7230000000000008</v>
      </c>
      <c r="N38" s="255">
        <v>0.5692969609504982</v>
      </c>
      <c r="O38" s="255">
        <v>3.4157817657029894</v>
      </c>
      <c r="P38" s="256">
        <v>124</v>
      </c>
      <c r="Q38" s="257">
        <v>8</v>
      </c>
      <c r="R38" s="257">
        <v>48</v>
      </c>
    </row>
    <row r="39" spans="1:18" ht="16.5">
      <c r="A39" s="245" t="s">
        <v>118</v>
      </c>
      <c r="B39" s="246" t="s">
        <v>183</v>
      </c>
      <c r="C39" s="247" t="s">
        <v>70</v>
      </c>
      <c r="D39" s="248">
        <v>0.73777777777777775</v>
      </c>
      <c r="E39" s="249">
        <v>1797</v>
      </c>
      <c r="F39" s="250" t="s">
        <v>124</v>
      </c>
      <c r="G39" s="303" t="s">
        <v>224</v>
      </c>
      <c r="H39" s="251">
        <v>1</v>
      </c>
      <c r="I39" s="252">
        <v>1652.45</v>
      </c>
      <c r="J39" s="253">
        <v>4.050704348294263E-2</v>
      </c>
      <c r="K39" s="253">
        <v>0.38755507126299549</v>
      </c>
      <c r="L39" s="253">
        <v>0.19788798450785197</v>
      </c>
      <c r="M39" s="254">
        <v>9.2430000000000003</v>
      </c>
      <c r="N39" s="255">
        <v>0</v>
      </c>
      <c r="O39" s="255">
        <v>0.90774304820115581</v>
      </c>
      <c r="P39" s="256">
        <v>54</v>
      </c>
      <c r="Q39" s="257">
        <v>0</v>
      </c>
      <c r="R39" s="257">
        <v>15</v>
      </c>
    </row>
    <row r="40" spans="1:18" ht="16.5">
      <c r="A40" s="245" t="s">
        <v>118</v>
      </c>
      <c r="B40" s="246" t="s">
        <v>438</v>
      </c>
      <c r="C40" s="247" t="s">
        <v>70</v>
      </c>
      <c r="D40" s="248">
        <v>0.77266666666666661</v>
      </c>
      <c r="E40" s="249">
        <v>4004</v>
      </c>
      <c r="F40" s="250" t="s">
        <v>124</v>
      </c>
      <c r="G40" s="303" t="s">
        <v>264</v>
      </c>
      <c r="H40" s="251">
        <v>1</v>
      </c>
      <c r="I40" s="252">
        <v>2178.5300000000002</v>
      </c>
      <c r="J40" s="253">
        <v>1.684049957796567E-2</v>
      </c>
      <c r="K40" s="253">
        <v>0.49299154838428855</v>
      </c>
      <c r="L40" s="253">
        <v>0.2859726512832047</v>
      </c>
      <c r="M40" s="254">
        <v>11.76</v>
      </c>
      <c r="N40" s="255">
        <v>0.50492763468944646</v>
      </c>
      <c r="O40" s="255">
        <v>2.2951256122247568</v>
      </c>
      <c r="P40" s="256">
        <v>134</v>
      </c>
      <c r="Q40" s="257">
        <v>11</v>
      </c>
      <c r="R40" s="257">
        <v>50</v>
      </c>
    </row>
    <row r="41" spans="1:18" ht="16.5">
      <c r="A41" s="245" t="s">
        <v>118</v>
      </c>
      <c r="B41" s="246" t="s">
        <v>327</v>
      </c>
      <c r="C41" s="247" t="s">
        <v>67</v>
      </c>
      <c r="D41" s="248">
        <v>0.80999999999999994</v>
      </c>
      <c r="E41" s="249">
        <v>2942</v>
      </c>
      <c r="F41" s="250" t="s">
        <v>119</v>
      </c>
      <c r="G41" s="303" t="s">
        <v>209</v>
      </c>
      <c r="H41" s="251">
        <v>1</v>
      </c>
      <c r="I41" s="252">
        <v>889.41200000000003</v>
      </c>
      <c r="J41" s="253">
        <v>1.7646100479430066E-2</v>
      </c>
      <c r="K41" s="253">
        <v>0.33282457548120853</v>
      </c>
      <c r="L41" s="253">
        <v>0.20238089884103205</v>
      </c>
      <c r="M41" s="254">
        <v>15.51</v>
      </c>
      <c r="N41" s="255">
        <v>0.11243383268946225</v>
      </c>
      <c r="O41" s="255">
        <v>3.597882646062792</v>
      </c>
      <c r="P41" s="256">
        <v>8</v>
      </c>
      <c r="Q41" s="257">
        <v>1</v>
      </c>
      <c r="R41" s="257">
        <v>32</v>
      </c>
    </row>
    <row r="42" spans="1:18" ht="16.5">
      <c r="A42" s="245" t="s">
        <v>118</v>
      </c>
      <c r="B42" s="246" t="s">
        <v>329</v>
      </c>
      <c r="C42" s="247" t="s">
        <v>70</v>
      </c>
      <c r="D42" s="248">
        <v>0.76777633445168858</v>
      </c>
      <c r="E42" s="249">
        <v>6652</v>
      </c>
      <c r="F42" s="250" t="s">
        <v>119</v>
      </c>
      <c r="G42" s="303" t="s">
        <v>251</v>
      </c>
      <c r="H42" s="251">
        <v>8</v>
      </c>
      <c r="I42" s="252">
        <v>994.53400000000011</v>
      </c>
      <c r="J42" s="253">
        <v>3.2118661540903717E-2</v>
      </c>
      <c r="K42" s="253">
        <v>0.39521808717934093</v>
      </c>
      <c r="L42" s="253">
        <v>0.22898600227650251</v>
      </c>
      <c r="M42" s="254">
        <v>14.045</v>
      </c>
      <c r="N42" s="255">
        <v>0</v>
      </c>
      <c r="O42" s="255">
        <v>11.764303683936395</v>
      </c>
      <c r="P42" s="256">
        <v>38</v>
      </c>
      <c r="Q42" s="257">
        <v>0</v>
      </c>
      <c r="R42" s="257">
        <v>117</v>
      </c>
    </row>
    <row r="43" spans="1:18" ht="16.5">
      <c r="A43" s="245" t="s">
        <v>118</v>
      </c>
      <c r="B43" s="246" t="s">
        <v>331</v>
      </c>
      <c r="C43" s="247" t="s">
        <v>70</v>
      </c>
      <c r="D43" s="248">
        <v>0.79637696367758959</v>
      </c>
      <c r="E43" s="249">
        <v>5309</v>
      </c>
      <c r="F43" s="250" t="s">
        <v>119</v>
      </c>
      <c r="G43" s="303" t="s">
        <v>250</v>
      </c>
      <c r="H43" s="251">
        <v>2</v>
      </c>
      <c r="I43" s="252">
        <v>1565.65</v>
      </c>
      <c r="J43" s="253">
        <v>6.9849672964227963E-2</v>
      </c>
      <c r="K43" s="253">
        <v>0.33809762172452307</v>
      </c>
      <c r="L43" s="253">
        <v>0.16159422604030274</v>
      </c>
      <c r="M43" s="254">
        <v>15.057</v>
      </c>
      <c r="N43" s="255">
        <v>0.25548494235620989</v>
      </c>
      <c r="O43" s="255">
        <v>13.668444416057229</v>
      </c>
      <c r="P43" s="256">
        <v>8</v>
      </c>
      <c r="Q43" s="257">
        <v>4</v>
      </c>
      <c r="R43" s="257">
        <v>214</v>
      </c>
    </row>
    <row r="44" spans="1:18" ht="16.5">
      <c r="A44" s="245" t="s">
        <v>118</v>
      </c>
      <c r="B44" s="246" t="s">
        <v>184</v>
      </c>
      <c r="C44" s="247" t="s">
        <v>70</v>
      </c>
      <c r="D44" s="248">
        <v>0.69856933532743193</v>
      </c>
      <c r="E44" s="249">
        <v>3233</v>
      </c>
      <c r="F44" s="250" t="s">
        <v>128</v>
      </c>
      <c r="G44" s="303" t="s">
        <v>214</v>
      </c>
      <c r="H44" s="251">
        <v>2</v>
      </c>
      <c r="I44" s="252">
        <v>2298.21</v>
      </c>
      <c r="J44" s="253">
        <v>1.8935551004078833E-2</v>
      </c>
      <c r="K44" s="253">
        <v>0.43154103065431754</v>
      </c>
      <c r="L44" s="253">
        <v>0.16099486121807841</v>
      </c>
      <c r="M44" s="254">
        <v>11.759</v>
      </c>
      <c r="N44" s="255">
        <v>0</v>
      </c>
      <c r="O44" s="255">
        <v>2.393166855944409</v>
      </c>
      <c r="P44" s="256">
        <v>62</v>
      </c>
      <c r="Q44" s="257">
        <v>0</v>
      </c>
      <c r="R44" s="257">
        <v>55</v>
      </c>
    </row>
    <row r="45" spans="1:18" ht="16.5">
      <c r="A45" s="245" t="s">
        <v>118</v>
      </c>
      <c r="B45" s="246" t="s">
        <v>334</v>
      </c>
      <c r="C45" s="247" t="s">
        <v>70</v>
      </c>
      <c r="D45" s="248">
        <v>0.75059027269577627</v>
      </c>
      <c r="E45" s="249">
        <v>1397</v>
      </c>
      <c r="F45" s="250" t="s">
        <v>119</v>
      </c>
      <c r="G45" s="303" t="s">
        <v>208</v>
      </c>
      <c r="H45" s="251">
        <v>3</v>
      </c>
      <c r="I45" s="252">
        <v>1727.653</v>
      </c>
      <c r="J45" s="253">
        <v>1.7048367011934285E-2</v>
      </c>
      <c r="K45" s="253">
        <v>0.36469074983395194</v>
      </c>
      <c r="L45" s="253">
        <v>9.2611189862779157E-3</v>
      </c>
      <c r="M45" s="254">
        <v>14.526</v>
      </c>
      <c r="N45" s="255">
        <v>0</v>
      </c>
      <c r="O45" s="255">
        <v>50.067924519564983</v>
      </c>
      <c r="P45" s="256">
        <v>9</v>
      </c>
      <c r="Q45" s="257">
        <v>0</v>
      </c>
      <c r="R45" s="257">
        <v>865</v>
      </c>
    </row>
    <row r="46" spans="1:18" ht="16.5">
      <c r="A46" s="245" t="s">
        <v>118</v>
      </c>
      <c r="B46" s="246" t="s">
        <v>336</v>
      </c>
      <c r="C46" s="247" t="s">
        <v>67</v>
      </c>
      <c r="D46" s="248">
        <v>0.84413793103448276</v>
      </c>
      <c r="E46" s="249">
        <v>7739</v>
      </c>
      <c r="F46" s="250" t="s">
        <v>127</v>
      </c>
      <c r="G46" s="303" t="s">
        <v>212</v>
      </c>
      <c r="H46" s="251">
        <v>1</v>
      </c>
      <c r="I46" s="252">
        <v>2238.375</v>
      </c>
      <c r="J46" s="253">
        <v>1.2685807722425944E-2</v>
      </c>
      <c r="K46" s="253">
        <v>0.29361237848856975</v>
      </c>
      <c r="L46" s="253">
        <v>5.8971351985257159E-2</v>
      </c>
      <c r="M46" s="254">
        <v>7.343</v>
      </c>
      <c r="N46" s="255">
        <v>0</v>
      </c>
      <c r="O46" s="255">
        <v>0.53610319986597421</v>
      </c>
      <c r="P46" s="256">
        <v>7</v>
      </c>
      <c r="Q46" s="257">
        <v>0</v>
      </c>
      <c r="R46" s="257">
        <v>12</v>
      </c>
    </row>
    <row r="47" spans="1:18" ht="16.5">
      <c r="A47" s="245" t="s">
        <v>118</v>
      </c>
      <c r="B47" s="246" t="s">
        <v>348</v>
      </c>
      <c r="C47" s="247" t="s">
        <v>67</v>
      </c>
      <c r="D47" s="248">
        <v>0.84157456101299188</v>
      </c>
      <c r="E47" s="249">
        <v>7799</v>
      </c>
      <c r="F47" s="250" t="s">
        <v>119</v>
      </c>
      <c r="G47" s="303" t="s">
        <v>245</v>
      </c>
      <c r="H47" s="251">
        <v>5</v>
      </c>
      <c r="I47" s="252">
        <v>1770.816</v>
      </c>
      <c r="J47" s="253">
        <v>2.3541995887645033E-2</v>
      </c>
      <c r="K47" s="253">
        <v>0.34483313819289263</v>
      </c>
      <c r="L47" s="253">
        <v>7.8494885973472109E-2</v>
      </c>
      <c r="M47" s="254">
        <v>11.191000000000001</v>
      </c>
      <c r="N47" s="255">
        <v>0</v>
      </c>
      <c r="O47" s="255">
        <v>1.6941342296432831</v>
      </c>
      <c r="P47" s="256">
        <v>9</v>
      </c>
      <c r="Q47" s="257">
        <v>0</v>
      </c>
      <c r="R47" s="257">
        <v>30</v>
      </c>
    </row>
    <row r="48" spans="1:18" ht="16.5">
      <c r="A48" s="245" t="s">
        <v>118</v>
      </c>
      <c r="B48" s="246" t="s">
        <v>185</v>
      </c>
      <c r="C48" s="247" t="s">
        <v>70</v>
      </c>
      <c r="D48" s="248">
        <v>0.70678571428571435</v>
      </c>
      <c r="E48" s="249">
        <v>5256</v>
      </c>
      <c r="F48" s="250" t="s">
        <v>128</v>
      </c>
      <c r="G48" s="303" t="s">
        <v>222</v>
      </c>
      <c r="H48" s="251">
        <v>1</v>
      </c>
      <c r="I48" s="252">
        <v>2161.2080000000001</v>
      </c>
      <c r="J48" s="253">
        <v>1.9717016831689142E-2</v>
      </c>
      <c r="K48" s="253">
        <v>0.37738799908391402</v>
      </c>
      <c r="L48" s="253">
        <v>0.27114465613675315</v>
      </c>
      <c r="M48" s="254">
        <v>13.347</v>
      </c>
      <c r="N48" s="255">
        <v>0</v>
      </c>
      <c r="O48" s="255">
        <v>7.2644558043464578</v>
      </c>
      <c r="P48" s="256">
        <v>43</v>
      </c>
      <c r="Q48" s="257">
        <v>0</v>
      </c>
      <c r="R48" s="257">
        <v>157</v>
      </c>
    </row>
    <row r="49" spans="1:18" ht="16.5">
      <c r="A49" s="245" t="s">
        <v>118</v>
      </c>
      <c r="B49" s="246" t="s">
        <v>186</v>
      </c>
      <c r="C49" s="247" t="s">
        <v>70</v>
      </c>
      <c r="D49" s="248">
        <v>0.75973584320915277</v>
      </c>
      <c r="E49" s="249">
        <v>5585</v>
      </c>
      <c r="F49" s="250" t="s">
        <v>128</v>
      </c>
      <c r="G49" s="303" t="s">
        <v>220</v>
      </c>
      <c r="H49" s="251">
        <v>8</v>
      </c>
      <c r="I49" s="252">
        <v>2583.7460000000001</v>
      </c>
      <c r="J49" s="253">
        <v>2.6028067898869824E-2</v>
      </c>
      <c r="K49" s="253">
        <v>0.38555931927008263</v>
      </c>
      <c r="L49" s="253">
        <v>0.16681206279564631</v>
      </c>
      <c r="M49" s="254">
        <v>10.553000000000001</v>
      </c>
      <c r="N49" s="255">
        <v>0</v>
      </c>
      <c r="O49" s="255">
        <v>4.0638669590586689</v>
      </c>
      <c r="P49" s="256">
        <v>77</v>
      </c>
      <c r="Q49" s="257">
        <v>0</v>
      </c>
      <c r="R49" s="257">
        <v>105</v>
      </c>
    </row>
    <row r="50" spans="1:18" ht="16.5">
      <c r="A50" s="245" t="s">
        <v>118</v>
      </c>
      <c r="B50" s="246" t="s">
        <v>352</v>
      </c>
      <c r="C50" s="247" t="s">
        <v>70</v>
      </c>
      <c r="D50" s="248">
        <v>0.79033051537546795</v>
      </c>
      <c r="E50" s="249">
        <v>975</v>
      </c>
      <c r="F50" s="250" t="s">
        <v>119</v>
      </c>
      <c r="G50" s="303" t="s">
        <v>241</v>
      </c>
      <c r="H50" s="251">
        <v>10</v>
      </c>
      <c r="I50" s="252">
        <v>1484.931</v>
      </c>
      <c r="J50" s="253">
        <v>1.0832708181720553E-2</v>
      </c>
      <c r="K50" s="253">
        <v>0.40697634915626785</v>
      </c>
      <c r="L50" s="253">
        <v>0.24041521121183407</v>
      </c>
      <c r="M50" s="254">
        <v>12.388</v>
      </c>
      <c r="N50" s="255">
        <v>0</v>
      </c>
      <c r="O50" s="255">
        <v>2.1549822853721823</v>
      </c>
      <c r="P50" s="256">
        <v>51</v>
      </c>
      <c r="Q50" s="257">
        <v>0</v>
      </c>
      <c r="R50" s="257">
        <v>32</v>
      </c>
    </row>
    <row r="51" spans="1:18" ht="16.5">
      <c r="A51" s="245" t="s">
        <v>118</v>
      </c>
      <c r="B51" s="246" t="s">
        <v>356</v>
      </c>
      <c r="C51" s="247" t="s">
        <v>70</v>
      </c>
      <c r="D51" s="248">
        <v>0.79772727272727262</v>
      </c>
      <c r="E51" s="249">
        <v>7274</v>
      </c>
      <c r="F51" s="250" t="s">
        <v>119</v>
      </c>
      <c r="G51" s="303" t="s">
        <v>247</v>
      </c>
      <c r="H51" s="251">
        <v>1</v>
      </c>
      <c r="I51" s="252">
        <v>1384.364</v>
      </c>
      <c r="J51" s="253">
        <v>2.6919898872301808E-2</v>
      </c>
      <c r="K51" s="253">
        <v>0.34936053398452394</v>
      </c>
      <c r="L51" s="253">
        <v>0.19720246987064097</v>
      </c>
      <c r="M51" s="254">
        <v>13.333</v>
      </c>
      <c r="N51" s="255">
        <v>7.2235336948952733E-2</v>
      </c>
      <c r="O51" s="255">
        <v>5.2009442603245963</v>
      </c>
      <c r="P51" s="256">
        <v>7</v>
      </c>
      <c r="Q51" s="257">
        <v>1</v>
      </c>
      <c r="R51" s="257">
        <v>72</v>
      </c>
    </row>
    <row r="52" spans="1:18" ht="16.5">
      <c r="A52" s="245" t="s">
        <v>118</v>
      </c>
      <c r="B52" s="246" t="s">
        <v>358</v>
      </c>
      <c r="C52" s="247" t="s">
        <v>67</v>
      </c>
      <c r="D52" s="248">
        <v>0.82755348352034419</v>
      </c>
      <c r="E52" s="249">
        <v>6497</v>
      </c>
      <c r="F52" s="250" t="s">
        <v>119</v>
      </c>
      <c r="G52" s="303" t="s">
        <v>251</v>
      </c>
      <c r="H52" s="251">
        <v>2</v>
      </c>
      <c r="I52" s="252">
        <v>1408.1420000000001</v>
      </c>
      <c r="J52" s="253">
        <v>3.4218563016036194E-2</v>
      </c>
      <c r="K52" s="253">
        <v>0.33066418152675425</v>
      </c>
      <c r="L52" s="253">
        <v>0.13848035212357845</v>
      </c>
      <c r="M52" s="254">
        <v>13.326000000000001</v>
      </c>
      <c r="N52" s="255">
        <v>0</v>
      </c>
      <c r="O52" s="255">
        <v>3.8348405203452489</v>
      </c>
      <c r="P52" s="256">
        <v>3</v>
      </c>
      <c r="Q52" s="257">
        <v>0</v>
      </c>
      <c r="R52" s="257">
        <v>54</v>
      </c>
    </row>
    <row r="53" spans="1:18" ht="16.5">
      <c r="A53" s="245" t="s">
        <v>118</v>
      </c>
      <c r="B53" s="246" t="s">
        <v>187</v>
      </c>
      <c r="C53" s="247" t="s">
        <v>70</v>
      </c>
      <c r="D53" s="248">
        <v>0.77680488939047843</v>
      </c>
      <c r="E53" s="249">
        <v>8345</v>
      </c>
      <c r="F53" s="250" t="s">
        <v>128</v>
      </c>
      <c r="G53" s="303" t="s">
        <v>220</v>
      </c>
      <c r="H53" s="251">
        <v>7</v>
      </c>
      <c r="I53" s="252">
        <v>1926.982</v>
      </c>
      <c r="J53" s="253">
        <v>3.1478415919722974E-2</v>
      </c>
      <c r="K53" s="253">
        <v>0.37407661658991487</v>
      </c>
      <c r="L53" s="253">
        <v>0.10897870348555409</v>
      </c>
      <c r="M53" s="254">
        <v>9.5649999999999995</v>
      </c>
      <c r="N53" s="255">
        <v>0</v>
      </c>
      <c r="O53" s="255">
        <v>1.2973655176851677</v>
      </c>
      <c r="P53" s="256">
        <v>62</v>
      </c>
      <c r="Q53" s="257">
        <v>0</v>
      </c>
      <c r="R53" s="257">
        <v>25</v>
      </c>
    </row>
    <row r="54" spans="1:18" ht="16.5">
      <c r="A54" s="245" t="s">
        <v>118</v>
      </c>
      <c r="B54" s="246" t="s">
        <v>188</v>
      </c>
      <c r="C54" s="247" t="s">
        <v>67</v>
      </c>
      <c r="D54" s="248">
        <v>0.81603612713276108</v>
      </c>
      <c r="E54" s="249">
        <v>9644</v>
      </c>
      <c r="F54" s="250" t="s">
        <v>119</v>
      </c>
      <c r="G54" s="303" t="s">
        <v>218</v>
      </c>
      <c r="H54" s="251">
        <v>2</v>
      </c>
      <c r="I54" s="252">
        <v>1757.9590000000001</v>
      </c>
      <c r="J54" s="253">
        <v>4.605850617141663E-2</v>
      </c>
      <c r="K54" s="253">
        <v>0.34063454362005902</v>
      </c>
      <c r="L54" s="253">
        <v>0.19113073740627626</v>
      </c>
      <c r="M54" s="254">
        <v>13.817</v>
      </c>
      <c r="N54" s="255">
        <v>0.11376829607516444</v>
      </c>
      <c r="O54" s="255">
        <v>7.8500124291863456</v>
      </c>
      <c r="P54" s="256">
        <v>22</v>
      </c>
      <c r="Q54" s="257">
        <v>2</v>
      </c>
      <c r="R54" s="257">
        <v>138</v>
      </c>
    </row>
    <row r="55" spans="1:18" ht="16.5">
      <c r="A55" s="245" t="s">
        <v>118</v>
      </c>
      <c r="B55" s="246" t="s">
        <v>362</v>
      </c>
      <c r="C55" s="247" t="s">
        <v>70</v>
      </c>
      <c r="D55" s="248">
        <v>0.7774603029777809</v>
      </c>
      <c r="E55" s="249">
        <v>9881</v>
      </c>
      <c r="F55" s="250" t="s">
        <v>126</v>
      </c>
      <c r="G55" s="303" t="s">
        <v>223</v>
      </c>
      <c r="H55" s="251">
        <v>8</v>
      </c>
      <c r="I55" s="252">
        <v>2215.17</v>
      </c>
      <c r="J55" s="253">
        <v>1.6790209894472392E-2</v>
      </c>
      <c r="K55" s="253">
        <v>0.40382933870203214</v>
      </c>
      <c r="L55" s="253">
        <v>0.27537389906869447</v>
      </c>
      <c r="M55" s="254">
        <v>10.407</v>
      </c>
      <c r="N55" s="255">
        <v>0</v>
      </c>
      <c r="O55" s="255">
        <v>2.2120198449780379</v>
      </c>
      <c r="P55" s="256">
        <v>86</v>
      </c>
      <c r="Q55" s="257">
        <v>0</v>
      </c>
      <c r="R55" s="257">
        <v>49</v>
      </c>
    </row>
    <row r="56" spans="1:18" ht="16.5">
      <c r="A56" s="245" t="s">
        <v>118</v>
      </c>
      <c r="B56" s="246" t="s">
        <v>457</v>
      </c>
      <c r="C56" s="247" t="s">
        <v>67</v>
      </c>
      <c r="D56" s="248">
        <v>0.8376628296499018</v>
      </c>
      <c r="E56" s="249">
        <v>2812</v>
      </c>
      <c r="F56" s="250" t="s">
        <v>119</v>
      </c>
      <c r="G56" s="303" t="s">
        <v>251</v>
      </c>
      <c r="H56" s="251">
        <v>12</v>
      </c>
      <c r="I56" s="252">
        <v>1799.837</v>
      </c>
      <c r="J56" s="253">
        <v>2.8726898948911252E-2</v>
      </c>
      <c r="K56" s="253">
        <v>0.32941480478837265</v>
      </c>
      <c r="L56" s="253">
        <v>0.16557054888859379</v>
      </c>
      <c r="M56" s="254">
        <v>11.028</v>
      </c>
      <c r="N56" s="255">
        <v>0</v>
      </c>
      <c r="O56" s="255">
        <v>1.1112117375073409</v>
      </c>
      <c r="P56" s="256">
        <v>20</v>
      </c>
      <c r="Q56" s="257">
        <v>0</v>
      </c>
      <c r="R56" s="257">
        <v>20</v>
      </c>
    </row>
    <row r="57" spans="1:18" ht="16.5">
      <c r="A57" s="245" t="s">
        <v>118</v>
      </c>
      <c r="B57" s="246" t="s">
        <v>364</v>
      </c>
      <c r="C57" s="247" t="s">
        <v>67</v>
      </c>
      <c r="D57" s="248">
        <v>0.8004</v>
      </c>
      <c r="E57" s="249">
        <v>7318</v>
      </c>
      <c r="F57" s="250" t="s">
        <v>119</v>
      </c>
      <c r="G57" s="303" t="s">
        <v>219</v>
      </c>
      <c r="H57" s="251">
        <v>1</v>
      </c>
      <c r="I57" s="252">
        <v>1931.81</v>
      </c>
      <c r="J57" s="253">
        <v>3.7283152263521906E-2</v>
      </c>
      <c r="K57" s="253">
        <v>0.30853133424787099</v>
      </c>
      <c r="L57" s="253">
        <v>0.12216522328800451</v>
      </c>
      <c r="M57" s="254">
        <v>9.1240000000000006</v>
      </c>
      <c r="N57" s="255">
        <v>0</v>
      </c>
      <c r="O57" s="255">
        <v>2.3294216304916118</v>
      </c>
      <c r="P57" s="256">
        <v>0</v>
      </c>
      <c r="Q57" s="257">
        <v>0</v>
      </c>
      <c r="R57" s="257">
        <v>45</v>
      </c>
    </row>
    <row r="58" spans="1:18" ht="16.5">
      <c r="A58" s="245" t="s">
        <v>118</v>
      </c>
      <c r="B58" s="246" t="s">
        <v>366</v>
      </c>
      <c r="C58" s="247" t="s">
        <v>70</v>
      </c>
      <c r="D58" s="248">
        <v>0.69678571428571434</v>
      </c>
      <c r="E58" s="249">
        <v>6861</v>
      </c>
      <c r="F58" s="250" t="s">
        <v>125</v>
      </c>
      <c r="G58" s="303" t="s">
        <v>270</v>
      </c>
      <c r="H58" s="251">
        <v>1</v>
      </c>
      <c r="I58" s="252">
        <v>1998.6120000000001</v>
      </c>
      <c r="J58" s="253">
        <v>1.3205642732058358E-2</v>
      </c>
      <c r="K58" s="253">
        <v>0.3515658895739176</v>
      </c>
      <c r="L58" s="253">
        <v>0.30721320596493967</v>
      </c>
      <c r="M58" s="254">
        <v>11.289</v>
      </c>
      <c r="N58" s="255">
        <v>0</v>
      </c>
      <c r="O58" s="255">
        <v>5.2536460303450596</v>
      </c>
      <c r="P58" s="256">
        <v>15</v>
      </c>
      <c r="Q58" s="257">
        <v>0</v>
      </c>
      <c r="R58" s="257">
        <v>105</v>
      </c>
    </row>
    <row r="59" spans="1:18" ht="16.5">
      <c r="A59" s="245" t="s">
        <v>118</v>
      </c>
      <c r="B59" s="246" t="s">
        <v>368</v>
      </c>
      <c r="C59" s="247" t="s">
        <v>70</v>
      </c>
      <c r="D59" s="248">
        <v>0.76319999999999999</v>
      </c>
      <c r="E59" s="249">
        <v>1554</v>
      </c>
      <c r="F59" s="250" t="s">
        <v>119</v>
      </c>
      <c r="G59" s="303" t="s">
        <v>240</v>
      </c>
      <c r="H59" s="251">
        <v>1</v>
      </c>
      <c r="I59" s="252">
        <v>1880.211</v>
      </c>
      <c r="J59" s="253">
        <v>1.4566633722567869E-2</v>
      </c>
      <c r="K59" s="253">
        <v>0.32705030278484254</v>
      </c>
      <c r="L59" s="253">
        <v>0.14945131158151931</v>
      </c>
      <c r="M59" s="254">
        <v>11.129</v>
      </c>
      <c r="N59" s="255">
        <v>0</v>
      </c>
      <c r="O59" s="255">
        <v>10.264805386203996</v>
      </c>
      <c r="P59" s="256">
        <v>2</v>
      </c>
      <c r="Q59" s="257">
        <v>0</v>
      </c>
      <c r="R59" s="257">
        <v>193</v>
      </c>
    </row>
    <row r="60" spans="1:18" ht="16.5">
      <c r="A60" s="245" t="s">
        <v>118</v>
      </c>
      <c r="B60" s="246" t="s">
        <v>440</v>
      </c>
      <c r="C60" s="247" t="s">
        <v>67</v>
      </c>
      <c r="D60" s="248">
        <v>0.82679137762246058</v>
      </c>
      <c r="E60" s="249">
        <v>2429</v>
      </c>
      <c r="F60" s="250" t="s">
        <v>124</v>
      </c>
      <c r="G60" s="303" t="s">
        <v>262</v>
      </c>
      <c r="H60" s="251">
        <v>2</v>
      </c>
      <c r="I60" s="252">
        <v>1564.1110000000001</v>
      </c>
      <c r="J60" s="253">
        <v>6.7601805963756652E-3</v>
      </c>
      <c r="K60" s="253">
        <v>0.48070002306091186</v>
      </c>
      <c r="L60" s="253">
        <v>0.26085105213121063</v>
      </c>
      <c r="M60" s="254">
        <v>10.093999999999999</v>
      </c>
      <c r="N60" s="255">
        <v>6.3934081404708479E-2</v>
      </c>
      <c r="O60" s="255">
        <v>2.6212973375930479</v>
      </c>
      <c r="P60" s="256">
        <v>99</v>
      </c>
      <c r="Q60" s="257">
        <v>1</v>
      </c>
      <c r="R60" s="257">
        <v>41</v>
      </c>
    </row>
    <row r="61" spans="1:18" ht="16.5">
      <c r="A61" s="245" t="s">
        <v>118</v>
      </c>
      <c r="B61" s="246" t="s">
        <v>377</v>
      </c>
      <c r="C61" s="247" t="s">
        <v>67</v>
      </c>
      <c r="D61" s="248">
        <v>0.83368326331334708</v>
      </c>
      <c r="E61" s="249">
        <v>3748</v>
      </c>
      <c r="F61" s="250" t="s">
        <v>119</v>
      </c>
      <c r="G61" s="303" t="s">
        <v>244</v>
      </c>
      <c r="H61" s="251">
        <v>4</v>
      </c>
      <c r="I61" s="252">
        <v>1769.0619999999999</v>
      </c>
      <c r="J61" s="253">
        <v>3.4121196528623603E-2</v>
      </c>
      <c r="K61" s="253">
        <v>0.32458944425129921</v>
      </c>
      <c r="L61" s="253">
        <v>2.3176123844161484E-2</v>
      </c>
      <c r="M61" s="254">
        <v>11.903</v>
      </c>
      <c r="N61" s="255">
        <v>5.6527131327223132E-2</v>
      </c>
      <c r="O61" s="255">
        <v>7.6311627291751227</v>
      </c>
      <c r="P61" s="256">
        <v>0</v>
      </c>
      <c r="Q61" s="257">
        <v>1</v>
      </c>
      <c r="R61" s="257">
        <v>135</v>
      </c>
    </row>
    <row r="62" spans="1:18" ht="16.5">
      <c r="A62" s="245" t="s">
        <v>118</v>
      </c>
      <c r="B62" s="246" t="s">
        <v>379</v>
      </c>
      <c r="C62" s="247" t="s">
        <v>67</v>
      </c>
      <c r="D62" s="248">
        <v>0.81808317703868527</v>
      </c>
      <c r="E62" s="249">
        <v>9381</v>
      </c>
      <c r="F62" s="250" t="s">
        <v>119</v>
      </c>
      <c r="G62" s="303" t="s">
        <v>239</v>
      </c>
      <c r="H62" s="251">
        <v>2</v>
      </c>
      <c r="I62" s="252">
        <v>1834.9750000000001</v>
      </c>
      <c r="J62" s="253">
        <v>2.6356553724263605E-2</v>
      </c>
      <c r="K62" s="253">
        <v>0.3207426533485766</v>
      </c>
      <c r="L62" s="253">
        <v>0.20490742380686386</v>
      </c>
      <c r="M62" s="254">
        <v>11.018000000000001</v>
      </c>
      <c r="N62" s="255">
        <v>5.4496655267782933E-2</v>
      </c>
      <c r="O62" s="255">
        <v>7.2480551506151301</v>
      </c>
      <c r="P62" s="256">
        <v>4</v>
      </c>
      <c r="Q62" s="257">
        <v>1</v>
      </c>
      <c r="R62" s="257">
        <v>133</v>
      </c>
    </row>
    <row r="63" spans="1:18" ht="16.5">
      <c r="A63" s="245" t="s">
        <v>118</v>
      </c>
      <c r="B63" s="246" t="s">
        <v>190</v>
      </c>
      <c r="C63" s="247" t="s">
        <v>70</v>
      </c>
      <c r="D63" s="248">
        <v>0.7698041990589829</v>
      </c>
      <c r="E63" s="249">
        <v>1002</v>
      </c>
      <c r="F63" s="250" t="s">
        <v>127</v>
      </c>
      <c r="G63" s="303" t="s">
        <v>225</v>
      </c>
      <c r="H63" s="251">
        <v>10</v>
      </c>
      <c r="I63" s="252">
        <v>2101.2549999999997</v>
      </c>
      <c r="J63" s="253">
        <v>2.306539200064249E-2</v>
      </c>
      <c r="K63" s="253">
        <v>0.42065264882282688</v>
      </c>
      <c r="L63" s="253">
        <v>0.24461571774963056</v>
      </c>
      <c r="M63" s="254">
        <v>9.5329999999999995</v>
      </c>
      <c r="N63" s="255">
        <v>4.7590606566075999E-2</v>
      </c>
      <c r="O63" s="255">
        <v>1.7132618363787357</v>
      </c>
      <c r="P63" s="256">
        <v>103</v>
      </c>
      <c r="Q63" s="257">
        <v>1</v>
      </c>
      <c r="R63" s="257">
        <v>36</v>
      </c>
    </row>
    <row r="64" spans="1:18" ht="16.5">
      <c r="A64" s="245" t="s">
        <v>118</v>
      </c>
      <c r="B64" s="246" t="s">
        <v>191</v>
      </c>
      <c r="C64" s="247" t="s">
        <v>67</v>
      </c>
      <c r="D64" s="248">
        <v>0.80978255623398343</v>
      </c>
      <c r="E64" s="249">
        <v>4558</v>
      </c>
      <c r="F64" s="250" t="s">
        <v>126</v>
      </c>
      <c r="G64" s="303" t="s">
        <v>223</v>
      </c>
      <c r="H64" s="251">
        <v>11</v>
      </c>
      <c r="I64" s="252">
        <v>1746.2639999999999</v>
      </c>
      <c r="J64" s="253">
        <v>1.0780064455748495E-2</v>
      </c>
      <c r="K64" s="253">
        <v>0.4381528937959735</v>
      </c>
      <c r="L64" s="253">
        <v>0.29262471195649686</v>
      </c>
      <c r="M64" s="254">
        <v>9.6910000000000007</v>
      </c>
      <c r="N64" s="255">
        <v>0</v>
      </c>
      <c r="O64" s="255">
        <v>4.1803530279499554</v>
      </c>
      <c r="P64" s="256">
        <v>104</v>
      </c>
      <c r="Q64" s="257">
        <v>0</v>
      </c>
      <c r="R64" s="257">
        <v>73</v>
      </c>
    </row>
    <row r="65" spans="1:18" ht="16.5">
      <c r="A65" s="245" t="s">
        <v>118</v>
      </c>
      <c r="B65" s="246" t="s">
        <v>519</v>
      </c>
      <c r="C65" s="247" t="s">
        <v>67</v>
      </c>
      <c r="D65" s="248">
        <v>0.81117688609562122</v>
      </c>
      <c r="E65" s="249">
        <v>4861</v>
      </c>
      <c r="F65" s="250" t="s">
        <v>119</v>
      </c>
      <c r="G65" s="303" t="s">
        <v>430</v>
      </c>
      <c r="H65" s="251">
        <v>12</v>
      </c>
      <c r="I65" s="252">
        <v>1719.181</v>
      </c>
      <c r="J65" s="253">
        <v>2.5776597104777005E-2</v>
      </c>
      <c r="K65" s="253">
        <v>0.38531156676477885</v>
      </c>
      <c r="L65" s="253">
        <v>0.11109941303446234</v>
      </c>
      <c r="M65" s="254">
        <v>11.858000000000001</v>
      </c>
      <c r="N65" s="255">
        <v>0</v>
      </c>
      <c r="O65" s="255">
        <v>4.6533785564172705</v>
      </c>
      <c r="P65" s="256">
        <v>48</v>
      </c>
      <c r="Q65" s="257">
        <v>0</v>
      </c>
      <c r="R65" s="257">
        <v>80</v>
      </c>
    </row>
    <row r="66" spans="1:18" ht="16.5">
      <c r="A66" s="245" t="s">
        <v>118</v>
      </c>
      <c r="B66" s="246" t="s">
        <v>442</v>
      </c>
      <c r="C66" s="247" t="s">
        <v>67</v>
      </c>
      <c r="D66" s="248">
        <v>0.82</v>
      </c>
      <c r="E66" s="249">
        <v>2247</v>
      </c>
      <c r="F66" s="250" t="s">
        <v>119</v>
      </c>
      <c r="G66" s="303" t="s">
        <v>243</v>
      </c>
      <c r="H66" s="251">
        <v>1</v>
      </c>
      <c r="I66" s="252">
        <v>1017.204</v>
      </c>
      <c r="J66" s="253">
        <v>1.9914863404861767E-2</v>
      </c>
      <c r="K66" s="253">
        <v>0.38830420845499691</v>
      </c>
      <c r="L66" s="253">
        <v>5.3086696473863652E-2</v>
      </c>
      <c r="M66" s="254">
        <v>12.231</v>
      </c>
      <c r="N66" s="255">
        <v>0</v>
      </c>
      <c r="O66" s="255">
        <v>12.190278449553876</v>
      </c>
      <c r="P66" s="256">
        <v>31</v>
      </c>
      <c r="Q66" s="257">
        <v>0</v>
      </c>
      <c r="R66" s="257">
        <v>124</v>
      </c>
    </row>
    <row r="67" spans="1:18" ht="16.5">
      <c r="A67" s="245" t="s">
        <v>118</v>
      </c>
      <c r="B67" s="246" t="s">
        <v>459</v>
      </c>
      <c r="C67" s="247" t="s">
        <v>67</v>
      </c>
      <c r="D67" s="248">
        <v>0.80729048291653438</v>
      </c>
      <c r="E67" s="249">
        <v>280</v>
      </c>
      <c r="F67" s="250" t="s">
        <v>125</v>
      </c>
      <c r="G67" s="303" t="s">
        <v>270</v>
      </c>
      <c r="H67" s="251">
        <v>12</v>
      </c>
      <c r="I67" s="252">
        <v>1945.289</v>
      </c>
      <c r="J67" s="253">
        <v>9.8179201105547311E-3</v>
      </c>
      <c r="K67" s="253">
        <v>0.39412038072650962</v>
      </c>
      <c r="L67" s="253">
        <v>0.19842809988644361</v>
      </c>
      <c r="M67" s="254">
        <v>8.7840000000000007</v>
      </c>
      <c r="N67" s="255">
        <v>5.1406243493897309E-2</v>
      </c>
      <c r="O67" s="255">
        <v>6.0145304887859847</v>
      </c>
      <c r="P67" s="256">
        <v>76</v>
      </c>
      <c r="Q67" s="257">
        <v>1</v>
      </c>
      <c r="R67" s="257">
        <v>117</v>
      </c>
    </row>
    <row r="68" spans="1:18" ht="16.5">
      <c r="A68" s="245" t="s">
        <v>118</v>
      </c>
      <c r="B68" s="246" t="s">
        <v>192</v>
      </c>
      <c r="C68" s="247" t="s">
        <v>70</v>
      </c>
      <c r="D68" s="248">
        <v>0.74172483739074191</v>
      </c>
      <c r="E68" s="249">
        <v>5248</v>
      </c>
      <c r="F68" s="250" t="s">
        <v>123</v>
      </c>
      <c r="G68" s="303" t="s">
        <v>259</v>
      </c>
      <c r="H68" s="251">
        <v>10</v>
      </c>
      <c r="I68" s="252">
        <v>1629.7469999999998</v>
      </c>
      <c r="J68" s="253">
        <v>1.5604328348579184E-2</v>
      </c>
      <c r="K68" s="253">
        <v>0.47944762906176902</v>
      </c>
      <c r="L68" s="253">
        <v>0.41233393894880616</v>
      </c>
      <c r="M68" s="254">
        <v>10.617000000000001</v>
      </c>
      <c r="N68" s="255">
        <v>0.85902903947667963</v>
      </c>
      <c r="O68" s="255">
        <v>1.7794172960588364</v>
      </c>
      <c r="P68" s="256">
        <v>134</v>
      </c>
      <c r="Q68" s="257">
        <v>14</v>
      </c>
      <c r="R68" s="257">
        <v>31</v>
      </c>
    </row>
    <row r="69" spans="1:18" ht="16.5">
      <c r="A69" s="245" t="s">
        <v>118</v>
      </c>
      <c r="B69" s="246" t="s">
        <v>386</v>
      </c>
      <c r="C69" s="247" t="s">
        <v>70</v>
      </c>
      <c r="D69" s="248">
        <v>0.76986124991304261</v>
      </c>
      <c r="E69" s="249">
        <v>1722</v>
      </c>
      <c r="F69" s="250" t="s">
        <v>119</v>
      </c>
      <c r="G69" s="303" t="s">
        <v>239</v>
      </c>
      <c r="H69" s="251">
        <v>3</v>
      </c>
      <c r="I69" s="252">
        <v>1125.1589999999999</v>
      </c>
      <c r="J69" s="253">
        <v>1.777700301598208E-2</v>
      </c>
      <c r="K69" s="253">
        <v>0.33758628086505044</v>
      </c>
      <c r="L69" s="253">
        <v>0.204415553712853</v>
      </c>
      <c r="M69" s="254">
        <v>12.369</v>
      </c>
      <c r="N69" s="255">
        <v>0.5332579662074427</v>
      </c>
      <c r="O69" s="255">
        <v>7.8211168377091598</v>
      </c>
      <c r="P69" s="256">
        <v>7</v>
      </c>
      <c r="Q69" s="257">
        <v>6</v>
      </c>
      <c r="R69" s="257">
        <v>88</v>
      </c>
    </row>
    <row r="70" spans="1:18" ht="16.5">
      <c r="A70" s="245" t="s">
        <v>118</v>
      </c>
      <c r="B70" s="246" t="s">
        <v>388</v>
      </c>
      <c r="C70" s="247" t="s">
        <v>70</v>
      </c>
      <c r="D70" s="248">
        <v>0.72785714285714287</v>
      </c>
      <c r="E70" s="249">
        <v>7619</v>
      </c>
      <c r="F70" s="250" t="s">
        <v>128</v>
      </c>
      <c r="G70" s="303" t="s">
        <v>274</v>
      </c>
      <c r="H70" s="251">
        <v>1</v>
      </c>
      <c r="I70" s="252">
        <v>1424.329</v>
      </c>
      <c r="J70" s="253">
        <v>1.3412679059179918E-2</v>
      </c>
      <c r="K70" s="253">
        <v>0.36417195786127832</v>
      </c>
      <c r="L70" s="253">
        <v>0.23028387402067921</v>
      </c>
      <c r="M70" s="254">
        <v>12.952999999999999</v>
      </c>
      <c r="N70" s="255">
        <v>0</v>
      </c>
      <c r="O70" s="255">
        <v>54.130752094495023</v>
      </c>
      <c r="P70" s="256">
        <v>16</v>
      </c>
      <c r="Q70" s="257">
        <v>0</v>
      </c>
      <c r="R70" s="257">
        <v>771</v>
      </c>
    </row>
    <row r="71" spans="1:18" ht="16.5">
      <c r="A71" s="245" t="s">
        <v>118</v>
      </c>
      <c r="B71" s="246" t="s">
        <v>471</v>
      </c>
      <c r="C71" s="247" t="s">
        <v>67</v>
      </c>
      <c r="D71" s="248">
        <v>0.81020408163265301</v>
      </c>
      <c r="E71" s="249">
        <v>5660</v>
      </c>
      <c r="F71" s="250" t="s">
        <v>121</v>
      </c>
      <c r="G71" s="303" t="s">
        <v>257</v>
      </c>
      <c r="H71" s="251">
        <v>1</v>
      </c>
      <c r="I71" s="252">
        <v>1878.5940000000001</v>
      </c>
      <c r="J71" s="253">
        <v>1.374499836677427E-2</v>
      </c>
      <c r="K71" s="253">
        <v>0.41302707482893103</v>
      </c>
      <c r="L71" s="253">
        <v>0.34493882126739467</v>
      </c>
      <c r="M71" s="254">
        <v>5.6870000000000003</v>
      </c>
      <c r="N71" s="255">
        <v>5.3231299578301645E-2</v>
      </c>
      <c r="O71" s="255">
        <v>0.69200689451792141</v>
      </c>
      <c r="P71" s="256">
        <v>113</v>
      </c>
      <c r="Q71" s="257">
        <v>1</v>
      </c>
      <c r="R71" s="257">
        <v>13</v>
      </c>
    </row>
    <row r="72" spans="1:18" ht="16.5">
      <c r="A72" s="245" t="s">
        <v>118</v>
      </c>
      <c r="B72" s="246" t="s">
        <v>193</v>
      </c>
      <c r="C72" s="247" t="s">
        <v>70</v>
      </c>
      <c r="D72" s="248">
        <v>0.73319999999999996</v>
      </c>
      <c r="E72" s="249">
        <v>33</v>
      </c>
      <c r="F72" s="250" t="s">
        <v>119</v>
      </c>
      <c r="G72" s="303" t="s">
        <v>215</v>
      </c>
      <c r="H72" s="251">
        <v>1</v>
      </c>
      <c r="I72" s="252">
        <v>1624.77</v>
      </c>
      <c r="J72" s="253">
        <v>3.4854117398388444E-2</v>
      </c>
      <c r="K72" s="253">
        <v>0.40261663146728671</v>
      </c>
      <c r="L72" s="253">
        <v>0.2154151049071561</v>
      </c>
      <c r="M72" s="254">
        <v>14.131</v>
      </c>
      <c r="N72" s="255">
        <v>0</v>
      </c>
      <c r="O72" s="255">
        <v>8.308868332133164</v>
      </c>
      <c r="P72" s="256">
        <v>66</v>
      </c>
      <c r="Q72" s="257">
        <v>0</v>
      </c>
      <c r="R72" s="257">
        <v>135</v>
      </c>
    </row>
    <row r="73" spans="1:18" ht="16.5">
      <c r="A73" s="245" t="s">
        <v>118</v>
      </c>
      <c r="B73" s="246" t="s">
        <v>520</v>
      </c>
      <c r="C73" s="247" t="s">
        <v>70</v>
      </c>
      <c r="D73" s="248">
        <v>0.73748779128097797</v>
      </c>
      <c r="E73" s="249">
        <v>1832</v>
      </c>
      <c r="F73" s="250" t="s">
        <v>121</v>
      </c>
      <c r="G73" s="303" t="s">
        <v>213</v>
      </c>
      <c r="H73" s="251">
        <v>7</v>
      </c>
      <c r="I73" s="252">
        <v>2057.875</v>
      </c>
      <c r="J73" s="253">
        <v>1.2050199130053594E-2</v>
      </c>
      <c r="K73" s="253">
        <v>0.47739936792456755</v>
      </c>
      <c r="L73" s="253">
        <v>0.306141043552208</v>
      </c>
      <c r="M73" s="254">
        <v>9.2910000000000004</v>
      </c>
      <c r="N73" s="255">
        <v>0</v>
      </c>
      <c r="O73" s="255">
        <v>2.5754722711534956</v>
      </c>
      <c r="P73" s="256">
        <v>167</v>
      </c>
      <c r="Q73" s="257">
        <v>0</v>
      </c>
      <c r="R73" s="257">
        <v>53</v>
      </c>
    </row>
    <row r="74" spans="1:18" ht="16.5">
      <c r="A74" s="245" t="s">
        <v>118</v>
      </c>
      <c r="B74" s="246" t="s">
        <v>393</v>
      </c>
      <c r="C74" s="247" t="s">
        <v>70</v>
      </c>
      <c r="D74" s="248">
        <v>0.79862068965517241</v>
      </c>
      <c r="E74" s="249">
        <v>5351</v>
      </c>
      <c r="F74" s="250" t="s">
        <v>127</v>
      </c>
      <c r="G74" s="303" t="s">
        <v>225</v>
      </c>
      <c r="H74" s="251">
        <v>1</v>
      </c>
      <c r="I74" s="252">
        <v>2239.596</v>
      </c>
      <c r="J74" s="253">
        <v>2.655223453249524E-2</v>
      </c>
      <c r="K74" s="253">
        <v>0.3345521501932216</v>
      </c>
      <c r="L74" s="253">
        <v>0.12948763973502364</v>
      </c>
      <c r="M74" s="254">
        <v>6.6449999999999996</v>
      </c>
      <c r="N74" s="255">
        <v>0</v>
      </c>
      <c r="O74" s="255">
        <v>0.31255637177419499</v>
      </c>
      <c r="P74" s="256">
        <v>69</v>
      </c>
      <c r="Q74" s="257">
        <v>0</v>
      </c>
      <c r="R74" s="257">
        <v>7</v>
      </c>
    </row>
    <row r="75" spans="1:18" ht="16.5">
      <c r="A75" s="245" t="s">
        <v>118</v>
      </c>
      <c r="B75" s="246" t="s">
        <v>490</v>
      </c>
      <c r="C75" s="247" t="s">
        <v>70</v>
      </c>
      <c r="D75" s="248">
        <v>0.74849802528406029</v>
      </c>
      <c r="E75" s="249">
        <v>5512</v>
      </c>
      <c r="F75" s="250" t="s">
        <v>128</v>
      </c>
      <c r="G75" s="303" t="s">
        <v>222</v>
      </c>
      <c r="H75" s="251">
        <v>12</v>
      </c>
      <c r="I75" s="252">
        <v>1980.126</v>
      </c>
      <c r="J75" s="253">
        <v>6.2240085622322734E-3</v>
      </c>
      <c r="K75" s="253">
        <v>0.47399378547736959</v>
      </c>
      <c r="L75" s="253">
        <v>0.17423133679371919</v>
      </c>
      <c r="M75" s="254">
        <v>11.073</v>
      </c>
      <c r="N75" s="255">
        <v>0.15150551025540798</v>
      </c>
      <c r="O75" s="255">
        <v>6.7672461247415567</v>
      </c>
      <c r="P75" s="256">
        <v>109</v>
      </c>
      <c r="Q75" s="257">
        <v>3</v>
      </c>
      <c r="R75" s="257">
        <v>142</v>
      </c>
    </row>
    <row r="76" spans="1:18" ht="16.5">
      <c r="A76" s="245" t="s">
        <v>118</v>
      </c>
      <c r="B76" s="246" t="s">
        <v>395</v>
      </c>
      <c r="C76" s="247" t="s">
        <v>70</v>
      </c>
      <c r="D76" s="248">
        <v>0.75791278738590662</v>
      </c>
      <c r="E76" s="249">
        <v>2278</v>
      </c>
      <c r="F76" s="250" t="s">
        <v>126</v>
      </c>
      <c r="G76" s="303" t="s">
        <v>223</v>
      </c>
      <c r="H76" s="251">
        <v>11</v>
      </c>
      <c r="I76" s="252">
        <v>2535.4669999999996</v>
      </c>
      <c r="J76" s="253">
        <v>1.6644816616500701E-2</v>
      </c>
      <c r="K76" s="253">
        <v>0.42766464992266706</v>
      </c>
      <c r="L76" s="253">
        <v>0.13173115642995945</v>
      </c>
      <c r="M76" s="254">
        <v>11.635</v>
      </c>
      <c r="N76" s="255">
        <v>0</v>
      </c>
      <c r="O76" s="255">
        <v>7.1387243454558877</v>
      </c>
      <c r="P76" s="256">
        <v>108</v>
      </c>
      <c r="Q76" s="257">
        <v>3</v>
      </c>
      <c r="R76" s="257">
        <v>215</v>
      </c>
    </row>
    <row r="77" spans="1:18" ht="16.5">
      <c r="A77" s="245" t="s">
        <v>118</v>
      </c>
      <c r="B77" s="246" t="s">
        <v>397</v>
      </c>
      <c r="C77" s="247" t="s">
        <v>67</v>
      </c>
      <c r="D77" s="248">
        <v>0.83636363636363631</v>
      </c>
      <c r="E77" s="249">
        <v>6011</v>
      </c>
      <c r="F77" s="250" t="s">
        <v>119</v>
      </c>
      <c r="G77" s="303" t="s">
        <v>246</v>
      </c>
      <c r="H77" s="251">
        <v>1</v>
      </c>
      <c r="I77" s="252">
        <v>1059.2249999999999</v>
      </c>
      <c r="J77" s="253">
        <v>2.1551715181836732E-2</v>
      </c>
      <c r="K77" s="253">
        <v>0.30830479539924155</v>
      </c>
      <c r="L77" s="253">
        <v>7.4783879149251303E-2</v>
      </c>
      <c r="M77" s="254">
        <v>12.686999999999999</v>
      </c>
      <c r="N77" s="255">
        <v>0</v>
      </c>
      <c r="O77" s="255">
        <v>7.4582831787391735</v>
      </c>
      <c r="P77" s="256">
        <v>9</v>
      </c>
      <c r="Q77" s="257">
        <v>0</v>
      </c>
      <c r="R77" s="257">
        <v>98</v>
      </c>
    </row>
    <row r="78" spans="1:18" ht="16.5">
      <c r="A78" s="245" t="s">
        <v>118</v>
      </c>
      <c r="B78" s="246" t="s">
        <v>399</v>
      </c>
      <c r="C78" s="247" t="s">
        <v>70</v>
      </c>
      <c r="D78" s="248">
        <v>0.70586206896551729</v>
      </c>
      <c r="E78" s="249">
        <v>3019</v>
      </c>
      <c r="F78" s="250" t="s">
        <v>127</v>
      </c>
      <c r="G78" s="303" t="s">
        <v>212</v>
      </c>
      <c r="H78" s="251">
        <v>1</v>
      </c>
      <c r="I78" s="252">
        <v>945.66600000000005</v>
      </c>
      <c r="J78" s="253">
        <v>1.2446056014396965E-2</v>
      </c>
      <c r="K78" s="253">
        <v>0.40432690002377863</v>
      </c>
      <c r="L78" s="253">
        <v>0.15861837054520306</v>
      </c>
      <c r="M78" s="254">
        <v>11.057</v>
      </c>
      <c r="N78" s="255">
        <v>0</v>
      </c>
      <c r="O78" s="255">
        <v>2.4321483483597803</v>
      </c>
      <c r="P78" s="256">
        <v>46</v>
      </c>
      <c r="Q78" s="257">
        <v>0</v>
      </c>
      <c r="R78" s="257">
        <v>23</v>
      </c>
    </row>
    <row r="79" spans="1:18" ht="16.5">
      <c r="A79" s="245" t="s">
        <v>118</v>
      </c>
      <c r="B79" s="246" t="s">
        <v>194</v>
      </c>
      <c r="C79" s="247" t="s">
        <v>70</v>
      </c>
      <c r="D79" s="248">
        <v>0.72760000000000002</v>
      </c>
      <c r="E79" s="249">
        <v>6965</v>
      </c>
      <c r="F79" s="250" t="s">
        <v>119</v>
      </c>
      <c r="G79" s="303" t="s">
        <v>219</v>
      </c>
      <c r="H79" s="251">
        <v>1</v>
      </c>
      <c r="I79" s="252">
        <v>1413.7570000000001</v>
      </c>
      <c r="J79" s="253">
        <v>2.5512066328137354E-2</v>
      </c>
      <c r="K79" s="253">
        <v>0.36101822402923878</v>
      </c>
      <c r="L79" s="253">
        <v>0.17329710834323012</v>
      </c>
      <c r="M79" s="254">
        <v>11.84</v>
      </c>
      <c r="N79" s="255">
        <v>0</v>
      </c>
      <c r="O79" s="255">
        <v>17.117510293494568</v>
      </c>
      <c r="P79" s="256">
        <v>14</v>
      </c>
      <c r="Q79" s="257">
        <v>0</v>
      </c>
      <c r="R79" s="257">
        <v>242</v>
      </c>
    </row>
    <row r="80" spans="1:18" ht="16.5">
      <c r="A80" s="245" t="s">
        <v>118</v>
      </c>
      <c r="B80" s="246" t="s">
        <v>195</v>
      </c>
      <c r="C80" s="247" t="s">
        <v>70</v>
      </c>
      <c r="D80" s="248">
        <v>0.76714285714285724</v>
      </c>
      <c r="E80" s="249">
        <v>9487</v>
      </c>
      <c r="F80" s="250" t="s">
        <v>128</v>
      </c>
      <c r="G80" s="303" t="s">
        <v>220</v>
      </c>
      <c r="H80" s="251">
        <v>1</v>
      </c>
      <c r="I80" s="252">
        <v>2286.4299999999998</v>
      </c>
      <c r="J80" s="253">
        <v>1.4303126511607917E-2</v>
      </c>
      <c r="K80" s="253">
        <v>0.43953290065286732</v>
      </c>
      <c r="L80" s="253">
        <v>0.21299580568834386</v>
      </c>
      <c r="M80" s="254">
        <v>11.63</v>
      </c>
      <c r="N80" s="255">
        <v>0</v>
      </c>
      <c r="O80" s="255">
        <v>2.5367056940295574</v>
      </c>
      <c r="P80" s="256">
        <v>83</v>
      </c>
      <c r="Q80" s="257">
        <v>0</v>
      </c>
      <c r="R80" s="257">
        <v>58</v>
      </c>
    </row>
    <row r="81" spans="1:18" ht="16.5">
      <c r="A81" s="245" t="s">
        <v>118</v>
      </c>
      <c r="B81" s="246" t="s">
        <v>475</v>
      </c>
      <c r="C81" s="247" t="s">
        <v>70</v>
      </c>
      <c r="D81" s="248">
        <v>0.77422755084983252</v>
      </c>
      <c r="E81" s="249">
        <v>2312</v>
      </c>
      <c r="F81" s="250" t="s">
        <v>119</v>
      </c>
      <c r="G81" s="303" t="s">
        <v>249</v>
      </c>
      <c r="H81" s="251">
        <v>2</v>
      </c>
      <c r="I81" s="252">
        <v>1532.5159999999998</v>
      </c>
      <c r="J81" s="253">
        <v>5.3746190317663506E-2</v>
      </c>
      <c r="K81" s="253">
        <v>0.3353992713571271</v>
      </c>
      <c r="L81" s="253">
        <v>0.17813843379122957</v>
      </c>
      <c r="M81" s="254">
        <v>12.417</v>
      </c>
      <c r="N81" s="255">
        <v>0</v>
      </c>
      <c r="O81" s="255">
        <v>17.487582511373457</v>
      </c>
      <c r="P81" s="256">
        <v>24</v>
      </c>
      <c r="Q81" s="257">
        <v>0</v>
      </c>
      <c r="R81" s="257">
        <v>268</v>
      </c>
    </row>
    <row r="82" spans="1:18" ht="16.5">
      <c r="A82" s="245" t="s">
        <v>118</v>
      </c>
      <c r="B82" s="246" t="s">
        <v>407</v>
      </c>
      <c r="C82" s="247" t="s">
        <v>67</v>
      </c>
      <c r="D82" s="248">
        <v>0.82548824660569819</v>
      </c>
      <c r="E82" s="249">
        <v>2357</v>
      </c>
      <c r="F82" s="250" t="s">
        <v>119</v>
      </c>
      <c r="G82" s="303" t="s">
        <v>246</v>
      </c>
      <c r="H82" s="251">
        <v>2</v>
      </c>
      <c r="I82" s="252">
        <v>1376.6120000000001</v>
      </c>
      <c r="J82" s="253">
        <v>3.4563300278995769E-2</v>
      </c>
      <c r="K82" s="253">
        <v>0.35114985343920579</v>
      </c>
      <c r="L82" s="253">
        <v>0.20630359171647492</v>
      </c>
      <c r="M82" s="254">
        <v>11.839</v>
      </c>
      <c r="N82" s="255">
        <v>0</v>
      </c>
      <c r="O82" s="255">
        <v>0.7264210975932216</v>
      </c>
      <c r="P82" s="256">
        <v>21</v>
      </c>
      <c r="Q82" s="257">
        <v>0</v>
      </c>
      <c r="R82" s="257">
        <v>10</v>
      </c>
    </row>
    <row r="83" spans="1:18" ht="16.5">
      <c r="A83" s="245" t="s">
        <v>118</v>
      </c>
      <c r="B83" s="246" t="s">
        <v>196</v>
      </c>
      <c r="C83" s="247" t="s">
        <v>67</v>
      </c>
      <c r="D83" s="248">
        <v>0.80772727272727263</v>
      </c>
      <c r="E83" s="249">
        <v>5922</v>
      </c>
      <c r="F83" s="250" t="s">
        <v>119</v>
      </c>
      <c r="G83" s="303" t="s">
        <v>210</v>
      </c>
      <c r="H83" s="251">
        <v>1</v>
      </c>
      <c r="I83" s="252">
        <v>1478.454</v>
      </c>
      <c r="J83" s="253">
        <v>6.4499611345456273E-2</v>
      </c>
      <c r="K83" s="253">
        <v>0.33756943098383868</v>
      </c>
      <c r="L83" s="253">
        <v>0.18668149296494851</v>
      </c>
      <c r="M83" s="254">
        <v>14.597</v>
      </c>
      <c r="N83" s="255">
        <v>0</v>
      </c>
      <c r="O83" s="255">
        <v>8.3871395390049344</v>
      </c>
      <c r="P83" s="256">
        <v>23</v>
      </c>
      <c r="Q83" s="257">
        <v>0</v>
      </c>
      <c r="R83" s="257">
        <v>124</v>
      </c>
    </row>
    <row r="84" spans="1:18" ht="16.5">
      <c r="A84" s="245" t="s">
        <v>118</v>
      </c>
      <c r="B84" s="246" t="s">
        <v>410</v>
      </c>
      <c r="C84" s="247" t="s">
        <v>70</v>
      </c>
      <c r="D84" s="248">
        <v>0.77749999999999986</v>
      </c>
      <c r="E84" s="249">
        <v>3835</v>
      </c>
      <c r="F84" s="250" t="s">
        <v>122</v>
      </c>
      <c r="G84" s="303" t="s">
        <v>217</v>
      </c>
      <c r="H84" s="251">
        <v>1</v>
      </c>
      <c r="I84" s="252">
        <v>1473.5519999999999</v>
      </c>
      <c r="J84" s="253">
        <v>2.1295384719657263E-3</v>
      </c>
      <c r="K84" s="253">
        <v>0.45515227543186271</v>
      </c>
      <c r="L84" s="253">
        <v>0.14726321161384193</v>
      </c>
      <c r="M84" s="254">
        <v>9.8230000000000004</v>
      </c>
      <c r="N84" s="255">
        <v>0</v>
      </c>
      <c r="O84" s="255">
        <v>4.4111100252994131</v>
      </c>
      <c r="P84" s="256">
        <v>93</v>
      </c>
      <c r="Q84" s="257">
        <v>0</v>
      </c>
      <c r="R84" s="257">
        <v>65</v>
      </c>
    </row>
    <row r="85" spans="1:18" ht="16.5">
      <c r="A85" s="245" t="s">
        <v>118</v>
      </c>
      <c r="B85" s="246" t="s">
        <v>412</v>
      </c>
      <c r="C85" s="247" t="s">
        <v>67</v>
      </c>
      <c r="D85" s="248">
        <v>0.81538988002511936</v>
      </c>
      <c r="E85" s="249">
        <v>6576</v>
      </c>
      <c r="F85" s="250" t="s">
        <v>119</v>
      </c>
      <c r="G85" s="303" t="s">
        <v>247</v>
      </c>
      <c r="H85" s="251">
        <v>2</v>
      </c>
      <c r="I85" s="252">
        <v>990.03300000000002</v>
      </c>
      <c r="J85" s="253">
        <v>7.6863956927993964E-3</v>
      </c>
      <c r="K85" s="253">
        <v>0.28998339083679991</v>
      </c>
      <c r="L85" s="253">
        <v>0.24140609454432327</v>
      </c>
      <c r="M85" s="254">
        <v>11.079000000000001</v>
      </c>
      <c r="N85" s="255">
        <v>0</v>
      </c>
      <c r="O85" s="255">
        <v>2.72718182121202</v>
      </c>
      <c r="P85" s="256">
        <v>0</v>
      </c>
      <c r="Q85" s="257">
        <v>0</v>
      </c>
      <c r="R85" s="257">
        <v>27</v>
      </c>
    </row>
    <row r="86" spans="1:18" ht="16.5">
      <c r="A86" s="245" t="s">
        <v>118</v>
      </c>
      <c r="B86" s="246" t="s">
        <v>414</v>
      </c>
      <c r="C86" s="247" t="s">
        <v>70</v>
      </c>
      <c r="D86" s="248">
        <v>0.77964285714285708</v>
      </c>
      <c r="E86" s="249">
        <v>7577</v>
      </c>
      <c r="F86" s="250" t="s">
        <v>126</v>
      </c>
      <c r="G86" s="303" t="s">
        <v>223</v>
      </c>
      <c r="H86" s="251">
        <v>1</v>
      </c>
      <c r="I86" s="252">
        <v>2272.6799999999998</v>
      </c>
      <c r="J86" s="253">
        <v>1.7576964457283784E-2</v>
      </c>
      <c r="K86" s="253">
        <v>0.41591132855856761</v>
      </c>
      <c r="L86" s="253">
        <v>0.21560448457327913</v>
      </c>
      <c r="M86" s="254">
        <v>10.872</v>
      </c>
      <c r="N86" s="255">
        <v>0</v>
      </c>
      <c r="O86" s="255">
        <v>4.400091521903656</v>
      </c>
      <c r="P86" s="256">
        <v>92</v>
      </c>
      <c r="Q86" s="257">
        <v>0</v>
      </c>
      <c r="R86" s="257">
        <v>100</v>
      </c>
    </row>
    <row r="87" spans="1:18" ht="16.5">
      <c r="A87" s="245" t="s">
        <v>118</v>
      </c>
      <c r="B87" s="246" t="s">
        <v>416</v>
      </c>
      <c r="C87" s="247" t="s">
        <v>67</v>
      </c>
      <c r="D87" s="248">
        <v>0.80785714285714294</v>
      </c>
      <c r="E87" s="249">
        <v>204</v>
      </c>
      <c r="F87" s="250" t="s">
        <v>128</v>
      </c>
      <c r="G87" s="303" t="s">
        <v>222</v>
      </c>
      <c r="H87" s="251">
        <v>1</v>
      </c>
      <c r="I87" s="252">
        <v>2434.6750000000002</v>
      </c>
      <c r="J87" s="253">
        <v>1.0172280433262246E-2</v>
      </c>
      <c r="K87" s="253">
        <v>0.33611105944408065</v>
      </c>
      <c r="L87" s="253">
        <v>0.25506484438374732</v>
      </c>
      <c r="M87" s="254">
        <v>10.438000000000001</v>
      </c>
      <c r="N87" s="255">
        <v>0</v>
      </c>
      <c r="O87" s="255">
        <v>2.4643946317270271</v>
      </c>
      <c r="P87" s="256">
        <v>7</v>
      </c>
      <c r="Q87" s="257">
        <v>0</v>
      </c>
      <c r="R87" s="257">
        <v>60</v>
      </c>
    </row>
    <row r="88" spans="1:18" ht="16.5">
      <c r="A88" s="245" t="s">
        <v>118</v>
      </c>
      <c r="B88" s="246" t="s">
        <v>477</v>
      </c>
      <c r="C88" s="247" t="s">
        <v>70</v>
      </c>
      <c r="D88" s="248">
        <v>0.75586206896551733</v>
      </c>
      <c r="E88" s="249">
        <v>5618</v>
      </c>
      <c r="F88" s="250" t="s">
        <v>127</v>
      </c>
      <c r="G88" s="303" t="s">
        <v>225</v>
      </c>
      <c r="H88" s="251">
        <v>1</v>
      </c>
      <c r="I88" s="252">
        <v>2496.7829999999999</v>
      </c>
      <c r="J88" s="253">
        <v>1.6950514669154964E-2</v>
      </c>
      <c r="K88" s="253">
        <v>0.29209474033965011</v>
      </c>
      <c r="L88" s="253">
        <v>0.18704068395210957</v>
      </c>
      <c r="M88" s="254">
        <v>7.0940000000000003</v>
      </c>
      <c r="N88" s="255">
        <v>0</v>
      </c>
      <c r="O88" s="255">
        <v>0.48061845983411455</v>
      </c>
      <c r="P88" s="256">
        <v>3</v>
      </c>
      <c r="Q88" s="257">
        <v>0</v>
      </c>
      <c r="R88" s="257">
        <v>12</v>
      </c>
    </row>
    <row r="89" spans="1:18" ht="16.5">
      <c r="A89" s="245" t="s">
        <v>118</v>
      </c>
      <c r="B89" s="246" t="s">
        <v>418</v>
      </c>
      <c r="C89" s="247" t="s">
        <v>70</v>
      </c>
      <c r="D89" s="248">
        <v>0.77913043478260879</v>
      </c>
      <c r="E89" s="249">
        <v>3205</v>
      </c>
      <c r="F89" s="250" t="s">
        <v>119</v>
      </c>
      <c r="G89" s="303" t="s">
        <v>250</v>
      </c>
      <c r="H89" s="251">
        <v>1</v>
      </c>
      <c r="I89" s="252">
        <v>801.44</v>
      </c>
      <c r="J89" s="253">
        <v>3.567673338128325E-2</v>
      </c>
      <c r="K89" s="253">
        <v>0.33935709140312992</v>
      </c>
      <c r="L89" s="253">
        <v>0.21960471151926531</v>
      </c>
      <c r="M89" s="254">
        <v>15.071</v>
      </c>
      <c r="N89" s="255">
        <v>0.12477540427230983</v>
      </c>
      <c r="O89" s="255">
        <v>5.4901177879816325</v>
      </c>
      <c r="P89" s="256">
        <v>10</v>
      </c>
      <c r="Q89" s="257">
        <v>1</v>
      </c>
      <c r="R89" s="257">
        <v>44</v>
      </c>
    </row>
    <row r="90" spans="1:18" ht="16.5">
      <c r="A90" s="245" t="s">
        <v>118</v>
      </c>
      <c r="B90" s="246" t="s">
        <v>492</v>
      </c>
      <c r="C90" s="247" t="s">
        <v>67</v>
      </c>
      <c r="D90" s="248">
        <v>0.81888888888888889</v>
      </c>
      <c r="E90" s="249">
        <v>8220</v>
      </c>
      <c r="F90" s="250" t="s">
        <v>124</v>
      </c>
      <c r="G90" s="303" t="s">
        <v>216</v>
      </c>
      <c r="H90" s="251">
        <v>1</v>
      </c>
      <c r="I90" s="252">
        <v>2169.73</v>
      </c>
      <c r="J90" s="253">
        <v>6.1144649816986313E-3</v>
      </c>
      <c r="K90" s="253">
        <v>0.40344878378322241</v>
      </c>
      <c r="L90" s="253">
        <v>0.30648974757227859</v>
      </c>
      <c r="M90" s="254">
        <v>10.122</v>
      </c>
      <c r="N90" s="255">
        <v>0</v>
      </c>
      <c r="O90" s="255">
        <v>4.4245136491637211</v>
      </c>
      <c r="P90" s="256">
        <v>55</v>
      </c>
      <c r="Q90" s="257">
        <v>0</v>
      </c>
      <c r="R90" s="257">
        <v>96</v>
      </c>
    </row>
    <row r="91" spans="1:18" ht="16.5">
      <c r="A91" s="245" t="s">
        <v>118</v>
      </c>
      <c r="B91" s="246" t="s">
        <v>197</v>
      </c>
      <c r="C91" s="247" t="s">
        <v>67</v>
      </c>
      <c r="D91" s="248">
        <v>0.83340909090909077</v>
      </c>
      <c r="E91" s="249">
        <v>8291</v>
      </c>
      <c r="F91" s="250" t="s">
        <v>122</v>
      </c>
      <c r="G91" s="303" t="s">
        <v>221</v>
      </c>
      <c r="H91" s="251">
        <v>1</v>
      </c>
      <c r="I91" s="252">
        <v>2067.4369999999999</v>
      </c>
      <c r="J91" s="253">
        <v>1.6407623022389871E-3</v>
      </c>
      <c r="K91" s="253">
        <v>0.44099615852065333</v>
      </c>
      <c r="L91" s="253">
        <v>0.22878568972113783</v>
      </c>
      <c r="M91" s="254">
        <v>8.5649999999999995</v>
      </c>
      <c r="N91" s="255">
        <v>0</v>
      </c>
      <c r="O91" s="255">
        <v>1.8380245685841941</v>
      </c>
      <c r="P91" s="256">
        <v>94</v>
      </c>
      <c r="Q91" s="257">
        <v>0</v>
      </c>
      <c r="R91" s="257">
        <v>38</v>
      </c>
    </row>
    <row r="92" spans="1:18" ht="16.5">
      <c r="A92" s="245" t="s">
        <v>118</v>
      </c>
      <c r="B92" s="246" t="s">
        <v>425</v>
      </c>
      <c r="C92" s="247" t="s">
        <v>67</v>
      </c>
      <c r="D92" s="248">
        <v>0.82110995767465633</v>
      </c>
      <c r="E92" s="249">
        <v>8449</v>
      </c>
      <c r="F92" s="250" t="s">
        <v>119</v>
      </c>
      <c r="G92" s="303" t="s">
        <v>249</v>
      </c>
      <c r="H92" s="251">
        <v>8</v>
      </c>
      <c r="I92" s="252">
        <v>1737.2429999999999</v>
      </c>
      <c r="J92" s="253">
        <v>2.2368135870938846E-2</v>
      </c>
      <c r="K92" s="253">
        <v>0.33115017445956846</v>
      </c>
      <c r="L92" s="253">
        <v>0.17497883274153267</v>
      </c>
      <c r="M92" s="254">
        <v>11.694000000000001</v>
      </c>
      <c r="N92" s="255">
        <v>0</v>
      </c>
      <c r="O92" s="255">
        <v>5.1806223999751335</v>
      </c>
      <c r="P92" s="256">
        <v>5</v>
      </c>
      <c r="Q92" s="257">
        <v>0</v>
      </c>
      <c r="R92" s="257">
        <v>90</v>
      </c>
    </row>
    <row r="93" spans="1:18" ht="16.5">
      <c r="A93" s="245" t="s">
        <v>118</v>
      </c>
      <c r="B93" s="246" t="s">
        <v>455</v>
      </c>
      <c r="C93" s="247" t="s">
        <v>70</v>
      </c>
      <c r="D93" s="248">
        <v>0.77965712630742812</v>
      </c>
      <c r="E93" s="249">
        <v>6302</v>
      </c>
      <c r="F93" s="250" t="s">
        <v>119</v>
      </c>
      <c r="G93" s="303" t="s">
        <v>249</v>
      </c>
      <c r="H93" s="251">
        <v>2</v>
      </c>
      <c r="I93" s="252">
        <v>1462.7840000000001</v>
      </c>
      <c r="J93" s="253">
        <v>2.4361262782723485E-2</v>
      </c>
      <c r="K93" s="253">
        <v>0.33950048998380844</v>
      </c>
      <c r="L93" s="253">
        <v>0.1914738299153925</v>
      </c>
      <c r="M93" s="254">
        <v>12.037000000000001</v>
      </c>
      <c r="N93" s="255">
        <v>0</v>
      </c>
      <c r="O93" s="255">
        <v>4.7170327266363312</v>
      </c>
      <c r="P93" s="256">
        <v>14</v>
      </c>
      <c r="Q93" s="257">
        <v>0</v>
      </c>
      <c r="R93" s="257">
        <v>70</v>
      </c>
    </row>
  </sheetData>
  <phoneticPr fontId="2" type="noConversion"/>
  <conditionalFormatting sqref="C14:D93">
    <cfRule type="containsText" dxfId="18" priority="1" operator="containsText" text="F">
      <formula>NOT(ISERROR(SEARCH("F",C14)))</formula>
    </cfRule>
    <cfRule type="containsText" dxfId="17" priority="2" operator="containsText" text="D">
      <formula>NOT(ISERROR(SEARCH("D",C14)))</formula>
    </cfRule>
    <cfRule type="containsText" dxfId="16" priority="3" operator="containsText" text="C">
      <formula>NOT(ISERROR(SEARCH("C",C14)))</formula>
    </cfRule>
    <cfRule type="containsText" dxfId="15" priority="4" operator="containsText" text="B">
      <formula>NOT(ISERROR(SEARCH("B",C14)))</formula>
    </cfRule>
    <cfRule type="containsText" dxfId="14" priority="5" operator="containsText" text="A">
      <formula>NOT(ISERROR(SEARCH("A",C14)))</formula>
    </cfRule>
    <cfRule type="containsText" dxfId="13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56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2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64" t="s">
        <v>683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</row>
    <row r="4" spans="1:13" ht="17.25">
      <c r="A4" s="174" t="s">
        <v>233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</row>
    <row r="5" spans="1:13" ht="26.25">
      <c r="A5" s="171" t="s">
        <v>230</v>
      </c>
    </row>
    <row r="6" spans="1:13" ht="26.25">
      <c r="A6" s="171" t="s">
        <v>231</v>
      </c>
    </row>
    <row r="7" spans="1:13" ht="26.25">
      <c r="A7" s="171"/>
    </row>
    <row r="8" spans="1:13" ht="17.25">
      <c r="A8" s="172" t="s">
        <v>232</v>
      </c>
    </row>
    <row r="9" spans="1:13" ht="40.5">
      <c r="A9" s="239" t="s">
        <v>0</v>
      </c>
      <c r="B9" s="240" t="s">
        <v>74</v>
      </c>
      <c r="C9" s="241" t="s">
        <v>65</v>
      </c>
      <c r="D9" s="241" t="s">
        <v>166</v>
      </c>
      <c r="E9" s="242" t="s">
        <v>152</v>
      </c>
      <c r="F9" s="240" t="s">
        <v>157</v>
      </c>
      <c r="G9" s="242" t="s">
        <v>155</v>
      </c>
      <c r="H9" s="242" t="s">
        <v>159</v>
      </c>
      <c r="I9" s="243" t="s">
        <v>161</v>
      </c>
      <c r="J9" s="242" t="s">
        <v>11</v>
      </c>
      <c r="K9" s="242" t="s">
        <v>12</v>
      </c>
      <c r="L9" s="242" t="s">
        <v>13</v>
      </c>
      <c r="M9" s="242" t="s">
        <v>226</v>
      </c>
    </row>
    <row r="10" spans="1:13" ht="16.5">
      <c r="A10" s="245" t="s">
        <v>118</v>
      </c>
      <c r="B10" s="246" t="s">
        <v>277</v>
      </c>
      <c r="C10" s="247" t="s">
        <v>69</v>
      </c>
      <c r="D10" s="248">
        <v>0.87818181818181806</v>
      </c>
      <c r="E10" s="249">
        <v>3171</v>
      </c>
      <c r="F10" s="250" t="s">
        <v>123</v>
      </c>
      <c r="G10" s="258" t="s">
        <v>261</v>
      </c>
      <c r="H10" s="251">
        <v>1</v>
      </c>
      <c r="I10" s="252">
        <v>2052.3629999999998</v>
      </c>
      <c r="J10" s="253">
        <v>2.8431075391831644E-2</v>
      </c>
      <c r="K10" s="253">
        <v>0.41985534935316665</v>
      </c>
      <c r="L10" s="253">
        <v>0.32158053911515655</v>
      </c>
      <c r="M10" s="259">
        <v>115</v>
      </c>
    </row>
    <row r="11" spans="1:13" ht="16.5">
      <c r="A11" s="245" t="s">
        <v>118</v>
      </c>
      <c r="B11" s="246" t="s">
        <v>279</v>
      </c>
      <c r="C11" s="247" t="s">
        <v>70</v>
      </c>
      <c r="D11" s="248">
        <v>0.78479999999999994</v>
      </c>
      <c r="E11" s="249">
        <v>8591</v>
      </c>
      <c r="F11" s="250" t="s">
        <v>119</v>
      </c>
      <c r="G11" s="258" t="s">
        <v>242</v>
      </c>
      <c r="H11" s="251">
        <v>1</v>
      </c>
      <c r="I11" s="252">
        <v>1718.009</v>
      </c>
      <c r="J11" s="253">
        <v>3.6581073392284232E-2</v>
      </c>
      <c r="K11" s="253">
        <v>0.35860461914821806</v>
      </c>
      <c r="L11" s="253">
        <v>0.24796144839753459</v>
      </c>
      <c r="M11" s="259">
        <v>34</v>
      </c>
    </row>
    <row r="12" spans="1:13" ht="16.5">
      <c r="A12" s="245" t="s">
        <v>118</v>
      </c>
      <c r="B12" s="246" t="s">
        <v>448</v>
      </c>
      <c r="C12" s="247" t="s">
        <v>70</v>
      </c>
      <c r="D12" s="248">
        <v>0.79942492438017743</v>
      </c>
      <c r="E12" s="249">
        <v>7979</v>
      </c>
      <c r="F12" s="250" t="s">
        <v>124</v>
      </c>
      <c r="G12" s="258" t="s">
        <v>262</v>
      </c>
      <c r="H12" s="251">
        <v>2</v>
      </c>
      <c r="I12" s="252">
        <v>2307.0450000000001</v>
      </c>
      <c r="J12" s="253">
        <v>1.6221849793681686E-2</v>
      </c>
      <c r="K12" s="253">
        <v>0.45420310027536009</v>
      </c>
      <c r="L12" s="253">
        <v>0.20979218003983449</v>
      </c>
      <c r="M12" s="259">
        <v>105</v>
      </c>
    </row>
    <row r="13" spans="1:13" ht="16.5">
      <c r="A13" s="245" t="s">
        <v>118</v>
      </c>
      <c r="B13" s="246" t="s">
        <v>283</v>
      </c>
      <c r="C13" s="247" t="s">
        <v>68</v>
      </c>
      <c r="D13" s="248">
        <v>0.9181818181818181</v>
      </c>
      <c r="E13" s="249">
        <v>9995</v>
      </c>
      <c r="F13" s="250" t="s">
        <v>120</v>
      </c>
      <c r="G13" s="258" t="s">
        <v>211</v>
      </c>
      <c r="H13" s="251">
        <v>1</v>
      </c>
      <c r="I13" s="252">
        <v>1951.84</v>
      </c>
      <c r="J13" s="253">
        <v>3.8435599960093977E-2</v>
      </c>
      <c r="K13" s="253">
        <v>0.38335229294513901</v>
      </c>
      <c r="L13" s="253">
        <v>0.29664316747274366</v>
      </c>
      <c r="M13" s="259">
        <v>124</v>
      </c>
    </row>
    <row r="14" spans="1:13" ht="16.5">
      <c r="A14" s="245" t="s">
        <v>118</v>
      </c>
      <c r="B14" s="246" t="s">
        <v>179</v>
      </c>
      <c r="C14" s="247" t="s">
        <v>67</v>
      </c>
      <c r="D14" s="248">
        <v>0.82134930353329949</v>
      </c>
      <c r="E14" s="249">
        <v>5902</v>
      </c>
      <c r="F14" s="250" t="s">
        <v>128</v>
      </c>
      <c r="G14" s="258" t="s">
        <v>276</v>
      </c>
      <c r="H14" s="251">
        <v>14</v>
      </c>
      <c r="I14" s="252">
        <v>2231.7809999999999</v>
      </c>
      <c r="J14" s="253">
        <v>8.5086747444667859E-3</v>
      </c>
      <c r="K14" s="253">
        <v>0.40795506992357938</v>
      </c>
      <c r="L14" s="253">
        <v>0.1805732730944479</v>
      </c>
      <c r="M14" s="259">
        <v>55</v>
      </c>
    </row>
    <row r="15" spans="1:13" ht="16.5">
      <c r="A15" s="245" t="s">
        <v>118</v>
      </c>
      <c r="B15" s="246" t="s">
        <v>178</v>
      </c>
      <c r="C15" s="247" t="s">
        <v>70</v>
      </c>
      <c r="D15" s="248">
        <v>0.78432688752717872</v>
      </c>
      <c r="E15" s="249">
        <v>30</v>
      </c>
      <c r="F15" s="250" t="s">
        <v>124</v>
      </c>
      <c r="G15" s="258" t="s">
        <v>216</v>
      </c>
      <c r="H15" s="251">
        <v>3</v>
      </c>
      <c r="I15" s="252">
        <v>2229.134</v>
      </c>
      <c r="J15" s="253">
        <v>1.4418001721560368E-3</v>
      </c>
      <c r="K15" s="253">
        <v>0.47524609894958836</v>
      </c>
      <c r="L15" s="253">
        <v>0.16777815959022652</v>
      </c>
      <c r="M15" s="259">
        <v>127</v>
      </c>
    </row>
    <row r="16" spans="1:13" ht="16.5">
      <c r="A16" s="245" t="s">
        <v>118</v>
      </c>
      <c r="B16" s="246" t="s">
        <v>488</v>
      </c>
      <c r="C16" s="247" t="s">
        <v>70</v>
      </c>
      <c r="D16" s="248">
        <v>0.75840909090909092</v>
      </c>
      <c r="E16" s="249">
        <v>8642</v>
      </c>
      <c r="F16" s="250" t="s">
        <v>121</v>
      </c>
      <c r="G16" s="258" t="s">
        <v>213</v>
      </c>
      <c r="H16" s="251">
        <v>1</v>
      </c>
      <c r="I16" s="252">
        <v>2153.9760000000001</v>
      </c>
      <c r="J16" s="253">
        <v>1.7706869228642987E-2</v>
      </c>
      <c r="K16" s="253">
        <v>0.45074494402264859</v>
      </c>
      <c r="L16" s="253">
        <v>0.17781070912582125</v>
      </c>
      <c r="M16" s="259">
        <v>214</v>
      </c>
    </row>
    <row r="17" spans="1:13" ht="16.5">
      <c r="A17" s="245" t="s">
        <v>118</v>
      </c>
      <c r="B17" s="246" t="s">
        <v>180</v>
      </c>
      <c r="C17" s="247" t="s">
        <v>70</v>
      </c>
      <c r="D17" s="248">
        <v>0.79066126885825982</v>
      </c>
      <c r="E17" s="249">
        <v>525</v>
      </c>
      <c r="F17" s="250" t="s">
        <v>127</v>
      </c>
      <c r="G17" s="258" t="s">
        <v>212</v>
      </c>
      <c r="H17" s="251">
        <v>11</v>
      </c>
      <c r="I17" s="252">
        <v>1633.88</v>
      </c>
      <c r="J17" s="253">
        <v>1.046498912808488E-2</v>
      </c>
      <c r="K17" s="253">
        <v>0.37716715721467675</v>
      </c>
      <c r="L17" s="253">
        <v>0.2350233799299826</v>
      </c>
      <c r="M17" s="259">
        <v>32</v>
      </c>
    </row>
    <row r="18" spans="1:13" ht="16.5">
      <c r="A18" s="245" t="s">
        <v>118</v>
      </c>
      <c r="B18" s="246" t="s">
        <v>580</v>
      </c>
      <c r="C18" s="247" t="s">
        <v>68</v>
      </c>
      <c r="D18" s="248">
        <v>0.94748397846093468</v>
      </c>
      <c r="E18" s="249">
        <v>4680</v>
      </c>
      <c r="F18" s="250" t="s">
        <v>124</v>
      </c>
      <c r="G18" s="258" t="s">
        <v>216</v>
      </c>
      <c r="H18" s="251">
        <v>9</v>
      </c>
      <c r="I18" s="252">
        <v>1952.489</v>
      </c>
      <c r="J18" s="253">
        <v>8.8201099280949217E-3</v>
      </c>
      <c r="K18" s="253">
        <v>0.37301630888481757</v>
      </c>
      <c r="L18" s="253">
        <v>0.3078122335132234</v>
      </c>
      <c r="M18" s="259">
        <v>37</v>
      </c>
    </row>
    <row r="19" spans="1:13" ht="16.5">
      <c r="A19" s="245" t="s">
        <v>118</v>
      </c>
      <c r="B19" s="246" t="s">
        <v>314</v>
      </c>
      <c r="C19" s="247" t="s">
        <v>70</v>
      </c>
      <c r="D19" s="248">
        <v>0.73535714285714293</v>
      </c>
      <c r="E19" s="249">
        <v>4905</v>
      </c>
      <c r="F19" s="250" t="s">
        <v>128</v>
      </c>
      <c r="G19" s="258" t="s">
        <v>220</v>
      </c>
      <c r="H19" s="251">
        <v>1</v>
      </c>
      <c r="I19" s="252">
        <v>1707.086</v>
      </c>
      <c r="J19" s="253">
        <v>4.8663562336069659E-3</v>
      </c>
      <c r="K19" s="253">
        <v>0.39409110168737777</v>
      </c>
      <c r="L19" s="253">
        <v>0.19916981335445313</v>
      </c>
      <c r="M19" s="259">
        <v>34</v>
      </c>
    </row>
    <row r="20" spans="1:13" ht="16.5">
      <c r="A20" s="245" t="s">
        <v>118</v>
      </c>
      <c r="B20" s="246" t="s">
        <v>323</v>
      </c>
      <c r="C20" s="247" t="s">
        <v>70</v>
      </c>
      <c r="D20" s="248">
        <v>0.78727272727272724</v>
      </c>
      <c r="E20" s="249">
        <v>8030</v>
      </c>
      <c r="F20" s="250" t="s">
        <v>121</v>
      </c>
      <c r="G20" s="258" t="s">
        <v>213</v>
      </c>
      <c r="H20" s="251">
        <v>1</v>
      </c>
      <c r="I20" s="252">
        <v>1405.242</v>
      </c>
      <c r="J20" s="253">
        <v>7.5514336921882696E-4</v>
      </c>
      <c r="K20" s="253">
        <v>0.44519503657962728</v>
      </c>
      <c r="L20" s="253">
        <v>0.19213772432079315</v>
      </c>
      <c r="M20" s="259">
        <v>124</v>
      </c>
    </row>
    <row r="21" spans="1:13" ht="16.5">
      <c r="A21" s="245" t="s">
        <v>118</v>
      </c>
      <c r="B21" s="246" t="s">
        <v>183</v>
      </c>
      <c r="C21" s="247" t="s">
        <v>70</v>
      </c>
      <c r="D21" s="248">
        <v>0.73777777777777775</v>
      </c>
      <c r="E21" s="249">
        <v>1797</v>
      </c>
      <c r="F21" s="250" t="s">
        <v>124</v>
      </c>
      <c r="G21" s="258" t="s">
        <v>224</v>
      </c>
      <c r="H21" s="251">
        <v>1</v>
      </c>
      <c r="I21" s="252">
        <v>1652.45</v>
      </c>
      <c r="J21" s="253">
        <v>4.050704348294263E-2</v>
      </c>
      <c r="K21" s="253">
        <v>0.38755507126299549</v>
      </c>
      <c r="L21" s="253">
        <v>0.19788798450785197</v>
      </c>
      <c r="M21" s="259">
        <v>54</v>
      </c>
    </row>
    <row r="22" spans="1:13" ht="16.5">
      <c r="A22" s="245" t="s">
        <v>118</v>
      </c>
      <c r="B22" s="246" t="s">
        <v>438</v>
      </c>
      <c r="C22" s="247" t="s">
        <v>70</v>
      </c>
      <c r="D22" s="248">
        <v>0.77266666666666661</v>
      </c>
      <c r="E22" s="249">
        <v>4004</v>
      </c>
      <c r="F22" s="250" t="s">
        <v>124</v>
      </c>
      <c r="G22" s="258" t="s">
        <v>264</v>
      </c>
      <c r="H22" s="251">
        <v>1</v>
      </c>
      <c r="I22" s="252">
        <v>2178.5300000000002</v>
      </c>
      <c r="J22" s="253">
        <v>1.684049957796567E-2</v>
      </c>
      <c r="K22" s="253">
        <v>0.49299154838428855</v>
      </c>
      <c r="L22" s="253">
        <v>0.2859726512832047</v>
      </c>
      <c r="M22" s="259">
        <v>134</v>
      </c>
    </row>
    <row r="23" spans="1:13" ht="16.5">
      <c r="A23" s="245" t="s">
        <v>118</v>
      </c>
      <c r="B23" s="246" t="s">
        <v>329</v>
      </c>
      <c r="C23" s="247" t="s">
        <v>70</v>
      </c>
      <c r="D23" s="248">
        <v>0.76777633445168858</v>
      </c>
      <c r="E23" s="249">
        <v>6652</v>
      </c>
      <c r="F23" s="250" t="s">
        <v>119</v>
      </c>
      <c r="G23" s="258" t="s">
        <v>251</v>
      </c>
      <c r="H23" s="251">
        <v>8</v>
      </c>
      <c r="I23" s="252">
        <v>994.53400000000011</v>
      </c>
      <c r="J23" s="253">
        <v>3.2118661540903717E-2</v>
      </c>
      <c r="K23" s="253">
        <v>0.39521808717934093</v>
      </c>
      <c r="L23" s="253">
        <v>0.22898600227650251</v>
      </c>
      <c r="M23" s="259">
        <v>38</v>
      </c>
    </row>
    <row r="24" spans="1:13" ht="16.5">
      <c r="A24" s="245" t="s">
        <v>118</v>
      </c>
      <c r="B24" s="246" t="s">
        <v>184</v>
      </c>
      <c r="C24" s="247" t="s">
        <v>70</v>
      </c>
      <c r="D24" s="248">
        <v>0.69856933532743193</v>
      </c>
      <c r="E24" s="249">
        <v>3233</v>
      </c>
      <c r="F24" s="250" t="s">
        <v>128</v>
      </c>
      <c r="G24" s="258" t="s">
        <v>214</v>
      </c>
      <c r="H24" s="251">
        <v>2</v>
      </c>
      <c r="I24" s="252">
        <v>2298.21</v>
      </c>
      <c r="J24" s="253">
        <v>1.8935551004078833E-2</v>
      </c>
      <c r="K24" s="253">
        <v>0.43154103065431754</v>
      </c>
      <c r="L24" s="253">
        <v>0.16099486121807841</v>
      </c>
      <c r="M24" s="259">
        <v>62</v>
      </c>
    </row>
    <row r="25" spans="1:13" ht="16.5">
      <c r="A25" s="245" t="s">
        <v>118</v>
      </c>
      <c r="B25" s="246" t="s">
        <v>452</v>
      </c>
      <c r="C25" s="247" t="s">
        <v>69</v>
      </c>
      <c r="D25" s="248">
        <v>0.85168577925749767</v>
      </c>
      <c r="E25" s="249">
        <v>5435</v>
      </c>
      <c r="F25" s="250" t="s">
        <v>124</v>
      </c>
      <c r="G25" s="258" t="s">
        <v>264</v>
      </c>
      <c r="H25" s="251">
        <v>2</v>
      </c>
      <c r="I25" s="252">
        <v>2192.3069999999998</v>
      </c>
      <c r="J25" s="253">
        <v>1.3570552931378909E-2</v>
      </c>
      <c r="K25" s="253">
        <v>0.46857441327904431</v>
      </c>
      <c r="L25" s="253">
        <v>0.26273692507481849</v>
      </c>
      <c r="M25" s="259">
        <v>137</v>
      </c>
    </row>
    <row r="26" spans="1:13" ht="16.5">
      <c r="A26" s="245" t="s">
        <v>118</v>
      </c>
      <c r="B26" s="246" t="s">
        <v>344</v>
      </c>
      <c r="C26" s="247" t="s">
        <v>68</v>
      </c>
      <c r="D26" s="248">
        <v>0.93911111111111112</v>
      </c>
      <c r="E26" s="249">
        <v>8359</v>
      </c>
      <c r="F26" s="250" t="s">
        <v>124</v>
      </c>
      <c r="G26" s="258" t="s">
        <v>224</v>
      </c>
      <c r="H26" s="251">
        <v>1</v>
      </c>
      <c r="I26" s="252">
        <v>1541.8320000000001</v>
      </c>
      <c r="J26" s="253">
        <v>1.3593196922429452E-2</v>
      </c>
      <c r="K26" s="253">
        <v>0.413612504923696</v>
      </c>
      <c r="L26" s="253">
        <v>0.30548075276683839</v>
      </c>
      <c r="M26" s="259">
        <v>65</v>
      </c>
    </row>
    <row r="27" spans="1:13" ht="16.5">
      <c r="A27" s="245" t="s">
        <v>118</v>
      </c>
      <c r="B27" s="246" t="s">
        <v>185</v>
      </c>
      <c r="C27" s="247" t="s">
        <v>70</v>
      </c>
      <c r="D27" s="248">
        <v>0.70678571428571435</v>
      </c>
      <c r="E27" s="249">
        <v>5256</v>
      </c>
      <c r="F27" s="250" t="s">
        <v>128</v>
      </c>
      <c r="G27" s="258" t="s">
        <v>222</v>
      </c>
      <c r="H27" s="251">
        <v>1</v>
      </c>
      <c r="I27" s="252">
        <v>2161.2080000000001</v>
      </c>
      <c r="J27" s="253">
        <v>1.9717016831689142E-2</v>
      </c>
      <c r="K27" s="253">
        <v>0.37738799908391402</v>
      </c>
      <c r="L27" s="253">
        <v>0.27114465613675315</v>
      </c>
      <c r="M27" s="259">
        <v>43</v>
      </c>
    </row>
    <row r="28" spans="1:13" ht="16.5">
      <c r="A28" s="245" t="s">
        <v>118</v>
      </c>
      <c r="B28" s="246" t="s">
        <v>186</v>
      </c>
      <c r="C28" s="247" t="s">
        <v>70</v>
      </c>
      <c r="D28" s="248">
        <v>0.75973584320915277</v>
      </c>
      <c r="E28" s="249">
        <v>5585</v>
      </c>
      <c r="F28" s="250" t="s">
        <v>128</v>
      </c>
      <c r="G28" s="258" t="s">
        <v>220</v>
      </c>
      <c r="H28" s="251">
        <v>8</v>
      </c>
      <c r="I28" s="252">
        <v>2583.7460000000001</v>
      </c>
      <c r="J28" s="253">
        <v>2.6028067898869824E-2</v>
      </c>
      <c r="K28" s="253">
        <v>0.38555931927008263</v>
      </c>
      <c r="L28" s="253">
        <v>0.16681206279564631</v>
      </c>
      <c r="M28" s="259">
        <v>77</v>
      </c>
    </row>
    <row r="29" spans="1:13" ht="16.5">
      <c r="A29" s="245" t="s">
        <v>118</v>
      </c>
      <c r="B29" s="246" t="s">
        <v>352</v>
      </c>
      <c r="C29" s="247" t="s">
        <v>70</v>
      </c>
      <c r="D29" s="248">
        <v>0.79033051537546795</v>
      </c>
      <c r="E29" s="249">
        <v>975</v>
      </c>
      <c r="F29" s="250" t="s">
        <v>119</v>
      </c>
      <c r="G29" s="258" t="s">
        <v>241</v>
      </c>
      <c r="H29" s="251">
        <v>10</v>
      </c>
      <c r="I29" s="252">
        <v>1484.931</v>
      </c>
      <c r="J29" s="253">
        <v>1.0832708181720553E-2</v>
      </c>
      <c r="K29" s="253">
        <v>0.40697634915626785</v>
      </c>
      <c r="L29" s="253">
        <v>0.24041521121183407</v>
      </c>
      <c r="M29" s="259">
        <v>51</v>
      </c>
    </row>
    <row r="30" spans="1:13" ht="16.5">
      <c r="A30" s="245" t="s">
        <v>118</v>
      </c>
      <c r="B30" s="246" t="s">
        <v>187</v>
      </c>
      <c r="C30" s="247" t="s">
        <v>70</v>
      </c>
      <c r="D30" s="248">
        <v>0.77680488939047843</v>
      </c>
      <c r="E30" s="249">
        <v>8345</v>
      </c>
      <c r="F30" s="250" t="s">
        <v>128</v>
      </c>
      <c r="G30" s="258" t="s">
        <v>220</v>
      </c>
      <c r="H30" s="251">
        <v>7</v>
      </c>
      <c r="I30" s="252">
        <v>1926.982</v>
      </c>
      <c r="J30" s="253">
        <v>3.1478415919722974E-2</v>
      </c>
      <c r="K30" s="253">
        <v>0.37407661658991487</v>
      </c>
      <c r="L30" s="253">
        <v>0.10897870348555409</v>
      </c>
      <c r="M30" s="259">
        <v>62</v>
      </c>
    </row>
    <row r="31" spans="1:13" ht="16.5">
      <c r="A31" s="245" t="s">
        <v>118</v>
      </c>
      <c r="B31" s="246" t="s">
        <v>362</v>
      </c>
      <c r="C31" s="247" t="s">
        <v>70</v>
      </c>
      <c r="D31" s="248">
        <v>0.7774603029777809</v>
      </c>
      <c r="E31" s="249">
        <v>9881</v>
      </c>
      <c r="F31" s="250" t="s">
        <v>126</v>
      </c>
      <c r="G31" s="258" t="s">
        <v>223</v>
      </c>
      <c r="H31" s="251">
        <v>8</v>
      </c>
      <c r="I31" s="252">
        <v>2215.17</v>
      </c>
      <c r="J31" s="253">
        <v>1.6790209894472392E-2</v>
      </c>
      <c r="K31" s="253">
        <v>0.40382933870203214</v>
      </c>
      <c r="L31" s="253">
        <v>0.27537389906869447</v>
      </c>
      <c r="M31" s="259">
        <v>86</v>
      </c>
    </row>
    <row r="32" spans="1:13" ht="16.5">
      <c r="A32" s="245" t="s">
        <v>118</v>
      </c>
      <c r="B32" s="246" t="s">
        <v>469</v>
      </c>
      <c r="C32" s="247" t="s">
        <v>68</v>
      </c>
      <c r="D32" s="248">
        <v>0.92285714285714282</v>
      </c>
      <c r="E32" s="249">
        <v>7840</v>
      </c>
      <c r="F32" s="250" t="s">
        <v>121</v>
      </c>
      <c r="G32" s="258" t="s">
        <v>257</v>
      </c>
      <c r="H32" s="251">
        <v>1</v>
      </c>
      <c r="I32" s="252">
        <v>2095.7869999999998</v>
      </c>
      <c r="J32" s="253">
        <v>7.8174362779133665E-3</v>
      </c>
      <c r="K32" s="253">
        <v>0.40643091395263159</v>
      </c>
      <c r="L32" s="253">
        <v>0.31062316924382111</v>
      </c>
      <c r="M32" s="259">
        <v>142</v>
      </c>
    </row>
    <row r="33" spans="1:13" ht="16.5">
      <c r="A33" s="245" t="s">
        <v>118</v>
      </c>
      <c r="B33" s="246" t="s">
        <v>370</v>
      </c>
      <c r="C33" s="247" t="s">
        <v>69</v>
      </c>
      <c r="D33" s="248">
        <v>0.86401427994840097</v>
      </c>
      <c r="E33" s="249">
        <v>605</v>
      </c>
      <c r="F33" s="250" t="s">
        <v>119</v>
      </c>
      <c r="G33" s="258" t="s">
        <v>241</v>
      </c>
      <c r="H33" s="251">
        <v>2</v>
      </c>
      <c r="I33" s="252">
        <v>2147.7080000000001</v>
      </c>
      <c r="J33" s="253">
        <v>2.6295073585736902E-2</v>
      </c>
      <c r="K33" s="253">
        <v>0.35839386562549069</v>
      </c>
      <c r="L33" s="253">
        <v>0.18298576901515476</v>
      </c>
      <c r="M33" s="259">
        <v>30</v>
      </c>
    </row>
    <row r="34" spans="1:13" ht="16.5">
      <c r="A34" s="245" t="s">
        <v>118</v>
      </c>
      <c r="B34" s="246" t="s">
        <v>440</v>
      </c>
      <c r="C34" s="247" t="s">
        <v>67</v>
      </c>
      <c r="D34" s="248">
        <v>0.82679137762246058</v>
      </c>
      <c r="E34" s="249">
        <v>2429</v>
      </c>
      <c r="F34" s="250" t="s">
        <v>124</v>
      </c>
      <c r="G34" s="258" t="s">
        <v>262</v>
      </c>
      <c r="H34" s="251">
        <v>2</v>
      </c>
      <c r="I34" s="252">
        <v>1564.1110000000001</v>
      </c>
      <c r="J34" s="253">
        <v>6.7601805963756652E-3</v>
      </c>
      <c r="K34" s="253">
        <v>0.48070002306091186</v>
      </c>
      <c r="L34" s="253">
        <v>0.26085105213121063</v>
      </c>
      <c r="M34" s="259">
        <v>99</v>
      </c>
    </row>
    <row r="35" spans="1:13" ht="16.5">
      <c r="A35" s="245" t="s">
        <v>118</v>
      </c>
      <c r="B35" s="246" t="s">
        <v>189</v>
      </c>
      <c r="C35" s="247" t="s">
        <v>69</v>
      </c>
      <c r="D35" s="248">
        <v>0.86863636363636354</v>
      </c>
      <c r="E35" s="249">
        <v>5033</v>
      </c>
      <c r="F35" s="250" t="s">
        <v>120</v>
      </c>
      <c r="G35" s="258" t="s">
        <v>211</v>
      </c>
      <c r="H35" s="251">
        <v>1</v>
      </c>
      <c r="I35" s="252">
        <v>1921.69</v>
      </c>
      <c r="J35" s="253">
        <v>1.3170126262620419E-2</v>
      </c>
      <c r="K35" s="253">
        <v>0.41818331429733485</v>
      </c>
      <c r="L35" s="253">
        <v>0.41942248749798355</v>
      </c>
      <c r="M35" s="259">
        <v>145</v>
      </c>
    </row>
    <row r="36" spans="1:13" ht="16.5">
      <c r="A36" s="245" t="s">
        <v>118</v>
      </c>
      <c r="B36" s="246" t="s">
        <v>190</v>
      </c>
      <c r="C36" s="247" t="s">
        <v>70</v>
      </c>
      <c r="D36" s="248">
        <v>0.7698041990589829</v>
      </c>
      <c r="E36" s="249">
        <v>1002</v>
      </c>
      <c r="F36" s="250" t="s">
        <v>127</v>
      </c>
      <c r="G36" s="258" t="s">
        <v>225</v>
      </c>
      <c r="H36" s="251">
        <v>10</v>
      </c>
      <c r="I36" s="252">
        <v>2101.2549999999997</v>
      </c>
      <c r="J36" s="253">
        <v>2.306539200064249E-2</v>
      </c>
      <c r="K36" s="253">
        <v>0.42065264882282688</v>
      </c>
      <c r="L36" s="253">
        <v>0.24461571774963056</v>
      </c>
      <c r="M36" s="259">
        <v>103</v>
      </c>
    </row>
    <row r="37" spans="1:13" ht="16.5">
      <c r="A37" s="245" t="s">
        <v>118</v>
      </c>
      <c r="B37" s="246" t="s">
        <v>191</v>
      </c>
      <c r="C37" s="247" t="s">
        <v>67</v>
      </c>
      <c r="D37" s="248">
        <v>0.80978255623398343</v>
      </c>
      <c r="E37" s="249">
        <v>4558</v>
      </c>
      <c r="F37" s="250" t="s">
        <v>126</v>
      </c>
      <c r="G37" s="258" t="s">
        <v>223</v>
      </c>
      <c r="H37" s="251">
        <v>11</v>
      </c>
      <c r="I37" s="252">
        <v>1746.2639999999999</v>
      </c>
      <c r="J37" s="253">
        <v>1.0780064455748495E-2</v>
      </c>
      <c r="K37" s="253">
        <v>0.4381528937959735</v>
      </c>
      <c r="L37" s="253">
        <v>0.29262471195649686</v>
      </c>
      <c r="M37" s="259">
        <v>104</v>
      </c>
    </row>
    <row r="38" spans="1:13" ht="16.5">
      <c r="A38" s="245" t="s">
        <v>118</v>
      </c>
      <c r="B38" s="246" t="s">
        <v>519</v>
      </c>
      <c r="C38" s="247" t="s">
        <v>67</v>
      </c>
      <c r="D38" s="248">
        <v>0.81117688609562122</v>
      </c>
      <c r="E38" s="249">
        <v>4861</v>
      </c>
      <c r="F38" s="250" t="s">
        <v>119</v>
      </c>
      <c r="G38" s="258" t="s">
        <v>430</v>
      </c>
      <c r="H38" s="251">
        <v>12</v>
      </c>
      <c r="I38" s="252">
        <v>1719.181</v>
      </c>
      <c r="J38" s="253">
        <v>2.5776597104777005E-2</v>
      </c>
      <c r="K38" s="253">
        <v>0.38531156676477885</v>
      </c>
      <c r="L38" s="253">
        <v>0.11109941303446234</v>
      </c>
      <c r="M38" s="259">
        <v>48</v>
      </c>
    </row>
    <row r="39" spans="1:13" ht="16.5">
      <c r="A39" s="245" t="s">
        <v>118</v>
      </c>
      <c r="B39" s="246" t="s">
        <v>442</v>
      </c>
      <c r="C39" s="247" t="s">
        <v>67</v>
      </c>
      <c r="D39" s="248">
        <v>0.82</v>
      </c>
      <c r="E39" s="249">
        <v>2247</v>
      </c>
      <c r="F39" s="250" t="s">
        <v>119</v>
      </c>
      <c r="G39" s="258" t="s">
        <v>243</v>
      </c>
      <c r="H39" s="251">
        <v>1</v>
      </c>
      <c r="I39" s="252">
        <v>1017.204</v>
      </c>
      <c r="J39" s="253">
        <v>1.9914863404861767E-2</v>
      </c>
      <c r="K39" s="253">
        <v>0.38830420845499691</v>
      </c>
      <c r="L39" s="253">
        <v>5.3086696473863652E-2</v>
      </c>
      <c r="M39" s="259">
        <v>31</v>
      </c>
    </row>
    <row r="40" spans="1:13" ht="16.5">
      <c r="A40" s="245" t="s">
        <v>118</v>
      </c>
      <c r="B40" s="246" t="s">
        <v>459</v>
      </c>
      <c r="C40" s="247" t="s">
        <v>67</v>
      </c>
      <c r="D40" s="248">
        <v>0.80729048291653438</v>
      </c>
      <c r="E40" s="249">
        <v>280</v>
      </c>
      <c r="F40" s="250" t="s">
        <v>125</v>
      </c>
      <c r="G40" s="258" t="s">
        <v>270</v>
      </c>
      <c r="H40" s="251">
        <v>12</v>
      </c>
      <c r="I40" s="252">
        <v>1945.289</v>
      </c>
      <c r="J40" s="253">
        <v>9.8179201105547311E-3</v>
      </c>
      <c r="K40" s="253">
        <v>0.39412038072650962</v>
      </c>
      <c r="L40" s="253">
        <v>0.19842809988644361</v>
      </c>
      <c r="M40" s="259">
        <v>76</v>
      </c>
    </row>
    <row r="41" spans="1:13" ht="16.5">
      <c r="A41" s="245" t="s">
        <v>118</v>
      </c>
      <c r="B41" s="246" t="s">
        <v>192</v>
      </c>
      <c r="C41" s="247" t="s">
        <v>70</v>
      </c>
      <c r="D41" s="248">
        <v>0.74172483739074191</v>
      </c>
      <c r="E41" s="249">
        <v>5248</v>
      </c>
      <c r="F41" s="250" t="s">
        <v>123</v>
      </c>
      <c r="G41" s="258" t="s">
        <v>259</v>
      </c>
      <c r="H41" s="251">
        <v>10</v>
      </c>
      <c r="I41" s="252">
        <v>1629.7469999999998</v>
      </c>
      <c r="J41" s="253">
        <v>1.5604328348579184E-2</v>
      </c>
      <c r="K41" s="253">
        <v>0.47944762906176902</v>
      </c>
      <c r="L41" s="253">
        <v>0.41233393894880616</v>
      </c>
      <c r="M41" s="259">
        <v>134</v>
      </c>
    </row>
    <row r="42" spans="1:13" ht="16.5">
      <c r="A42" s="245" t="s">
        <v>118</v>
      </c>
      <c r="B42" s="246" t="s">
        <v>390</v>
      </c>
      <c r="C42" s="247" t="s">
        <v>69</v>
      </c>
      <c r="D42" s="248">
        <v>0.87136363636363634</v>
      </c>
      <c r="E42" s="249">
        <v>8348</v>
      </c>
      <c r="F42" s="250" t="s">
        <v>123</v>
      </c>
      <c r="G42" s="258" t="s">
        <v>259</v>
      </c>
      <c r="H42" s="251">
        <v>1</v>
      </c>
      <c r="I42" s="252">
        <v>1931.4829999999999</v>
      </c>
      <c r="J42" s="253">
        <v>2.3503090882955959E-2</v>
      </c>
      <c r="K42" s="253">
        <v>0.42764387668612008</v>
      </c>
      <c r="L42" s="253">
        <v>0.41160082692935945</v>
      </c>
      <c r="M42" s="259">
        <v>92</v>
      </c>
    </row>
    <row r="43" spans="1:13" ht="16.5">
      <c r="A43" s="245" t="s">
        <v>118</v>
      </c>
      <c r="B43" s="246" t="s">
        <v>471</v>
      </c>
      <c r="C43" s="247" t="s">
        <v>67</v>
      </c>
      <c r="D43" s="248">
        <v>0.81020408163265301</v>
      </c>
      <c r="E43" s="249">
        <v>5660</v>
      </c>
      <c r="F43" s="250" t="s">
        <v>121</v>
      </c>
      <c r="G43" s="258" t="s">
        <v>257</v>
      </c>
      <c r="H43" s="251">
        <v>1</v>
      </c>
      <c r="I43" s="252">
        <v>1878.5940000000001</v>
      </c>
      <c r="J43" s="253">
        <v>1.374499836677427E-2</v>
      </c>
      <c r="K43" s="253">
        <v>0.41302707482893103</v>
      </c>
      <c r="L43" s="253">
        <v>0.34493882126739467</v>
      </c>
      <c r="M43" s="259">
        <v>113</v>
      </c>
    </row>
    <row r="44" spans="1:13" ht="16.5">
      <c r="A44" s="245" t="s">
        <v>118</v>
      </c>
      <c r="B44" s="246" t="s">
        <v>193</v>
      </c>
      <c r="C44" s="247" t="s">
        <v>70</v>
      </c>
      <c r="D44" s="248">
        <v>0.73319999999999996</v>
      </c>
      <c r="E44" s="249">
        <v>33</v>
      </c>
      <c r="F44" s="250" t="s">
        <v>119</v>
      </c>
      <c r="G44" s="258" t="s">
        <v>215</v>
      </c>
      <c r="H44" s="251">
        <v>1</v>
      </c>
      <c r="I44" s="252">
        <v>1624.77</v>
      </c>
      <c r="J44" s="253">
        <v>3.4854117398388444E-2</v>
      </c>
      <c r="K44" s="253">
        <v>0.40261663146728671</v>
      </c>
      <c r="L44" s="253">
        <v>0.2154151049071561</v>
      </c>
      <c r="M44" s="259">
        <v>66</v>
      </c>
    </row>
    <row r="45" spans="1:13" ht="16.5">
      <c r="A45" s="245" t="s">
        <v>118</v>
      </c>
      <c r="B45" s="246" t="s">
        <v>520</v>
      </c>
      <c r="C45" s="247" t="s">
        <v>70</v>
      </c>
      <c r="D45" s="248">
        <v>0.73748779128097797</v>
      </c>
      <c r="E45" s="249">
        <v>1832</v>
      </c>
      <c r="F45" s="250" t="s">
        <v>121</v>
      </c>
      <c r="G45" s="258" t="s">
        <v>213</v>
      </c>
      <c r="H45" s="251">
        <v>7</v>
      </c>
      <c r="I45" s="252">
        <v>2057.875</v>
      </c>
      <c r="J45" s="253">
        <v>1.2050199130053594E-2</v>
      </c>
      <c r="K45" s="253">
        <v>0.47739936792456755</v>
      </c>
      <c r="L45" s="253">
        <v>0.306141043552208</v>
      </c>
      <c r="M45" s="259">
        <v>167</v>
      </c>
    </row>
    <row r="46" spans="1:13" ht="16.5">
      <c r="A46" s="245" t="s">
        <v>118</v>
      </c>
      <c r="B46" s="246" t="s">
        <v>393</v>
      </c>
      <c r="C46" s="247" t="s">
        <v>70</v>
      </c>
      <c r="D46" s="248">
        <v>0.79862068965517241</v>
      </c>
      <c r="E46" s="249">
        <v>5351</v>
      </c>
      <c r="F46" s="250" t="s">
        <v>127</v>
      </c>
      <c r="G46" s="258" t="s">
        <v>225</v>
      </c>
      <c r="H46" s="251">
        <v>1</v>
      </c>
      <c r="I46" s="252">
        <v>2239.596</v>
      </c>
      <c r="J46" s="253">
        <v>2.655223453249524E-2</v>
      </c>
      <c r="K46" s="253">
        <v>0.3345521501932216</v>
      </c>
      <c r="L46" s="253">
        <v>0.12948763973502364</v>
      </c>
      <c r="M46" s="259">
        <v>69</v>
      </c>
    </row>
    <row r="47" spans="1:13" ht="16.5">
      <c r="A47" s="245" t="s">
        <v>118</v>
      </c>
      <c r="B47" s="246" t="s">
        <v>490</v>
      </c>
      <c r="C47" s="247" t="s">
        <v>70</v>
      </c>
      <c r="D47" s="248">
        <v>0.74849802528406029</v>
      </c>
      <c r="E47" s="249">
        <v>5512</v>
      </c>
      <c r="F47" s="250" t="s">
        <v>128</v>
      </c>
      <c r="G47" s="258" t="s">
        <v>222</v>
      </c>
      <c r="H47" s="251">
        <v>12</v>
      </c>
      <c r="I47" s="252">
        <v>1980.126</v>
      </c>
      <c r="J47" s="253">
        <v>6.2240085622322734E-3</v>
      </c>
      <c r="K47" s="253">
        <v>0.47399378547736959</v>
      </c>
      <c r="L47" s="253">
        <v>0.17423133679371919</v>
      </c>
      <c r="M47" s="259">
        <v>109</v>
      </c>
    </row>
    <row r="48" spans="1:13" ht="16.5">
      <c r="A48" s="245" t="s">
        <v>118</v>
      </c>
      <c r="B48" s="246" t="s">
        <v>395</v>
      </c>
      <c r="C48" s="247" t="s">
        <v>70</v>
      </c>
      <c r="D48" s="248">
        <v>0.75791278738590662</v>
      </c>
      <c r="E48" s="249">
        <v>2278</v>
      </c>
      <c r="F48" s="250" t="s">
        <v>126</v>
      </c>
      <c r="G48" s="258" t="s">
        <v>223</v>
      </c>
      <c r="H48" s="251">
        <v>11</v>
      </c>
      <c r="I48" s="252">
        <v>2535.4669999999996</v>
      </c>
      <c r="J48" s="253">
        <v>1.6644816616500701E-2</v>
      </c>
      <c r="K48" s="253">
        <v>0.42766464992266706</v>
      </c>
      <c r="L48" s="253">
        <v>0.13173115642995945</v>
      </c>
      <c r="M48" s="259">
        <v>108</v>
      </c>
    </row>
    <row r="49" spans="1:13" ht="16.5">
      <c r="A49" s="245" t="s">
        <v>118</v>
      </c>
      <c r="B49" s="246" t="s">
        <v>399</v>
      </c>
      <c r="C49" s="247" t="s">
        <v>70</v>
      </c>
      <c r="D49" s="248">
        <v>0.70586206896551729</v>
      </c>
      <c r="E49" s="249">
        <v>3019</v>
      </c>
      <c r="F49" s="250" t="s">
        <v>127</v>
      </c>
      <c r="G49" s="258" t="s">
        <v>212</v>
      </c>
      <c r="H49" s="251">
        <v>1</v>
      </c>
      <c r="I49" s="252">
        <v>945.66600000000005</v>
      </c>
      <c r="J49" s="253">
        <v>1.2446056014396965E-2</v>
      </c>
      <c r="K49" s="253">
        <v>0.40432690002377863</v>
      </c>
      <c r="L49" s="253">
        <v>0.15861837054520306</v>
      </c>
      <c r="M49" s="259">
        <v>46</v>
      </c>
    </row>
    <row r="50" spans="1:13" ht="16.5">
      <c r="A50" s="245" t="s">
        <v>118</v>
      </c>
      <c r="B50" s="246" t="s">
        <v>195</v>
      </c>
      <c r="C50" s="247" t="s">
        <v>70</v>
      </c>
      <c r="D50" s="248">
        <v>0.76714285714285724</v>
      </c>
      <c r="E50" s="249">
        <v>9487</v>
      </c>
      <c r="F50" s="250" t="s">
        <v>128</v>
      </c>
      <c r="G50" s="258" t="s">
        <v>220</v>
      </c>
      <c r="H50" s="251">
        <v>1</v>
      </c>
      <c r="I50" s="252">
        <v>2286.4299999999998</v>
      </c>
      <c r="J50" s="253">
        <v>1.4303126511607917E-2</v>
      </c>
      <c r="K50" s="253">
        <v>0.43953290065286732</v>
      </c>
      <c r="L50" s="253">
        <v>0.21299580568834386</v>
      </c>
      <c r="M50" s="259">
        <v>83</v>
      </c>
    </row>
    <row r="51" spans="1:13" ht="16.5">
      <c r="A51" s="245" t="s">
        <v>118</v>
      </c>
      <c r="B51" s="246" t="s">
        <v>444</v>
      </c>
      <c r="C51" s="247" t="s">
        <v>69</v>
      </c>
      <c r="D51" s="248">
        <v>0.89727272727272722</v>
      </c>
      <c r="E51" s="249">
        <v>1557</v>
      </c>
      <c r="F51" s="250" t="s">
        <v>122</v>
      </c>
      <c r="G51" s="258" t="s">
        <v>221</v>
      </c>
      <c r="H51" s="251">
        <v>1</v>
      </c>
      <c r="I51" s="252">
        <v>1956.5530000000001</v>
      </c>
      <c r="J51" s="253">
        <v>6.6557653776118775E-2</v>
      </c>
      <c r="K51" s="253">
        <v>0.38734146324599056</v>
      </c>
      <c r="L51" s="253">
        <v>0.22641860455607385</v>
      </c>
      <c r="M51" s="259">
        <v>127</v>
      </c>
    </row>
    <row r="52" spans="1:13" ht="16.5">
      <c r="A52" s="245" t="s">
        <v>118</v>
      </c>
      <c r="B52" s="246" t="s">
        <v>410</v>
      </c>
      <c r="C52" s="247" t="s">
        <v>70</v>
      </c>
      <c r="D52" s="248">
        <v>0.77749999999999986</v>
      </c>
      <c r="E52" s="249">
        <v>3835</v>
      </c>
      <c r="F52" s="250" t="s">
        <v>122</v>
      </c>
      <c r="G52" s="258" t="s">
        <v>217</v>
      </c>
      <c r="H52" s="251">
        <v>1</v>
      </c>
      <c r="I52" s="252">
        <v>1473.5519999999999</v>
      </c>
      <c r="J52" s="253">
        <v>2.1295384719657263E-3</v>
      </c>
      <c r="K52" s="253">
        <v>0.45515227543186271</v>
      </c>
      <c r="L52" s="253">
        <v>0.14726321161384193</v>
      </c>
      <c r="M52" s="259">
        <v>93</v>
      </c>
    </row>
    <row r="53" spans="1:13" ht="16.5">
      <c r="A53" s="245" t="s">
        <v>118</v>
      </c>
      <c r="B53" s="246" t="s">
        <v>414</v>
      </c>
      <c r="C53" s="247" t="s">
        <v>70</v>
      </c>
      <c r="D53" s="248">
        <v>0.77964285714285708</v>
      </c>
      <c r="E53" s="249">
        <v>7577</v>
      </c>
      <c r="F53" s="250" t="s">
        <v>126</v>
      </c>
      <c r="G53" s="258" t="s">
        <v>223</v>
      </c>
      <c r="H53" s="251">
        <v>1</v>
      </c>
      <c r="I53" s="252">
        <v>2272.6799999999998</v>
      </c>
      <c r="J53" s="253">
        <v>1.7576964457283784E-2</v>
      </c>
      <c r="K53" s="253">
        <v>0.41591132855856761</v>
      </c>
      <c r="L53" s="253">
        <v>0.21560448457327913</v>
      </c>
      <c r="M53" s="259">
        <v>92</v>
      </c>
    </row>
    <row r="54" spans="1:13" ht="16.5">
      <c r="A54" s="245" t="s">
        <v>118</v>
      </c>
      <c r="B54" s="246" t="s">
        <v>492</v>
      </c>
      <c r="C54" s="247" t="s">
        <v>67</v>
      </c>
      <c r="D54" s="248">
        <v>0.81888888888888889</v>
      </c>
      <c r="E54" s="249">
        <v>8220</v>
      </c>
      <c r="F54" s="250" t="s">
        <v>124</v>
      </c>
      <c r="G54" s="258" t="s">
        <v>216</v>
      </c>
      <c r="H54" s="251">
        <v>1</v>
      </c>
      <c r="I54" s="252">
        <v>2169.73</v>
      </c>
      <c r="J54" s="253">
        <v>6.1144649816986313E-3</v>
      </c>
      <c r="K54" s="253">
        <v>0.40344878378322241</v>
      </c>
      <c r="L54" s="253">
        <v>0.30648974757227859</v>
      </c>
      <c r="M54" s="259">
        <v>55</v>
      </c>
    </row>
    <row r="55" spans="1:13" ht="16.5">
      <c r="A55" s="245" t="s">
        <v>118</v>
      </c>
      <c r="B55" s="246" t="s">
        <v>420</v>
      </c>
      <c r="C55" s="247" t="s">
        <v>68</v>
      </c>
      <c r="D55" s="248">
        <v>0.92871515726831499</v>
      </c>
      <c r="E55" s="249">
        <v>1948</v>
      </c>
      <c r="F55" s="250" t="s">
        <v>123</v>
      </c>
      <c r="G55" s="258" t="s">
        <v>261</v>
      </c>
      <c r="H55" s="251">
        <v>12</v>
      </c>
      <c r="I55" s="252">
        <v>1970.9590000000001</v>
      </c>
      <c r="J55" s="253">
        <v>7.1823751174477247E-3</v>
      </c>
      <c r="K55" s="253">
        <v>0.30871132636274295</v>
      </c>
      <c r="L55" s="253">
        <v>0.10401028128946366</v>
      </c>
      <c r="M55" s="259">
        <v>35</v>
      </c>
    </row>
    <row r="56" spans="1:13" ht="16.5">
      <c r="A56" s="245" t="s">
        <v>118</v>
      </c>
      <c r="B56" s="246" t="s">
        <v>197</v>
      </c>
      <c r="C56" s="247" t="s">
        <v>67</v>
      </c>
      <c r="D56" s="248">
        <v>0.83340909090909077</v>
      </c>
      <c r="E56" s="249">
        <v>8291</v>
      </c>
      <c r="F56" s="250" t="s">
        <v>122</v>
      </c>
      <c r="G56" s="258" t="s">
        <v>221</v>
      </c>
      <c r="H56" s="251">
        <v>1</v>
      </c>
      <c r="I56" s="252">
        <v>2067.4369999999999</v>
      </c>
      <c r="J56" s="253">
        <v>1.6407623022389871E-3</v>
      </c>
      <c r="K56" s="253">
        <v>0.44099615852065333</v>
      </c>
      <c r="L56" s="253">
        <v>0.22878568972113783</v>
      </c>
      <c r="M56" s="259">
        <v>94</v>
      </c>
    </row>
  </sheetData>
  <mergeCells count="1">
    <mergeCell ref="A2:M2"/>
  </mergeCells>
  <phoneticPr fontId="2" type="noConversion"/>
  <conditionalFormatting sqref="C10:D5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2024-08-30T02:59:18Z</dcterms:modified>
</cp:coreProperties>
</file>