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848E1DEE-3DA2-4755-B729-1FAD5D303DD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명단'!$A$13:$R$84</definedName>
    <definedName name="_xlnm._FilterDatabase" localSheetId="7" hidden="1">'급감속과다 명단'!$A$13:$K$40</definedName>
    <definedName name="_xlnm._FilterDatabase" localSheetId="4" hidden="1">운전자별!$A$4:$BR$108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운전자별!$A$1:$R$108</definedName>
    <definedName name="_xlnm.Print_Area" localSheetId="1">종합!$A$1:$L$135</definedName>
    <definedName name="_xlnm.Print_Area" localSheetId="3">차량별!$A$1:$T$53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5" i="7"/>
  <c r="J127" i="12" l="1"/>
  <c r="I127" i="12"/>
  <c r="H127" i="12"/>
  <c r="G127" i="12"/>
  <c r="F127" i="12"/>
  <c r="E127" i="12"/>
  <c r="D127" i="12"/>
  <c r="J126" i="12"/>
  <c r="I126" i="12"/>
  <c r="H126" i="12"/>
  <c r="G126" i="12"/>
  <c r="F126" i="12"/>
  <c r="E126" i="12"/>
  <c r="D126" i="12"/>
  <c r="J125" i="12"/>
  <c r="I125" i="12"/>
  <c r="H125" i="12"/>
  <c r="G125" i="12"/>
  <c r="F125" i="12"/>
  <c r="E125" i="12"/>
  <c r="D125" i="12"/>
  <c r="J124" i="12"/>
  <c r="I124" i="12"/>
  <c r="H124" i="12"/>
  <c r="G124" i="12"/>
  <c r="F124" i="12"/>
  <c r="E124" i="12"/>
  <c r="D124" i="12"/>
  <c r="J123" i="12"/>
  <c r="I123" i="12"/>
  <c r="H123" i="12"/>
  <c r="G123" i="12"/>
  <c r="F123" i="12"/>
  <c r="E123" i="12"/>
  <c r="D123" i="12"/>
  <c r="J122" i="12"/>
  <c r="I122" i="12"/>
  <c r="H122" i="12"/>
  <c r="G122" i="12"/>
  <c r="F122" i="12"/>
  <c r="E122" i="12"/>
  <c r="D122" i="12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F50" i="60" l="1"/>
  <c r="F46" i="60"/>
  <c r="F42" i="60"/>
  <c r="F38" i="60"/>
  <c r="F39" i="60"/>
  <c r="F27" i="60"/>
  <c r="F11" i="60"/>
  <c r="F31" i="60"/>
  <c r="F35" i="60"/>
  <c r="F19" i="60"/>
  <c r="F15" i="60"/>
  <c r="F47" i="60"/>
  <c r="F43" i="60"/>
  <c r="F28" i="60"/>
  <c r="F24" i="60"/>
  <c r="F20" i="60"/>
  <c r="F16" i="60"/>
  <c r="F32" i="60"/>
  <c r="F12" i="60"/>
  <c r="F51" i="60"/>
  <c r="F23" i="60"/>
  <c r="F5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2" i="60"/>
  <c r="F48" i="60"/>
  <c r="F44" i="60"/>
  <c r="F40" i="60"/>
  <c r="F36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26" i="12" l="1"/>
  <c r="B12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2" i="12" l="1"/>
  <c r="B123" i="12" l="1"/>
  <c r="B124" i="12"/>
  <c r="B125" i="12"/>
  <c r="J10" i="12" l="1"/>
  <c r="J30" i="12" s="1"/>
  <c r="K26" i="12"/>
  <c r="D26" i="12" l="1"/>
  <c r="G49" i="12" a="1"/>
  <c r="D49" i="12" a="1"/>
  <c r="N49" i="12" a="1"/>
  <c r="E49" i="12" a="1"/>
  <c r="F49" i="12" a="1"/>
  <c r="H49" i="12" a="1"/>
  <c r="I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<sst xmlns="http://schemas.openxmlformats.org/spreadsheetml/2006/main" count="3343" uniqueCount="652">
  <si>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</si>
  <si>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</si>
  <si>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</si>
  <si>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</si>
  <si>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</si>
  <si>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</si>
  <si>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</si>
  <si>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</si>
  <si>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</si>
  <si>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</si>
  <si>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</si>
  <si>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</si>
  <si>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</si>
  <si>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</si>
  <si>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</si>
  <si>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</si>
  <si>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</si>
  <si>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</si>
  <si>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</si>
  <si>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</si>
  <si>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</si>
  <si>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</si>
  <si>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</si>
  <si>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</si>
  <si>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</si>
  <si>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</si>
  <si>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</si>
  <si>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</si>
  <si>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</si>
  <si>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</si>
  <si>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</si>
  <si>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</si>
  <si>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</si>
  <si>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</si>
  <si>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</si>
  <si>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</si>
  <si>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</si>
  <si>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</si>
  <si>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</si>
  <si>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</si>
  <si>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</si>
  <si>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</si>
  <si>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</si>
  <si>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</si>
  <si>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</si>
  <si>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</si>
  <si>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</si>
  <si>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</si>
  <si>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</si>
  <si>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</si>
  <si>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</si>
  <si>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</si>
  <si>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</si>
  <si>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</si>
  <si>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</si>
  <si>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</si>
  <si>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</si>
  <si>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</si>
  <si>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</si>
  <si>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</si>
  <si>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</si>
  <si>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</si>
  <si>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</si>
  <si>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</si>
  <si>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</si>
  <si>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</si>
  <si>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</si>
  <si>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</si>
  <si>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</si>
  <si>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</si>
  <si>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</si>
  <si>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</si>
  <si>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</si>
  <si>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</si>
  <si>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</si>
  <si>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</si>
  <si>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</si>
  <si>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</si>
  <si>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</si>
  <si>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</si>
  <si>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</si>
  <si>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</si>
  <si>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</si>
  <si>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</si>
  <si>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</si>
  <si>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</si>
  <si>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</si>
  <si>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</si>
  <si>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</si>
  <si>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</si>
  <si>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</si>
  <si>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</si>
  <si>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</si>
  <si>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</si>
  <si>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</si>
  <si>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</si>
  <si>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</si>
  <si>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</si>
  <si>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</si>
  <si>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</si>
  <si>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</si>
  <si>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</si>
  <si>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</si>
  <si>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</si>
  <si>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</si>
  <si>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</si>
  <si>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</si>
  <si>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</si>
  <si>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</si>
  <si>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</si>
  <si>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</si>
  <si>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</si>
  <si>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</si>
  <si>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</si>
  <si>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</si>
  <si>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</si>
  <si>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</si>
  <si>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</si>
  <si>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</si>
  <si>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도영운수</t>
  </si>
  <si>
    <t>35</t>
  </si>
  <si>
    <t>523</t>
  </si>
  <si>
    <t>55</t>
  </si>
  <si>
    <t>65</t>
  </si>
  <si>
    <t>65-1</t>
  </si>
  <si>
    <t>순환46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</si>
  <si>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</si>
  <si>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</si>
  <si>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</si>
  <si>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</si>
  <si>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</si>
  <si>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</si>
  <si>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</si>
  <si>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</si>
  <si>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</si>
  <si>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</si>
  <si>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</si>
  <si>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</si>
  <si>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</si>
  <si>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</si>
  <si>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</si>
  <si>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</si>
  <si>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</si>
  <si>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</si>
  <si>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</si>
  <si>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</si>
  <si>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</si>
  <si>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</si>
  <si>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</si>
  <si>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</si>
  <si>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</si>
  <si>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</si>
  <si>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</si>
  <si>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</si>
  <si>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</si>
  <si>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</si>
  <si>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</si>
  <si>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</si>
  <si>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</si>
  <si>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</si>
  <si>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</si>
  <si>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</si>
  <si>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</si>
  <si>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</si>
  <si>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</si>
  <si>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</si>
  <si>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</si>
  <si>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</si>
  <si>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</si>
  <si>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</si>
  <si>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</si>
  <si>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</si>
  <si>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</si>
  <si>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</si>
  <si>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</si>
  <si>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</si>
  <si>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</si>
  <si>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</si>
  <si>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</si>
  <si>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</si>
  <si>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</si>
  <si>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</si>
  <si>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</si>
  <si>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</si>
  <si>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</si>
  <si>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</si>
  <si>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</si>
  <si>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</si>
  <si>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</si>
  <si>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</si>
  <si>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</si>
  <si>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</si>
  <si>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</si>
  <si>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</si>
  <si>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운전자코드</t>
  </si>
  <si>
    <t>맥스거리코드</t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</si>
  <si>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</si>
  <si>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</si>
  <si>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</si>
  <si>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</si>
  <si>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</si>
  <si>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71바5852</t>
  </si>
  <si>
    <t>71바5853</t>
  </si>
  <si>
    <t>71바5854</t>
  </si>
  <si>
    <t>71바5855</t>
  </si>
  <si>
    <t>71바5861</t>
  </si>
  <si>
    <t>71바5864</t>
  </si>
  <si>
    <t>71바5865</t>
  </si>
  <si>
    <t>도영운수35F1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</si>
  <si>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</si>
  <si>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</si>
  <si>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</si>
  <si>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</si>
  <si>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</si>
  <si>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</si>
  <si>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</si>
  <si>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</si>
  <si>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</si>
  <si>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도영운수523D1</t>
  </si>
  <si>
    <t>70바3910</t>
  </si>
  <si>
    <t>70바3911</t>
  </si>
  <si>
    <t>71바5859</t>
  </si>
  <si>
    <t>도영운수523C1</t>
  </si>
  <si>
    <t>71바5862</t>
  </si>
  <si>
    <t>71바5863</t>
  </si>
  <si>
    <t>71바5884</t>
  </si>
  <si>
    <t>71바5894</t>
  </si>
  <si>
    <t>70바3906</t>
  </si>
  <si>
    <t>5555</t>
  </si>
  <si>
    <t>71바5880</t>
  </si>
  <si>
    <t>71바5897</t>
  </si>
  <si>
    <t>도영운수55B1</t>
  </si>
  <si>
    <t>71바5898</t>
  </si>
  <si>
    <t>71바5899</t>
  </si>
  <si>
    <t>71바5900</t>
  </si>
  <si>
    <t>도영운수55A1</t>
  </si>
  <si>
    <t>71바5877</t>
  </si>
  <si>
    <t>6565</t>
  </si>
  <si>
    <t>71바5878</t>
  </si>
  <si>
    <t>71바5879</t>
  </si>
  <si>
    <t>도영운수65S1</t>
  </si>
  <si>
    <t>71바5885</t>
  </si>
  <si>
    <t>71바5887</t>
  </si>
  <si>
    <t>71바5888</t>
  </si>
  <si>
    <t>도영운수65C1</t>
  </si>
  <si>
    <t>75아1109</t>
  </si>
  <si>
    <t>71바5860</t>
  </si>
  <si>
    <t>71바5881</t>
  </si>
  <si>
    <t>71바5882</t>
  </si>
  <si>
    <t>71바5883</t>
  </si>
  <si>
    <t>71바5889</t>
  </si>
  <si>
    <t>71바5893</t>
  </si>
  <si>
    <t>71바5896</t>
  </si>
  <si>
    <t>70바3903</t>
  </si>
  <si>
    <t>순환46순환46</t>
  </si>
  <si>
    <t>70바3905</t>
  </si>
  <si>
    <t>71바5856</t>
  </si>
  <si>
    <t>71바5868</t>
  </si>
  <si>
    <t>71바5870</t>
  </si>
  <si>
    <t>예비예비</t>
  </si>
  <si>
    <t>고병연</t>
  </si>
  <si>
    <t>506551</t>
  </si>
  <si>
    <t>곽인근</t>
  </si>
  <si>
    <t>5067759</t>
  </si>
  <si>
    <t>권인숙</t>
  </si>
  <si>
    <t>5063419</t>
  </si>
  <si>
    <t>김명석</t>
  </si>
  <si>
    <t>5063405</t>
  </si>
  <si>
    <t>김범영</t>
  </si>
  <si>
    <t>5066128</t>
  </si>
  <si>
    <t>김봉환</t>
  </si>
  <si>
    <t>5065115</t>
  </si>
  <si>
    <t>김상용</t>
  </si>
  <si>
    <t>506305</t>
  </si>
  <si>
    <t>김영복</t>
  </si>
  <si>
    <t>5066269</t>
  </si>
  <si>
    <t>김인기</t>
  </si>
  <si>
    <t>5065022</t>
  </si>
  <si>
    <t>김재형</t>
  </si>
  <si>
    <t>506329</t>
  </si>
  <si>
    <t>김정식</t>
  </si>
  <si>
    <t>5061711</t>
  </si>
  <si>
    <t>김종광</t>
  </si>
  <si>
    <t>5065689</t>
  </si>
  <si>
    <t>김진용</t>
  </si>
  <si>
    <t>506825</t>
  </si>
  <si>
    <t>김진욱</t>
  </si>
  <si>
    <t>5061929</t>
  </si>
  <si>
    <t>5068592</t>
  </si>
  <si>
    <t>김흥식</t>
  </si>
  <si>
    <t>506176</t>
  </si>
  <si>
    <t>나인웅</t>
  </si>
  <si>
    <t>5063341</t>
  </si>
  <si>
    <t>박갑수</t>
  </si>
  <si>
    <t>506651</t>
  </si>
  <si>
    <t>박기철</t>
  </si>
  <si>
    <t>5069247</t>
  </si>
  <si>
    <t>박동춘</t>
  </si>
  <si>
    <t>5068057</t>
  </si>
  <si>
    <t>박상선</t>
  </si>
  <si>
    <t>5068908</t>
  </si>
  <si>
    <t>박상하</t>
  </si>
  <si>
    <t>5068565</t>
  </si>
  <si>
    <t>박용이</t>
  </si>
  <si>
    <t>5061170</t>
  </si>
  <si>
    <t>박이락</t>
  </si>
  <si>
    <t>5067278</t>
  </si>
  <si>
    <t>박주원</t>
  </si>
  <si>
    <t>5061679</t>
  </si>
  <si>
    <t>백운상</t>
  </si>
  <si>
    <t>5064138</t>
  </si>
  <si>
    <t>백진경</t>
  </si>
  <si>
    <t>5061407</t>
  </si>
  <si>
    <t>손이성</t>
  </si>
  <si>
    <t>5063117</t>
  </si>
  <si>
    <t>송인관</t>
  </si>
  <si>
    <t>5064097</t>
  </si>
  <si>
    <t>송정현</t>
  </si>
  <si>
    <t>5065281</t>
  </si>
  <si>
    <t>송정환</t>
  </si>
  <si>
    <t>5069919</t>
  </si>
  <si>
    <t>심준섭</t>
  </si>
  <si>
    <t>50610</t>
  </si>
  <si>
    <t>안정원</t>
  </si>
  <si>
    <t>5062612</t>
  </si>
  <si>
    <t>양금수</t>
  </si>
  <si>
    <t>5064283</t>
  </si>
  <si>
    <t>옥현준</t>
  </si>
  <si>
    <t>5068328</t>
  </si>
  <si>
    <t>우용일</t>
  </si>
  <si>
    <t>5061245</t>
  </si>
  <si>
    <t>유근배</t>
  </si>
  <si>
    <t>5061746</t>
  </si>
  <si>
    <t>유영근</t>
  </si>
  <si>
    <t>5066334</t>
  </si>
  <si>
    <t>유영민</t>
  </si>
  <si>
    <t>5066189</t>
  </si>
  <si>
    <t>유재옥</t>
  </si>
  <si>
    <t>5066907</t>
  </si>
  <si>
    <t>이강만</t>
  </si>
  <si>
    <t>5066976</t>
  </si>
  <si>
    <t>이광철</t>
  </si>
  <si>
    <t>5064466</t>
  </si>
  <si>
    <t>이기훈</t>
  </si>
  <si>
    <t>5061167</t>
  </si>
  <si>
    <t>이배환</t>
  </si>
  <si>
    <t>5067063</t>
  </si>
  <si>
    <t>이병창</t>
  </si>
  <si>
    <t>506508</t>
  </si>
  <si>
    <t>이상용</t>
  </si>
  <si>
    <t>5069987</t>
  </si>
  <si>
    <t>이석규</t>
  </si>
  <si>
    <t>5061803</t>
  </si>
  <si>
    <t>이석찬</t>
  </si>
  <si>
    <t>5069872</t>
  </si>
  <si>
    <t>이승기</t>
  </si>
  <si>
    <t>5069046</t>
  </si>
  <si>
    <t>이영선</t>
  </si>
  <si>
    <t>5063385</t>
  </si>
  <si>
    <t>이재성</t>
  </si>
  <si>
    <t>5066773</t>
  </si>
  <si>
    <t>이진호</t>
  </si>
  <si>
    <t>5061406</t>
  </si>
  <si>
    <t>이창훈</t>
  </si>
  <si>
    <t>5065336</t>
  </si>
  <si>
    <t>이태현</t>
  </si>
  <si>
    <t>5062661</t>
  </si>
  <si>
    <t>이한승</t>
  </si>
  <si>
    <t>5062576</t>
  </si>
  <si>
    <t>인명호</t>
  </si>
  <si>
    <t>5063598</t>
  </si>
  <si>
    <t>임계주</t>
  </si>
  <si>
    <t>5063923</t>
  </si>
  <si>
    <t>장권순</t>
  </si>
  <si>
    <t>5069270</t>
  </si>
  <si>
    <t>장병연</t>
  </si>
  <si>
    <t>5061398</t>
  </si>
  <si>
    <t>전성일</t>
  </si>
  <si>
    <t>5066338</t>
  </si>
  <si>
    <t>전용범</t>
  </si>
  <si>
    <t>5063218</t>
  </si>
  <si>
    <t>정승구</t>
  </si>
  <si>
    <t>5067300</t>
  </si>
  <si>
    <t>정원</t>
  </si>
  <si>
    <t>506864</t>
  </si>
  <si>
    <t>정진권</t>
  </si>
  <si>
    <t>5066998</t>
  </si>
  <si>
    <t>정현수</t>
  </si>
  <si>
    <t>5065970</t>
  </si>
  <si>
    <t>정흥복</t>
  </si>
  <si>
    <t>5065480</t>
  </si>
  <si>
    <t>조대형</t>
  </si>
  <si>
    <t>5068282</t>
  </si>
  <si>
    <t>조성환</t>
  </si>
  <si>
    <t>5068555</t>
  </si>
  <si>
    <t>조지윤</t>
  </si>
  <si>
    <t>5065034</t>
  </si>
  <si>
    <t>지형도</t>
  </si>
  <si>
    <t>5064561</t>
  </si>
  <si>
    <t>75아1054</t>
  </si>
  <si>
    <t>최순경</t>
  </si>
  <si>
    <t>506100</t>
  </si>
  <si>
    <t>최순철</t>
  </si>
  <si>
    <t>5066924</t>
  </si>
  <si>
    <t>최우영</t>
  </si>
  <si>
    <t>5068541</t>
  </si>
  <si>
    <t>최재덕</t>
  </si>
  <si>
    <t>506992</t>
  </si>
  <si>
    <t>최준</t>
  </si>
  <si>
    <t>5061598</t>
  </si>
  <si>
    <t>최현</t>
  </si>
  <si>
    <t>5065011</t>
  </si>
  <si>
    <t>한재성</t>
  </si>
  <si>
    <t>5066191</t>
  </si>
  <si>
    <t>홍형표</t>
  </si>
  <si>
    <t>5069880</t>
  </si>
  <si>
    <t>황교민</t>
  </si>
  <si>
    <t>5061945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</si>
  <si>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</si>
  <si>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</si>
  <si>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</si>
  <si>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도영운수35C3</t>
  </si>
  <si>
    <t>도영운수35C2</t>
  </si>
  <si>
    <t>도영운수35D1</t>
  </si>
  <si>
    <t>도영운수55C1</t>
  </si>
  <si>
    <t>도영운수65F1</t>
  </si>
  <si>
    <t>도영운수순환46F2</t>
  </si>
  <si>
    <t>도영운수순환46F1</t>
  </si>
  <si>
    <t>정해원</t>
  </si>
  <si>
    <t>506469</t>
  </si>
  <si>
    <t>홍승철</t>
  </si>
  <si>
    <t>5063602</t>
  </si>
  <si>
    <t>71바5858</t>
  </si>
  <si>
    <t>71바5890</t>
  </si>
  <si>
    <t>이승인</t>
  </si>
  <si>
    <t>5065353</t>
  </si>
  <si>
    <t>최민영</t>
  </si>
  <si>
    <t>5066795</t>
  </si>
  <si>
    <t>하덕용</t>
  </si>
  <si>
    <t>5065173</t>
  </si>
  <si>
    <t>도영운수35D2</t>
  </si>
  <si>
    <t>도영운수523D3</t>
  </si>
  <si>
    <t>도영운수65D1</t>
  </si>
  <si>
    <t>도영운수순환46F4</t>
  </si>
  <si>
    <t>이종수</t>
  </si>
  <si>
    <t>5062447</t>
  </si>
  <si>
    <t>지은우</t>
  </si>
  <si>
    <t>5069993</t>
  </si>
  <si>
    <t>▽</t>
  </si>
  <si>
    <t>=</t>
  </si>
  <si>
    <t>도영운수35D3</t>
  </si>
  <si>
    <t>도영운수55D1</t>
  </si>
  <si>
    <t>도영운수55B2</t>
  </si>
  <si>
    <t>이성재</t>
  </si>
  <si>
    <t>5069178</t>
  </si>
  <si>
    <t>임낙진</t>
  </si>
  <si>
    <t>5068084</t>
  </si>
  <si>
    <t>정정훈</t>
  </si>
  <si>
    <t>5063787</t>
  </si>
  <si>
    <t>조성오</t>
  </si>
  <si>
    <t>5061742</t>
  </si>
  <si>
    <t>13%(1명)</t>
  </si>
  <si>
    <t>14%(1명)</t>
  </si>
  <si>
    <t>0%(0명)</t>
  </si>
  <si>
    <t>25%(2명)</t>
  </si>
  <si>
    <t>43%(3명)</t>
  </si>
  <si>
    <t>80%(4명)</t>
  </si>
  <si>
    <t>인천전체</t>
  </si>
  <si>
    <t>개선율(유카전)</t>
  </si>
  <si>
    <t>18위/(32개사)</t>
  </si>
  <si>
    <t>24'08</t>
    <phoneticPr fontId="2" type="noConversion"/>
  </si>
  <si>
    <t>분석기간: 24.08.01-24.08.28</t>
  </si>
  <si>
    <t>25%(3명)</t>
  </si>
  <si>
    <t>11%(1명)</t>
  </si>
  <si>
    <t>38%(3명)</t>
  </si>
  <si>
    <t>33%(3명)</t>
  </si>
  <si>
    <t>57%(4명)</t>
  </si>
  <si>
    <t>50%(6명)</t>
  </si>
  <si>
    <t>56%(5명)</t>
  </si>
  <si>
    <t>도영운수35F3</t>
  </si>
  <si>
    <t>도영운수35F2</t>
  </si>
  <si>
    <t>도영운수35F5</t>
  </si>
  <si>
    <t>도영운수35F4</t>
  </si>
  <si>
    <t>71바5892</t>
  </si>
  <si>
    <t>도영운수35F6</t>
  </si>
  <si>
    <t>NEW</t>
  </si>
  <si>
    <t>new</t>
  </si>
  <si>
    <t>도영운수523F4</t>
  </si>
  <si>
    <t>도영운수523F2</t>
  </si>
  <si>
    <t>도영운수523F1</t>
  </si>
  <si>
    <t>도영운수523F5</t>
  </si>
  <si>
    <t>도영운수523F3</t>
  </si>
  <si>
    <t>도영운수55F1</t>
  </si>
  <si>
    <t>도영운수55D3</t>
  </si>
  <si>
    <t>도영운수55D2</t>
  </si>
  <si>
    <t>도영운수65F2</t>
  </si>
  <si>
    <t>도영운수65F4</t>
  </si>
  <si>
    <t>도영운수65F3</t>
  </si>
  <si>
    <t>65-165-1</t>
  </si>
  <si>
    <t>도영운수65-1D2</t>
  </si>
  <si>
    <t>도영운수65-1F2</t>
  </si>
  <si>
    <t>도영운수65-1F3</t>
  </si>
  <si>
    <t>도영운수65-1F4</t>
  </si>
  <si>
    <t>도영운수65-1F1</t>
  </si>
  <si>
    <t>도영운수65-1D3</t>
  </si>
  <si>
    <t>도영운수65-1D1</t>
  </si>
  <si>
    <t>이상</t>
  </si>
  <si>
    <t>도영운수순환46이상1</t>
  </si>
  <si>
    <t>도영운수순환46F3</t>
  </si>
  <si>
    <t>도영운수예비F4</t>
  </si>
  <si>
    <t>NULL</t>
  </si>
  <si>
    <t>506139</t>
  </si>
  <si>
    <t>506139743.056</t>
  </si>
  <si>
    <t>506828</t>
  </si>
  <si>
    <t>5068281285.375</t>
  </si>
  <si>
    <t>5063634</t>
  </si>
  <si>
    <t>5063634644.677</t>
  </si>
  <si>
    <t>5067101</t>
  </si>
  <si>
    <t>5067101487.973</t>
  </si>
  <si>
    <t>5065512183.811</t>
  </si>
  <si>
    <t>50677592455.577</t>
  </si>
  <si>
    <t>50634192251.835</t>
  </si>
  <si>
    <t>50634051897.485</t>
  </si>
  <si>
    <t>50661282470.316</t>
  </si>
  <si>
    <t>5065115383.079</t>
  </si>
  <si>
    <t>5063052650.334</t>
  </si>
  <si>
    <t>50662691890.948</t>
  </si>
  <si>
    <t>김유선</t>
  </si>
  <si>
    <t>5061422</t>
  </si>
  <si>
    <t>50614221596.983</t>
  </si>
  <si>
    <t>50650222095.607</t>
  </si>
  <si>
    <t>5063291659.533</t>
  </si>
  <si>
    <t>김정광</t>
  </si>
  <si>
    <t>5069926</t>
  </si>
  <si>
    <t>5069926469.129</t>
  </si>
  <si>
    <t>50617111520.695</t>
  </si>
  <si>
    <t>50656892230.7</t>
  </si>
  <si>
    <t>5068251792.388</t>
  </si>
  <si>
    <t>5061929273.096</t>
  </si>
  <si>
    <t>50685921504.359</t>
  </si>
  <si>
    <t>5061762732.818</t>
  </si>
  <si>
    <t>5063341911.113</t>
  </si>
  <si>
    <t>506651513.262</t>
  </si>
  <si>
    <t>50692471950.595</t>
  </si>
  <si>
    <t>5068057354.741</t>
  </si>
  <si>
    <t>박봉수</t>
  </si>
  <si>
    <t>5068096</t>
  </si>
  <si>
    <t>5068096499.886</t>
  </si>
  <si>
    <t>50689081759.289</t>
  </si>
  <si>
    <t>50685652168.331</t>
  </si>
  <si>
    <t>박세환</t>
  </si>
  <si>
    <t>5065743</t>
  </si>
  <si>
    <t>50657432139.32</t>
  </si>
  <si>
    <t>50611702484.556</t>
  </si>
  <si>
    <t>5067278517.273</t>
  </si>
  <si>
    <t>5061679652.951</t>
  </si>
  <si>
    <t>5064138497.032</t>
  </si>
  <si>
    <t>50614071505.329</t>
  </si>
  <si>
    <t>50631172363.663</t>
  </si>
  <si>
    <t>50640972150.367</t>
  </si>
  <si>
    <t>50652811171.746</t>
  </si>
  <si>
    <t>50699191083.122</t>
  </si>
  <si>
    <t>506102792.573</t>
  </si>
  <si>
    <t>5062612893.033</t>
  </si>
  <si>
    <t>5064283392.208</t>
  </si>
  <si>
    <t>5068328648.97</t>
  </si>
  <si>
    <t>우성아</t>
  </si>
  <si>
    <t>5067478</t>
  </si>
  <si>
    <t>5067478922.976</t>
  </si>
  <si>
    <t>5061245587.845</t>
  </si>
  <si>
    <t>50617462118.643</t>
  </si>
  <si>
    <t>50663341673.115</t>
  </si>
  <si>
    <t>50661892172.507</t>
  </si>
  <si>
    <t>50669072349.114</t>
  </si>
  <si>
    <t>50669761762.589</t>
  </si>
  <si>
    <t>50644662368.45</t>
  </si>
  <si>
    <t>50611671541.022</t>
  </si>
  <si>
    <t>50670631494.643</t>
  </si>
  <si>
    <t>506508373.325</t>
  </si>
  <si>
    <t>50699871900.374</t>
  </si>
  <si>
    <t>50618031322.832</t>
  </si>
  <si>
    <t>50698721919.113</t>
  </si>
  <si>
    <t>50691781020.911</t>
  </si>
  <si>
    <t>5069046188.787</t>
  </si>
  <si>
    <t>5065353343.879</t>
  </si>
  <si>
    <t>이승재</t>
  </si>
  <si>
    <t>5065533</t>
  </si>
  <si>
    <t>5065533225.597</t>
  </si>
  <si>
    <t>5063385292.961</t>
  </si>
  <si>
    <t>50667732335.704</t>
  </si>
  <si>
    <t>50624471438.781</t>
  </si>
  <si>
    <t>50614061791.412</t>
  </si>
  <si>
    <t>50653362095.214</t>
  </si>
  <si>
    <t>50626612345.76</t>
  </si>
  <si>
    <t>50625761899.841</t>
  </si>
  <si>
    <t>50635981399.571</t>
  </si>
  <si>
    <t>50639232201.289</t>
  </si>
  <si>
    <t>50680841616.782</t>
  </si>
  <si>
    <t>임형택</t>
  </si>
  <si>
    <t>5064700</t>
  </si>
  <si>
    <t>5064700811.432</t>
  </si>
  <si>
    <t>50692701844.083</t>
  </si>
  <si>
    <t>50613982045.717</t>
  </si>
  <si>
    <t>5066338271.237</t>
  </si>
  <si>
    <t>50632182304.899</t>
  </si>
  <si>
    <t>정상호</t>
  </si>
  <si>
    <t>5068312</t>
  </si>
  <si>
    <t>5068312488.953</t>
  </si>
  <si>
    <t>5067300261.467</t>
  </si>
  <si>
    <t>5068641642.39</t>
  </si>
  <si>
    <t>50637872367.97</t>
  </si>
  <si>
    <t>50669982096.19</t>
  </si>
  <si>
    <t>5064691537.293</t>
  </si>
  <si>
    <t>5065970217.072</t>
  </si>
  <si>
    <t>50654802213.93</t>
  </si>
  <si>
    <t>조광순</t>
  </si>
  <si>
    <t>5065857</t>
  </si>
  <si>
    <t>50658571015.397</t>
  </si>
  <si>
    <t>5068282348.683</t>
  </si>
  <si>
    <t>50617422145.671</t>
  </si>
  <si>
    <t>50685551031.147</t>
  </si>
  <si>
    <t>50650341720.865</t>
  </si>
  <si>
    <t>50699931884.895</t>
  </si>
  <si>
    <t>5064561932.115</t>
  </si>
  <si>
    <t>50667951011.656</t>
  </si>
  <si>
    <t>5061001319.208</t>
  </si>
  <si>
    <t>50669241439.536</t>
  </si>
  <si>
    <t>50685411279.609</t>
  </si>
  <si>
    <t>506992303.857</t>
  </si>
  <si>
    <t>50615981797.491</t>
  </si>
  <si>
    <t>50650112438.265</t>
  </si>
  <si>
    <t>추경호</t>
  </si>
  <si>
    <t>5068797</t>
  </si>
  <si>
    <t>5068797647.265</t>
  </si>
  <si>
    <t>5065173323.256</t>
  </si>
  <si>
    <t>50661911008.336</t>
  </si>
  <si>
    <t>50636021467.823</t>
  </si>
  <si>
    <t>50698802094.425</t>
  </si>
  <si>
    <t>50619452051.469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</si>
  <si>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</si>
  <si>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</si>
  <si>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</si>
  <si>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</si>
  <si>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</si>
  <si>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[24년 8월] 급감속관리 명단</t>
    <phoneticPr fontId="2" type="noConversion"/>
  </si>
  <si>
    <t>3%(3명)</t>
  </si>
  <si>
    <t>4%(4명)</t>
  </si>
  <si>
    <t>7%(7명)</t>
  </si>
  <si>
    <t>17%(17명)</t>
  </si>
  <si>
    <t>21%(21명)</t>
  </si>
  <si>
    <t>49%(50명)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</si>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</sst>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9" fontId="10" fillId="0" borderId="0" xfId="0" applyNumberFormat="1" applyFont="1">
      <alignment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49" fontId="80" fillId="15" borderId="0" xfId="562" applyNumberFormat="1" applyFont="1" applyFill="1" applyAlignment="1">
      <alignment horizontal="center" vertical="center" wrapText="1"/>
    </xf>
    <xf numFmtId="191" fontId="80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50" fillId="13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  <xf numFmtId="0" fontId="19" fillId="0" borderId="0" xfId="568" applyFont="1" applyAlignment="1">
      <alignment horizontal="center" vertical="center"/>
    </xf>
  </cellXfs>
  <cellStyles count="571">
    <cellStyle name="나쁨 2" xfId="570" xr:uid="{65DEFE6F-A610-431C-B9A3-A25B836C0623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DB3-46AF-AF42-902C2DA9F8C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266-4EBC-BC4B-467FC4BB315C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DB3-46AF-AF42-902C2DA9F8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1.8863117546676891</c:v>
                </c:pt>
                <c:pt idx="1">
                  <c:v>2.3073389603959105</c:v>
                </c:pt>
                <c:pt idx="2">
                  <c:v>2.2833020691168078</c:v>
                </c:pt>
                <c:pt idx="3">
                  <c:v>2.2176999283533205</c:v>
                </c:pt>
                <c:pt idx="4">
                  <c:v>2.1559902733102563</c:v>
                </c:pt>
                <c:pt idx="5">
                  <c:v>2.0287606253806469</c:v>
                </c:pt>
                <c:pt idx="6">
                  <c:v>1.9570602354697986</c:v>
                </c:pt>
                <c:pt idx="7">
                  <c:v>1.8895845695927642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2.9411764705882353E-2</c:v>
                </c:pt>
                <c:pt idx="1">
                  <c:v>3.9215686274509803E-2</c:v>
                </c:pt>
                <c:pt idx="2">
                  <c:v>6.8627450980392163E-2</c:v>
                </c:pt>
                <c:pt idx="3">
                  <c:v>0.16666666666666666</c:v>
                </c:pt>
                <c:pt idx="4">
                  <c:v>0.20588235294117646</c:v>
                </c:pt>
                <c:pt idx="5">
                  <c:v>0.49019607843137253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0.125</c:v>
                </c:pt>
                <c:pt idx="1">
                  <c:v>0.5714285714285714</c:v>
                </c:pt>
                <c:pt idx="2">
                  <c:v>0.5</c:v>
                </c:pt>
                <c:pt idx="3">
                  <c:v>0.55555555555555558</c:v>
                </c:pt>
                <c:pt idx="4">
                  <c:v>0.5714285714285714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0.375</c:v>
                </c:pt>
                <c:pt idx="1">
                  <c:v>0.14285714285714285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0.42857142857142855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0.125</c:v>
                </c:pt>
                <c:pt idx="1">
                  <c:v>0.14285714285714285</c:v>
                </c:pt>
                <c:pt idx="2">
                  <c:v>0.25</c:v>
                </c:pt>
                <c:pt idx="3">
                  <c:v>0.1111111111111111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1098177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235323</xdr:rowOff>
    </xdr:from>
    <xdr:to>
      <xdr:col>2</xdr:col>
      <xdr:colOff>268941</xdr:colOff>
      <xdr:row>16</xdr:row>
      <xdr:rowOff>11206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420470"/>
          <a:ext cx="470647" cy="2689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156880</xdr:colOff>
      <xdr:row>9</xdr:row>
      <xdr:rowOff>268941</xdr:rowOff>
    </xdr:from>
    <xdr:to>
      <xdr:col>2</xdr:col>
      <xdr:colOff>257737</xdr:colOff>
      <xdr:row>11</xdr:row>
      <xdr:rowOff>168089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57733" y="33281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102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475129</xdr:colOff>
      <xdr:row>13</xdr:row>
      <xdr:rowOff>71718</xdr:rowOff>
    </xdr:from>
    <xdr:to>
      <xdr:col>5</xdr:col>
      <xdr:colOff>773206</xdr:colOff>
      <xdr:row>14</xdr:row>
      <xdr:rowOff>168088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B2920A7-76A2-48CE-A4F4-8F6F69E87D81}"/>
            </a:ext>
          </a:extLst>
        </xdr:cNvPr>
        <xdr:cNvCxnSpPr/>
      </xdr:nvCxnSpPr>
      <xdr:spPr>
        <a:xfrm>
          <a:off x="4128247" y="4296336"/>
          <a:ext cx="298077" cy="3877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307040</xdr:colOff>
      <xdr:row>12</xdr:row>
      <xdr:rowOff>239806</xdr:rowOff>
    </xdr:from>
    <xdr:to>
      <xdr:col>6</xdr:col>
      <xdr:colOff>463927</xdr:colOff>
      <xdr:row>13</xdr:row>
      <xdr:rowOff>237565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51ECE228-42FD-4862-B163-DB5FF2B69A87}"/>
            </a:ext>
          </a:extLst>
        </xdr:cNvPr>
        <xdr:cNvSpPr txBox="1"/>
      </xdr:nvSpPr>
      <xdr:spPr>
        <a:xfrm>
          <a:off x="3960158" y="4173071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B885FD4-C2CD-44A0-84B6-43B9689F54C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212912</xdr:colOff>
      <xdr:row>15</xdr:row>
      <xdr:rowOff>0</xdr:rowOff>
    </xdr:from>
    <xdr:to>
      <xdr:col>6</xdr:col>
      <xdr:colOff>510989</xdr:colOff>
      <xdr:row>16</xdr:row>
      <xdr:rowOff>96371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FC61CD9-C34F-4D0B-9D71-432636E9F8EB}"/>
            </a:ext>
          </a:extLst>
        </xdr:cNvPr>
        <xdr:cNvCxnSpPr/>
      </xdr:nvCxnSpPr>
      <xdr:spPr>
        <a:xfrm>
          <a:off x="4740088" y="4807324"/>
          <a:ext cx="298077" cy="3877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44823</xdr:colOff>
      <xdr:row>14</xdr:row>
      <xdr:rowOff>168088</xdr:rowOff>
    </xdr:from>
    <xdr:to>
      <xdr:col>6</xdr:col>
      <xdr:colOff>1075768</xdr:colOff>
      <xdr:row>15</xdr:row>
      <xdr:rowOff>165847</xdr:rowOff>
    </xdr:to>
    <xdr:sp macro="" textlink="$K$18">
      <xdr:nvSpPr>
        <xdr:cNvPr id="18" name="TextBox 17">
          <a:extLst>
            <a:ext uri="{FF2B5EF4-FFF2-40B4-BE49-F238E27FC236}">
              <a16:creationId xmlns:a16="http://schemas.microsoft.com/office/drawing/2014/main" id="{F98F3268-8799-42D3-A73E-74873DCF421B}"/>
            </a:ext>
          </a:extLst>
        </xdr:cNvPr>
        <xdr:cNvSpPr txBox="1"/>
      </xdr:nvSpPr>
      <xdr:spPr>
        <a:xfrm>
          <a:off x="4571999" y="4684059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9F26D0-1782-443D-B814-55E05B962DA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471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294" t="s">
        <v>38</v>
      </c>
      <c r="D4" s="294"/>
      <c r="E4" s="62" t="s">
        <v>113</v>
      </c>
      <c r="F4" s="62" t="s">
        <v>64</v>
      </c>
      <c r="G4" s="292" t="s">
        <v>116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470</v>
      </c>
      <c r="C5" s="295" t="s">
        <v>198</v>
      </c>
      <c r="D5" s="295"/>
      <c r="E5" s="63">
        <v>6</v>
      </c>
      <c r="F5" s="64">
        <v>57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2"/>
    </row>
    <row r="7" spans="1:28" ht="16.5" customHeight="1">
      <c r="B7" s="52" t="s">
        <v>130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>
      <c r="G10" s="6"/>
      <c r="H10" s="202" t="s">
        <v>92</v>
      </c>
      <c r="I10" s="203" t="s">
        <v>93</v>
      </c>
      <c r="J10" s="204" t="str">
        <f>C5</f>
        <v>도영운수</v>
      </c>
      <c r="K10" s="205" t="s">
        <v>94</v>
      </c>
      <c r="X10" s="282"/>
      <c r="Z10" s="39"/>
      <c r="AA10" s="39"/>
      <c r="AB10" s="39"/>
    </row>
    <row r="11" spans="1:28" ht="23.25" customHeight="1" thickTop="1">
      <c r="G11" s="6"/>
      <c r="H11" s="239">
        <v>1</v>
      </c>
      <c r="I11" s="199">
        <v>2.0099999999999998</v>
      </c>
      <c r="J11" s="200">
        <v>1.8863117546676891</v>
      </c>
      <c r="K11" s="201"/>
      <c r="M11" s="2"/>
      <c r="Y11" s="283"/>
      <c r="Z11" s="259"/>
      <c r="AA11" s="244"/>
      <c r="AB11" s="39"/>
    </row>
    <row r="12" spans="1:28" ht="23.25" customHeight="1">
      <c r="G12" s="6"/>
      <c r="H12" s="240">
        <v>2</v>
      </c>
      <c r="I12" s="193">
        <v>2.3662575846193561</v>
      </c>
      <c r="J12" s="200">
        <v>2.3073389603959105</v>
      </c>
      <c r="K12" s="241">
        <v>0.22320128403292139</v>
      </c>
      <c r="M12" s="244"/>
      <c r="Y12" s="283"/>
      <c r="Z12" s="259"/>
      <c r="AA12" s="244"/>
      <c r="AB12" s="39"/>
    </row>
    <row r="13" spans="1:28" ht="23.25" customHeight="1">
      <c r="G13" s="6"/>
      <c r="H13" s="240">
        <v>3</v>
      </c>
      <c r="I13" s="193">
        <v>2.37</v>
      </c>
      <c r="J13" s="200">
        <v>2.2833020691168078</v>
      </c>
      <c r="K13" s="243">
        <v>-1.0417581331430448E-2</v>
      </c>
      <c r="M13" s="244"/>
      <c r="Y13" s="283"/>
      <c r="Z13" s="259"/>
      <c r="AA13" s="244"/>
      <c r="AB13" s="39"/>
    </row>
    <row r="14" spans="1:28" ht="23.25" customHeight="1">
      <c r="G14" s="6"/>
      <c r="H14" s="240">
        <v>4</v>
      </c>
      <c r="I14" s="193">
        <v>2.33</v>
      </c>
      <c r="J14" s="200">
        <v>2.2176999283533205</v>
      </c>
      <c r="K14" s="243">
        <v>-2.8731257966609025E-2</v>
      </c>
      <c r="M14" s="244"/>
      <c r="Y14" s="283"/>
      <c r="Z14" s="259"/>
      <c r="AA14" s="244"/>
      <c r="AB14" s="39"/>
    </row>
    <row r="15" spans="1:28" ht="23.25" customHeight="1">
      <c r="G15" s="6"/>
      <c r="H15" s="240">
        <v>5</v>
      </c>
      <c r="I15" s="193">
        <v>2.2850259626150282</v>
      </c>
      <c r="J15" s="200">
        <v>2.1559902733102563</v>
      </c>
      <c r="K15" s="243">
        <v>-2.782597151855648E-2</v>
      </c>
      <c r="M15" s="244"/>
      <c r="Y15" s="283"/>
      <c r="Z15" s="259"/>
      <c r="AA15" s="244"/>
      <c r="AB15" s="39"/>
    </row>
    <row r="16" spans="1:28" ht="23.25" customHeight="1">
      <c r="G16" s="6"/>
      <c r="H16" s="240">
        <v>6</v>
      </c>
      <c r="I16" s="193">
        <v>2.0664933427553414</v>
      </c>
      <c r="J16" s="200">
        <v>2.0287606253806469</v>
      </c>
      <c r="K16" s="243">
        <v>-5.9012162301763982E-2</v>
      </c>
      <c r="M16" s="244"/>
      <c r="Y16" s="283"/>
      <c r="Z16" s="259"/>
      <c r="AA16" s="244"/>
      <c r="AB16" s="39"/>
    </row>
    <row r="17" spans="2:28" ht="23.25" customHeight="1">
      <c r="G17" s="6"/>
      <c r="H17" s="240">
        <v>7</v>
      </c>
      <c r="I17" s="193">
        <v>2.13</v>
      </c>
      <c r="J17" s="200">
        <v>1.9570602354697986</v>
      </c>
      <c r="K17" s="243">
        <v>-3.5341966427111404E-2</v>
      </c>
      <c r="M17" s="244"/>
      <c r="Y17" s="283"/>
      <c r="Z17" s="259"/>
      <c r="AA17" s="244"/>
      <c r="AB17" s="39"/>
    </row>
    <row r="18" spans="2:28" ht="23.25" customHeight="1">
      <c r="G18" s="6"/>
      <c r="H18" s="240">
        <v>8</v>
      </c>
      <c r="I18" s="193">
        <v>2.08</v>
      </c>
      <c r="J18" s="200">
        <v>1.8895845695927642</v>
      </c>
      <c r="K18" s="243">
        <v>-3.4478073108892615E-2</v>
      </c>
      <c r="M18" s="244"/>
      <c r="Y18" s="283"/>
      <c r="Z18" s="259"/>
      <c r="AA18" s="244"/>
      <c r="AB18" s="39"/>
    </row>
    <row r="19" spans="2:28" ht="23.25" customHeight="1">
      <c r="G19" s="6"/>
      <c r="H19" s="242" t="s">
        <v>468</v>
      </c>
      <c r="I19" s="194">
        <v>3.4825870646766344E-2</v>
      </c>
      <c r="J19" s="195">
        <v>1.7350339449333507E-3</v>
      </c>
      <c r="K19" s="196">
        <v>-3.3090836701832993E-2</v>
      </c>
      <c r="M19" s="244"/>
      <c r="Y19" s="283"/>
      <c r="Z19" s="259"/>
      <c r="AA19" s="244"/>
      <c r="AB19" s="39"/>
    </row>
    <row r="20" spans="2:28" ht="23.25" customHeight="1">
      <c r="H20" s="197" t="s">
        <v>109</v>
      </c>
      <c r="I20" s="198"/>
      <c r="J20" s="296" t="s">
        <v>469</v>
      </c>
      <c r="K20" s="297"/>
      <c r="M20" s="244"/>
      <c r="X20" s="2"/>
      <c r="Y20" s="2"/>
      <c r="AB20" s="39"/>
    </row>
    <row r="21" spans="2:28" ht="9" customHeight="1">
      <c r="M21" s="244"/>
      <c r="X21" s="2"/>
      <c r="Y21" s="2"/>
      <c r="AB21" s="244"/>
    </row>
    <row r="22" spans="2:28" ht="16.5" customHeight="1">
      <c r="B22" s="52" t="s">
        <v>131</v>
      </c>
      <c r="C22" s="52"/>
      <c r="D22" s="51"/>
      <c r="E22" s="51"/>
      <c r="F22" s="51"/>
      <c r="G22" s="51"/>
      <c r="H22" s="51"/>
      <c r="I22" s="51"/>
      <c r="J22" s="51"/>
      <c r="K22" s="51"/>
      <c r="M22" s="244"/>
      <c r="X22" s="2"/>
      <c r="Y22" s="2"/>
      <c r="AB22" s="244"/>
    </row>
    <row r="23" spans="2:28" ht="27.75" customHeight="1">
      <c r="B23" s="56" t="s">
        <v>62</v>
      </c>
      <c r="C23" s="56" t="s">
        <v>101</v>
      </c>
      <c r="D23" s="56" t="s">
        <v>103</v>
      </c>
      <c r="E23" s="56" t="s">
        <v>104</v>
      </c>
      <c r="F23" s="56" t="s">
        <v>105</v>
      </c>
      <c r="G23" s="56" t="s">
        <v>106</v>
      </c>
      <c r="H23" s="56" t="s">
        <v>6</v>
      </c>
      <c r="I23" s="56" t="s">
        <v>7</v>
      </c>
      <c r="J23" s="56" t="s">
        <v>107</v>
      </c>
      <c r="K23" s="56" t="s">
        <v>72</v>
      </c>
      <c r="M23" s="244"/>
      <c r="X23" s="2"/>
      <c r="Y23" s="2"/>
      <c r="AB23" s="244"/>
    </row>
    <row r="24" spans="2:28" ht="23.25" customHeight="1">
      <c r="B24" s="76" t="s">
        <v>467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44"/>
      <c r="N24" s="284" t="s">
        <v>119</v>
      </c>
      <c r="Y24" s="2"/>
    </row>
    <row r="25" spans="2:28" ht="22.5" customHeight="1">
      <c r="B25" s="235" t="s">
        <v>119</v>
      </c>
      <c r="C25" s="69">
        <v>8</v>
      </c>
      <c r="D25" s="70">
        <v>2.5600052983689926E-2</v>
      </c>
      <c r="E25" s="70">
        <v>0.36176076659039641</v>
      </c>
      <c r="F25" s="70">
        <v>0.17018644564327998</v>
      </c>
      <c r="G25" s="71">
        <v>15.958653061224494</v>
      </c>
      <c r="H25" s="72">
        <v>0.45474467511359029</v>
      </c>
      <c r="I25" s="72">
        <v>30.678241795150274</v>
      </c>
      <c r="J25" s="73">
        <v>1.8895845695927642</v>
      </c>
      <c r="K25" s="74" t="s">
        <v>67</v>
      </c>
      <c r="M25" s="244"/>
      <c r="N25" s="39" t="s">
        <v>67</v>
      </c>
      <c r="O25" s="39">
        <v>102</v>
      </c>
      <c r="Y25" s="2"/>
    </row>
    <row r="26" spans="2:28" ht="22.5" customHeight="1">
      <c r="B26" s="53" t="s">
        <v>108</v>
      </c>
      <c r="C26" s="53"/>
      <c r="D26" s="67">
        <f>D25/D24-1</f>
        <v>6.5569518759006185E-2</v>
      </c>
      <c r="E26" s="67">
        <f t="shared" ref="E26:J26" si="0">E25/E24-1</f>
        <v>2.3852329400920746E-2</v>
      </c>
      <c r="F26" s="67">
        <f t="shared" si="0"/>
        <v>3.8861693868520453E-2</v>
      </c>
      <c r="G26" s="67">
        <f t="shared" si="0"/>
        <v>8.7732804180284285E-2</v>
      </c>
      <c r="H26" s="67">
        <f t="shared" si="0"/>
        <v>1.5475417852577538</v>
      </c>
      <c r="I26" s="67">
        <f t="shared" si="0"/>
        <v>1.0328084637647605</v>
      </c>
      <c r="J26" s="67">
        <f t="shared" si="0"/>
        <v>-9.2169154358679561E-2</v>
      </c>
      <c r="K26" s="68" t="str">
        <f>J20</f>
        <v>18위/(32개사)</v>
      </c>
      <c r="M26" s="2" t="s">
        <v>188</v>
      </c>
      <c r="N26" s="285">
        <v>2.9411764705882353E-2</v>
      </c>
      <c r="O26" s="39">
        <v>3</v>
      </c>
      <c r="X26" s="2"/>
      <c r="Y26" s="2"/>
    </row>
    <row r="27" spans="2:28" ht="22.5" customHeight="1">
      <c r="M27" s="2" t="s">
        <v>189</v>
      </c>
      <c r="N27" s="285">
        <v>3.9215686274509803E-2</v>
      </c>
      <c r="O27" s="39">
        <v>4</v>
      </c>
      <c r="X27" s="2"/>
      <c r="Y27" s="2"/>
    </row>
    <row r="28" spans="2:28" ht="17.25" customHeight="1">
      <c r="B28" s="52" t="s">
        <v>132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118</v>
      </c>
      <c r="N28" s="285">
        <v>6.8627450980392163E-2</v>
      </c>
      <c r="O28" s="39">
        <v>7</v>
      </c>
      <c r="X28" s="2"/>
      <c r="Y28" s="2"/>
    </row>
    <row r="29" spans="2:28" ht="22.5" customHeight="1">
      <c r="B29" s="60"/>
      <c r="C29" s="60"/>
      <c r="M29" s="2" t="s">
        <v>190</v>
      </c>
      <c r="N29" s="285">
        <v>0.16666666666666666</v>
      </c>
      <c r="O29" s="39">
        <v>17</v>
      </c>
      <c r="X29" s="2"/>
      <c r="Y29" s="2"/>
    </row>
    <row r="30" spans="2:28" ht="22.5" customHeight="1" thickBot="1">
      <c r="H30" s="206" t="s">
        <v>92</v>
      </c>
      <c r="I30" s="207" t="s">
        <v>93</v>
      </c>
      <c r="J30" s="208" t="str">
        <f>J10</f>
        <v>도영운수</v>
      </c>
      <c r="K30" s="209" t="s">
        <v>117</v>
      </c>
      <c r="M30" s="2" t="s">
        <v>191</v>
      </c>
      <c r="N30" s="285">
        <v>0.20588235294117646</v>
      </c>
      <c r="O30" s="39">
        <v>21</v>
      </c>
      <c r="X30" s="2"/>
      <c r="Y30" s="2"/>
    </row>
    <row r="31" spans="2:28" ht="22.5" customHeight="1" thickTop="1">
      <c r="H31" s="214" t="s">
        <v>111</v>
      </c>
      <c r="I31" s="215" t="s">
        <v>67</v>
      </c>
      <c r="J31" s="216" t="s">
        <v>67</v>
      </c>
      <c r="K31" s="217"/>
      <c r="M31" s="2" t="s">
        <v>76</v>
      </c>
      <c r="N31" s="285">
        <v>0.49019607843137253</v>
      </c>
      <c r="O31" s="39">
        <v>50</v>
      </c>
      <c r="X31" s="2"/>
      <c r="Z31" s="39"/>
      <c r="AA31" s="39"/>
      <c r="AB31" s="39"/>
    </row>
    <row r="32" spans="2:28" ht="21" customHeight="1">
      <c r="H32" s="210" t="s">
        <v>95</v>
      </c>
      <c r="I32" s="211">
        <v>2.4096385542168676E-2</v>
      </c>
      <c r="J32" s="212" t="s">
        <v>645</v>
      </c>
      <c r="K32" s="213">
        <v>5.3153791637136766E-3</v>
      </c>
      <c r="M32" s="2"/>
      <c r="X32" s="2"/>
      <c r="Z32" s="39"/>
      <c r="AA32" s="39"/>
      <c r="AB32" s="39"/>
    </row>
    <row r="33" spans="2:28" ht="21" customHeight="1">
      <c r="H33" s="185" t="s">
        <v>96</v>
      </c>
      <c r="I33" s="177">
        <v>4.0258595357037907E-2</v>
      </c>
      <c r="J33" s="186" t="s">
        <v>646</v>
      </c>
      <c r="K33" s="187">
        <v>-1.042909082528104E-3</v>
      </c>
      <c r="L33" s="4"/>
      <c r="M33" s="2"/>
      <c r="X33" s="2"/>
      <c r="Z33" s="39"/>
      <c r="AA33" s="39"/>
      <c r="AB33" s="39"/>
    </row>
    <row r="34" spans="2:28" ht="21" customHeight="1">
      <c r="H34" s="184" t="s">
        <v>97</v>
      </c>
      <c r="I34" s="177">
        <v>9.22715251248898E-2</v>
      </c>
      <c r="J34" s="186" t="s">
        <v>647</v>
      </c>
      <c r="K34" s="187">
        <v>-2.3644074144497637E-2</v>
      </c>
      <c r="L34" s="4"/>
      <c r="M34" s="2"/>
      <c r="X34" s="2"/>
      <c r="Z34" s="39"/>
      <c r="AA34" s="39"/>
      <c r="AB34" s="39"/>
    </row>
    <row r="35" spans="2:28" ht="21" customHeight="1">
      <c r="H35" s="184" t="s">
        <v>100</v>
      </c>
      <c r="I35" s="177">
        <v>0.18806935057302379</v>
      </c>
      <c r="J35" s="186" t="s">
        <v>648</v>
      </c>
      <c r="K35" s="187">
        <v>-2.1402683906357134E-2</v>
      </c>
      <c r="L35" s="4"/>
      <c r="M35" s="2"/>
      <c r="X35" s="2"/>
      <c r="Z35" s="39"/>
      <c r="AA35" s="39"/>
      <c r="AB35" s="39"/>
    </row>
    <row r="36" spans="2:28" ht="21" customHeight="1">
      <c r="H36" s="188" t="s">
        <v>98</v>
      </c>
      <c r="I36" s="177">
        <v>0.24507787246547164</v>
      </c>
      <c r="J36" s="186" t="s">
        <v>649</v>
      </c>
      <c r="K36" s="187">
        <v>-3.9195519524295175E-2</v>
      </c>
      <c r="L36" s="4"/>
      <c r="M36" s="2"/>
      <c r="X36" s="2"/>
      <c r="Z36" s="39"/>
      <c r="AA36" s="39"/>
      <c r="AB36" s="39"/>
    </row>
    <row r="37" spans="2:28" ht="21" customHeight="1">
      <c r="H37" s="189" t="s">
        <v>99</v>
      </c>
      <c r="I37" s="190">
        <v>0.41022627093740816</v>
      </c>
      <c r="J37" s="191" t="s">
        <v>650</v>
      </c>
      <c r="K37" s="192">
        <v>7.9969807493964373E-2</v>
      </c>
      <c r="L37" s="4"/>
      <c r="M37" s="2"/>
      <c r="X37" s="2"/>
      <c r="Z37" s="39"/>
      <c r="AA37" s="39"/>
      <c r="AB37" s="39"/>
    </row>
    <row r="38" spans="2:28" ht="22.5" customHeight="1">
      <c r="L38" s="4"/>
      <c r="M38" s="2"/>
      <c r="X38" s="2"/>
      <c r="Z38" s="39"/>
      <c r="AA38" s="39"/>
      <c r="AB38" s="39"/>
    </row>
    <row r="39" spans="2:28" ht="18" customHeight="1">
      <c r="B39" s="52" t="s">
        <v>133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>
      <c r="B40" s="56" t="s">
        <v>62</v>
      </c>
      <c r="C40" s="56" t="s">
        <v>102</v>
      </c>
      <c r="D40" s="56" t="s">
        <v>103</v>
      </c>
      <c r="E40" s="56" t="s">
        <v>104</v>
      </c>
      <c r="F40" s="56" t="s">
        <v>105</v>
      </c>
      <c r="G40" s="56" t="s">
        <v>106</v>
      </c>
      <c r="H40" s="56" t="s">
        <v>6</v>
      </c>
      <c r="I40" s="56" t="s">
        <v>7</v>
      </c>
      <c r="J40" s="56" t="s">
        <v>107</v>
      </c>
      <c r="K40" s="56" t="s">
        <v>72</v>
      </c>
      <c r="L40" s="4"/>
      <c r="M40" s="2"/>
      <c r="N40" s="39" t="s">
        <v>126</v>
      </c>
      <c r="X40" s="2"/>
      <c r="Z40" s="39"/>
      <c r="AA40" s="39"/>
      <c r="AB40" s="39"/>
    </row>
    <row r="41" spans="2:28" ht="22.5" customHeight="1">
      <c r="B41" s="237" t="s">
        <v>119</v>
      </c>
      <c r="C41" s="77">
        <v>1</v>
      </c>
      <c r="D41" s="78">
        <v>5.9252611822716475E-2</v>
      </c>
      <c r="E41" s="78">
        <v>0.37830108983884875</v>
      </c>
      <c r="F41" s="78">
        <v>0.20563530477579703</v>
      </c>
      <c r="G41" s="79">
        <v>16.934100000000004</v>
      </c>
      <c r="H41" s="80">
        <v>5.4526640540365525</v>
      </c>
      <c r="I41" s="80">
        <v>72.831160037670202</v>
      </c>
      <c r="J41" s="81">
        <v>1.8863117546676891</v>
      </c>
      <c r="K41" s="83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>
      <c r="B42" s="235" t="s">
        <v>119</v>
      </c>
      <c r="C42" s="69">
        <v>2</v>
      </c>
      <c r="D42" s="70">
        <v>3.5547215306982217E-2</v>
      </c>
      <c r="E42" s="70">
        <v>0.34394522404403699</v>
      </c>
      <c r="F42" s="70">
        <v>0.15760174259788012</v>
      </c>
      <c r="G42" s="71">
        <v>11.060807017543864</v>
      </c>
      <c r="H42" s="72">
        <v>1.553227606668361</v>
      </c>
      <c r="I42" s="72">
        <v>19.851901373417725</v>
      </c>
      <c r="J42" s="73">
        <v>2.3073389603959105</v>
      </c>
      <c r="K42" s="74" t="s">
        <v>189</v>
      </c>
      <c r="M42" s="2"/>
      <c r="N42" s="39">
        <v>5</v>
      </c>
      <c r="X42" s="2"/>
      <c r="Z42" s="39"/>
      <c r="AA42" s="39"/>
      <c r="AB42" s="39"/>
    </row>
    <row r="43" spans="2:28" ht="22.5" customHeight="1">
      <c r="B43" s="235" t="s">
        <v>119</v>
      </c>
      <c r="C43" s="69">
        <v>3</v>
      </c>
      <c r="D43" s="70">
        <v>1.545167373762534E-2</v>
      </c>
      <c r="E43" s="70">
        <v>0.35503019237784456</v>
      </c>
      <c r="F43" s="70">
        <v>0.17667810164264908</v>
      </c>
      <c r="G43" s="71">
        <v>11.50149090909091</v>
      </c>
      <c r="H43" s="72">
        <v>0.73440571963962986</v>
      </c>
      <c r="I43" s="72">
        <v>25.453165259668086</v>
      </c>
      <c r="J43" s="73">
        <v>2.2833020691168078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35" t="s">
        <v>119</v>
      </c>
      <c r="C44" s="69">
        <v>4</v>
      </c>
      <c r="D44" s="70">
        <v>1.2783546762153594E-2</v>
      </c>
      <c r="E44" s="70">
        <v>0.35509506288335591</v>
      </c>
      <c r="F44" s="70">
        <v>0.17839544354300704</v>
      </c>
      <c r="G44" s="71">
        <v>11.907945454545455</v>
      </c>
      <c r="H44" s="72">
        <v>0.84292415967752743</v>
      </c>
      <c r="I44" s="72">
        <v>24.258908610643367</v>
      </c>
      <c r="J44" s="73">
        <v>2.2176999283533205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5" t="s">
        <v>119</v>
      </c>
      <c r="C45" s="69">
        <v>5</v>
      </c>
      <c r="D45" s="70">
        <v>1.2772819814573873E-2</v>
      </c>
      <c r="E45" s="70">
        <v>0.35626362347814478</v>
      </c>
      <c r="F45" s="70">
        <v>0.18274429065738215</v>
      </c>
      <c r="G45" s="71">
        <v>12.653571428571427</v>
      </c>
      <c r="H45" s="72">
        <v>0.5341324513729282</v>
      </c>
      <c r="I45" s="72">
        <v>26.059240515241878</v>
      </c>
      <c r="J45" s="73">
        <v>2.1559902733102563</v>
      </c>
      <c r="K45" s="74" t="s">
        <v>118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5" t="s">
        <v>119</v>
      </c>
      <c r="C46" s="69">
        <v>6</v>
      </c>
      <c r="D46" s="70">
        <v>1.5544572942695359E-2</v>
      </c>
      <c r="E46" s="70">
        <v>0.36015937305161322</v>
      </c>
      <c r="F46" s="70">
        <v>0.17671110815666588</v>
      </c>
      <c r="G46" s="71">
        <v>13.912288461538459</v>
      </c>
      <c r="H46" s="72">
        <v>0.50993373336975523</v>
      </c>
      <c r="I46" s="72">
        <v>25.841704159832812</v>
      </c>
      <c r="J46" s="73">
        <v>2.0287606253806469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35" t="s">
        <v>119</v>
      </c>
      <c r="C47" s="69">
        <v>7</v>
      </c>
      <c r="D47" s="70">
        <v>1.8658052215853E-2</v>
      </c>
      <c r="E47" s="70">
        <v>0.36085355747236059</v>
      </c>
      <c r="F47" s="70">
        <v>0.17399111467953726</v>
      </c>
      <c r="G47" s="71">
        <v>14.595600000000005</v>
      </c>
      <c r="H47" s="72">
        <v>0.46316399494932509</v>
      </c>
      <c r="I47" s="72">
        <v>26.072242631695762</v>
      </c>
      <c r="J47" s="73">
        <v>1.9570602354697986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35" t="s">
        <v>119</v>
      </c>
      <c r="C48" s="69">
        <v>8</v>
      </c>
      <c r="D48" s="70">
        <v>2.5600052983689926E-2</v>
      </c>
      <c r="E48" s="70">
        <v>0.36176076659039641</v>
      </c>
      <c r="F48" s="70">
        <v>0.17018644564327998</v>
      </c>
      <c r="G48" s="71">
        <v>15.958653061224494</v>
      </c>
      <c r="H48" s="72">
        <v>0.45474467511359029</v>
      </c>
      <c r="I48" s="72">
        <v>30.678241795150274</v>
      </c>
      <c r="J48" s="73">
        <v>1.8895845695927642</v>
      </c>
      <c r="K48" s="74" t="s">
        <v>191</v>
      </c>
      <c r="M48" s="2"/>
      <c r="N48" s="39">
        <v>2</v>
      </c>
      <c r="X48" s="2"/>
      <c r="Z48" s="39"/>
      <c r="AA48" s="39"/>
      <c r="AB48" s="39"/>
    </row>
    <row r="49" spans="2:28" ht="25.5" customHeight="1">
      <c r="B49" s="53" t="s">
        <v>108</v>
      </c>
      <c r="C49" s="53"/>
      <c r="D49" s="67" cm="1">
        <f t="array" aca="1" ref="D49" ca="1">(INDIRECT(ADDRESS(ROW()-1,COLUMN()))/INDIRECT(ADDRESS(ROW()-2,COLUMN())))-1</f>
        <v>0.37206460178831446</v>
      </c>
      <c r="E49" s="67" cm="1">
        <f t="array" aca="1" ref="E49" ca="1">(INDIRECT(ADDRESS(ROW()-1,COLUMN()))/INDIRECT(ADDRESS(ROW()-2,COLUMN())))-1</f>
        <v>2.5140644986028082E-3</v>
      </c>
      <c r="F49" s="67" cm="1">
        <f t="array" aca="1" ref="F49" ca="1">(INDIRECT(ADDRESS(ROW()-1,COLUMN()))/INDIRECT(ADDRESS(ROW()-2,COLUMN())))-1</f>
        <v>-2.1867030642713337E-2</v>
      </c>
      <c r="G49" s="67" cm="1">
        <f t="array" aca="1" ref="G49" ca="1">(INDIRECT(ADDRESS(ROW()-1,COLUMN()))/INDIRECT(ADDRESS(ROW()-2,COLUMN())))-1</f>
        <v>9.3387943025602826E-2</v>
      </c>
      <c r="H49" s="67" cm="1">
        <f t="array" aca="1" ref="H49" ca="1">(INDIRECT(ADDRESS(ROW()-1,COLUMN()))/INDIRECT(ADDRESS(ROW()-2,COLUMN())))-1</f>
        <v>-1.8177837499341765E-2</v>
      </c>
      <c r="I49" s="67" cm="1">
        <f t="array" aca="1" ref="I49" ca="1">(INDIRECT(ADDRESS(ROW()-1,COLUMN()))/INDIRECT(ADDRESS(ROW()-2,COLUMN())))-1</f>
        <v>0.17666294489968593</v>
      </c>
      <c r="J49" s="67" cm="1">
        <f t="array" aca="1" ref="J49" ca="1">(INDIRECT(ADDRESS(ROW()-1,COLUMN()))/INDIRECT(ADDRESS(ROW()-2,COLUMN())))-1</f>
        <v>-3.4478073108892615E-2</v>
      </c>
      <c r="K49" s="75" t="str" cm="1">
        <f t="array" aca="1" ref="K49" ca="1">_xlfn.IFS(N49=0,"등급유지",N49&gt;0,N49&amp;"등급 상승",N49&lt;0,N49&amp;"등급 하락")</f>
        <v>등급유지</v>
      </c>
      <c r="M49" s="286"/>
      <c r="N49" s="39" cm="1">
        <f t="array" aca="1" ref="N49" ca="1">(INDIRECT(ADDRESS(ROW()-1,COLUMN()))-INDIRECT(ADDRESS(ROW()-2,COLUMN())))</f>
        <v>0</v>
      </c>
      <c r="O49" s="39" t="s">
        <v>127</v>
      </c>
      <c r="X49" s="287"/>
      <c r="Z49" s="245"/>
      <c r="AA49" s="39"/>
      <c r="AB49" s="39"/>
    </row>
    <row r="50" spans="2:28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6"/>
      <c r="N50" s="2"/>
      <c r="O50" s="2"/>
      <c r="X50" s="287"/>
      <c r="Z50" s="245"/>
      <c r="AA50" s="39"/>
      <c r="AB50" s="39"/>
    </row>
    <row r="51" spans="2:28" ht="18" customHeight="1">
      <c r="B51" s="52" t="s">
        <v>134</v>
      </c>
      <c r="C51" s="52"/>
      <c r="D51" s="51"/>
      <c r="E51" s="51"/>
      <c r="F51" s="51"/>
      <c r="G51" s="51"/>
      <c r="H51" s="51"/>
      <c r="I51" s="51"/>
      <c r="J51" s="51"/>
      <c r="K51" s="51"/>
      <c r="M51" s="286"/>
      <c r="X51" s="287"/>
      <c r="Z51" s="245"/>
      <c r="AA51" s="39"/>
      <c r="AB51" s="39"/>
    </row>
    <row r="52" spans="2:28" ht="21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6"/>
      <c r="X52" s="287"/>
      <c r="Z52" s="245"/>
      <c r="AA52" s="39"/>
      <c r="AB52" s="39"/>
    </row>
    <row r="53" spans="2:28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6"/>
      <c r="N53" s="287"/>
      <c r="P53" s="245"/>
      <c r="AA53" s="40"/>
    </row>
    <row r="54" spans="2:28" ht="25.5" customHeight="1">
      <c r="B54" s="48"/>
      <c r="C54" s="48"/>
      <c r="D54" s="49"/>
      <c r="M54" s="286"/>
      <c r="N54" s="287"/>
      <c r="P54" s="245"/>
      <c r="AA54" s="40"/>
    </row>
    <row r="55" spans="2:28" ht="25.5" customHeight="1">
      <c r="B55" s="48"/>
      <c r="C55" s="48"/>
      <c r="D55" s="49"/>
      <c r="M55" s="286"/>
      <c r="N55" s="287"/>
      <c r="P55" s="245"/>
      <c r="AA55" s="40"/>
    </row>
    <row r="56" spans="2:28" ht="25.5" customHeight="1">
      <c r="B56" s="48"/>
      <c r="C56" s="48"/>
      <c r="D56" s="49"/>
      <c r="M56" s="286"/>
      <c r="N56" s="287"/>
      <c r="P56" s="245"/>
      <c r="AA56" s="40"/>
    </row>
    <row r="57" spans="2:28" ht="25.5" customHeight="1">
      <c r="B57" s="48"/>
      <c r="C57" s="48"/>
      <c r="D57" s="49"/>
      <c r="M57" s="286"/>
      <c r="N57" s="287"/>
      <c r="P57" s="245"/>
      <c r="AA57" s="40"/>
    </row>
    <row r="58" spans="2:28" ht="25.5" customHeight="1">
      <c r="B58" s="48"/>
      <c r="C58" s="48"/>
      <c r="D58" s="49"/>
      <c r="M58" s="286"/>
      <c r="N58" s="287"/>
      <c r="P58" s="245"/>
      <c r="AA58" s="40"/>
    </row>
    <row r="59" spans="2:28" ht="25.5" customHeight="1">
      <c r="B59" s="48"/>
      <c r="C59" s="48"/>
      <c r="D59" s="49"/>
      <c r="M59" s="286"/>
      <c r="N59" s="287"/>
      <c r="P59" s="245"/>
      <c r="AA59" s="40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6"/>
      <c r="N60" s="287"/>
      <c r="P60" s="245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6"/>
      <c r="N61" s="287"/>
      <c r="P61" s="245"/>
      <c r="AA61" s="40"/>
    </row>
    <row r="62" spans="2:28" ht="25.5" customHeight="1" thickBot="1">
      <c r="B62" s="218" t="s">
        <v>92</v>
      </c>
      <c r="C62" s="219" t="s">
        <v>122</v>
      </c>
      <c r="D62" s="219" t="s">
        <v>123</v>
      </c>
      <c r="E62" s="219" t="s">
        <v>120</v>
      </c>
      <c r="F62" s="219" t="s">
        <v>121</v>
      </c>
      <c r="G62" s="219" t="s">
        <v>124</v>
      </c>
      <c r="H62" s="219" t="s">
        <v>125</v>
      </c>
      <c r="I62" s="219" t="s">
        <v>178</v>
      </c>
      <c r="J62" s="219" t="s">
        <v>178</v>
      </c>
      <c r="K62" s="220" t="s">
        <v>178</v>
      </c>
      <c r="M62" s="288">
        <v>1</v>
      </c>
      <c r="N62" s="289">
        <v>2</v>
      </c>
      <c r="O62" s="289">
        <v>3</v>
      </c>
      <c r="P62" s="288">
        <v>4</v>
      </c>
      <c r="Q62" s="289">
        <v>5</v>
      </c>
      <c r="R62" s="289">
        <v>6</v>
      </c>
      <c r="S62" s="288"/>
      <c r="T62" s="289"/>
      <c r="U62" s="290"/>
      <c r="AA62" s="40"/>
    </row>
    <row r="63" spans="2:28" ht="25.5" customHeight="1" thickTop="1">
      <c r="B63" s="223" t="s">
        <v>111</v>
      </c>
      <c r="C63" s="224" t="s">
        <v>69</v>
      </c>
      <c r="D63" s="225" t="s">
        <v>67</v>
      </c>
      <c r="E63" s="225" t="s">
        <v>67</v>
      </c>
      <c r="F63" s="225" t="s">
        <v>70</v>
      </c>
      <c r="G63" s="225" t="s">
        <v>70</v>
      </c>
      <c r="H63" s="225" t="s">
        <v>70</v>
      </c>
      <c r="I63" s="225" t="s">
        <v>178</v>
      </c>
      <c r="J63" s="225" t="s">
        <v>178</v>
      </c>
      <c r="K63" s="225" t="s">
        <v>178</v>
      </c>
      <c r="M63" s="288" t="s">
        <v>122</v>
      </c>
      <c r="N63" s="288" t="s">
        <v>123</v>
      </c>
      <c r="O63" s="288" t="s">
        <v>120</v>
      </c>
      <c r="P63" s="288" t="s">
        <v>121</v>
      </c>
      <c r="Q63" s="288" t="s">
        <v>124</v>
      </c>
      <c r="R63" s="288" t="s">
        <v>125</v>
      </c>
      <c r="S63" s="288"/>
      <c r="T63" s="288"/>
      <c r="U63" s="286"/>
      <c r="AA63" s="40"/>
    </row>
    <row r="64" spans="2:28" ht="25.5" customHeight="1">
      <c r="B64" s="221" t="s">
        <v>95</v>
      </c>
      <c r="C64" s="211" t="s">
        <v>463</v>
      </c>
      <c r="D64" s="211" t="s">
        <v>462</v>
      </c>
      <c r="E64" s="211" t="s">
        <v>463</v>
      </c>
      <c r="F64" s="211" t="s">
        <v>463</v>
      </c>
      <c r="G64" s="211" t="s">
        <v>463</v>
      </c>
      <c r="H64" s="211" t="s">
        <v>463</v>
      </c>
      <c r="I64" s="211" t="s">
        <v>178</v>
      </c>
      <c r="J64" s="211" t="s">
        <v>178</v>
      </c>
      <c r="K64" s="222" t="s">
        <v>178</v>
      </c>
      <c r="M64" s="286"/>
      <c r="N64" s="287"/>
      <c r="P64" s="245"/>
      <c r="AA64" s="40"/>
    </row>
    <row r="65" spans="2:27" ht="25.5" customHeight="1">
      <c r="B65" s="176" t="s">
        <v>96</v>
      </c>
      <c r="C65" s="178" t="s">
        <v>461</v>
      </c>
      <c r="D65" s="178" t="s">
        <v>463</v>
      </c>
      <c r="E65" s="178" t="s">
        <v>463</v>
      </c>
      <c r="F65" s="178" t="s">
        <v>463</v>
      </c>
      <c r="G65" s="178" t="s">
        <v>463</v>
      </c>
      <c r="H65" s="178" t="s">
        <v>463</v>
      </c>
      <c r="I65" s="178" t="s">
        <v>178</v>
      </c>
      <c r="J65" s="178" t="s">
        <v>178</v>
      </c>
      <c r="K65" s="179" t="s">
        <v>178</v>
      </c>
      <c r="M65" s="291">
        <v>0</v>
      </c>
      <c r="N65" s="291">
        <v>0.14285714285714285</v>
      </c>
      <c r="O65" s="291">
        <v>0</v>
      </c>
      <c r="P65" s="291">
        <v>0</v>
      </c>
      <c r="Q65" s="291">
        <v>0</v>
      </c>
      <c r="R65" s="291">
        <v>0</v>
      </c>
      <c r="S65" s="291"/>
      <c r="T65" s="291"/>
      <c r="AA65" s="40"/>
    </row>
    <row r="66" spans="2:27" ht="25.5" customHeight="1">
      <c r="B66" s="175" t="s">
        <v>97</v>
      </c>
      <c r="C66" s="178" t="s">
        <v>464</v>
      </c>
      <c r="D66" s="178" t="s">
        <v>463</v>
      </c>
      <c r="E66" s="178" t="s">
        <v>463</v>
      </c>
      <c r="F66" s="178" t="s">
        <v>463</v>
      </c>
      <c r="G66" s="178" t="s">
        <v>463</v>
      </c>
      <c r="H66" s="178" t="s">
        <v>463</v>
      </c>
      <c r="I66" s="178" t="s">
        <v>178</v>
      </c>
      <c r="J66" s="178" t="s">
        <v>178</v>
      </c>
      <c r="K66" s="179" t="s">
        <v>178</v>
      </c>
      <c r="M66" s="291">
        <v>0.125</v>
      </c>
      <c r="N66" s="291">
        <v>0</v>
      </c>
      <c r="O66" s="291">
        <v>0</v>
      </c>
      <c r="P66" s="291">
        <v>0</v>
      </c>
      <c r="Q66" s="291">
        <v>0</v>
      </c>
      <c r="R66" s="291">
        <v>0</v>
      </c>
      <c r="S66" s="291"/>
      <c r="T66" s="291"/>
      <c r="AA66" s="40"/>
    </row>
    <row r="67" spans="2:27" ht="25.5" customHeight="1">
      <c r="B67" s="175" t="s">
        <v>100</v>
      </c>
      <c r="C67" s="178" t="s">
        <v>461</v>
      </c>
      <c r="D67" s="178" t="s">
        <v>462</v>
      </c>
      <c r="E67" s="178" t="s">
        <v>472</v>
      </c>
      <c r="F67" s="178" t="s">
        <v>473</v>
      </c>
      <c r="G67" s="178" t="s">
        <v>463</v>
      </c>
      <c r="H67" s="178" t="s">
        <v>463</v>
      </c>
      <c r="I67" s="178" t="s">
        <v>178</v>
      </c>
      <c r="J67" s="178" t="s">
        <v>178</v>
      </c>
      <c r="K67" s="179" t="s">
        <v>178</v>
      </c>
      <c r="M67" s="291">
        <v>0.25</v>
      </c>
      <c r="N67" s="291">
        <v>0</v>
      </c>
      <c r="O67" s="291">
        <v>0</v>
      </c>
      <c r="P67" s="291">
        <v>0</v>
      </c>
      <c r="Q67" s="291">
        <v>0</v>
      </c>
      <c r="R67" s="291">
        <v>0</v>
      </c>
      <c r="S67" s="291"/>
      <c r="T67" s="291"/>
      <c r="AA67" s="40"/>
    </row>
    <row r="68" spans="2:27" ht="25.5" customHeight="1">
      <c r="B68" s="180" t="s">
        <v>98</v>
      </c>
      <c r="C68" s="178" t="s">
        <v>474</v>
      </c>
      <c r="D68" s="178" t="s">
        <v>462</v>
      </c>
      <c r="E68" s="178" t="s">
        <v>472</v>
      </c>
      <c r="F68" s="178" t="s">
        <v>475</v>
      </c>
      <c r="G68" s="178" t="s">
        <v>465</v>
      </c>
      <c r="H68" s="178" t="s">
        <v>463</v>
      </c>
      <c r="I68" s="178" t="s">
        <v>178</v>
      </c>
      <c r="J68" s="178" t="s">
        <v>178</v>
      </c>
      <c r="K68" s="179" t="s">
        <v>178</v>
      </c>
      <c r="M68" s="291">
        <v>0.125</v>
      </c>
      <c r="N68" s="291">
        <v>0.14285714285714285</v>
      </c>
      <c r="O68" s="291">
        <v>0.25</v>
      </c>
      <c r="P68" s="291">
        <v>0.1111111111111111</v>
      </c>
      <c r="Q68" s="291">
        <v>0</v>
      </c>
      <c r="R68" s="291">
        <v>0</v>
      </c>
      <c r="S68" s="291"/>
      <c r="T68" s="291"/>
      <c r="AA68" s="40"/>
    </row>
    <row r="69" spans="2:27" ht="25.5" customHeight="1">
      <c r="B69" s="181" t="s">
        <v>99</v>
      </c>
      <c r="C69" s="182" t="s">
        <v>461</v>
      </c>
      <c r="D69" s="182" t="s">
        <v>476</v>
      </c>
      <c r="E69" s="182" t="s">
        <v>477</v>
      </c>
      <c r="F69" s="182" t="s">
        <v>478</v>
      </c>
      <c r="G69" s="182" t="s">
        <v>476</v>
      </c>
      <c r="H69" s="182" t="s">
        <v>466</v>
      </c>
      <c r="I69" s="182" t="s">
        <v>178</v>
      </c>
      <c r="J69" s="182" t="s">
        <v>178</v>
      </c>
      <c r="K69" s="183" t="s">
        <v>178</v>
      </c>
      <c r="M69" s="291">
        <v>0.375</v>
      </c>
      <c r="N69" s="291">
        <v>0.14285714285714285</v>
      </c>
      <c r="O69" s="291">
        <v>0.25</v>
      </c>
      <c r="P69" s="291">
        <v>0.33333333333333331</v>
      </c>
      <c r="Q69" s="291">
        <v>0.42857142857142855</v>
      </c>
      <c r="R69" s="291">
        <v>0</v>
      </c>
      <c r="S69" s="291"/>
      <c r="T69" s="291"/>
      <c r="AA69" s="40"/>
    </row>
    <row r="70" spans="2:27" ht="15.7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91">
        <v>0.125</v>
      </c>
      <c r="N70" s="291">
        <v>0.5714285714285714</v>
      </c>
      <c r="O70" s="291">
        <v>0.5</v>
      </c>
      <c r="P70" s="291">
        <v>0.55555555555555558</v>
      </c>
      <c r="Q70" s="291">
        <v>0.5714285714285714</v>
      </c>
      <c r="R70" s="291">
        <v>0.8</v>
      </c>
      <c r="S70" s="291"/>
      <c r="T70" s="291"/>
      <c r="AA70" s="40"/>
    </row>
    <row r="71" spans="2:27" ht="17.25" customHeight="1">
      <c r="B71" s="52" t="s">
        <v>135</v>
      </c>
      <c r="C71" s="52"/>
      <c r="D71" s="51"/>
      <c r="E71" s="51"/>
      <c r="F71" s="51"/>
      <c r="G71" s="51"/>
      <c r="H71" s="51"/>
      <c r="I71" s="51"/>
      <c r="J71" s="51"/>
      <c r="K71" s="51"/>
      <c r="M71" s="286"/>
      <c r="N71" s="287"/>
      <c r="P71" s="245"/>
      <c r="AA71" s="40"/>
    </row>
    <row r="72" spans="2:27" ht="30.75" customHeight="1">
      <c r="B72" s="56" t="s">
        <v>75</v>
      </c>
      <c r="C72" s="56" t="s">
        <v>102</v>
      </c>
      <c r="D72" s="56" t="s">
        <v>103</v>
      </c>
      <c r="E72" s="56" t="s">
        <v>104</v>
      </c>
      <c r="F72" s="56" t="s">
        <v>105</v>
      </c>
      <c r="G72" s="56" t="s">
        <v>106</v>
      </c>
      <c r="H72" s="56" t="s">
        <v>6</v>
      </c>
      <c r="I72" s="56" t="s">
        <v>7</v>
      </c>
      <c r="J72" s="56" t="s">
        <v>107</v>
      </c>
      <c r="K72" s="56" t="s">
        <v>110</v>
      </c>
      <c r="M72" s="286"/>
      <c r="N72" s="287"/>
      <c r="P72" s="245"/>
      <c r="AA72" s="40"/>
    </row>
    <row r="73" spans="2:27" ht="27" customHeight="1">
      <c r="B73" s="87" t="s">
        <v>122</v>
      </c>
      <c r="C73" s="66">
        <v>1</v>
      </c>
      <c r="D73" s="88">
        <v>5.2468238067196124E-2</v>
      </c>
      <c r="E73" s="88">
        <v>0.38207449826726986</v>
      </c>
      <c r="F73" s="88">
        <v>0.25002538203119384</v>
      </c>
      <c r="G73" s="89">
        <v>18.727333333333334</v>
      </c>
      <c r="H73" s="90">
        <v>7.5018614406191908</v>
      </c>
      <c r="I73" s="90">
        <v>85.2044262742467</v>
      </c>
      <c r="J73" s="91">
        <v>1.682505826073567</v>
      </c>
      <c r="K73" s="74"/>
      <c r="M73" s="286"/>
      <c r="N73" s="287"/>
      <c r="P73" s="245"/>
      <c r="AA73" s="40"/>
    </row>
    <row r="74" spans="2:27" ht="20.25" customHeight="1">
      <c r="B74" s="87" t="s">
        <v>122</v>
      </c>
      <c r="C74" s="66">
        <v>2</v>
      </c>
      <c r="D74" s="88">
        <v>2.5619531065739217E-2</v>
      </c>
      <c r="E74" s="88">
        <v>0.35297320977280211</v>
      </c>
      <c r="F74" s="88">
        <v>0.16009484768593418</v>
      </c>
      <c r="G74" s="89">
        <v>11.142875</v>
      </c>
      <c r="H74" s="90">
        <v>0.48811905904755742</v>
      </c>
      <c r="I74" s="90">
        <v>18.486996631322196</v>
      </c>
      <c r="J74" s="91">
        <v>2.181080035193518</v>
      </c>
      <c r="K74" s="74"/>
      <c r="M74" s="286"/>
      <c r="N74" s="287"/>
      <c r="P74" s="245"/>
      <c r="AA74" s="40"/>
    </row>
    <row r="75" spans="2:27" ht="20.25" customHeight="1">
      <c r="B75" s="87" t="s">
        <v>122</v>
      </c>
      <c r="C75" s="66">
        <v>3</v>
      </c>
      <c r="D75" s="88">
        <v>7.7962099667494905E-3</v>
      </c>
      <c r="E75" s="88">
        <v>0.35492228394547726</v>
      </c>
      <c r="F75" s="88">
        <v>0.187423394773897</v>
      </c>
      <c r="G75" s="89">
        <v>11.270714285714286</v>
      </c>
      <c r="H75" s="90">
        <v>0.3471427739922926</v>
      </c>
      <c r="I75" s="90">
        <v>18.23005111188651</v>
      </c>
      <c r="J75" s="91">
        <v>2.1951691729796141</v>
      </c>
      <c r="K75" s="74"/>
      <c r="M75" s="286"/>
      <c r="N75" s="287"/>
      <c r="P75" s="245"/>
      <c r="AA75" s="40"/>
    </row>
    <row r="76" spans="2:27" ht="20.25" customHeight="1">
      <c r="B76" s="87" t="s">
        <v>122</v>
      </c>
      <c r="C76" s="66">
        <v>4</v>
      </c>
      <c r="D76" s="88">
        <v>6.6078260251126418E-3</v>
      </c>
      <c r="E76" s="88">
        <v>0.35731103430609051</v>
      </c>
      <c r="F76" s="88">
        <v>0.17004409096646336</v>
      </c>
      <c r="G76" s="89">
        <v>10.544166666666667</v>
      </c>
      <c r="H76" s="90">
        <v>0.13205171277123834</v>
      </c>
      <c r="I76" s="90">
        <v>9.5627448665171766</v>
      </c>
      <c r="J76" s="91">
        <v>2.1703437039671258</v>
      </c>
      <c r="K76" s="74"/>
      <c r="M76" s="286"/>
      <c r="N76" s="287"/>
      <c r="P76" s="245"/>
      <c r="AA76" s="40"/>
    </row>
    <row r="77" spans="2:27" ht="20.25" customHeight="1">
      <c r="B77" s="87" t="s">
        <v>122</v>
      </c>
      <c r="C77" s="66">
        <v>5</v>
      </c>
      <c r="D77" s="88">
        <v>8.1828615132611814E-3</v>
      </c>
      <c r="E77" s="88">
        <v>0.35535748302859688</v>
      </c>
      <c r="F77" s="88">
        <v>0.17686128368213594</v>
      </c>
      <c r="G77" s="89">
        <v>11.761625</v>
      </c>
      <c r="H77" s="90">
        <v>0.20579857048297356</v>
      </c>
      <c r="I77" s="90">
        <v>12.124547487844454</v>
      </c>
      <c r="J77" s="91">
        <v>2.1082731739859342</v>
      </c>
      <c r="K77" s="74"/>
      <c r="M77" s="286"/>
      <c r="N77" s="287"/>
      <c r="P77" s="245"/>
      <c r="AA77" s="40"/>
    </row>
    <row r="78" spans="2:27" ht="20.25" customHeight="1">
      <c r="B78" s="87" t="s">
        <v>122</v>
      </c>
      <c r="C78" s="66">
        <v>6</v>
      </c>
      <c r="D78" s="88">
        <v>1.0818919294465996E-2</v>
      </c>
      <c r="E78" s="88">
        <v>0.36410989149523609</v>
      </c>
      <c r="F78" s="88">
        <v>0.17053082693615507</v>
      </c>
      <c r="G78" s="89">
        <v>12.759375</v>
      </c>
      <c r="H78" s="90">
        <v>0.36962147731039174</v>
      </c>
      <c r="I78" s="90">
        <v>15.031273410622598</v>
      </c>
      <c r="J78" s="91">
        <v>1.9813587808975828</v>
      </c>
      <c r="K78" s="74"/>
      <c r="M78" s="286"/>
      <c r="N78" s="287"/>
      <c r="P78" s="245"/>
      <c r="AA78" s="40"/>
    </row>
    <row r="79" spans="2:27" ht="20.25" customHeight="1">
      <c r="B79" s="87" t="s">
        <v>122</v>
      </c>
      <c r="C79" s="66">
        <v>7</v>
      </c>
      <c r="D79" s="88">
        <v>1.4475162512399496E-2</v>
      </c>
      <c r="E79" s="88">
        <v>0.36434020492082164</v>
      </c>
      <c r="F79" s="88">
        <v>0.17466813507137827</v>
      </c>
      <c r="G79" s="89">
        <v>13.413875000000001</v>
      </c>
      <c r="H79" s="90">
        <v>0.39167319983601351</v>
      </c>
      <c r="I79" s="90">
        <v>14.168155402160535</v>
      </c>
      <c r="J79" s="91">
        <v>1.8975304231392682</v>
      </c>
      <c r="K79" s="74"/>
    </row>
    <row r="80" spans="2:27" ht="20.25" customHeight="1">
      <c r="B80" s="87" t="s">
        <v>122</v>
      </c>
      <c r="C80" s="66">
        <v>8</v>
      </c>
      <c r="D80" s="88">
        <v>1.8787825698978747E-2</v>
      </c>
      <c r="E80" s="88">
        <v>0.36700578045741566</v>
      </c>
      <c r="F80" s="88">
        <v>0.17430414057270199</v>
      </c>
      <c r="G80" s="89">
        <v>15.329750000000001</v>
      </c>
      <c r="H80" s="90">
        <v>0.39302840413638918</v>
      </c>
      <c r="I80" s="90">
        <v>22.703325331556389</v>
      </c>
      <c r="J80" s="91">
        <v>1.8216984863381793</v>
      </c>
      <c r="K80" s="74" t="s">
        <v>69</v>
      </c>
    </row>
    <row r="81" spans="2:11" ht="20.25" customHeight="1">
      <c r="B81" s="87" t="s">
        <v>123</v>
      </c>
      <c r="C81" s="66">
        <v>1</v>
      </c>
      <c r="D81" s="88">
        <v>7.1202348222222447E-2</v>
      </c>
      <c r="E81" s="88">
        <v>0.37770500755628217</v>
      </c>
      <c r="F81" s="88">
        <v>0.19094864232901809</v>
      </c>
      <c r="G81" s="89">
        <v>19.113500000000002</v>
      </c>
      <c r="H81" s="90">
        <v>5.0514001403121336</v>
      </c>
      <c r="I81" s="90">
        <v>80.838736602763944</v>
      </c>
      <c r="J81" s="91">
        <v>1.8963699939031515</v>
      </c>
      <c r="K81" s="74"/>
    </row>
    <row r="82" spans="2:11" ht="20.25" customHeight="1">
      <c r="B82" s="87" t="s">
        <v>123</v>
      </c>
      <c r="C82" s="66">
        <v>2</v>
      </c>
      <c r="D82" s="88">
        <v>4.2635307348257601E-2</v>
      </c>
      <c r="E82" s="88">
        <v>0.34368170571079532</v>
      </c>
      <c r="F82" s="88">
        <v>0.15861199933933667</v>
      </c>
      <c r="G82" s="89">
        <v>12.061714285714286</v>
      </c>
      <c r="H82" s="90">
        <v>0.61832973899259591</v>
      </c>
      <c r="I82" s="90">
        <v>26.386700547122238</v>
      </c>
      <c r="J82" s="91">
        <v>2.3778029222065054</v>
      </c>
      <c r="K82" s="74"/>
    </row>
    <row r="83" spans="2:11" ht="20.25" customHeight="1">
      <c r="B83" s="87" t="s">
        <v>123</v>
      </c>
      <c r="C83" s="66">
        <v>3</v>
      </c>
      <c r="D83" s="88">
        <v>1.949747165443309E-2</v>
      </c>
      <c r="E83" s="88">
        <v>0.3626709491344639</v>
      </c>
      <c r="F83" s="88">
        <v>0.18579385340240723</v>
      </c>
      <c r="G83" s="89">
        <v>12.935285714285715</v>
      </c>
      <c r="H83" s="90">
        <v>1.3459139118100194</v>
      </c>
      <c r="I83" s="90">
        <v>40.70938539689179</v>
      </c>
      <c r="J83" s="91">
        <v>2.3114762056124141</v>
      </c>
      <c r="K83" s="74"/>
    </row>
    <row r="84" spans="2:11" ht="20.25" customHeight="1">
      <c r="B84" s="87" t="s">
        <v>123</v>
      </c>
      <c r="C84" s="66">
        <v>4</v>
      </c>
      <c r="D84" s="88">
        <v>1.399597627350721E-2</v>
      </c>
      <c r="E84" s="88">
        <v>0.35440504594231126</v>
      </c>
      <c r="F84" s="88">
        <v>0.19369116330324862</v>
      </c>
      <c r="G84" s="89">
        <v>12.671571428571426</v>
      </c>
      <c r="H84" s="90">
        <v>0.88173009159772908</v>
      </c>
      <c r="I84" s="90">
        <v>32.895657508244568</v>
      </c>
      <c r="J84" s="91">
        <v>2.3037219934118403</v>
      </c>
      <c r="K84" s="74"/>
    </row>
    <row r="85" spans="2:11" ht="20.25" customHeight="1">
      <c r="B85" s="87" t="s">
        <v>123</v>
      </c>
      <c r="C85" s="66">
        <v>5</v>
      </c>
      <c r="D85" s="88">
        <v>1.1987877865152107E-2</v>
      </c>
      <c r="E85" s="88">
        <v>0.35443560347427622</v>
      </c>
      <c r="F85" s="88">
        <v>0.2024843586302647</v>
      </c>
      <c r="G85" s="89">
        <v>13.359857142857141</v>
      </c>
      <c r="H85" s="90">
        <v>0.64695246454424071</v>
      </c>
      <c r="I85" s="90">
        <v>32.712269161773335</v>
      </c>
      <c r="J85" s="91">
        <v>2.2335350891112831</v>
      </c>
      <c r="K85" s="74"/>
    </row>
    <row r="86" spans="2:11" ht="20.25" customHeight="1">
      <c r="B86" s="87" t="s">
        <v>123</v>
      </c>
      <c r="C86" s="66">
        <v>6</v>
      </c>
      <c r="D86" s="88">
        <v>1.8435992883301087E-2</v>
      </c>
      <c r="E86" s="88">
        <v>0.35241034687527234</v>
      </c>
      <c r="F86" s="88">
        <v>0.20086163754641106</v>
      </c>
      <c r="G86" s="89">
        <v>14.546571428571429</v>
      </c>
      <c r="H86" s="90">
        <v>0.51687375962938631</v>
      </c>
      <c r="I86" s="90">
        <v>33.423754030295051</v>
      </c>
      <c r="J86" s="91">
        <v>2.1262190690750025</v>
      </c>
      <c r="K86" s="74"/>
    </row>
    <row r="87" spans="2:11" ht="20.25" customHeight="1">
      <c r="B87" s="87" t="s">
        <v>123</v>
      </c>
      <c r="C87" s="66">
        <v>7</v>
      </c>
      <c r="D87" s="88">
        <v>1.9311399148061365E-2</v>
      </c>
      <c r="E87" s="88">
        <v>0.35720185878917587</v>
      </c>
      <c r="F87" s="88">
        <v>0.19111665232990707</v>
      </c>
      <c r="G87" s="89">
        <v>15.225571428571429</v>
      </c>
      <c r="H87" s="90">
        <v>0.562240624174703</v>
      </c>
      <c r="I87" s="90">
        <v>29.227480479186166</v>
      </c>
      <c r="J87" s="91">
        <v>2.0471950866675943</v>
      </c>
      <c r="K87" s="74"/>
    </row>
    <row r="88" spans="2:11" ht="20.25" customHeight="1">
      <c r="B88" s="87" t="s">
        <v>123</v>
      </c>
      <c r="C88" s="66">
        <v>8</v>
      </c>
      <c r="D88" s="88">
        <v>2.9499873981871351E-2</v>
      </c>
      <c r="E88" s="88">
        <v>0.35090662845253823</v>
      </c>
      <c r="F88" s="88">
        <v>0.17129107663688706</v>
      </c>
      <c r="G88" s="89">
        <v>16.555285714285716</v>
      </c>
      <c r="H88" s="90">
        <v>0.73746779144876029</v>
      </c>
      <c r="I88" s="90">
        <v>34.845353145953922</v>
      </c>
      <c r="J88" s="91">
        <v>1.9756153747960408</v>
      </c>
      <c r="K88" s="74" t="s">
        <v>67</v>
      </c>
    </row>
    <row r="89" spans="2:11" ht="20.25" customHeight="1">
      <c r="B89" s="87" t="s">
        <v>120</v>
      </c>
      <c r="C89" s="66">
        <v>1</v>
      </c>
      <c r="D89" s="88">
        <v>6.7733199946496278E-2</v>
      </c>
      <c r="E89" s="88">
        <v>0.38617129133179268</v>
      </c>
      <c r="F89" s="88">
        <v>0.18883784168951637</v>
      </c>
      <c r="G89" s="89">
        <v>15.646666666666668</v>
      </c>
      <c r="H89" s="90">
        <v>4.8302487338562248</v>
      </c>
      <c r="I89" s="90">
        <v>56.804841392957222</v>
      </c>
      <c r="J89" s="91">
        <v>1.972870191175891</v>
      </c>
      <c r="K89" s="74"/>
    </row>
    <row r="90" spans="2:11" ht="20.25" customHeight="1">
      <c r="B90" s="87" t="s">
        <v>120</v>
      </c>
      <c r="C90" s="66">
        <v>2</v>
      </c>
      <c r="D90" s="88">
        <v>3.6967608996331988E-2</v>
      </c>
      <c r="E90" s="88">
        <v>0.35030378308111537</v>
      </c>
      <c r="F90" s="88">
        <v>0.13134904491864202</v>
      </c>
      <c r="G90" s="89">
        <v>10.047928571428571</v>
      </c>
      <c r="H90" s="90">
        <v>0.25912634827991232</v>
      </c>
      <c r="I90" s="90">
        <v>15.826550253726715</v>
      </c>
      <c r="J90" s="91">
        <v>2.4284231131648819</v>
      </c>
      <c r="K90" s="74"/>
    </row>
    <row r="91" spans="2:11" ht="20.25" customHeight="1">
      <c r="B91" s="87" t="s">
        <v>120</v>
      </c>
      <c r="C91" s="66">
        <v>3</v>
      </c>
      <c r="D91" s="88">
        <v>1.7121397175212289E-2</v>
      </c>
      <c r="E91" s="88">
        <v>0.35808794847373898</v>
      </c>
      <c r="F91" s="88">
        <v>0.14575492426053557</v>
      </c>
      <c r="G91" s="89">
        <v>10.326142857142857</v>
      </c>
      <c r="H91" s="90">
        <v>0.54097991133940349</v>
      </c>
      <c r="I91" s="90">
        <v>19.664710851246465</v>
      </c>
      <c r="J91" s="91">
        <v>2.4370771184037174</v>
      </c>
      <c r="K91" s="74"/>
    </row>
    <row r="92" spans="2:11" ht="20.25" customHeight="1">
      <c r="B92" s="87" t="s">
        <v>120</v>
      </c>
      <c r="C92" s="66">
        <v>4</v>
      </c>
      <c r="D92" s="88">
        <v>1.6245153200862894E-2</v>
      </c>
      <c r="E92" s="88">
        <v>0.359371710116554</v>
      </c>
      <c r="F92" s="88">
        <v>0.15084476274091427</v>
      </c>
      <c r="G92" s="89">
        <v>11.209642857142857</v>
      </c>
      <c r="H92" s="90">
        <v>1.5602825163759961</v>
      </c>
      <c r="I92" s="90">
        <v>18.723390196511954</v>
      </c>
      <c r="J92" s="91">
        <v>2.3263169565330459</v>
      </c>
      <c r="K92" s="74"/>
    </row>
    <row r="93" spans="2:11" ht="20.25" customHeight="1">
      <c r="B93" s="87" t="s">
        <v>120</v>
      </c>
      <c r="C93" s="66">
        <v>5</v>
      </c>
      <c r="D93" s="88">
        <v>1.6655078375209593E-2</v>
      </c>
      <c r="E93" s="88">
        <v>0.36083007856149274</v>
      </c>
      <c r="F93" s="88">
        <v>0.15224480428175818</v>
      </c>
      <c r="G93" s="89">
        <v>12.023</v>
      </c>
      <c r="H93" s="90">
        <v>0.56645411137456536</v>
      </c>
      <c r="I93" s="90">
        <v>21.211927750337892</v>
      </c>
      <c r="J93" s="91">
        <v>2.2496776368285496</v>
      </c>
      <c r="K93" s="74"/>
    </row>
    <row r="94" spans="2:11" ht="20.25" customHeight="1">
      <c r="B94" s="87" t="s">
        <v>120</v>
      </c>
      <c r="C94" s="66">
        <v>6</v>
      </c>
      <c r="D94" s="88">
        <v>1.7490530311658113E-2</v>
      </c>
      <c r="E94" s="88">
        <v>0.3668063271269788</v>
      </c>
      <c r="F94" s="88">
        <v>0.14986794924419256</v>
      </c>
      <c r="G94" s="89">
        <v>13.137083333333335</v>
      </c>
      <c r="H94" s="90">
        <v>0.53891375046657519</v>
      </c>
      <c r="I94" s="90">
        <v>23.690178572962555</v>
      </c>
      <c r="J94" s="91">
        <v>2.116000636602823</v>
      </c>
      <c r="K94" s="74"/>
    </row>
    <row r="95" spans="2:11" ht="20.25" customHeight="1">
      <c r="B95" s="87" t="s">
        <v>120</v>
      </c>
      <c r="C95" s="66">
        <v>7</v>
      </c>
      <c r="D95" s="88">
        <v>2.2081105951870295E-2</v>
      </c>
      <c r="E95" s="88">
        <v>0.37131068281712326</v>
      </c>
      <c r="F95" s="88">
        <v>0.14685120137972249</v>
      </c>
      <c r="G95" s="89">
        <v>14.097545454545456</v>
      </c>
      <c r="H95" s="90">
        <v>0.39597781573885105</v>
      </c>
      <c r="I95" s="90">
        <v>25.683605999616663</v>
      </c>
      <c r="J95" s="91">
        <v>2.0178282472753173</v>
      </c>
      <c r="K95" s="74"/>
    </row>
    <row r="96" spans="2:11" ht="20.25" customHeight="1">
      <c r="B96" s="87" t="s">
        <v>120</v>
      </c>
      <c r="C96" s="66">
        <v>8</v>
      </c>
      <c r="D96" s="88">
        <v>2.7450399034731909E-2</v>
      </c>
      <c r="E96" s="88">
        <v>0.37076432339504994</v>
      </c>
      <c r="F96" s="88">
        <v>0.14650209125827932</v>
      </c>
      <c r="G96" s="89">
        <v>15.390916666666664</v>
      </c>
      <c r="H96" s="90">
        <v>0.20084964124118937</v>
      </c>
      <c r="I96" s="90">
        <v>28.5974445073117</v>
      </c>
      <c r="J96" s="91">
        <v>1.9596942670204165</v>
      </c>
      <c r="K96" s="74" t="s">
        <v>67</v>
      </c>
    </row>
    <row r="97" spans="2:11" ht="20.25" customHeight="1">
      <c r="B97" s="87" t="s">
        <v>121</v>
      </c>
      <c r="C97" s="66">
        <v>1</v>
      </c>
      <c r="D97" s="88">
        <v>4.3131125170486319E-2</v>
      </c>
      <c r="E97" s="88">
        <v>0.35880878829551521</v>
      </c>
      <c r="F97" s="88">
        <v>0.23513040884448563</v>
      </c>
      <c r="G97" s="89">
        <v>17.456900000000001</v>
      </c>
      <c r="H97" s="90">
        <v>6.6172498680281553</v>
      </c>
      <c r="I97" s="90">
        <v>111.19965003791675</v>
      </c>
      <c r="J97" s="91">
        <v>1.8662932908253584</v>
      </c>
      <c r="K97" s="74"/>
    </row>
    <row r="98" spans="2:11" ht="20.25" customHeight="1">
      <c r="B98" s="87" t="s">
        <v>121</v>
      </c>
      <c r="C98" s="66">
        <v>2</v>
      </c>
      <c r="D98" s="88">
        <v>2.7420106619591416E-2</v>
      </c>
      <c r="E98" s="88">
        <v>0.3270321878322453</v>
      </c>
      <c r="F98" s="88">
        <v>0.17974524172806955</v>
      </c>
      <c r="G98" s="89">
        <v>12.197727272727274</v>
      </c>
      <c r="H98" s="90">
        <v>0.84396871465387602</v>
      </c>
      <c r="I98" s="90">
        <v>31.077569064091367</v>
      </c>
      <c r="J98" s="91">
        <v>2.2868695891617259</v>
      </c>
      <c r="K98" s="74"/>
    </row>
    <row r="99" spans="2:11" ht="20.25" customHeight="1">
      <c r="B99" s="87" t="s">
        <v>121</v>
      </c>
      <c r="C99" s="66">
        <v>3</v>
      </c>
      <c r="D99" s="88">
        <v>1.3057286245442817E-2</v>
      </c>
      <c r="E99" s="88">
        <v>0.34340517235361978</v>
      </c>
      <c r="F99" s="88">
        <v>0.20187490588191387</v>
      </c>
      <c r="G99" s="89">
        <v>13.048363636363634</v>
      </c>
      <c r="H99" s="90">
        <v>0.90058939245979808</v>
      </c>
      <c r="I99" s="90">
        <v>41.002795897087921</v>
      </c>
      <c r="J99" s="91">
        <v>2.2221984248513822</v>
      </c>
      <c r="K99" s="74"/>
    </row>
    <row r="100" spans="2:11" ht="20.25" customHeight="1">
      <c r="B100" s="87" t="s">
        <v>121</v>
      </c>
      <c r="C100" s="66">
        <v>4</v>
      </c>
      <c r="D100" s="88">
        <v>8.3308323367120747E-3</v>
      </c>
      <c r="E100" s="88">
        <v>0.33999882209906096</v>
      </c>
      <c r="F100" s="88">
        <v>0.19694508082709711</v>
      </c>
      <c r="G100" s="89">
        <v>13.341181818181816</v>
      </c>
      <c r="H100" s="90">
        <v>0.83594678067085182</v>
      </c>
      <c r="I100" s="90">
        <v>42.317673254164241</v>
      </c>
      <c r="J100" s="91">
        <v>2.1822764767224152</v>
      </c>
      <c r="K100" s="74"/>
    </row>
    <row r="101" spans="2:11" ht="20.25" customHeight="1">
      <c r="B101" s="87" t="s">
        <v>121</v>
      </c>
      <c r="C101" s="66">
        <v>5</v>
      </c>
      <c r="D101" s="88">
        <v>9.1285869395922748E-3</v>
      </c>
      <c r="E101" s="88">
        <v>0.34337845010152535</v>
      </c>
      <c r="F101" s="88">
        <v>0.20601426434917025</v>
      </c>
      <c r="G101" s="89">
        <v>14.324363636363637</v>
      </c>
      <c r="H101" s="90">
        <v>0.78493305065318619</v>
      </c>
      <c r="I101" s="90">
        <v>49.697606841844411</v>
      </c>
      <c r="J101" s="91">
        <v>2.112196423845464</v>
      </c>
      <c r="K101" s="74"/>
    </row>
    <row r="102" spans="2:11" ht="20.25" customHeight="1">
      <c r="B102" s="87" t="s">
        <v>121</v>
      </c>
      <c r="C102" s="66">
        <v>6</v>
      </c>
      <c r="D102" s="88">
        <v>1.0078746235200539E-2</v>
      </c>
      <c r="E102" s="88">
        <v>0.3434631210294406</v>
      </c>
      <c r="F102" s="88">
        <v>0.19078924509164155</v>
      </c>
      <c r="G102" s="89">
        <v>15.209800000000001</v>
      </c>
      <c r="H102" s="90">
        <v>0.81105896027381807</v>
      </c>
      <c r="I102" s="90">
        <v>47.020476858879071</v>
      </c>
      <c r="J102" s="91">
        <v>2.0225540669321411</v>
      </c>
      <c r="K102" s="74"/>
    </row>
    <row r="103" spans="2:11" ht="20.25" customHeight="1">
      <c r="B103" s="87" t="s">
        <v>121</v>
      </c>
      <c r="C103" s="66">
        <v>7</v>
      </c>
      <c r="D103" s="88">
        <v>1.4198703762364564E-2</v>
      </c>
      <c r="E103" s="88">
        <v>0.34391047378221978</v>
      </c>
      <c r="F103" s="88">
        <v>0.18804996325996276</v>
      </c>
      <c r="G103" s="89">
        <v>15.741727272727273</v>
      </c>
      <c r="H103" s="90">
        <v>0.64644252128071333</v>
      </c>
      <c r="I103" s="90">
        <v>44.986749340848817</v>
      </c>
      <c r="J103" s="91">
        <v>1.9550536948991313</v>
      </c>
      <c r="K103" s="74"/>
    </row>
    <row r="104" spans="2:11" ht="20.25" customHeight="1">
      <c r="B104" s="87" t="s">
        <v>121</v>
      </c>
      <c r="C104" s="66">
        <v>8</v>
      </c>
      <c r="D104" s="88">
        <v>2.0949618721349973E-2</v>
      </c>
      <c r="E104" s="88">
        <v>0.35006156538921657</v>
      </c>
      <c r="F104" s="88">
        <v>0.20425669085529785</v>
      </c>
      <c r="G104" s="89">
        <v>17.415111111111109</v>
      </c>
      <c r="H104" s="90">
        <v>0.6797146284148049</v>
      </c>
      <c r="I104" s="90">
        <v>55.704814313577337</v>
      </c>
      <c r="J104" s="91">
        <v>1.8993380287629122</v>
      </c>
      <c r="K104" s="74" t="s">
        <v>70</v>
      </c>
    </row>
    <row r="105" spans="2:11" ht="20.25" customHeight="1">
      <c r="B105" s="87" t="s">
        <v>124</v>
      </c>
      <c r="C105" s="66">
        <v>1</v>
      </c>
      <c r="D105" s="88">
        <v>5.8678134529910844E-2</v>
      </c>
      <c r="E105" s="88">
        <v>0.38053111319651817</v>
      </c>
      <c r="F105" s="88">
        <v>0.18867870228080119</v>
      </c>
      <c r="G105" s="89">
        <v>16.840499999999999</v>
      </c>
      <c r="H105" s="90">
        <v>4.8292763083776498</v>
      </c>
      <c r="I105" s="90">
        <v>46.587073922532646</v>
      </c>
      <c r="J105" s="91">
        <v>1.8068383913244008</v>
      </c>
      <c r="K105" s="74"/>
    </row>
    <row r="106" spans="2:11" ht="20.25" customHeight="1">
      <c r="B106" s="87" t="s">
        <v>124</v>
      </c>
      <c r="C106" s="66">
        <v>2</v>
      </c>
      <c r="D106" s="88">
        <v>3.8998352082007429E-2</v>
      </c>
      <c r="E106" s="88">
        <v>0.34017012312375111</v>
      </c>
      <c r="F106" s="88">
        <v>0.16828080772522017</v>
      </c>
      <c r="G106" s="89">
        <v>11.574777777777779</v>
      </c>
      <c r="H106" s="90">
        <v>0.45844881877387217</v>
      </c>
      <c r="I106" s="90">
        <v>14.126949894340825</v>
      </c>
      <c r="J106" s="91">
        <v>2.1594475622528901</v>
      </c>
      <c r="K106" s="74"/>
    </row>
    <row r="107" spans="2:11" ht="20.25" customHeight="1">
      <c r="B107" s="87" t="s">
        <v>124</v>
      </c>
      <c r="C107" s="66">
        <v>3</v>
      </c>
      <c r="D107" s="88">
        <v>2.155093564697784E-2</v>
      </c>
      <c r="E107" s="88">
        <v>0.35378401429623085</v>
      </c>
      <c r="F107" s="88">
        <v>0.18892577379807948</v>
      </c>
      <c r="G107" s="89">
        <v>12.494222222222223</v>
      </c>
      <c r="H107" s="90">
        <v>1.0595867768331133</v>
      </c>
      <c r="I107" s="90">
        <v>20.550177515620849</v>
      </c>
      <c r="J107" s="91">
        <v>2.0894476901574768</v>
      </c>
      <c r="K107" s="74"/>
    </row>
    <row r="108" spans="2:11" ht="20.25" customHeight="1">
      <c r="B108" s="87" t="s">
        <v>124</v>
      </c>
      <c r="C108" s="66">
        <v>4</v>
      </c>
      <c r="D108" s="88">
        <v>1.647212811313092E-2</v>
      </c>
      <c r="E108" s="88">
        <v>0.35693224490768649</v>
      </c>
      <c r="F108" s="88">
        <v>0.19183359301603492</v>
      </c>
      <c r="G108" s="89">
        <v>13.249777777777776</v>
      </c>
      <c r="H108" s="90">
        <v>0.70735100669629392</v>
      </c>
      <c r="I108" s="90">
        <v>22.969101889442058</v>
      </c>
      <c r="J108" s="91">
        <v>2.0156269675429552</v>
      </c>
      <c r="K108" s="74"/>
    </row>
    <row r="109" spans="2:11" ht="20.25" customHeight="1">
      <c r="B109" s="87" t="s">
        <v>124</v>
      </c>
      <c r="C109" s="66">
        <v>5</v>
      </c>
      <c r="D109" s="88">
        <v>1.4137914264750044E-2</v>
      </c>
      <c r="E109" s="88">
        <v>0.35540957023546998</v>
      </c>
      <c r="F109" s="88">
        <v>0.19557714329307513</v>
      </c>
      <c r="G109" s="89">
        <v>13.311888888888888</v>
      </c>
      <c r="H109" s="90">
        <v>0.61167971487936112</v>
      </c>
      <c r="I109" s="90">
        <v>19.674552027655256</v>
      </c>
      <c r="J109" s="91">
        <v>2.0012178233627513</v>
      </c>
      <c r="K109" s="74"/>
    </row>
    <row r="110" spans="2:11" ht="20.25" customHeight="1">
      <c r="B110" s="87" t="s">
        <v>124</v>
      </c>
      <c r="C110" s="66">
        <v>6</v>
      </c>
      <c r="D110" s="88">
        <v>1.5297499636858551E-2</v>
      </c>
      <c r="E110" s="88">
        <v>0.3571774275772493</v>
      </c>
      <c r="F110" s="88">
        <v>0.18565916789262599</v>
      </c>
      <c r="G110" s="89">
        <v>14.714857142857143</v>
      </c>
      <c r="H110" s="90">
        <v>0.55640363445848129</v>
      </c>
      <c r="I110" s="90">
        <v>20.165265352885406</v>
      </c>
      <c r="J110" s="91">
        <v>1.8892964100753946</v>
      </c>
      <c r="K110" s="74"/>
    </row>
    <row r="111" spans="2:11" ht="20.25" customHeight="1">
      <c r="B111" s="87" t="s">
        <v>124</v>
      </c>
      <c r="C111" s="66">
        <v>7</v>
      </c>
      <c r="D111" s="88">
        <v>2.0339011660677819E-2</v>
      </c>
      <c r="E111" s="88">
        <v>0.3597433507589905</v>
      </c>
      <c r="F111" s="88">
        <v>0.18582531804164804</v>
      </c>
      <c r="G111" s="89">
        <v>15.16942857142857</v>
      </c>
      <c r="H111" s="90">
        <v>0.48613389598623169</v>
      </c>
      <c r="I111" s="90">
        <v>17.511001070079967</v>
      </c>
      <c r="J111" s="91">
        <v>1.8439644704814275</v>
      </c>
      <c r="K111" s="74"/>
    </row>
    <row r="112" spans="2:11" ht="20.25" customHeight="1">
      <c r="B112" s="87" t="s">
        <v>124</v>
      </c>
      <c r="C112" s="66">
        <v>8</v>
      </c>
      <c r="D112" s="88">
        <v>2.7765743848458053E-2</v>
      </c>
      <c r="E112" s="88">
        <v>0.35431339273330192</v>
      </c>
      <c r="F112" s="88">
        <v>0.1761421542853934</v>
      </c>
      <c r="G112" s="89">
        <v>16.326000000000004</v>
      </c>
      <c r="H112" s="90">
        <v>0.58024096287424909</v>
      </c>
      <c r="I112" s="90">
        <v>20.620610125069074</v>
      </c>
      <c r="J112" s="91">
        <v>1.7810666196719873</v>
      </c>
      <c r="K112" s="74" t="s">
        <v>70</v>
      </c>
    </row>
    <row r="113" spans="2:11" ht="20.25" customHeight="1">
      <c r="B113" s="87" t="s">
        <v>125</v>
      </c>
      <c r="C113" s="66">
        <v>1</v>
      </c>
      <c r="D113" s="88">
        <v>5.1159500683115165E-2</v>
      </c>
      <c r="E113" s="88">
        <v>0.43134926420723441</v>
      </c>
      <c r="F113" s="88">
        <v>0.25417534309724493</v>
      </c>
      <c r="G113" s="89">
        <v>9.4480000000000004</v>
      </c>
      <c r="H113" s="90">
        <v>4.1678441352591724</v>
      </c>
      <c r="I113" s="90">
        <v>15.155796855487898</v>
      </c>
      <c r="J113" s="91">
        <v>2.4259467351148554</v>
      </c>
      <c r="K113" s="74"/>
    </row>
    <row r="114" spans="2:11" ht="20.25" customHeight="1">
      <c r="B114" s="87" t="s">
        <v>125</v>
      </c>
      <c r="C114" s="66">
        <v>2</v>
      </c>
      <c r="D114" s="88">
        <v>4.5646122742200736E-2</v>
      </c>
      <c r="E114" s="88">
        <v>0.35546524145248465</v>
      </c>
      <c r="F114" s="88">
        <v>0.15349454388822187</v>
      </c>
      <c r="G114" s="89">
        <v>9.0005000000000006</v>
      </c>
      <c r="H114" s="90">
        <v>12.263320702180689</v>
      </c>
      <c r="I114" s="90">
        <v>8.4327249420072512</v>
      </c>
      <c r="J114" s="91">
        <v>2.4522889908995351</v>
      </c>
      <c r="K114" s="74"/>
    </row>
    <row r="115" spans="2:11" ht="20.25" customHeight="1">
      <c r="B115" s="87" t="s">
        <v>125</v>
      </c>
      <c r="C115" s="66">
        <v>3</v>
      </c>
      <c r="D115" s="88">
        <v>1.2470537822752523E-2</v>
      </c>
      <c r="E115" s="88">
        <v>0.36371188226271056</v>
      </c>
      <c r="F115" s="88">
        <v>0.15216571604390713</v>
      </c>
      <c r="G115" s="89">
        <v>8.6800000000000015</v>
      </c>
      <c r="H115" s="90">
        <v>7.7734720839799293E-2</v>
      </c>
      <c r="I115" s="90">
        <v>4.110223364404388</v>
      </c>
      <c r="J115" s="91">
        <v>2.5066680647523114</v>
      </c>
      <c r="K115" s="74"/>
    </row>
    <row r="116" spans="2:11" ht="20.25" customHeight="1">
      <c r="B116" s="87" t="s">
        <v>125</v>
      </c>
      <c r="C116" s="66">
        <v>4</v>
      </c>
      <c r="D116" s="88">
        <v>1.3592456335883728E-2</v>
      </c>
      <c r="E116" s="88">
        <v>0.37020724937012472</v>
      </c>
      <c r="F116" s="88">
        <v>0.16773986241192029</v>
      </c>
      <c r="G116" s="89">
        <v>9.5751666666666662</v>
      </c>
      <c r="H116" s="90">
        <v>9.6805094725287338E-2</v>
      </c>
      <c r="I116" s="90">
        <v>3.1611870587878315</v>
      </c>
      <c r="J116" s="91">
        <v>2.3683979755353066</v>
      </c>
      <c r="K116" s="74"/>
    </row>
    <row r="117" spans="2:11" ht="20.25" customHeight="1">
      <c r="B117" s="87" t="s">
        <v>125</v>
      </c>
      <c r="C117" s="66">
        <v>5</v>
      </c>
      <c r="D117" s="88">
        <v>1.6258849961311113E-2</v>
      </c>
      <c r="E117" s="88">
        <v>0.37461896118092358</v>
      </c>
      <c r="F117" s="88">
        <v>0.16740862981755633</v>
      </c>
      <c r="G117" s="89">
        <v>10.810666666666668</v>
      </c>
      <c r="H117" s="90">
        <v>8.1945892629438147E-2</v>
      </c>
      <c r="I117" s="90">
        <v>4.4558079117256986</v>
      </c>
      <c r="J117" s="91">
        <v>2.2246252086562812</v>
      </c>
      <c r="K117" s="74"/>
    </row>
    <row r="118" spans="2:11" ht="20.25" customHeight="1">
      <c r="B118" s="87" t="s">
        <v>125</v>
      </c>
      <c r="C118" s="66">
        <v>6</v>
      </c>
      <c r="D118" s="88">
        <v>2.3904606676362385E-2</v>
      </c>
      <c r="E118" s="88">
        <v>0.3801261601235717</v>
      </c>
      <c r="F118" s="88">
        <v>0.17495363084894272</v>
      </c>
      <c r="G118" s="89">
        <v>12.887</v>
      </c>
      <c r="H118" s="90">
        <v>3.6793613217443268E-2</v>
      </c>
      <c r="I118" s="90">
        <v>5.6662164354862634</v>
      </c>
      <c r="J118" s="91">
        <v>1.98629010710429</v>
      </c>
      <c r="K118" s="74"/>
    </row>
    <row r="119" spans="2:11" ht="20.25" customHeight="1">
      <c r="B119" s="87" t="s">
        <v>125</v>
      </c>
      <c r="C119" s="66">
        <v>7</v>
      </c>
      <c r="D119" s="88">
        <v>2.3774161790173692E-2</v>
      </c>
      <c r="E119" s="88">
        <v>0.37939689997128095</v>
      </c>
      <c r="F119" s="88">
        <v>0.15033247526237456</v>
      </c>
      <c r="G119" s="89">
        <v>13.068249999999999</v>
      </c>
      <c r="H119" s="90">
        <v>4.4905153579866283E-2</v>
      </c>
      <c r="I119" s="90">
        <v>6.4912894230451146</v>
      </c>
      <c r="J119" s="91">
        <v>1.9443281060948836</v>
      </c>
      <c r="K119" s="74"/>
    </row>
    <row r="120" spans="2:11" ht="20.25" customHeight="1">
      <c r="B120" s="87" t="s">
        <v>125</v>
      </c>
      <c r="C120" s="66">
        <v>8</v>
      </c>
      <c r="D120" s="88">
        <v>2.9018905711183391E-2</v>
      </c>
      <c r="E120" s="88">
        <v>0.38009756585268795</v>
      </c>
      <c r="F120" s="88">
        <v>0.13002415320232086</v>
      </c>
      <c r="G120" s="89">
        <v>13.692</v>
      </c>
      <c r="H120" s="90">
        <v>6.4455416188622328E-2</v>
      </c>
      <c r="I120" s="90">
        <v>6.75023994993572</v>
      </c>
      <c r="J120" s="91">
        <v>1.8744828055854252</v>
      </c>
      <c r="K120" s="74" t="s">
        <v>70</v>
      </c>
    </row>
    <row r="121" spans="2:11" ht="20.25" customHeight="1">
      <c r="B121" s="85" t="s">
        <v>129</v>
      </c>
      <c r="C121" s="84"/>
      <c r="D121" s="85"/>
      <c r="E121" s="85"/>
      <c r="F121" s="85"/>
      <c r="G121" s="85"/>
      <c r="H121" s="85"/>
      <c r="I121" s="85"/>
      <c r="J121" s="85"/>
      <c r="K121" s="84"/>
    </row>
    <row r="122" spans="2:11" ht="20.25" customHeight="1">
      <c r="B122" s="236" t="str">
        <f>C62</f>
        <v>55</v>
      </c>
      <c r="C122" s="54"/>
      <c r="D122" s="67">
        <f t="shared" ref="D122:J127" si="1">(SUMIFS(D$73:D$120,$B$73:$B$120,$B122,$C$73:$C$120,MAX($C$73:$C$120))/SUMIFS(D$73:D$120,$B$73:$B$120,$B122,$C$73:$C$120,MAX($C$73:$C$120)-1))-1</f>
        <v>0.29793538987109836</v>
      </c>
      <c r="E122" s="67">
        <f t="shared" si="1"/>
        <v>7.3161718102818796E-3</v>
      </c>
      <c r="F122" s="67">
        <f t="shared" si="1"/>
        <v>-2.0839204502156594E-3</v>
      </c>
      <c r="G122" s="67">
        <f t="shared" si="1"/>
        <v>0.14282785548545807</v>
      </c>
      <c r="H122" s="67">
        <f t="shared" si="1"/>
        <v>3.4600383711294036E-3</v>
      </c>
      <c r="I122" s="67">
        <f t="shared" si="1"/>
        <v>0.60241927668963213</v>
      </c>
      <c r="J122" s="86">
        <f t="shared" si="1"/>
        <v>-3.9963489320836709E-2</v>
      </c>
      <c r="K122" s="55"/>
    </row>
    <row r="123" spans="2:11" ht="20.25" customHeight="1">
      <c r="B123" s="42" t="str">
        <f>D62</f>
        <v>65</v>
      </c>
      <c r="C123" s="54"/>
      <c r="D123" s="67">
        <f t="shared" si="1"/>
        <v>0.52758864107641767</v>
      </c>
      <c r="E123" s="67">
        <f t="shared" si="1"/>
        <v>-1.762373342058432E-2</v>
      </c>
      <c r="F123" s="67">
        <f t="shared" si="1"/>
        <v>-0.10373546967951774</v>
      </c>
      <c r="G123" s="67">
        <f t="shared" si="1"/>
        <v>8.7334277859616005E-2</v>
      </c>
      <c r="H123" s="67">
        <f t="shared" si="1"/>
        <v>0.31165867377738543</v>
      </c>
      <c r="I123" s="67">
        <f t="shared" si="1"/>
        <v>0.19221200646317849</v>
      </c>
      <c r="J123" s="86">
        <f t="shared" si="1"/>
        <v>-3.4964773185378384E-2</v>
      </c>
      <c r="K123" s="55"/>
    </row>
    <row r="124" spans="2:11" ht="20.25" customHeight="1">
      <c r="B124" s="42" t="str">
        <f>E62</f>
        <v>35</v>
      </c>
      <c r="C124" s="54"/>
      <c r="D124" s="67">
        <f t="shared" si="1"/>
        <v>0.24316232595255616</v>
      </c>
      <c r="E124" s="67">
        <f t="shared" si="1"/>
        <v>-1.4714346970253755E-3</v>
      </c>
      <c r="F124" s="67">
        <f t="shared" si="1"/>
        <v>-2.3773051780520138E-3</v>
      </c>
      <c r="G124" s="67">
        <f t="shared" si="1"/>
        <v>9.1744425743574221E-2</v>
      </c>
      <c r="H124" s="67">
        <f t="shared" si="1"/>
        <v>-0.49277552110734779</v>
      </c>
      <c r="I124" s="67">
        <f t="shared" si="1"/>
        <v>0.11345130071449172</v>
      </c>
      <c r="J124" s="86">
        <f t="shared" si="1"/>
        <v>-2.8810172686104196E-2</v>
      </c>
      <c r="K124" s="55"/>
    </row>
    <row r="125" spans="2:11" ht="20.25" customHeight="1">
      <c r="B125" s="42" t="str">
        <f>F62</f>
        <v>523</v>
      </c>
      <c r="C125" s="54"/>
      <c r="D125" s="67">
        <f t="shared" si="1"/>
        <v>0.47545994845526329</v>
      </c>
      <c r="E125" s="67">
        <f t="shared" si="1"/>
        <v>1.7885735026761385E-2</v>
      </c>
      <c r="F125" s="67">
        <f t="shared" si="1"/>
        <v>8.6183093654374598E-2</v>
      </c>
      <c r="G125" s="67">
        <f t="shared" si="1"/>
        <v>0.10630242853228644</v>
      </c>
      <c r="H125" s="67">
        <f t="shared" si="1"/>
        <v>5.1469552263013085E-2</v>
      </c>
      <c r="I125" s="67">
        <f t="shared" si="1"/>
        <v>0.23824937631126675</v>
      </c>
      <c r="J125" s="86">
        <f t="shared" si="1"/>
        <v>-2.8498279245007474E-2</v>
      </c>
      <c r="K125" s="55"/>
    </row>
    <row r="126" spans="2:11" ht="20.25" customHeight="1">
      <c r="B126" s="42" t="str">
        <f>G62</f>
        <v>65-1</v>
      </c>
      <c r="C126" s="54"/>
      <c r="D126" s="67">
        <f t="shared" si="1"/>
        <v>0.36514715226495587</v>
      </c>
      <c r="E126" s="67">
        <f t="shared" si="1"/>
        <v>-1.5093977454294527E-2</v>
      </c>
      <c r="F126" s="67">
        <f t="shared" si="1"/>
        <v>-5.2108958339489586E-2</v>
      </c>
      <c r="G126" s="67">
        <f t="shared" si="1"/>
        <v>7.62435725990247E-2</v>
      </c>
      <c r="H126" s="67">
        <f t="shared" si="1"/>
        <v>0.19358260690112972</v>
      </c>
      <c r="I126" s="67">
        <f t="shared" si="1"/>
        <v>0.17758031322962542</v>
      </c>
      <c r="J126" s="86">
        <f t="shared" si="1"/>
        <v>-3.4110120783953479E-2</v>
      </c>
      <c r="K126" s="55"/>
    </row>
    <row r="127" spans="2:11" ht="20.25" customHeight="1">
      <c r="B127" s="42" t="str">
        <f>H62</f>
        <v>순환46</v>
      </c>
      <c r="C127" s="54"/>
      <c r="D127" s="67">
        <f t="shared" si="1"/>
        <v>0.22060689109878306</v>
      </c>
      <c r="E127" s="67">
        <f t="shared" si="1"/>
        <v>1.8467886307453885E-3</v>
      </c>
      <c r="F127" s="67">
        <f t="shared" si="1"/>
        <v>-0.13508938786918578</v>
      </c>
      <c r="G127" s="67">
        <f t="shared" si="1"/>
        <v>4.7730185755552768E-2</v>
      </c>
      <c r="H127" s="67">
        <f t="shared" si="1"/>
        <v>0.43536790435389183</v>
      </c>
      <c r="I127" s="67">
        <f t="shared" si="1"/>
        <v>3.989200142136462E-2</v>
      </c>
      <c r="J127" s="86">
        <f t="shared" si="1"/>
        <v>-3.5922589551894202E-2</v>
      </c>
      <c r="K127" s="55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72" t="s">
        <v>77</v>
      </c>
      <c r="G129" s="43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2" t="s">
        <v>78</v>
      </c>
      <c r="G130" s="44"/>
      <c r="H130" s="46" t="s">
        <v>81</v>
      </c>
      <c r="I130" s="46"/>
    </row>
    <row r="131" spans="2:9">
      <c r="B131" s="26" t="s">
        <v>34</v>
      </c>
      <c r="C131" s="26" t="s">
        <v>53</v>
      </c>
      <c r="D131" s="26"/>
      <c r="E131" s="26"/>
      <c r="F131" s="92" t="s">
        <v>79</v>
      </c>
      <c r="G131" s="44"/>
      <c r="H131" s="46" t="s">
        <v>82</v>
      </c>
      <c r="I131" s="46"/>
    </row>
    <row r="132" spans="2:9">
      <c r="B132" s="26" t="s">
        <v>4</v>
      </c>
      <c r="C132" s="26" t="s">
        <v>54</v>
      </c>
      <c r="D132" s="26"/>
      <c r="E132" s="26"/>
      <c r="F132" s="92" t="s">
        <v>80</v>
      </c>
      <c r="G132" s="44"/>
      <c r="H132" s="46" t="s">
        <v>83</v>
      </c>
      <c r="I132" s="46"/>
    </row>
    <row r="133" spans="2:9">
      <c r="B133" s="26" t="s">
        <v>5</v>
      </c>
      <c r="C133" s="26" t="s">
        <v>55</v>
      </c>
      <c r="D133" s="26"/>
      <c r="E133" s="26"/>
      <c r="F133" s="92" t="s">
        <v>87</v>
      </c>
      <c r="G133" s="44"/>
      <c r="H133" s="46" t="s">
        <v>84</v>
      </c>
      <c r="I133" s="46"/>
    </row>
    <row r="134" spans="2:9">
      <c r="B134" s="26" t="s">
        <v>56</v>
      </c>
      <c r="C134" s="26" t="s">
        <v>57</v>
      </c>
      <c r="D134" s="26"/>
      <c r="E134" s="26"/>
      <c r="F134" s="92" t="s">
        <v>88</v>
      </c>
      <c r="G134" s="44"/>
      <c r="H134" s="46" t="s">
        <v>85</v>
      </c>
      <c r="I134" s="46"/>
    </row>
    <row r="135" spans="2:9" ht="17.25" thickBot="1">
      <c r="B135" s="27" t="s">
        <v>58</v>
      </c>
      <c r="C135" s="27" t="s">
        <v>59</v>
      </c>
      <c r="D135" s="27"/>
      <c r="E135" s="27"/>
      <c r="F135" s="93" t="s">
        <v>89</v>
      </c>
      <c r="G135" s="45"/>
      <c r="H135" s="47" t="s">
        <v>86</v>
      </c>
      <c r="I135" s="47"/>
    </row>
    <row r="136" spans="2:9" ht="17.25" thickTop="1"/>
    <row r="137" spans="2:9" ht="6.75" customHeight="1"/>
  </sheetData>
  <mergeCells count="4">
    <mergeCell ref="O9:P9"/>
    <mergeCell ref="C4:D4"/>
    <mergeCell ref="C5:D5"/>
    <mergeCell ref="J20:K20"/>
  </mergeCells>
  <phoneticPr fontId="2" type="noConversion"/>
  <conditionalFormatting sqref="B73:K120">
    <cfRule type="expression" dxfId="46" priority="5">
      <formula>$B73&lt;&gt;$B74</formula>
    </cfRule>
  </conditionalFormatting>
  <conditionalFormatting sqref="C63:K63">
    <cfRule type="containsText" dxfId="45" priority="6" operator="containsText" text="F">
      <formula>NOT(ISERROR(SEARCH("F",C63)))</formula>
    </cfRule>
    <cfRule type="containsText" dxfId="44" priority="7" operator="containsText" text="D">
      <formula>NOT(ISERROR(SEARCH("D",C63)))</formula>
    </cfRule>
    <cfRule type="containsText" dxfId="43" priority="8" operator="containsText" text="S">
      <formula>NOT(ISERROR(SEARCH("S",C63)))</formula>
    </cfRule>
    <cfRule type="containsText" dxfId="42" priority="9" operator="containsText" text="A">
      <formula>NOT(ISERROR(SEARCH("A",C63)))</formula>
    </cfRule>
  </conditionalFormatting>
  <conditionalFormatting sqref="D50:K50 D52:K53 D54:D59 D60:K61 D70:K70 D121:K121 K122:K127">
    <cfRule type="containsText" dxfId="41" priority="64" operator="containsText" text="악화">
      <formula>NOT(ISERROR(SEARCH("악화",D50)))</formula>
    </cfRule>
  </conditionalFormatting>
  <conditionalFormatting sqref="D50:K50 D52:K53 D60:K61 D70:K70 D121:K121 K122:K127 D54:D59">
    <cfRule type="containsText" dxfId="40" priority="63" operator="containsText" text="개선">
      <formula>NOT(ISERROR(SEARCH("개선",D50)))</formula>
    </cfRule>
  </conditionalFormatting>
  <conditionalFormatting sqref="G4:G5">
    <cfRule type="containsText" dxfId="39" priority="14" operator="containsText" text="S">
      <formula>NOT(ISERROR(SEARCH("S",G4)))</formula>
    </cfRule>
    <cfRule type="containsText" dxfId="38" priority="15" operator="containsText" text="A">
      <formula>NOT(ISERROR(SEARCH("A",G4)))</formula>
    </cfRule>
  </conditionalFormatting>
  <conditionalFormatting sqref="G5">
    <cfRule type="containsText" dxfId="37" priority="10" operator="containsText" text="F">
      <formula>NOT(ISERROR(SEARCH("F",G5)))</formula>
    </cfRule>
    <cfRule type="containsText" dxfId="36" priority="11" operator="containsText" text="D">
      <formula>NOT(ISERROR(SEARCH("D",G5)))</formula>
    </cfRule>
  </conditionalFormatting>
  <conditionalFormatting sqref="J20 K22:K26 K28:K62 K64:K1048576">
    <cfRule type="containsText" dxfId="35" priority="16" operator="containsText" text="D">
      <formula>NOT(ISERROR(SEARCH("D",J20)))</formula>
    </cfRule>
    <cfRule type="containsText" dxfId="34" priority="17" operator="containsText" text="F">
      <formula>NOT(ISERROR(SEARCH("F",J20)))</formula>
    </cfRule>
    <cfRule type="containsText" dxfId="33" priority="18" operator="containsText" text="S">
      <formula>NOT(ISERROR(SEARCH("S",J20)))</formula>
    </cfRule>
    <cfRule type="containsText" dxfId="32" priority="19" operator="containsText" text="A">
      <formula>NOT(ISERROR(SEARCH("A",J20)))</formula>
    </cfRule>
  </conditionalFormatting>
  <conditionalFormatting sqref="K1:K19">
    <cfRule type="containsText" dxfId="31" priority="1" operator="containsText" text="D">
      <formula>NOT(ISERROR(SEARCH("D",K1)))</formula>
    </cfRule>
    <cfRule type="containsText" dxfId="30" priority="2" operator="containsText" text="F">
      <formula>NOT(ISERROR(SEARCH("F",K1)))</formula>
    </cfRule>
    <cfRule type="containsText" dxfId="29" priority="3" operator="containsText" text="S">
      <formula>NOT(ISERROR(SEARCH("S",K1)))</formula>
    </cfRule>
    <cfRule type="containsText" dxfId="2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D122:J127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159</v>
      </c>
      <c r="B3" s="41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145</v>
      </c>
      <c r="C4" s="136" t="s">
        <v>1</v>
      </c>
      <c r="D4" s="136" t="s">
        <v>10</v>
      </c>
      <c r="E4" s="137" t="s">
        <v>144</v>
      </c>
      <c r="F4" s="124" t="s">
        <v>45</v>
      </c>
      <c r="G4" s="147" t="s">
        <v>149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38" t="s">
        <v>6</v>
      </c>
      <c r="O4" s="238" t="s">
        <v>7</v>
      </c>
      <c r="P4" s="238" t="s">
        <v>26</v>
      </c>
      <c r="Q4" s="238" t="s">
        <v>14</v>
      </c>
      <c r="R4" s="238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1" t="str">
        <f>W5</f>
        <v>도영운수</v>
      </c>
      <c r="B5" s="141" t="str">
        <f>X5</f>
        <v>35</v>
      </c>
      <c r="C5" s="142" t="str">
        <f>Y5</f>
        <v>70바3902</v>
      </c>
      <c r="D5" s="130" t="str">
        <f>Z5</f>
        <v>대형</v>
      </c>
      <c r="E5" s="127" t="str">
        <f>AZ5</f>
        <v>D</v>
      </c>
      <c r="F5" s="149">
        <f>G5/H5</f>
        <v>0.82304347826086965</v>
      </c>
      <c r="G5" s="150">
        <f>AE5</f>
        <v>1.893</v>
      </c>
      <c r="H5" s="151">
        <f>AF5</f>
        <v>2.2999999999999998</v>
      </c>
      <c r="I5" s="152">
        <f>AC5</f>
        <v>3108.9209999999998</v>
      </c>
      <c r="J5" s="153">
        <f>AI5/AH5</f>
        <v>1.6405633678825169E-2</v>
      </c>
      <c r="K5" s="153">
        <f>AJ5/AH5</f>
        <v>0.3531099516210181</v>
      </c>
      <c r="L5" s="153">
        <f>AK5/AC5</f>
        <v>0.11515249181307599</v>
      </c>
      <c r="M5" s="154">
        <f>AG5</f>
        <v>14.125999999999999</v>
      </c>
      <c r="N5" s="155">
        <f>IF(AW5=0,AT5,"속도계이상")</f>
        <v>0.38600000000000001</v>
      </c>
      <c r="O5" s="155">
        <f>IF(AW5=0,AU5,"속도계이상")</f>
        <v>1.6080000000000001</v>
      </c>
      <c r="P5" s="156">
        <f>AQ5/60</f>
        <v>0</v>
      </c>
      <c r="Q5" s="157">
        <f>AN5</f>
        <v>83</v>
      </c>
      <c r="R5" s="158">
        <f>AC5/(AH5-AI5-AJ5)</f>
        <v>27.212677070710644</v>
      </c>
      <c r="S5" s="143">
        <f>IF(AW5=0,AL5,"속도계이상")</f>
        <v>12</v>
      </c>
      <c r="T5" s="143">
        <f>IF(AW5=0,AM5,"속도계이상")</f>
        <v>50</v>
      </c>
      <c r="U5" t="s">
        <v>119</v>
      </c>
      <c r="V5" s="5" t="s">
        <v>120</v>
      </c>
      <c r="W5" t="s">
        <v>119</v>
      </c>
      <c r="X5" s="5" t="s">
        <v>120</v>
      </c>
      <c r="Y5" t="s">
        <v>199</v>
      </c>
      <c r="Z5" t="s">
        <v>143</v>
      </c>
      <c r="AA5" t="s">
        <v>48</v>
      </c>
      <c r="AB5">
        <v>506</v>
      </c>
      <c r="AC5" s="1">
        <v>3108.9209999999998</v>
      </c>
      <c r="AD5" s="1">
        <v>1641.9190000000001</v>
      </c>
      <c r="AE5" s="28">
        <v>1.893</v>
      </c>
      <c r="AF5">
        <v>2.2999999999999998</v>
      </c>
      <c r="AG5">
        <v>14.125999999999999</v>
      </c>
      <c r="AH5">
        <v>181.202449</v>
      </c>
      <c r="AI5">
        <v>2.9727410000000001</v>
      </c>
      <c r="AJ5">
        <v>63.984388000000003</v>
      </c>
      <c r="AK5">
        <v>358</v>
      </c>
      <c r="AL5">
        <v>12</v>
      </c>
      <c r="AM5">
        <v>50</v>
      </c>
      <c r="AN5">
        <v>83</v>
      </c>
      <c r="AO5">
        <v>17.157167999999999</v>
      </c>
      <c r="AP5">
        <v>1436.6</v>
      </c>
      <c r="AQ5">
        <v>0</v>
      </c>
      <c r="AR5">
        <v>1875</v>
      </c>
      <c r="AS5">
        <v>0</v>
      </c>
      <c r="AT5">
        <v>0.38600000000000001</v>
      </c>
      <c r="AU5">
        <v>1.6080000000000001</v>
      </c>
      <c r="AV5">
        <v>21870</v>
      </c>
      <c r="AW5">
        <v>0</v>
      </c>
      <c r="AX5" s="29">
        <v>0.49</v>
      </c>
      <c r="AY5">
        <v>0.82304347826086965</v>
      </c>
      <c r="AZ5" t="s">
        <v>67</v>
      </c>
      <c r="BA5" t="s">
        <v>200</v>
      </c>
      <c r="BB5">
        <v>2</v>
      </c>
      <c r="BC5" t="s">
        <v>440</v>
      </c>
      <c r="BD5">
        <v>8</v>
      </c>
      <c r="BE5">
        <v>50784.257999999994</v>
      </c>
      <c r="BF5">
        <v>6.1218202695803886E-2</v>
      </c>
      <c r="BG5">
        <v>5.0385242479633378E-2</v>
      </c>
      <c r="BH5">
        <v>211899.77499999997</v>
      </c>
      <c r="BI5">
        <v>1.4671657862779705E-2</v>
      </c>
      <c r="BJ5">
        <v>1.2075412319235646E-2</v>
      </c>
      <c r="BK5">
        <v>1</v>
      </c>
      <c r="BL5" t="s">
        <v>67</v>
      </c>
      <c r="BM5">
        <v>0</v>
      </c>
      <c r="BN5" t="s">
        <v>449</v>
      </c>
    </row>
    <row r="6" spans="1:66">
      <c r="A6" s="138" t="str">
        <f t="shared" ref="A6:A7" si="0">W6</f>
        <v>도영운수</v>
      </c>
      <c r="B6" s="138" t="str">
        <f t="shared" ref="B6:B53" si="1">X6</f>
        <v>35</v>
      </c>
      <c r="C6" s="139" t="str">
        <f t="shared" ref="C6:C7" si="2">Y6</f>
        <v>71바5852</v>
      </c>
      <c r="D6" s="114" t="str">
        <f t="shared" ref="D6:D7" si="3">Z6</f>
        <v>대형</v>
      </c>
      <c r="E6" s="111" t="str">
        <f>AZ6</f>
        <v>F</v>
      </c>
      <c r="F6" s="159">
        <f>G6/H6</f>
        <v>0.77439999999999998</v>
      </c>
      <c r="G6" s="160">
        <f>AE6</f>
        <v>1.9359999999999999</v>
      </c>
      <c r="H6" s="161">
        <f>AF6</f>
        <v>2.5</v>
      </c>
      <c r="I6" s="162">
        <f t="shared" ref="I6:I7" si="4">AC6</f>
        <v>5737.0429999999997</v>
      </c>
      <c r="J6" s="163">
        <f t="shared" ref="J6:J7" si="5">AI6/AH6</f>
        <v>4.4058758383290535E-2</v>
      </c>
      <c r="K6" s="163">
        <f t="shared" ref="K6:K7" si="6">AJ6/AH6</f>
        <v>0.36316945575118093</v>
      </c>
      <c r="L6" s="163">
        <f t="shared" ref="L6:L7" si="7">AK6/AC6</f>
        <v>0.16803081308611423</v>
      </c>
      <c r="M6" s="164">
        <f t="shared" ref="M6:M7" si="8">AG6</f>
        <v>16.78</v>
      </c>
      <c r="N6" s="165">
        <f t="shared" ref="N6:N7" si="9">IF(AW6=0,AT6,"속도계이상")</f>
        <v>0.13900000000000001</v>
      </c>
      <c r="O6" s="165">
        <f t="shared" ref="O6:O7" si="10">IF(AW6=0,AU6,"속도계이상")</f>
        <v>47.445999999999998</v>
      </c>
      <c r="P6" s="166">
        <f t="shared" ref="P6:P7" si="11">AQ6/60</f>
        <v>0.68500000000000005</v>
      </c>
      <c r="Q6" s="167">
        <f t="shared" ref="Q6:Q7" si="12">AN6</f>
        <v>84</v>
      </c>
      <c r="R6" s="168">
        <f t="shared" ref="R6:R7" si="13">AC6/(AH6-AI6-AJ6)</f>
        <v>28.42308198942921</v>
      </c>
      <c r="S6" s="140">
        <f t="shared" ref="S6:S7" si="14">IF(AW6=0,AL6,"속도계이상")</f>
        <v>8</v>
      </c>
      <c r="T6" s="140">
        <f t="shared" ref="T6:T7" si="15">IF(AW6=0,AM6,"속도계이상")</f>
        <v>2722</v>
      </c>
      <c r="U6" t="s">
        <v>119</v>
      </c>
      <c r="V6" s="5" t="s">
        <v>120</v>
      </c>
      <c r="W6" t="s">
        <v>119</v>
      </c>
      <c r="X6" s="5" t="s">
        <v>120</v>
      </c>
      <c r="Y6" t="s">
        <v>201</v>
      </c>
      <c r="Z6" t="s">
        <v>143</v>
      </c>
      <c r="AA6" t="s">
        <v>48</v>
      </c>
      <c r="AB6">
        <v>506</v>
      </c>
      <c r="AC6" s="1">
        <v>5737.0429999999997</v>
      </c>
      <c r="AD6" s="1">
        <v>2962.8119999999999</v>
      </c>
      <c r="AE6" s="28">
        <v>1.9359999999999999</v>
      </c>
      <c r="AF6">
        <v>2.5</v>
      </c>
      <c r="AG6">
        <v>16.78</v>
      </c>
      <c r="AH6">
        <v>340.50964099999999</v>
      </c>
      <c r="AI6">
        <v>15.002432000000001</v>
      </c>
      <c r="AJ6">
        <v>123.662701</v>
      </c>
      <c r="AK6">
        <v>964</v>
      </c>
      <c r="AL6">
        <v>8</v>
      </c>
      <c r="AM6">
        <v>2722</v>
      </c>
      <c r="AN6">
        <v>84</v>
      </c>
      <c r="AO6">
        <v>16.848400999999999</v>
      </c>
      <c r="AP6">
        <v>7331.6</v>
      </c>
      <c r="AQ6">
        <v>41.1</v>
      </c>
      <c r="AR6">
        <v>52</v>
      </c>
      <c r="AS6">
        <v>18421</v>
      </c>
      <c r="AT6">
        <v>0.13900000000000001</v>
      </c>
      <c r="AU6">
        <v>47.445999999999998</v>
      </c>
      <c r="AV6">
        <v>48992</v>
      </c>
      <c r="AW6">
        <v>0</v>
      </c>
      <c r="AX6" s="29">
        <v>0.54</v>
      </c>
      <c r="AY6">
        <v>0.77439999999999998</v>
      </c>
      <c r="AZ6" t="s">
        <v>70</v>
      </c>
      <c r="BA6" t="s">
        <v>200</v>
      </c>
      <c r="BB6">
        <v>3</v>
      </c>
      <c r="BC6" t="s">
        <v>479</v>
      </c>
      <c r="BD6">
        <v>10</v>
      </c>
      <c r="BE6">
        <v>50784.257999999994</v>
      </c>
      <c r="BF6">
        <v>0.11296892434659575</v>
      </c>
      <c r="BG6">
        <v>8.7483135014003746E-2</v>
      </c>
      <c r="BH6">
        <v>211899.77499999997</v>
      </c>
      <c r="BI6">
        <v>2.7074323226629195E-2</v>
      </c>
      <c r="BJ6">
        <v>2.0966355906701647E-2</v>
      </c>
      <c r="BK6">
        <v>1</v>
      </c>
      <c r="BL6" t="s">
        <v>70</v>
      </c>
      <c r="BM6">
        <v>0</v>
      </c>
      <c r="BN6" t="s">
        <v>449</v>
      </c>
    </row>
    <row r="7" spans="1:66">
      <c r="A7" s="141" t="str">
        <f t="shared" si="0"/>
        <v>도영운수</v>
      </c>
      <c r="B7" s="141" t="str">
        <f t="shared" si="1"/>
        <v>35</v>
      </c>
      <c r="C7" s="142" t="str">
        <f t="shared" si="2"/>
        <v>71바5853</v>
      </c>
      <c r="D7" s="130" t="str">
        <f t="shared" si="3"/>
        <v>대형</v>
      </c>
      <c r="E7" s="127" t="str">
        <f t="shared" ref="E7:E45" si="16">AZ7</f>
        <v>C</v>
      </c>
      <c r="F7" s="149">
        <f t="shared" ref="F7:F45" si="17">G7/H7</f>
        <v>0.8548</v>
      </c>
      <c r="G7" s="150">
        <f t="shared" ref="G7:G45" si="18">AE7</f>
        <v>2.137</v>
      </c>
      <c r="H7" s="151">
        <f t="shared" ref="H7:H45" si="19">AF7</f>
        <v>2.5</v>
      </c>
      <c r="I7" s="152">
        <f t="shared" si="4"/>
        <v>5475.6059999999998</v>
      </c>
      <c r="J7" s="153">
        <f t="shared" si="5"/>
        <v>1.6941191683486314E-2</v>
      </c>
      <c r="K7" s="153">
        <f t="shared" si="6"/>
        <v>0.36396298156143442</v>
      </c>
      <c r="L7" s="153">
        <f t="shared" si="7"/>
        <v>0.18372395676387235</v>
      </c>
      <c r="M7" s="154">
        <f t="shared" si="8"/>
        <v>12.738</v>
      </c>
      <c r="N7" s="155">
        <f t="shared" si="9"/>
        <v>0.11</v>
      </c>
      <c r="O7" s="155">
        <f t="shared" si="10"/>
        <v>17.715</v>
      </c>
      <c r="P7" s="156">
        <f t="shared" si="11"/>
        <v>0</v>
      </c>
      <c r="Q7" s="157">
        <f t="shared" si="12"/>
        <v>75</v>
      </c>
      <c r="R7" s="158">
        <f t="shared" si="13"/>
        <v>27.042508325911299</v>
      </c>
      <c r="S7" s="143">
        <f t="shared" si="14"/>
        <v>6</v>
      </c>
      <c r="T7" s="143">
        <f t="shared" si="15"/>
        <v>970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202</v>
      </c>
      <c r="Z7" s="4" t="s">
        <v>143</v>
      </c>
      <c r="AA7" s="4" t="s">
        <v>48</v>
      </c>
      <c r="AB7" s="4">
        <v>506</v>
      </c>
      <c r="AC7" s="4">
        <v>5475.6059999999998</v>
      </c>
      <c r="AD7" s="4">
        <v>2562.027</v>
      </c>
      <c r="AE7" s="4">
        <v>2.137</v>
      </c>
      <c r="AF7" s="4">
        <v>2.5</v>
      </c>
      <c r="AG7" s="4">
        <v>12.738</v>
      </c>
      <c r="AH7" s="4">
        <v>327.059932</v>
      </c>
      <c r="AI7" s="4">
        <v>5.5407849999999996</v>
      </c>
      <c r="AJ7" s="4">
        <v>119.03770799999999</v>
      </c>
      <c r="AK7" s="4">
        <v>1006</v>
      </c>
      <c r="AL7" s="4">
        <v>6</v>
      </c>
      <c r="AM7" s="4">
        <v>970</v>
      </c>
      <c r="AN7" s="4">
        <v>75</v>
      </c>
      <c r="AO7" s="4">
        <v>16.741904000000002</v>
      </c>
      <c r="AP7" s="4">
        <v>2071.1999999999998</v>
      </c>
      <c r="AQ7" s="4">
        <v>0</v>
      </c>
      <c r="AR7" s="4">
        <v>42</v>
      </c>
      <c r="AS7" s="4">
        <v>10288</v>
      </c>
      <c r="AT7" s="4">
        <v>0.11</v>
      </c>
      <c r="AU7" s="4">
        <v>17.715</v>
      </c>
      <c r="AV7" s="4">
        <v>44783</v>
      </c>
      <c r="AW7" s="4">
        <v>0</v>
      </c>
      <c r="AX7" s="30">
        <v>0.52</v>
      </c>
      <c r="AY7">
        <v>0.8548</v>
      </c>
      <c r="AZ7" t="s">
        <v>69</v>
      </c>
      <c r="BA7" t="s">
        <v>200</v>
      </c>
      <c r="BB7">
        <v>2</v>
      </c>
      <c r="BC7" t="s">
        <v>422</v>
      </c>
      <c r="BD7">
        <v>10</v>
      </c>
      <c r="BE7">
        <v>50784.257999999994</v>
      </c>
      <c r="BF7">
        <v>0.10782093143902979</v>
      </c>
      <c r="BG7">
        <v>9.2165332194082669E-2</v>
      </c>
      <c r="BH7">
        <v>211899.77499999997</v>
      </c>
      <c r="BI7">
        <v>2.58405465508399E-2</v>
      </c>
      <c r="BJ7">
        <v>2.2088499191657947E-2</v>
      </c>
      <c r="BK7">
        <v>1</v>
      </c>
      <c r="BL7" t="s">
        <v>69</v>
      </c>
      <c r="BM7">
        <v>0</v>
      </c>
      <c r="BN7" t="s">
        <v>449</v>
      </c>
    </row>
    <row r="8" spans="1:66">
      <c r="A8" s="138" t="str">
        <f t="shared" ref="A8:A45" si="20">W8</f>
        <v>도영운수</v>
      </c>
      <c r="B8" s="138" t="str">
        <f t="shared" si="1"/>
        <v>35</v>
      </c>
      <c r="C8" s="139" t="str">
        <f t="shared" ref="C8:C45" si="21">Y8</f>
        <v>71바5854</v>
      </c>
      <c r="D8" s="114" t="str">
        <f t="shared" ref="D8:D45" si="22">Z8</f>
        <v>대형</v>
      </c>
      <c r="E8" s="111" t="str">
        <f t="shared" si="16"/>
        <v>C</v>
      </c>
      <c r="F8" s="159">
        <f t="shared" si="17"/>
        <v>0.86708333333333332</v>
      </c>
      <c r="G8" s="160">
        <f t="shared" si="18"/>
        <v>2.081</v>
      </c>
      <c r="H8" s="161">
        <f t="shared" si="19"/>
        <v>2.4</v>
      </c>
      <c r="I8" s="162">
        <f t="shared" ref="I8:I45" si="23">AC8</f>
        <v>4283.9489999999996</v>
      </c>
      <c r="J8" s="163">
        <f t="shared" ref="J8:J45" si="24">AI8/AH8</f>
        <v>2.3412822191892807E-2</v>
      </c>
      <c r="K8" s="163">
        <f t="shared" ref="K8:K45" si="25">AJ8/AH8</f>
        <v>0.37909884622394124</v>
      </c>
      <c r="L8" s="163">
        <f t="shared" ref="L8:L45" si="26">AK8/AC8</f>
        <v>0.15102887546046884</v>
      </c>
      <c r="M8" s="164">
        <f t="shared" ref="M8:M45" si="27">AG8</f>
        <v>14.173999999999999</v>
      </c>
      <c r="N8" s="165">
        <f t="shared" ref="N8:N45" si="28">IF(AW8=0,AT8,"속도계이상")</f>
        <v>0.42</v>
      </c>
      <c r="O8" s="165">
        <f t="shared" ref="O8:O45" si="29">IF(AW8=0,AU8,"속도계이상")</f>
        <v>30.672999999999998</v>
      </c>
      <c r="P8" s="166">
        <f t="shared" ref="P8:P45" si="30">AQ8/60</f>
        <v>0</v>
      </c>
      <c r="Q8" s="167">
        <f t="shared" ref="Q8:Q45" si="31">AN8</f>
        <v>78</v>
      </c>
      <c r="R8" s="168">
        <f t="shared" ref="R8:R45" si="32">AC8/(AH8-AI8-AJ8)</f>
        <v>28.245032184291876</v>
      </c>
      <c r="S8" s="140">
        <f t="shared" ref="S8:S45" si="33">IF(AW8=0,AL8,"속도계이상")</f>
        <v>18</v>
      </c>
      <c r="T8" s="140">
        <f t="shared" ref="T8:T45" si="34">IF(AW8=0,AM8,"속도계이상")</f>
        <v>1314</v>
      </c>
      <c r="U8" t="s">
        <v>119</v>
      </c>
      <c r="V8" s="5" t="s">
        <v>120</v>
      </c>
      <c r="W8" t="s">
        <v>119</v>
      </c>
      <c r="X8" s="5" t="s">
        <v>120</v>
      </c>
      <c r="Y8" t="s">
        <v>203</v>
      </c>
      <c r="Z8" t="s">
        <v>143</v>
      </c>
      <c r="AA8" t="s">
        <v>48</v>
      </c>
      <c r="AB8">
        <v>506</v>
      </c>
      <c r="AC8" s="1">
        <v>4283.9489999999996</v>
      </c>
      <c r="AD8" s="1">
        <v>2058.7959999999998</v>
      </c>
      <c r="AE8" s="28">
        <v>2.081</v>
      </c>
      <c r="AF8">
        <v>2.4</v>
      </c>
      <c r="AG8">
        <v>14.173999999999999</v>
      </c>
      <c r="AH8">
        <v>253.847441</v>
      </c>
      <c r="AI8">
        <v>5.9432850000000004</v>
      </c>
      <c r="AJ8">
        <v>96.233271999999999</v>
      </c>
      <c r="AK8">
        <v>647</v>
      </c>
      <c r="AL8">
        <v>18</v>
      </c>
      <c r="AM8">
        <v>1314</v>
      </c>
      <c r="AN8">
        <v>78</v>
      </c>
      <c r="AO8">
        <v>16.876076999999999</v>
      </c>
      <c r="AP8">
        <v>3539.4</v>
      </c>
      <c r="AQ8">
        <v>0</v>
      </c>
      <c r="AR8">
        <v>42</v>
      </c>
      <c r="AS8">
        <v>11481</v>
      </c>
      <c r="AT8">
        <v>0.42</v>
      </c>
      <c r="AU8">
        <v>30.672999999999998</v>
      </c>
      <c r="AV8">
        <v>29395</v>
      </c>
      <c r="AW8">
        <v>0</v>
      </c>
      <c r="AX8" s="29">
        <v>0.52</v>
      </c>
      <c r="AY8">
        <v>0.86708333333333332</v>
      </c>
      <c r="AZ8" t="s">
        <v>69</v>
      </c>
      <c r="BA8" t="s">
        <v>200</v>
      </c>
      <c r="BB8">
        <v>1</v>
      </c>
      <c r="BC8" t="s">
        <v>211</v>
      </c>
      <c r="BD8">
        <v>13</v>
      </c>
      <c r="BE8">
        <v>50784.257999999994</v>
      </c>
      <c r="BF8">
        <v>8.4355845073093322E-2</v>
      </c>
      <c r="BG8">
        <v>7.3143547332127995E-2</v>
      </c>
      <c r="BH8">
        <v>211899.77499999997</v>
      </c>
      <c r="BI8">
        <v>2.0216864317104632E-2</v>
      </c>
      <c r="BJ8">
        <v>1.7529706101622806E-2</v>
      </c>
      <c r="BK8">
        <v>1</v>
      </c>
      <c r="BL8" t="s">
        <v>69</v>
      </c>
      <c r="BM8">
        <v>0</v>
      </c>
      <c r="BN8" t="s">
        <v>449</v>
      </c>
    </row>
    <row r="9" spans="1:66">
      <c r="A9" s="141" t="str">
        <f t="shared" si="20"/>
        <v>도영운수</v>
      </c>
      <c r="B9" s="141" t="str">
        <f t="shared" si="1"/>
        <v>35</v>
      </c>
      <c r="C9" s="142" t="str">
        <f t="shared" si="21"/>
        <v>71바5855</v>
      </c>
      <c r="D9" s="130" t="str">
        <f t="shared" si="22"/>
        <v>대형</v>
      </c>
      <c r="E9" s="127" t="str">
        <f t="shared" si="16"/>
        <v>D</v>
      </c>
      <c r="F9" s="149">
        <f t="shared" si="17"/>
        <v>0.8196</v>
      </c>
      <c r="G9" s="150">
        <f t="shared" si="18"/>
        <v>2.0489999999999999</v>
      </c>
      <c r="H9" s="151">
        <f t="shared" si="19"/>
        <v>2.5</v>
      </c>
      <c r="I9" s="152">
        <f t="shared" si="23"/>
        <v>2760.7860000000001</v>
      </c>
      <c r="J9" s="153">
        <f t="shared" si="24"/>
        <v>2.5271085720267334E-2</v>
      </c>
      <c r="K9" s="153">
        <f t="shared" si="25"/>
        <v>0.35650261198813771</v>
      </c>
      <c r="L9" s="153">
        <f t="shared" si="26"/>
        <v>0.1597371183423851</v>
      </c>
      <c r="M9" s="154">
        <f t="shared" si="27"/>
        <v>14.97</v>
      </c>
      <c r="N9" s="155">
        <f t="shared" si="28"/>
        <v>0.14499999999999999</v>
      </c>
      <c r="O9" s="155">
        <f t="shared" si="29"/>
        <v>18.219000000000001</v>
      </c>
      <c r="P9" s="156">
        <f t="shared" si="30"/>
        <v>0</v>
      </c>
      <c r="Q9" s="157">
        <f t="shared" si="31"/>
        <v>82</v>
      </c>
      <c r="R9" s="158">
        <f t="shared" si="32"/>
        <v>27.279285372375398</v>
      </c>
      <c r="S9" s="143">
        <f t="shared" si="33"/>
        <v>4</v>
      </c>
      <c r="T9" s="143">
        <f t="shared" si="34"/>
        <v>503</v>
      </c>
      <c r="U9" t="s">
        <v>119</v>
      </c>
      <c r="V9" s="5" t="s">
        <v>120</v>
      </c>
      <c r="W9" t="s">
        <v>119</v>
      </c>
      <c r="X9" s="5" t="s">
        <v>120</v>
      </c>
      <c r="Y9" t="s">
        <v>204</v>
      </c>
      <c r="Z9" t="s">
        <v>143</v>
      </c>
      <c r="AA9" t="s">
        <v>48</v>
      </c>
      <c r="AB9">
        <v>506</v>
      </c>
      <c r="AC9" s="1">
        <v>2760.7860000000001</v>
      </c>
      <c r="AD9" s="1">
        <v>1347.2739999999999</v>
      </c>
      <c r="AE9" s="28">
        <v>2.0489999999999999</v>
      </c>
      <c r="AF9">
        <v>2.5</v>
      </c>
      <c r="AG9">
        <v>14.97</v>
      </c>
      <c r="AH9">
        <v>163.701356</v>
      </c>
      <c r="AI9">
        <v>4.1369109999999996</v>
      </c>
      <c r="AJ9">
        <v>58.359960999999998</v>
      </c>
      <c r="AK9">
        <v>441</v>
      </c>
      <c r="AL9">
        <v>4</v>
      </c>
      <c r="AM9">
        <v>503</v>
      </c>
      <c r="AN9">
        <v>82</v>
      </c>
      <c r="AO9">
        <v>16.864771000000001</v>
      </c>
      <c r="AP9">
        <v>1658.1</v>
      </c>
      <c r="AQ9">
        <v>0</v>
      </c>
      <c r="AR9">
        <v>33</v>
      </c>
      <c r="AS9">
        <v>11929</v>
      </c>
      <c r="AT9">
        <v>0.14499999999999999</v>
      </c>
      <c r="AU9">
        <v>18.219000000000001</v>
      </c>
      <c r="AV9">
        <v>22799</v>
      </c>
      <c r="AW9">
        <v>0</v>
      </c>
      <c r="AX9" s="29">
        <v>0.55000000000000004</v>
      </c>
      <c r="AY9">
        <v>0.8196</v>
      </c>
      <c r="AZ9" t="s">
        <v>67</v>
      </c>
      <c r="BA9" t="s">
        <v>200</v>
      </c>
      <c r="BB9">
        <v>3</v>
      </c>
      <c r="BC9" t="s">
        <v>450</v>
      </c>
      <c r="BD9">
        <v>8</v>
      </c>
      <c r="BE9">
        <v>50784.257999999994</v>
      </c>
      <c r="BF9">
        <v>5.4363027219970418E-2</v>
      </c>
      <c r="BG9">
        <v>4.4555937109487756E-2</v>
      </c>
      <c r="BH9">
        <v>211899.77499999997</v>
      </c>
      <c r="BI9">
        <v>1.3028734929048416E-2</v>
      </c>
      <c r="BJ9">
        <v>1.0678351147848082E-2</v>
      </c>
      <c r="BK9">
        <v>1</v>
      </c>
      <c r="BL9" t="s">
        <v>67</v>
      </c>
      <c r="BM9">
        <v>0</v>
      </c>
      <c r="BN9" t="s">
        <v>449</v>
      </c>
    </row>
    <row r="10" spans="1:66">
      <c r="A10" s="138" t="str">
        <f t="shared" si="20"/>
        <v>도영운수</v>
      </c>
      <c r="B10" s="138" t="str">
        <f t="shared" si="1"/>
        <v>35</v>
      </c>
      <c r="C10" s="139" t="str">
        <f t="shared" si="21"/>
        <v>71바5861</v>
      </c>
      <c r="D10" s="114" t="str">
        <f t="shared" si="22"/>
        <v>대형</v>
      </c>
      <c r="E10" s="111" t="str">
        <f t="shared" si="16"/>
        <v>C</v>
      </c>
      <c r="F10" s="159">
        <f t="shared" si="17"/>
        <v>0.85319999999999996</v>
      </c>
      <c r="G10" s="160">
        <f t="shared" si="18"/>
        <v>2.133</v>
      </c>
      <c r="H10" s="161">
        <f t="shared" si="19"/>
        <v>2.5</v>
      </c>
      <c r="I10" s="162">
        <f t="shared" si="23"/>
        <v>3478.8620000000001</v>
      </c>
      <c r="J10" s="163">
        <f t="shared" si="24"/>
        <v>2.529624993196538E-2</v>
      </c>
      <c r="K10" s="163">
        <f t="shared" si="25"/>
        <v>0.34476209160675497</v>
      </c>
      <c r="L10" s="163">
        <f t="shared" si="26"/>
        <v>0.14286280973490756</v>
      </c>
      <c r="M10" s="164">
        <f t="shared" si="27"/>
        <v>12.987</v>
      </c>
      <c r="N10" s="165">
        <f t="shared" si="28"/>
        <v>2.9000000000000001E-2</v>
      </c>
      <c r="O10" s="165">
        <f t="shared" si="29"/>
        <v>15.666</v>
      </c>
      <c r="P10" s="166">
        <f t="shared" si="30"/>
        <v>0</v>
      </c>
      <c r="Q10" s="167">
        <f t="shared" si="31"/>
        <v>78</v>
      </c>
      <c r="R10" s="168">
        <f t="shared" si="32"/>
        <v>27.325247969967332</v>
      </c>
      <c r="S10" s="140">
        <f t="shared" si="33"/>
        <v>1</v>
      </c>
      <c r="T10" s="140">
        <f t="shared" si="34"/>
        <v>545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205</v>
      </c>
      <c r="Z10" s="4" t="s">
        <v>143</v>
      </c>
      <c r="AA10" s="4" t="s">
        <v>48</v>
      </c>
      <c r="AB10" s="4">
        <v>506</v>
      </c>
      <c r="AC10" s="4">
        <v>3478.8620000000001</v>
      </c>
      <c r="AD10" s="4">
        <v>1631.0250000000001</v>
      </c>
      <c r="AE10" s="4">
        <v>2.133</v>
      </c>
      <c r="AF10" s="4">
        <v>2.5</v>
      </c>
      <c r="AG10" s="4">
        <v>12.987</v>
      </c>
      <c r="AH10" s="4">
        <v>202.10300000000001</v>
      </c>
      <c r="AI10" s="4">
        <v>5.1124479999999997</v>
      </c>
      <c r="AJ10" s="4">
        <v>69.677453</v>
      </c>
      <c r="AK10" s="4">
        <v>497</v>
      </c>
      <c r="AL10" s="4">
        <v>1</v>
      </c>
      <c r="AM10" s="4">
        <v>545</v>
      </c>
      <c r="AN10" s="4">
        <v>78</v>
      </c>
      <c r="AO10" s="4">
        <v>17.213311999999998</v>
      </c>
      <c r="AP10" s="4">
        <v>3534</v>
      </c>
      <c r="AQ10" s="4">
        <v>0</v>
      </c>
      <c r="AR10" s="4">
        <v>22</v>
      </c>
      <c r="AS10" s="4">
        <v>10367</v>
      </c>
      <c r="AT10" s="4">
        <v>2.9000000000000001E-2</v>
      </c>
      <c r="AU10" s="4">
        <v>15.666</v>
      </c>
      <c r="AV10" s="4">
        <v>29231</v>
      </c>
      <c r="AW10" s="4">
        <v>0</v>
      </c>
      <c r="AX10" s="30">
        <v>0.52</v>
      </c>
      <c r="AY10">
        <v>0.85319999999999996</v>
      </c>
      <c r="AZ10" t="s">
        <v>69</v>
      </c>
      <c r="BA10" t="s">
        <v>200</v>
      </c>
      <c r="BB10">
        <v>3</v>
      </c>
      <c r="BC10" t="s">
        <v>421</v>
      </c>
      <c r="BD10">
        <v>8</v>
      </c>
      <c r="BE10">
        <v>50784.257999999994</v>
      </c>
      <c r="BF10">
        <v>6.8502763198784955E-2</v>
      </c>
      <c r="BG10">
        <v>5.8446557561203323E-2</v>
      </c>
      <c r="BH10">
        <v>211899.77499999997</v>
      </c>
      <c r="BI10">
        <v>1.6417487937398709E-2</v>
      </c>
      <c r="BJ10">
        <v>1.4007400708188577E-2</v>
      </c>
      <c r="BK10">
        <v>1</v>
      </c>
      <c r="BL10" t="s">
        <v>68</v>
      </c>
      <c r="BM10">
        <v>-1</v>
      </c>
      <c r="BN10" t="s">
        <v>448</v>
      </c>
    </row>
    <row r="11" spans="1:66">
      <c r="A11" s="141" t="str">
        <f t="shared" si="20"/>
        <v>도영운수</v>
      </c>
      <c r="B11" s="141" t="str">
        <f t="shared" si="1"/>
        <v>35</v>
      </c>
      <c r="C11" s="142" t="str">
        <f t="shared" si="21"/>
        <v>71바5864</v>
      </c>
      <c r="D11" s="130" t="str">
        <f t="shared" si="22"/>
        <v>대형</v>
      </c>
      <c r="E11" s="127" t="str">
        <f t="shared" si="16"/>
        <v>F</v>
      </c>
      <c r="F11" s="149">
        <f t="shared" si="17"/>
        <v>0.78280000000000005</v>
      </c>
      <c r="G11" s="150">
        <f t="shared" si="18"/>
        <v>1.9570000000000001</v>
      </c>
      <c r="H11" s="151">
        <f t="shared" si="19"/>
        <v>2.5</v>
      </c>
      <c r="I11" s="152">
        <f t="shared" si="23"/>
        <v>5764.46</v>
      </c>
      <c r="J11" s="153">
        <f t="shared" si="24"/>
        <v>2.3111457008928547E-2</v>
      </c>
      <c r="K11" s="153">
        <f t="shared" si="25"/>
        <v>0.37274196370310103</v>
      </c>
      <c r="L11" s="153">
        <f t="shared" si="26"/>
        <v>0.1599455976795745</v>
      </c>
      <c r="M11" s="154">
        <f t="shared" si="27"/>
        <v>14.282</v>
      </c>
      <c r="N11" s="155">
        <f t="shared" si="28"/>
        <v>0</v>
      </c>
      <c r="O11" s="155">
        <f t="shared" si="29"/>
        <v>19.724</v>
      </c>
      <c r="P11" s="156">
        <f t="shared" si="30"/>
        <v>0</v>
      </c>
      <c r="Q11" s="157">
        <f t="shared" si="31"/>
        <v>82</v>
      </c>
      <c r="R11" s="158">
        <f t="shared" si="32"/>
        <v>26.702690990753418</v>
      </c>
      <c r="S11" s="143">
        <f t="shared" si="33"/>
        <v>0</v>
      </c>
      <c r="T11" s="143">
        <f t="shared" si="34"/>
        <v>1137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206</v>
      </c>
      <c r="Z11" t="s">
        <v>143</v>
      </c>
      <c r="AA11" t="s">
        <v>48</v>
      </c>
      <c r="AB11">
        <v>506</v>
      </c>
      <c r="AC11" s="1">
        <v>5764.46</v>
      </c>
      <c r="AD11" s="1">
        <v>2945.1210000000001</v>
      </c>
      <c r="AE11" s="28">
        <v>1.9570000000000001</v>
      </c>
      <c r="AF11">
        <v>2.5</v>
      </c>
      <c r="AG11">
        <v>14.282</v>
      </c>
      <c r="AH11">
        <v>357.32325300000002</v>
      </c>
      <c r="AI11">
        <v>8.2582609999999992</v>
      </c>
      <c r="AJ11">
        <v>133.18937099999999</v>
      </c>
      <c r="AK11">
        <v>922</v>
      </c>
      <c r="AL11">
        <v>0</v>
      </c>
      <c r="AM11">
        <v>1137</v>
      </c>
      <c r="AN11">
        <v>82</v>
      </c>
      <c r="AO11">
        <v>16.132339000000002</v>
      </c>
      <c r="AP11">
        <v>2165.5</v>
      </c>
      <c r="AQ11">
        <v>0</v>
      </c>
      <c r="AR11">
        <v>37</v>
      </c>
      <c r="AS11">
        <v>9597</v>
      </c>
      <c r="AT11">
        <v>0</v>
      </c>
      <c r="AU11">
        <v>19.724</v>
      </c>
      <c r="AV11">
        <v>48917</v>
      </c>
      <c r="AW11">
        <v>0</v>
      </c>
      <c r="AX11" s="29">
        <v>0.52</v>
      </c>
      <c r="AY11">
        <v>0.78280000000000005</v>
      </c>
      <c r="AZ11" t="s">
        <v>70</v>
      </c>
      <c r="BA11" t="s">
        <v>200</v>
      </c>
      <c r="BB11">
        <v>2</v>
      </c>
      <c r="BC11" t="s">
        <v>480</v>
      </c>
      <c r="BD11">
        <v>9</v>
      </c>
      <c r="BE11">
        <v>50784.257999999994</v>
      </c>
      <c r="BF11">
        <v>0.11350879636756731</v>
      </c>
      <c r="BG11">
        <v>8.8854685796531691E-2</v>
      </c>
      <c r="BH11">
        <v>211899.77499999997</v>
      </c>
      <c r="BI11">
        <v>2.7203709867082215E-2</v>
      </c>
      <c r="BJ11">
        <v>2.1295064083951959E-2</v>
      </c>
      <c r="BK11">
        <v>1</v>
      </c>
      <c r="BL11" t="s">
        <v>70</v>
      </c>
      <c r="BM11">
        <v>0</v>
      </c>
      <c r="BN11" t="s">
        <v>449</v>
      </c>
    </row>
    <row r="12" spans="1:66" s="2" customFormat="1">
      <c r="A12" s="138" t="str">
        <f t="shared" si="20"/>
        <v>도영운수</v>
      </c>
      <c r="B12" s="138" t="str">
        <f t="shared" si="1"/>
        <v>35</v>
      </c>
      <c r="C12" s="139" t="str">
        <f t="shared" si="21"/>
        <v>71바5865</v>
      </c>
      <c r="D12" s="114" t="str">
        <f t="shared" si="22"/>
        <v>대형</v>
      </c>
      <c r="E12" s="111" t="str">
        <f t="shared" si="16"/>
        <v>F</v>
      </c>
      <c r="F12" s="159">
        <f t="shared" si="17"/>
        <v>0.72199999999999998</v>
      </c>
      <c r="G12" s="160">
        <f t="shared" si="18"/>
        <v>1.8049999999999999</v>
      </c>
      <c r="H12" s="161">
        <f t="shared" si="19"/>
        <v>2.5</v>
      </c>
      <c r="I12" s="162">
        <f t="shared" si="23"/>
        <v>3397.5410000000002</v>
      </c>
      <c r="J12" s="163">
        <f t="shared" si="24"/>
        <v>4.0261604449622235E-2</v>
      </c>
      <c r="K12" s="163">
        <f t="shared" si="25"/>
        <v>0.37639641693456016</v>
      </c>
      <c r="L12" s="163">
        <f t="shared" si="26"/>
        <v>0.18101326812538832</v>
      </c>
      <c r="M12" s="164">
        <f t="shared" si="27"/>
        <v>16.677</v>
      </c>
      <c r="N12" s="165">
        <f t="shared" si="28"/>
        <v>0.67700000000000005</v>
      </c>
      <c r="O12" s="165">
        <f t="shared" si="29"/>
        <v>41.118000000000002</v>
      </c>
      <c r="P12" s="166">
        <f t="shared" si="30"/>
        <v>0</v>
      </c>
      <c r="Q12" s="167">
        <f t="shared" si="31"/>
        <v>79</v>
      </c>
      <c r="R12" s="168">
        <f t="shared" si="32"/>
        <v>27.930914803163464</v>
      </c>
      <c r="S12" s="140">
        <f t="shared" si="33"/>
        <v>23</v>
      </c>
      <c r="T12" s="140">
        <f t="shared" si="34"/>
        <v>1397</v>
      </c>
      <c r="U12" t="s">
        <v>119</v>
      </c>
      <c r="V12" s="5" t="s">
        <v>120</v>
      </c>
      <c r="W12" t="s">
        <v>119</v>
      </c>
      <c r="X12" s="5" t="s">
        <v>120</v>
      </c>
      <c r="Y12" t="s">
        <v>207</v>
      </c>
      <c r="Z12" t="s">
        <v>143</v>
      </c>
      <c r="AA12" t="s">
        <v>48</v>
      </c>
      <c r="AB12">
        <v>506</v>
      </c>
      <c r="AC12" s="1">
        <v>3397.5410000000002</v>
      </c>
      <c r="AD12" s="1">
        <v>1882.5129999999999</v>
      </c>
      <c r="AE12" s="28">
        <v>1.8049999999999999</v>
      </c>
      <c r="AF12">
        <v>2.5</v>
      </c>
      <c r="AG12">
        <v>16.677</v>
      </c>
      <c r="AH12">
        <v>208.52412899999999</v>
      </c>
      <c r="AI12">
        <v>8.3955160000000006</v>
      </c>
      <c r="AJ12">
        <v>78.487735000000001</v>
      </c>
      <c r="AK12">
        <v>615</v>
      </c>
      <c r="AL12">
        <v>23</v>
      </c>
      <c r="AM12">
        <v>1397</v>
      </c>
      <c r="AN12">
        <v>79</v>
      </c>
      <c r="AO12">
        <v>16.293275000000001</v>
      </c>
      <c r="AP12">
        <v>4841.2</v>
      </c>
      <c r="AQ12">
        <v>0</v>
      </c>
      <c r="AR12">
        <v>49</v>
      </c>
      <c r="AS12">
        <v>17269</v>
      </c>
      <c r="AT12">
        <v>0.67700000000000005</v>
      </c>
      <c r="AU12">
        <v>41.118000000000002</v>
      </c>
      <c r="AV12">
        <v>1865</v>
      </c>
      <c r="AW12">
        <v>0</v>
      </c>
      <c r="AX12" s="29">
        <v>0.51</v>
      </c>
      <c r="AY12" s="2">
        <v>0.72199999999999998</v>
      </c>
      <c r="AZ12" s="2" t="s">
        <v>70</v>
      </c>
      <c r="BA12" s="2" t="s">
        <v>200</v>
      </c>
      <c r="BB12" s="2">
        <v>5</v>
      </c>
      <c r="BC12" s="2" t="s">
        <v>481</v>
      </c>
      <c r="BD12" s="2">
        <v>3</v>
      </c>
      <c r="BE12" s="2">
        <v>50784.257999999994</v>
      </c>
      <c r="BF12" s="2">
        <v>6.6901459897277624E-2</v>
      </c>
      <c r="BG12" s="2">
        <v>4.830285404583444E-2</v>
      </c>
      <c r="BH12" s="2">
        <v>211899.77499999997</v>
      </c>
      <c r="BI12" s="2">
        <v>1.6033716883370928E-2</v>
      </c>
      <c r="BJ12" s="2">
        <v>1.157634358979381E-2</v>
      </c>
      <c r="BK12" s="2">
        <v>1</v>
      </c>
      <c r="BL12" s="2" t="s">
        <v>70</v>
      </c>
      <c r="BM12" s="2">
        <v>0</v>
      </c>
      <c r="BN12" s="2" t="s">
        <v>449</v>
      </c>
    </row>
    <row r="13" spans="1:66">
      <c r="A13" s="141" t="str">
        <f t="shared" si="20"/>
        <v>도영운수</v>
      </c>
      <c r="B13" s="141" t="str">
        <f t="shared" si="1"/>
        <v>35</v>
      </c>
      <c r="C13" s="142" t="str">
        <f t="shared" si="21"/>
        <v>71바5876</v>
      </c>
      <c r="D13" s="130" t="str">
        <f t="shared" si="22"/>
        <v>대형</v>
      </c>
      <c r="E13" s="127" t="str">
        <f t="shared" si="16"/>
        <v>D</v>
      </c>
      <c r="F13" s="149">
        <f t="shared" si="17"/>
        <v>0.83119999999999994</v>
      </c>
      <c r="G13" s="150">
        <f t="shared" si="18"/>
        <v>2.0779999999999998</v>
      </c>
      <c r="H13" s="151">
        <f t="shared" si="19"/>
        <v>2.5</v>
      </c>
      <c r="I13" s="152">
        <f t="shared" si="23"/>
        <v>5669.4690000000001</v>
      </c>
      <c r="J13" s="153">
        <f t="shared" si="24"/>
        <v>2.3510422035394718E-2</v>
      </c>
      <c r="K13" s="153">
        <f t="shared" si="25"/>
        <v>0.39261169577518029</v>
      </c>
      <c r="L13" s="153">
        <f t="shared" si="26"/>
        <v>0.16103800902694768</v>
      </c>
      <c r="M13" s="154">
        <f t="shared" si="27"/>
        <v>18.062999999999999</v>
      </c>
      <c r="N13" s="155">
        <f t="shared" si="28"/>
        <v>0.21199999999999999</v>
      </c>
      <c r="O13" s="155">
        <f t="shared" si="29"/>
        <v>31.343</v>
      </c>
      <c r="P13" s="156">
        <f t="shared" si="30"/>
        <v>0</v>
      </c>
      <c r="Q13" s="157">
        <f t="shared" si="31"/>
        <v>75</v>
      </c>
      <c r="R13" s="158">
        <f t="shared" si="32"/>
        <v>28.938939544971621</v>
      </c>
      <c r="S13" s="143">
        <f t="shared" si="33"/>
        <v>12</v>
      </c>
      <c r="T13" s="143">
        <f t="shared" si="34"/>
        <v>1777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209</v>
      </c>
      <c r="Z13" s="4" t="s">
        <v>143</v>
      </c>
      <c r="AA13" s="4" t="s">
        <v>48</v>
      </c>
      <c r="AB13" s="4">
        <v>506</v>
      </c>
      <c r="AC13" s="4">
        <v>5669.4690000000001</v>
      </c>
      <c r="AD13" s="4">
        <v>2727.85</v>
      </c>
      <c r="AE13" s="4">
        <v>2.0779999999999998</v>
      </c>
      <c r="AF13" s="4">
        <v>2.5</v>
      </c>
      <c r="AG13" s="4">
        <v>18.062999999999999</v>
      </c>
      <c r="AH13" s="4">
        <v>335.53493800000001</v>
      </c>
      <c r="AI13" s="4">
        <v>7.8885680000000002</v>
      </c>
      <c r="AJ13" s="4">
        <v>131.73494099999999</v>
      </c>
      <c r="AK13" s="4">
        <v>913</v>
      </c>
      <c r="AL13" s="4">
        <v>12</v>
      </c>
      <c r="AM13" s="4">
        <v>1777</v>
      </c>
      <c r="AN13" s="4">
        <v>75</v>
      </c>
      <c r="AO13" s="4">
        <v>16.896806000000002</v>
      </c>
      <c r="AP13" s="4">
        <v>5432</v>
      </c>
      <c r="AQ13" s="4">
        <v>0</v>
      </c>
      <c r="AR13" s="4">
        <v>103</v>
      </c>
      <c r="AS13" s="4">
        <v>37151</v>
      </c>
      <c r="AT13" s="4">
        <v>0.21199999999999999</v>
      </c>
      <c r="AU13" s="4">
        <v>31.343</v>
      </c>
      <c r="AV13" s="4">
        <v>46969</v>
      </c>
      <c r="AW13" s="4">
        <v>0</v>
      </c>
      <c r="AX13" s="30">
        <v>0.6</v>
      </c>
      <c r="AY13">
        <v>0.83119999999999994</v>
      </c>
      <c r="AZ13" t="s">
        <v>67</v>
      </c>
      <c r="BA13" t="s">
        <v>200</v>
      </c>
      <c r="BB13">
        <v>1</v>
      </c>
      <c r="BC13" t="s">
        <v>423</v>
      </c>
      <c r="BD13">
        <v>10</v>
      </c>
      <c r="BE13">
        <v>50784.257999999994</v>
      </c>
      <c r="BF13">
        <v>0.11163831516451418</v>
      </c>
      <c r="BG13">
        <v>9.2793767564744181E-2</v>
      </c>
      <c r="BH13">
        <v>211899.77499999997</v>
      </c>
      <c r="BI13">
        <v>2.6755427182497012E-2</v>
      </c>
      <c r="BJ13">
        <v>2.2239111074091517E-2</v>
      </c>
      <c r="BK13">
        <v>1</v>
      </c>
      <c r="BL13" t="s">
        <v>67</v>
      </c>
      <c r="BM13">
        <v>0</v>
      </c>
      <c r="BN13" t="s">
        <v>449</v>
      </c>
    </row>
    <row r="14" spans="1:66">
      <c r="A14" s="138" t="str">
        <f t="shared" si="20"/>
        <v>도영운수</v>
      </c>
      <c r="B14" s="138" t="str">
        <f t="shared" si="1"/>
        <v>35</v>
      </c>
      <c r="C14" s="139" t="str">
        <f t="shared" si="21"/>
        <v>71바5886</v>
      </c>
      <c r="D14" s="114" t="str">
        <f t="shared" si="22"/>
        <v>대형</v>
      </c>
      <c r="E14" s="111" t="str">
        <f t="shared" si="16"/>
        <v>F</v>
      </c>
      <c r="F14" s="159">
        <f t="shared" si="17"/>
        <v>0.76608695652173919</v>
      </c>
      <c r="G14" s="160">
        <f t="shared" si="18"/>
        <v>1.762</v>
      </c>
      <c r="H14" s="161">
        <f t="shared" si="19"/>
        <v>2.2999999999999998</v>
      </c>
      <c r="I14" s="162">
        <f t="shared" si="23"/>
        <v>4593.4539999999997</v>
      </c>
      <c r="J14" s="163">
        <f t="shared" si="24"/>
        <v>3.4436736678321193E-2</v>
      </c>
      <c r="K14" s="163">
        <f t="shared" si="25"/>
        <v>0.38489291424961408</v>
      </c>
      <c r="L14" s="163">
        <f t="shared" si="26"/>
        <v>7.249446712648043E-2</v>
      </c>
      <c r="M14" s="164">
        <f t="shared" si="27"/>
        <v>16.658999999999999</v>
      </c>
      <c r="N14" s="165">
        <f t="shared" si="28"/>
        <v>0.13100000000000001</v>
      </c>
      <c r="O14" s="165">
        <f t="shared" si="29"/>
        <v>46.674999999999997</v>
      </c>
      <c r="P14" s="166">
        <f t="shared" si="30"/>
        <v>0</v>
      </c>
      <c r="Q14" s="167">
        <f t="shared" si="31"/>
        <v>80</v>
      </c>
      <c r="R14" s="168">
        <f t="shared" si="32"/>
        <v>28.363596032178755</v>
      </c>
      <c r="S14" s="140">
        <f t="shared" si="33"/>
        <v>6</v>
      </c>
      <c r="T14" s="140">
        <f t="shared" si="34"/>
        <v>2144</v>
      </c>
      <c r="U14" t="s">
        <v>119</v>
      </c>
      <c r="V14" s="5" t="s">
        <v>120</v>
      </c>
      <c r="W14" t="s">
        <v>119</v>
      </c>
      <c r="X14" s="5" t="s">
        <v>120</v>
      </c>
      <c r="Y14" t="s">
        <v>210</v>
      </c>
      <c r="Z14" t="s">
        <v>143</v>
      </c>
      <c r="AA14" t="s">
        <v>48</v>
      </c>
      <c r="AB14">
        <v>506</v>
      </c>
      <c r="AC14" s="1">
        <v>4593.4539999999997</v>
      </c>
      <c r="AD14" s="1">
        <v>2606.3150000000001</v>
      </c>
      <c r="AE14" s="28">
        <v>1.762</v>
      </c>
      <c r="AF14">
        <v>2.2999999999999998</v>
      </c>
      <c r="AG14">
        <v>16.658999999999999</v>
      </c>
      <c r="AH14">
        <v>278.899946</v>
      </c>
      <c r="AI14">
        <v>9.6044040000000006</v>
      </c>
      <c r="AJ14">
        <v>107.346613</v>
      </c>
      <c r="AK14">
        <v>333</v>
      </c>
      <c r="AL14">
        <v>6</v>
      </c>
      <c r="AM14">
        <v>2144</v>
      </c>
      <c r="AN14">
        <v>80</v>
      </c>
      <c r="AO14">
        <v>16.469899000000002</v>
      </c>
      <c r="AP14">
        <v>8649</v>
      </c>
      <c r="AQ14">
        <v>0</v>
      </c>
      <c r="AR14">
        <v>81</v>
      </c>
      <c r="AS14">
        <v>20564</v>
      </c>
      <c r="AT14">
        <v>0.13100000000000001</v>
      </c>
      <c r="AU14">
        <v>46.674999999999997</v>
      </c>
      <c r="AV14">
        <v>37331</v>
      </c>
      <c r="AW14">
        <v>0</v>
      </c>
      <c r="AX14" s="29">
        <v>0.49</v>
      </c>
      <c r="AY14">
        <v>0.76608695652173919</v>
      </c>
      <c r="AZ14" t="s">
        <v>70</v>
      </c>
      <c r="BA14" t="s">
        <v>200</v>
      </c>
      <c r="BB14">
        <v>4</v>
      </c>
      <c r="BC14" t="s">
        <v>482</v>
      </c>
      <c r="BD14">
        <v>8</v>
      </c>
      <c r="BE14">
        <v>50784.257999999994</v>
      </c>
      <c r="BF14">
        <v>9.0450351760579042E-2</v>
      </c>
      <c r="BG14">
        <v>6.9292834696582734E-2</v>
      </c>
      <c r="BH14">
        <v>211899.77499999997</v>
      </c>
      <c r="BI14">
        <v>2.1677484084161959E-2</v>
      </c>
      <c r="BJ14">
        <v>1.6606837807084076E-2</v>
      </c>
      <c r="BK14">
        <v>1</v>
      </c>
      <c r="BL14" t="s">
        <v>70</v>
      </c>
      <c r="BM14">
        <v>0</v>
      </c>
      <c r="BN14" t="s">
        <v>449</v>
      </c>
    </row>
    <row r="15" spans="1:66">
      <c r="A15" s="141" t="str">
        <f t="shared" si="20"/>
        <v>도영운수</v>
      </c>
      <c r="B15" s="141" t="str">
        <f t="shared" si="1"/>
        <v>35</v>
      </c>
      <c r="C15" s="142" t="str">
        <f t="shared" si="21"/>
        <v>71바5892</v>
      </c>
      <c r="D15" s="130" t="str">
        <f t="shared" si="22"/>
        <v>대형</v>
      </c>
      <c r="E15" s="127" t="str">
        <f t="shared" si="16"/>
        <v>F</v>
      </c>
      <c r="F15" s="149">
        <f t="shared" si="17"/>
        <v>0.70625000000000004</v>
      </c>
      <c r="G15" s="150">
        <f t="shared" si="18"/>
        <v>1.6950000000000001</v>
      </c>
      <c r="H15" s="151">
        <f t="shared" si="19"/>
        <v>2.4</v>
      </c>
      <c r="I15" s="152">
        <f t="shared" si="23"/>
        <v>1951.799</v>
      </c>
      <c r="J15" s="153">
        <f t="shared" si="24"/>
        <v>3.8774754189729969E-2</v>
      </c>
      <c r="K15" s="153">
        <f t="shared" si="25"/>
        <v>0.38204122346303004</v>
      </c>
      <c r="L15" s="153">
        <f t="shared" si="26"/>
        <v>0.16805009122353276</v>
      </c>
      <c r="M15" s="154">
        <f t="shared" si="27"/>
        <v>18.806000000000001</v>
      </c>
      <c r="N15" s="155">
        <f t="shared" si="28"/>
        <v>0.46100000000000002</v>
      </c>
      <c r="O15" s="155">
        <f t="shared" si="29"/>
        <v>40.936999999999998</v>
      </c>
      <c r="P15" s="156">
        <f t="shared" si="30"/>
        <v>0</v>
      </c>
      <c r="Q15" s="157">
        <f t="shared" si="31"/>
        <v>81</v>
      </c>
      <c r="R15" s="158">
        <f t="shared" si="32"/>
        <v>29.759321554208274</v>
      </c>
      <c r="S15" s="143">
        <f t="shared" si="33"/>
        <v>9</v>
      </c>
      <c r="T15" s="143">
        <f t="shared" si="34"/>
        <v>799</v>
      </c>
      <c r="U15" t="s">
        <v>119</v>
      </c>
      <c r="V15" s="5" t="s">
        <v>120</v>
      </c>
      <c r="W15" t="s">
        <v>119</v>
      </c>
      <c r="X15" s="5" t="s">
        <v>120</v>
      </c>
      <c r="Y15" t="s">
        <v>483</v>
      </c>
      <c r="Z15" t="s">
        <v>143</v>
      </c>
      <c r="AA15" t="s">
        <v>48</v>
      </c>
      <c r="AB15">
        <v>506</v>
      </c>
      <c r="AC15" s="1">
        <v>1951.799</v>
      </c>
      <c r="AD15" s="1">
        <v>1151.528</v>
      </c>
      <c r="AE15" s="28">
        <v>1.6950000000000001</v>
      </c>
      <c r="AF15">
        <v>2.4</v>
      </c>
      <c r="AG15">
        <v>18.806000000000001</v>
      </c>
      <c r="AH15">
        <v>113.238861</v>
      </c>
      <c r="AI15">
        <v>4.390809</v>
      </c>
      <c r="AJ15">
        <v>43.261913</v>
      </c>
      <c r="AK15">
        <v>328</v>
      </c>
      <c r="AL15">
        <v>9</v>
      </c>
      <c r="AM15">
        <v>799</v>
      </c>
      <c r="AN15">
        <v>81</v>
      </c>
      <c r="AO15">
        <v>17.236122999999999</v>
      </c>
      <c r="AP15">
        <v>2803.3</v>
      </c>
      <c r="AQ15">
        <v>0</v>
      </c>
      <c r="AR15">
        <v>22</v>
      </c>
      <c r="AS15">
        <v>6604</v>
      </c>
      <c r="AT15">
        <v>0.46100000000000002</v>
      </c>
      <c r="AU15">
        <v>40.936999999999998</v>
      </c>
      <c r="AV15">
        <v>7359</v>
      </c>
      <c r="AW15">
        <v>0</v>
      </c>
      <c r="AX15" s="29">
        <v>0.49</v>
      </c>
      <c r="AY15">
        <v>0.70625000000000004</v>
      </c>
      <c r="AZ15" t="s">
        <v>70</v>
      </c>
      <c r="BA15" t="s">
        <v>200</v>
      </c>
      <c r="BB15">
        <v>6</v>
      </c>
      <c r="BC15" t="s">
        <v>484</v>
      </c>
      <c r="BD15">
        <v>3</v>
      </c>
      <c r="BE15">
        <v>50784.257999999994</v>
      </c>
      <c r="BF15">
        <v>3.8433149894599235E-2</v>
      </c>
      <c r="BG15">
        <v>2.7143412113060712E-2</v>
      </c>
      <c r="BH15">
        <v>211899.77499999997</v>
      </c>
      <c r="BI15">
        <v>9.2109536218242805E-3</v>
      </c>
      <c r="BJ15">
        <v>6.5052359954133982E-3</v>
      </c>
      <c r="BK15">
        <v>1</v>
      </c>
      <c r="BL15" t="s">
        <v>485</v>
      </c>
      <c r="BM15" t="s">
        <v>486</v>
      </c>
      <c r="BN15" t="s">
        <v>485</v>
      </c>
    </row>
    <row r="16" spans="1:66">
      <c r="A16" s="138" t="str">
        <f t="shared" si="20"/>
        <v>도영운수</v>
      </c>
      <c r="B16" s="138" t="str">
        <f t="shared" si="1"/>
        <v>35</v>
      </c>
      <c r="C16" s="139" t="str">
        <f t="shared" si="21"/>
        <v>75아1051</v>
      </c>
      <c r="D16" s="114" t="str">
        <f t="shared" si="22"/>
        <v>대형</v>
      </c>
      <c r="E16" s="111" t="str">
        <f t="shared" si="16"/>
        <v>F</v>
      </c>
      <c r="F16" s="159">
        <f t="shared" si="17"/>
        <v>0.79291666666666671</v>
      </c>
      <c r="G16" s="160">
        <f t="shared" si="18"/>
        <v>1.903</v>
      </c>
      <c r="H16" s="161">
        <f t="shared" si="19"/>
        <v>2.4</v>
      </c>
      <c r="I16" s="162">
        <f t="shared" si="23"/>
        <v>4562.3680000000004</v>
      </c>
      <c r="J16" s="163">
        <f t="shared" si="24"/>
        <v>2.2249257842748723E-2</v>
      </c>
      <c r="K16" s="163">
        <f t="shared" si="25"/>
        <v>0.36732493004255795</v>
      </c>
      <c r="L16" s="163">
        <f t="shared" si="26"/>
        <v>9.118072018741144E-2</v>
      </c>
      <c r="M16" s="164">
        <f t="shared" si="27"/>
        <v>14.429</v>
      </c>
      <c r="N16" s="165">
        <f t="shared" si="28"/>
        <v>6.6000000000000003E-2</v>
      </c>
      <c r="O16" s="165">
        <f t="shared" si="29"/>
        <v>25.535</v>
      </c>
      <c r="P16" s="166">
        <f t="shared" si="30"/>
        <v>0</v>
      </c>
      <c r="Q16" s="167">
        <f t="shared" si="31"/>
        <v>81</v>
      </c>
      <c r="R16" s="168">
        <f t="shared" si="32"/>
        <v>27.190708836725893</v>
      </c>
      <c r="S16" s="140">
        <f t="shared" si="33"/>
        <v>3</v>
      </c>
      <c r="T16" s="140">
        <f t="shared" si="34"/>
        <v>1165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212</v>
      </c>
      <c r="Z16" s="4" t="s">
        <v>143</v>
      </c>
      <c r="AA16" s="4" t="s">
        <v>48</v>
      </c>
      <c r="AB16" s="4">
        <v>506</v>
      </c>
      <c r="AC16" s="4">
        <v>4562.3680000000004</v>
      </c>
      <c r="AD16" s="4">
        <v>2397.1979999999999</v>
      </c>
      <c r="AE16" s="4">
        <v>1.903</v>
      </c>
      <c r="AF16" s="4">
        <v>2.4</v>
      </c>
      <c r="AG16" s="4">
        <v>14.429</v>
      </c>
      <c r="AH16" s="4">
        <v>274.87604499999998</v>
      </c>
      <c r="AI16" s="4">
        <v>6.1157880000000002</v>
      </c>
      <c r="AJ16" s="4">
        <v>100.968824</v>
      </c>
      <c r="AK16" s="4">
        <v>416</v>
      </c>
      <c r="AL16" s="4">
        <v>3</v>
      </c>
      <c r="AM16" s="4">
        <v>1165</v>
      </c>
      <c r="AN16" s="4">
        <v>81</v>
      </c>
      <c r="AO16" s="4">
        <v>16.597909999999999</v>
      </c>
      <c r="AP16" s="4">
        <v>3729.4</v>
      </c>
      <c r="AQ16" s="4">
        <v>0</v>
      </c>
      <c r="AR16" s="4">
        <v>32</v>
      </c>
      <c r="AS16" s="4">
        <v>11829</v>
      </c>
      <c r="AT16" s="4">
        <v>6.6000000000000003E-2</v>
      </c>
      <c r="AU16" s="4">
        <v>25.535</v>
      </c>
      <c r="AV16" s="4">
        <v>38132</v>
      </c>
      <c r="AW16" s="4">
        <v>0</v>
      </c>
      <c r="AX16" s="30">
        <v>0.5</v>
      </c>
      <c r="AY16">
        <v>0.79291666666666671</v>
      </c>
      <c r="AZ16" t="s">
        <v>70</v>
      </c>
      <c r="BA16" t="s">
        <v>200</v>
      </c>
      <c r="BB16">
        <v>1</v>
      </c>
      <c r="BC16" t="s">
        <v>208</v>
      </c>
      <c r="BD16">
        <v>5</v>
      </c>
      <c r="BE16">
        <v>50784.257999999994</v>
      </c>
      <c r="BF16">
        <v>8.9838232942184584E-2</v>
      </c>
      <c r="BG16">
        <v>7.1234232203740533E-2</v>
      </c>
      <c r="BH16">
        <v>211899.77499999997</v>
      </c>
      <c r="BI16">
        <v>2.1530782654205279E-2</v>
      </c>
      <c r="BJ16">
        <v>1.7072116412896937E-2</v>
      </c>
      <c r="BK16">
        <v>1</v>
      </c>
      <c r="BL16" t="s">
        <v>67</v>
      </c>
      <c r="BM16">
        <v>-1</v>
      </c>
      <c r="BN16" t="s">
        <v>448</v>
      </c>
    </row>
    <row r="17" spans="1:66">
      <c r="A17" s="141" t="str">
        <f t="shared" si="20"/>
        <v>도영운수</v>
      </c>
      <c r="B17" s="141" t="str">
        <f t="shared" si="1"/>
        <v>523</v>
      </c>
      <c r="C17" s="142" t="str">
        <f t="shared" si="21"/>
        <v>70바3901</v>
      </c>
      <c r="D17" s="130" t="str">
        <f t="shared" si="22"/>
        <v>중형</v>
      </c>
      <c r="E17" s="127" t="str">
        <f t="shared" si="16"/>
        <v>F</v>
      </c>
      <c r="F17" s="149">
        <f t="shared" si="17"/>
        <v>0.75480000000000003</v>
      </c>
      <c r="G17" s="150">
        <f t="shared" si="18"/>
        <v>1.887</v>
      </c>
      <c r="H17" s="151">
        <f t="shared" si="19"/>
        <v>2.5</v>
      </c>
      <c r="I17" s="152">
        <f t="shared" si="23"/>
        <v>5570.8130000000001</v>
      </c>
      <c r="J17" s="153">
        <f t="shared" si="24"/>
        <v>1.4395534607135704E-2</v>
      </c>
      <c r="K17" s="153">
        <f t="shared" si="25"/>
        <v>0.33818383245442241</v>
      </c>
      <c r="L17" s="153">
        <f t="shared" si="26"/>
        <v>0.22869193419344716</v>
      </c>
      <c r="M17" s="154">
        <f t="shared" si="27"/>
        <v>16.827000000000002</v>
      </c>
      <c r="N17" s="155">
        <f t="shared" si="28"/>
        <v>0.26900000000000002</v>
      </c>
      <c r="O17" s="155">
        <f t="shared" si="29"/>
        <v>35.811999999999998</v>
      </c>
      <c r="P17" s="156">
        <f t="shared" si="30"/>
        <v>0</v>
      </c>
      <c r="Q17" s="157">
        <f t="shared" si="31"/>
        <v>72</v>
      </c>
      <c r="R17" s="158">
        <f t="shared" si="32"/>
        <v>24.574728127264827</v>
      </c>
      <c r="S17" s="143">
        <f t="shared" si="33"/>
        <v>15</v>
      </c>
      <c r="T17" s="143">
        <f t="shared" si="34"/>
        <v>1995</v>
      </c>
      <c r="U17" t="s">
        <v>119</v>
      </c>
      <c r="V17" s="5" t="s">
        <v>121</v>
      </c>
      <c r="W17" t="s">
        <v>119</v>
      </c>
      <c r="X17" s="5" t="s">
        <v>121</v>
      </c>
      <c r="Y17" t="s">
        <v>213</v>
      </c>
      <c r="Z17" t="s">
        <v>214</v>
      </c>
      <c r="AA17" t="s">
        <v>48</v>
      </c>
      <c r="AB17">
        <v>506</v>
      </c>
      <c r="AC17" s="1">
        <v>5570.8130000000001</v>
      </c>
      <c r="AD17" s="1">
        <v>2951.4940000000001</v>
      </c>
      <c r="AE17" s="28">
        <v>1.887</v>
      </c>
      <c r="AF17">
        <v>2.5</v>
      </c>
      <c r="AG17">
        <v>16.827000000000002</v>
      </c>
      <c r="AH17">
        <v>350.14128599999998</v>
      </c>
      <c r="AI17">
        <v>5.0404710000000001</v>
      </c>
      <c r="AJ17">
        <v>118.412122</v>
      </c>
      <c r="AK17">
        <v>1274</v>
      </c>
      <c r="AL17">
        <v>15</v>
      </c>
      <c r="AM17">
        <v>1995</v>
      </c>
      <c r="AN17">
        <v>72</v>
      </c>
      <c r="AO17">
        <v>15.910185999999999</v>
      </c>
      <c r="AP17">
        <v>720</v>
      </c>
      <c r="AQ17">
        <v>0</v>
      </c>
      <c r="AR17">
        <v>12</v>
      </c>
      <c r="AS17">
        <v>4042</v>
      </c>
      <c r="AT17">
        <v>0.26900000000000002</v>
      </c>
      <c r="AU17">
        <v>35.811999999999998</v>
      </c>
      <c r="AV17">
        <v>43471</v>
      </c>
      <c r="AW17">
        <v>0</v>
      </c>
      <c r="AX17" s="29">
        <v>0.61</v>
      </c>
      <c r="AY17">
        <v>0.75480000000000003</v>
      </c>
      <c r="AZ17" t="s">
        <v>70</v>
      </c>
      <c r="BA17" t="s">
        <v>215</v>
      </c>
      <c r="BB17">
        <v>4</v>
      </c>
      <c r="BC17" t="s">
        <v>487</v>
      </c>
      <c r="BD17">
        <v>9</v>
      </c>
      <c r="BE17">
        <v>40899.517000000007</v>
      </c>
      <c r="BF17">
        <v>0.13620730533321454</v>
      </c>
      <c r="BG17">
        <v>0.10280927406551034</v>
      </c>
      <c r="BH17">
        <v>211899.77499999997</v>
      </c>
      <c r="BI17">
        <v>2.6289848585256879E-2</v>
      </c>
      <c r="BJ17">
        <v>1.9843577712151894E-2</v>
      </c>
      <c r="BK17">
        <v>1</v>
      </c>
      <c r="BL17" t="s">
        <v>70</v>
      </c>
      <c r="BM17">
        <v>0</v>
      </c>
      <c r="BN17" t="s">
        <v>449</v>
      </c>
    </row>
    <row r="18" spans="1:66">
      <c r="A18" s="138" t="str">
        <f t="shared" si="20"/>
        <v>도영운수</v>
      </c>
      <c r="B18" s="138" t="str">
        <f t="shared" si="1"/>
        <v>523</v>
      </c>
      <c r="C18" s="139" t="str">
        <f t="shared" si="21"/>
        <v>70바3907</v>
      </c>
      <c r="D18" s="114" t="str">
        <f t="shared" si="22"/>
        <v>대형</v>
      </c>
      <c r="E18" s="111" t="str">
        <f t="shared" si="16"/>
        <v>D</v>
      </c>
      <c r="F18" s="159">
        <f t="shared" si="17"/>
        <v>0.82523809523809522</v>
      </c>
      <c r="G18" s="160">
        <f t="shared" si="18"/>
        <v>1.7330000000000001</v>
      </c>
      <c r="H18" s="161">
        <f t="shared" si="19"/>
        <v>2.1</v>
      </c>
      <c r="I18" s="162">
        <f t="shared" si="23"/>
        <v>4641.4989999999998</v>
      </c>
      <c r="J18" s="163">
        <f t="shared" si="24"/>
        <v>2.3749707559877663E-2</v>
      </c>
      <c r="K18" s="163">
        <f t="shared" si="25"/>
        <v>0.31192633296092215</v>
      </c>
      <c r="L18" s="163">
        <f t="shared" si="26"/>
        <v>0.25638269016108806</v>
      </c>
      <c r="M18" s="164">
        <f t="shared" si="27"/>
        <v>14.561999999999999</v>
      </c>
      <c r="N18" s="165">
        <f t="shared" si="28"/>
        <v>1.357</v>
      </c>
      <c r="O18" s="165">
        <f t="shared" si="29"/>
        <v>27.663</v>
      </c>
      <c r="P18" s="166">
        <f t="shared" si="30"/>
        <v>0</v>
      </c>
      <c r="Q18" s="167">
        <f t="shared" si="31"/>
        <v>77</v>
      </c>
      <c r="R18" s="168">
        <f t="shared" si="32"/>
        <v>24.427291591739714</v>
      </c>
      <c r="S18" s="140">
        <f t="shared" si="33"/>
        <v>63</v>
      </c>
      <c r="T18" s="140">
        <f t="shared" si="34"/>
        <v>1284</v>
      </c>
      <c r="U18" t="s">
        <v>119</v>
      </c>
      <c r="V18" s="5" t="s">
        <v>121</v>
      </c>
      <c r="W18" t="s">
        <v>119</v>
      </c>
      <c r="X18" s="5" t="s">
        <v>121</v>
      </c>
      <c r="Y18" t="s">
        <v>217</v>
      </c>
      <c r="Z18" t="s">
        <v>143</v>
      </c>
      <c r="AA18" t="s">
        <v>48</v>
      </c>
      <c r="AB18">
        <v>506</v>
      </c>
      <c r="AC18" s="1">
        <v>4641.4989999999998</v>
      </c>
      <c r="AD18" s="1">
        <v>2677.9540000000002</v>
      </c>
      <c r="AE18" s="28">
        <v>1.7330000000000001</v>
      </c>
      <c r="AF18">
        <v>2.1</v>
      </c>
      <c r="AG18">
        <v>14.561999999999999</v>
      </c>
      <c r="AH18">
        <v>286.02436399999999</v>
      </c>
      <c r="AI18">
        <v>6.7929950000000003</v>
      </c>
      <c r="AJ18">
        <v>89.218530999999999</v>
      </c>
      <c r="AK18">
        <v>1190</v>
      </c>
      <c r="AL18">
        <v>63</v>
      </c>
      <c r="AM18">
        <v>1284</v>
      </c>
      <c r="AN18">
        <v>77</v>
      </c>
      <c r="AO18">
        <v>16.227634999999999</v>
      </c>
      <c r="AP18">
        <v>474.8</v>
      </c>
      <c r="AQ18">
        <v>0</v>
      </c>
      <c r="AR18">
        <v>14</v>
      </c>
      <c r="AS18">
        <v>6094</v>
      </c>
      <c r="AT18">
        <v>1.357</v>
      </c>
      <c r="AU18">
        <v>27.663</v>
      </c>
      <c r="AV18">
        <v>21304</v>
      </c>
      <c r="AW18">
        <v>0</v>
      </c>
      <c r="AX18" s="29">
        <v>0.51</v>
      </c>
      <c r="AY18">
        <v>0.82523809523809522</v>
      </c>
      <c r="AZ18" t="s">
        <v>67</v>
      </c>
      <c r="BA18" t="s">
        <v>215</v>
      </c>
      <c r="BB18">
        <v>2</v>
      </c>
      <c r="BC18" t="s">
        <v>216</v>
      </c>
      <c r="BD18">
        <v>8</v>
      </c>
      <c r="BE18">
        <v>40899.517000000007</v>
      </c>
      <c r="BF18">
        <v>0.1134854233119672</v>
      </c>
      <c r="BG18">
        <v>9.3652494571256739E-2</v>
      </c>
      <c r="BH18">
        <v>211899.77499999997</v>
      </c>
      <c r="BI18">
        <v>2.1904218633549754E-2</v>
      </c>
      <c r="BJ18">
        <v>1.8076195662829392E-2</v>
      </c>
      <c r="BK18">
        <v>1</v>
      </c>
      <c r="BL18" t="s">
        <v>67</v>
      </c>
      <c r="BM18">
        <v>0</v>
      </c>
      <c r="BN18" t="s">
        <v>449</v>
      </c>
    </row>
    <row r="19" spans="1:66">
      <c r="A19" s="141" t="str">
        <f t="shared" si="20"/>
        <v>도영운수</v>
      </c>
      <c r="B19" s="141" t="str">
        <f t="shared" si="1"/>
        <v>523</v>
      </c>
      <c r="C19" s="142" t="str">
        <f t="shared" si="21"/>
        <v>70바3910</v>
      </c>
      <c r="D19" s="130" t="str">
        <f t="shared" si="22"/>
        <v>대형</v>
      </c>
      <c r="E19" s="127" t="str">
        <f t="shared" si="16"/>
        <v>F</v>
      </c>
      <c r="F19" s="149">
        <f t="shared" si="17"/>
        <v>0.78636363636363626</v>
      </c>
      <c r="G19" s="150">
        <f t="shared" si="18"/>
        <v>1.73</v>
      </c>
      <c r="H19" s="151">
        <f t="shared" si="19"/>
        <v>2.2000000000000002</v>
      </c>
      <c r="I19" s="152">
        <f t="shared" si="23"/>
        <v>4736.8630000000003</v>
      </c>
      <c r="J19" s="153">
        <f t="shared" si="24"/>
        <v>1.3144586689019784E-2</v>
      </c>
      <c r="K19" s="153">
        <f t="shared" si="25"/>
        <v>0.3382559224768083</v>
      </c>
      <c r="L19" s="153">
        <f t="shared" si="26"/>
        <v>0.21871014635635438</v>
      </c>
      <c r="M19" s="154">
        <f t="shared" si="27"/>
        <v>14.869</v>
      </c>
      <c r="N19" s="155">
        <f t="shared" si="28"/>
        <v>0.21099999999999999</v>
      </c>
      <c r="O19" s="155">
        <f t="shared" si="29"/>
        <v>55.142000000000003</v>
      </c>
      <c r="P19" s="156">
        <f t="shared" si="30"/>
        <v>0</v>
      </c>
      <c r="Q19" s="157">
        <f t="shared" si="31"/>
        <v>74</v>
      </c>
      <c r="R19" s="158">
        <f t="shared" si="32"/>
        <v>25.742879637997589</v>
      </c>
      <c r="S19" s="143">
        <f t="shared" si="33"/>
        <v>10</v>
      </c>
      <c r="T19" s="143">
        <f t="shared" si="34"/>
        <v>2612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219</v>
      </c>
      <c r="Z19" s="4" t="s">
        <v>143</v>
      </c>
      <c r="AA19" s="4" t="s">
        <v>48</v>
      </c>
      <c r="AB19" s="4">
        <v>506</v>
      </c>
      <c r="AC19" s="4">
        <v>4736.8630000000003</v>
      </c>
      <c r="AD19" s="4">
        <v>2737.451</v>
      </c>
      <c r="AE19" s="4">
        <v>1.73</v>
      </c>
      <c r="AF19" s="4">
        <v>2.2000000000000002</v>
      </c>
      <c r="AG19" s="4">
        <v>14.869</v>
      </c>
      <c r="AH19" s="4">
        <v>283.69853599999999</v>
      </c>
      <c r="AI19" s="4">
        <v>3.7290999999999999</v>
      </c>
      <c r="AJ19" s="4">
        <v>95.962710000000001</v>
      </c>
      <c r="AK19" s="4">
        <v>1036</v>
      </c>
      <c r="AL19" s="4">
        <v>10</v>
      </c>
      <c r="AM19" s="4">
        <v>2612</v>
      </c>
      <c r="AN19" s="4">
        <v>74</v>
      </c>
      <c r="AO19" s="4">
        <v>16.696818</v>
      </c>
      <c r="AP19" s="4">
        <v>746.4</v>
      </c>
      <c r="AQ19" s="4">
        <v>0</v>
      </c>
      <c r="AR19" s="4">
        <v>1</v>
      </c>
      <c r="AS19" s="4">
        <v>7</v>
      </c>
      <c r="AT19" s="4">
        <v>0.21099999999999999</v>
      </c>
      <c r="AU19" s="4">
        <v>55.142000000000003</v>
      </c>
      <c r="AV19" s="4">
        <v>33337</v>
      </c>
      <c r="AW19" s="4">
        <v>0</v>
      </c>
      <c r="AX19" s="30">
        <v>0.49</v>
      </c>
      <c r="AY19">
        <v>0.78636363636363626</v>
      </c>
      <c r="AZ19" t="s">
        <v>70</v>
      </c>
      <c r="BA19" t="s">
        <v>215</v>
      </c>
      <c r="BB19">
        <v>2</v>
      </c>
      <c r="BC19" t="s">
        <v>488</v>
      </c>
      <c r="BD19">
        <v>7</v>
      </c>
      <c r="BE19">
        <v>40899.517000000007</v>
      </c>
      <c r="BF19">
        <v>0.11581708898909489</v>
      </c>
      <c r="BG19">
        <v>9.1074347250515511E-2</v>
      </c>
      <c r="BH19">
        <v>211899.77499999997</v>
      </c>
      <c r="BI19">
        <v>2.2354261584279649E-2</v>
      </c>
      <c r="BJ19">
        <v>1.7578578427638086E-2</v>
      </c>
      <c r="BK19">
        <v>1</v>
      </c>
      <c r="BL19" t="s">
        <v>67</v>
      </c>
      <c r="BM19">
        <v>-1</v>
      </c>
      <c r="BN19" t="s">
        <v>448</v>
      </c>
    </row>
    <row r="20" spans="1:66">
      <c r="A20" s="138" t="str">
        <f t="shared" si="20"/>
        <v>도영운수</v>
      </c>
      <c r="B20" s="138" t="str">
        <f t="shared" si="1"/>
        <v>523</v>
      </c>
      <c r="C20" s="139" t="str">
        <f t="shared" si="21"/>
        <v>70바3911</v>
      </c>
      <c r="D20" s="114" t="str">
        <f t="shared" si="22"/>
        <v>대형</v>
      </c>
      <c r="E20" s="111" t="str">
        <f t="shared" si="16"/>
        <v>F</v>
      </c>
      <c r="F20" s="159">
        <f t="shared" si="17"/>
        <v>0.78863636363636358</v>
      </c>
      <c r="G20" s="160">
        <f t="shared" si="18"/>
        <v>1.7350000000000001</v>
      </c>
      <c r="H20" s="161">
        <f t="shared" si="19"/>
        <v>2.2000000000000002</v>
      </c>
      <c r="I20" s="162">
        <f t="shared" si="23"/>
        <v>1916.865</v>
      </c>
      <c r="J20" s="163">
        <f t="shared" si="24"/>
        <v>1.7217314905017028E-2</v>
      </c>
      <c r="K20" s="163">
        <f t="shared" si="25"/>
        <v>0.33108593580310086</v>
      </c>
      <c r="L20" s="163">
        <f t="shared" si="26"/>
        <v>0.2091957440925678</v>
      </c>
      <c r="M20" s="164">
        <f t="shared" si="27"/>
        <v>13.375</v>
      </c>
      <c r="N20" s="165">
        <f t="shared" si="28"/>
        <v>0.313</v>
      </c>
      <c r="O20" s="165">
        <f t="shared" si="29"/>
        <v>17.581</v>
      </c>
      <c r="P20" s="166">
        <f t="shared" si="30"/>
        <v>0</v>
      </c>
      <c r="Q20" s="167">
        <f t="shared" si="31"/>
        <v>71</v>
      </c>
      <c r="R20" s="168">
        <f t="shared" si="32"/>
        <v>24.052000247237345</v>
      </c>
      <c r="S20" s="140">
        <f t="shared" si="33"/>
        <v>6</v>
      </c>
      <c r="T20" s="140">
        <f t="shared" si="34"/>
        <v>337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220</v>
      </c>
      <c r="Z20" t="s">
        <v>143</v>
      </c>
      <c r="AA20" t="s">
        <v>48</v>
      </c>
      <c r="AB20">
        <v>506</v>
      </c>
      <c r="AC20" s="1">
        <v>1916.865</v>
      </c>
      <c r="AD20" s="1">
        <v>1104.5229999999999</v>
      </c>
      <c r="AE20" s="28">
        <v>1.7350000000000001</v>
      </c>
      <c r="AF20">
        <v>2.2000000000000002</v>
      </c>
      <c r="AG20">
        <v>13.375</v>
      </c>
      <c r="AH20">
        <v>122.291078</v>
      </c>
      <c r="AI20">
        <v>2.105524</v>
      </c>
      <c r="AJ20">
        <v>40.488855999999998</v>
      </c>
      <c r="AK20">
        <v>401</v>
      </c>
      <c r="AL20">
        <v>6</v>
      </c>
      <c r="AM20">
        <v>337</v>
      </c>
      <c r="AN20">
        <v>71</v>
      </c>
      <c r="AO20">
        <v>15.674609999999999</v>
      </c>
      <c r="AP20">
        <v>149.69999999999999</v>
      </c>
      <c r="AQ20">
        <v>0</v>
      </c>
      <c r="AR20">
        <v>6</v>
      </c>
      <c r="AS20">
        <v>3518</v>
      </c>
      <c r="AT20">
        <v>0.313</v>
      </c>
      <c r="AU20">
        <v>17.581</v>
      </c>
      <c r="AV20">
        <v>15410</v>
      </c>
      <c r="AW20">
        <v>0</v>
      </c>
      <c r="AX20" s="29">
        <v>0.49</v>
      </c>
      <c r="AY20">
        <v>0.78863636363636358</v>
      </c>
      <c r="AZ20" t="s">
        <v>70</v>
      </c>
      <c r="BA20" t="s">
        <v>215</v>
      </c>
      <c r="BB20">
        <v>1</v>
      </c>
      <c r="BC20" t="s">
        <v>489</v>
      </c>
      <c r="BD20">
        <v>7</v>
      </c>
      <c r="BE20">
        <v>40899.517000000007</v>
      </c>
      <c r="BF20">
        <v>4.6867668388357729E-2</v>
      </c>
      <c r="BG20">
        <v>3.6961547569909388E-2</v>
      </c>
      <c r="BH20">
        <v>211899.77499999997</v>
      </c>
      <c r="BI20">
        <v>9.0460926633829618E-3</v>
      </c>
      <c r="BJ20">
        <v>7.1340776231679261E-3</v>
      </c>
      <c r="BK20">
        <v>1</v>
      </c>
      <c r="BL20" t="s">
        <v>67</v>
      </c>
      <c r="BM20">
        <v>-1</v>
      </c>
      <c r="BN20" t="s">
        <v>448</v>
      </c>
    </row>
    <row r="21" spans="1:66">
      <c r="A21" s="141" t="str">
        <f t="shared" si="20"/>
        <v>도영운수</v>
      </c>
      <c r="B21" s="141" t="str">
        <f t="shared" si="1"/>
        <v>523</v>
      </c>
      <c r="C21" s="142" t="str">
        <f t="shared" si="21"/>
        <v>71바5859</v>
      </c>
      <c r="D21" s="130" t="str">
        <f t="shared" si="22"/>
        <v>중형</v>
      </c>
      <c r="E21" s="127" t="str">
        <f t="shared" si="16"/>
        <v>C</v>
      </c>
      <c r="F21" s="149">
        <f t="shared" si="17"/>
        <v>0.85799999999999998</v>
      </c>
      <c r="G21" s="150">
        <f t="shared" si="18"/>
        <v>2.145</v>
      </c>
      <c r="H21" s="151">
        <f t="shared" si="19"/>
        <v>2.5</v>
      </c>
      <c r="I21" s="152">
        <f t="shared" si="23"/>
        <v>6072.6639999999998</v>
      </c>
      <c r="J21" s="153">
        <f t="shared" si="24"/>
        <v>3.296173085627372E-2</v>
      </c>
      <c r="K21" s="153">
        <f t="shared" si="25"/>
        <v>0.35535551553686079</v>
      </c>
      <c r="L21" s="153">
        <f t="shared" si="26"/>
        <v>0.15660342808362196</v>
      </c>
      <c r="M21" s="154">
        <f t="shared" si="27"/>
        <v>18.824999999999999</v>
      </c>
      <c r="N21" s="155">
        <f t="shared" si="28"/>
        <v>1.3169999999999999</v>
      </c>
      <c r="O21" s="155">
        <f t="shared" si="29"/>
        <v>74.399000000000001</v>
      </c>
      <c r="P21" s="156">
        <f t="shared" si="30"/>
        <v>0</v>
      </c>
      <c r="Q21" s="157">
        <f t="shared" si="31"/>
        <v>78</v>
      </c>
      <c r="R21" s="158">
        <f t="shared" si="32"/>
        <v>24.954207133236523</v>
      </c>
      <c r="S21" s="143">
        <f t="shared" si="33"/>
        <v>80</v>
      </c>
      <c r="T21" s="143">
        <f t="shared" si="34"/>
        <v>4518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221</v>
      </c>
      <c r="Z21" t="s">
        <v>214</v>
      </c>
      <c r="AA21" t="s">
        <v>48</v>
      </c>
      <c r="AB21">
        <v>506</v>
      </c>
      <c r="AC21" s="1">
        <v>6072.6639999999998</v>
      </c>
      <c r="AD21" s="1">
        <v>2830.4879999999998</v>
      </c>
      <c r="AE21" s="28">
        <v>2.145</v>
      </c>
      <c r="AF21">
        <v>2.5</v>
      </c>
      <c r="AG21">
        <v>18.824999999999999</v>
      </c>
      <c r="AH21">
        <v>397.84072800000001</v>
      </c>
      <c r="AI21">
        <v>13.113519</v>
      </c>
      <c r="AJ21">
        <v>141.374897</v>
      </c>
      <c r="AK21">
        <v>951</v>
      </c>
      <c r="AL21">
        <v>80</v>
      </c>
      <c r="AM21">
        <v>4518</v>
      </c>
      <c r="AN21">
        <v>78</v>
      </c>
      <c r="AO21">
        <v>15.264058</v>
      </c>
      <c r="AP21">
        <v>2386.9</v>
      </c>
      <c r="AQ21">
        <v>0</v>
      </c>
      <c r="AR21">
        <v>81</v>
      </c>
      <c r="AS21">
        <v>34593</v>
      </c>
      <c r="AT21">
        <v>1.3169999999999999</v>
      </c>
      <c r="AU21">
        <v>74.399000000000001</v>
      </c>
      <c r="AV21">
        <v>9923</v>
      </c>
      <c r="AW21">
        <v>0</v>
      </c>
      <c r="AX21" s="29">
        <v>0.74</v>
      </c>
      <c r="AY21">
        <v>0.85799999999999998</v>
      </c>
      <c r="AZ21" t="s">
        <v>69</v>
      </c>
      <c r="BA21" t="s">
        <v>215</v>
      </c>
      <c r="BB21">
        <v>1</v>
      </c>
      <c r="BC21" t="s">
        <v>222</v>
      </c>
      <c r="BD21">
        <v>7</v>
      </c>
      <c r="BE21">
        <v>40899.517000000007</v>
      </c>
      <c r="BF21">
        <v>0.14847764583625764</v>
      </c>
      <c r="BG21">
        <v>0.12739382012750905</v>
      </c>
      <c r="BH21">
        <v>211899.77499999997</v>
      </c>
      <c r="BI21">
        <v>2.8658189939087954E-2</v>
      </c>
      <c r="BJ21">
        <v>2.4588726967737465E-2</v>
      </c>
      <c r="BK21">
        <v>1</v>
      </c>
      <c r="BL21" t="s">
        <v>69</v>
      </c>
      <c r="BM21">
        <v>0</v>
      </c>
      <c r="BN21" t="s">
        <v>449</v>
      </c>
    </row>
    <row r="22" spans="1:66">
      <c r="A22" s="138" t="str">
        <f t="shared" si="20"/>
        <v>도영운수</v>
      </c>
      <c r="B22" s="138" t="str">
        <f t="shared" si="1"/>
        <v>523</v>
      </c>
      <c r="C22" s="139" t="str">
        <f t="shared" si="21"/>
        <v>71바5862</v>
      </c>
      <c r="D22" s="114" t="str">
        <f t="shared" si="22"/>
        <v>중형</v>
      </c>
      <c r="E22" s="111" t="str">
        <f t="shared" si="16"/>
        <v>D</v>
      </c>
      <c r="F22" s="159">
        <f t="shared" si="17"/>
        <v>0.80399999999999994</v>
      </c>
      <c r="G22" s="160">
        <f t="shared" si="18"/>
        <v>2.0099999999999998</v>
      </c>
      <c r="H22" s="161">
        <f t="shared" si="19"/>
        <v>2.5</v>
      </c>
      <c r="I22" s="162">
        <f t="shared" si="23"/>
        <v>5192.1409999999996</v>
      </c>
      <c r="J22" s="163">
        <f t="shared" si="24"/>
        <v>2.3972887990099334E-2</v>
      </c>
      <c r="K22" s="163">
        <f t="shared" si="25"/>
        <v>0.36777252058577958</v>
      </c>
      <c r="L22" s="163">
        <f t="shared" si="26"/>
        <v>0.22534056760014801</v>
      </c>
      <c r="M22" s="164">
        <f t="shared" si="27"/>
        <v>21.125</v>
      </c>
      <c r="N22" s="165">
        <f t="shared" si="28"/>
        <v>0.48099999999999998</v>
      </c>
      <c r="O22" s="165">
        <f t="shared" si="29"/>
        <v>46.415999999999997</v>
      </c>
      <c r="P22" s="166">
        <f t="shared" si="30"/>
        <v>0</v>
      </c>
      <c r="Q22" s="167">
        <f t="shared" si="31"/>
        <v>77</v>
      </c>
      <c r="R22" s="168">
        <f t="shared" si="32"/>
        <v>25.464736476365502</v>
      </c>
      <c r="S22" s="140">
        <f t="shared" si="33"/>
        <v>25</v>
      </c>
      <c r="T22" s="140">
        <f t="shared" si="34"/>
        <v>2410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223</v>
      </c>
      <c r="Z22" s="4" t="s">
        <v>214</v>
      </c>
      <c r="AA22" s="4" t="s">
        <v>48</v>
      </c>
      <c r="AB22" s="4">
        <v>506</v>
      </c>
      <c r="AC22" s="4">
        <v>5192.1409999999996</v>
      </c>
      <c r="AD22" s="4">
        <v>2583.2829999999999</v>
      </c>
      <c r="AE22" s="4">
        <v>2.0099999999999998</v>
      </c>
      <c r="AF22" s="4">
        <v>2.5</v>
      </c>
      <c r="AG22" s="4">
        <v>21.125</v>
      </c>
      <c r="AH22" s="4">
        <v>335.21380499999998</v>
      </c>
      <c r="AI22" s="4">
        <v>8.0360429999999994</v>
      </c>
      <c r="AJ22" s="4">
        <v>123.282426</v>
      </c>
      <c r="AK22" s="4">
        <v>1170</v>
      </c>
      <c r="AL22" s="4">
        <v>25</v>
      </c>
      <c r="AM22" s="4">
        <v>2410</v>
      </c>
      <c r="AN22" s="4">
        <v>77</v>
      </c>
      <c r="AO22" s="4">
        <v>15.489042</v>
      </c>
      <c r="AP22" s="4">
        <v>2555.5</v>
      </c>
      <c r="AQ22" s="4">
        <v>0</v>
      </c>
      <c r="AR22" s="4">
        <v>36</v>
      </c>
      <c r="AS22" s="4">
        <v>20221</v>
      </c>
      <c r="AT22" s="4">
        <v>0.48099999999999998</v>
      </c>
      <c r="AU22" s="4">
        <v>46.415999999999997</v>
      </c>
      <c r="AV22" s="4">
        <v>40409</v>
      </c>
      <c r="AW22" s="4">
        <v>0</v>
      </c>
      <c r="AX22" s="30">
        <v>0.74</v>
      </c>
      <c r="AY22">
        <v>0.80399999999999994</v>
      </c>
      <c r="AZ22" t="s">
        <v>67</v>
      </c>
      <c r="BA22" t="s">
        <v>215</v>
      </c>
      <c r="BB22">
        <v>3</v>
      </c>
      <c r="BC22" t="s">
        <v>441</v>
      </c>
      <c r="BD22">
        <v>11</v>
      </c>
      <c r="BE22">
        <v>40899.517000000007</v>
      </c>
      <c r="BF22">
        <v>0.12694871188821127</v>
      </c>
      <c r="BG22">
        <v>0.10206676435812186</v>
      </c>
      <c r="BH22">
        <v>211899.77499999997</v>
      </c>
      <c r="BI22">
        <v>2.4502815069058003E-2</v>
      </c>
      <c r="BJ22">
        <v>1.9700263315522631E-2</v>
      </c>
      <c r="BK22">
        <v>1</v>
      </c>
      <c r="BL22" t="s">
        <v>69</v>
      </c>
      <c r="BM22">
        <v>-1</v>
      </c>
      <c r="BN22" t="s">
        <v>448</v>
      </c>
    </row>
    <row r="23" spans="1:66">
      <c r="A23" s="141" t="str">
        <f t="shared" si="20"/>
        <v>도영운수</v>
      </c>
      <c r="B23" s="141" t="str">
        <f t="shared" si="1"/>
        <v>523</v>
      </c>
      <c r="C23" s="142" t="str">
        <f t="shared" si="21"/>
        <v>71바5863</v>
      </c>
      <c r="D23" s="130" t="str">
        <f t="shared" si="22"/>
        <v>중형</v>
      </c>
      <c r="E23" s="127" t="str">
        <f t="shared" si="16"/>
        <v>D</v>
      </c>
      <c r="F23" s="149">
        <f t="shared" si="17"/>
        <v>0.83040000000000003</v>
      </c>
      <c r="G23" s="150">
        <f t="shared" si="18"/>
        <v>2.0760000000000001</v>
      </c>
      <c r="H23" s="151">
        <f t="shared" si="19"/>
        <v>2.5</v>
      </c>
      <c r="I23" s="152">
        <f t="shared" si="23"/>
        <v>5466.866</v>
      </c>
      <c r="J23" s="153">
        <f t="shared" si="24"/>
        <v>1.5524865739631469E-2</v>
      </c>
      <c r="K23" s="153">
        <f t="shared" si="25"/>
        <v>0.37069836588815863</v>
      </c>
      <c r="L23" s="153">
        <f t="shared" si="26"/>
        <v>0.18346891985280048</v>
      </c>
      <c r="M23" s="154">
        <f t="shared" si="27"/>
        <v>21.175999999999998</v>
      </c>
      <c r="N23" s="155">
        <f t="shared" si="28"/>
        <v>0.67700000000000005</v>
      </c>
      <c r="O23" s="155">
        <f t="shared" si="29"/>
        <v>78.162000000000006</v>
      </c>
      <c r="P23" s="156">
        <f t="shared" si="30"/>
        <v>0</v>
      </c>
      <c r="Q23" s="157">
        <f t="shared" si="31"/>
        <v>77</v>
      </c>
      <c r="R23" s="158">
        <f t="shared" si="32"/>
        <v>25.652413718323679</v>
      </c>
      <c r="S23" s="143">
        <f t="shared" si="33"/>
        <v>37</v>
      </c>
      <c r="T23" s="143">
        <f t="shared" si="34"/>
        <v>4273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224</v>
      </c>
      <c r="Z23" t="s">
        <v>214</v>
      </c>
      <c r="AA23" t="s">
        <v>48</v>
      </c>
      <c r="AB23">
        <v>506</v>
      </c>
      <c r="AC23" s="1">
        <v>5466.866</v>
      </c>
      <c r="AD23" s="1">
        <v>2633.748</v>
      </c>
      <c r="AE23" s="28">
        <v>2.0760000000000001</v>
      </c>
      <c r="AF23">
        <v>2.5</v>
      </c>
      <c r="AG23">
        <v>21.175999999999998</v>
      </c>
      <c r="AH23">
        <v>347.21601399999997</v>
      </c>
      <c r="AI23">
        <v>5.3904820000000004</v>
      </c>
      <c r="AJ23">
        <v>128.71240900000001</v>
      </c>
      <c r="AK23">
        <v>1003</v>
      </c>
      <c r="AL23">
        <v>37</v>
      </c>
      <c r="AM23">
        <v>4273</v>
      </c>
      <c r="AN23">
        <v>77</v>
      </c>
      <c r="AO23">
        <v>15.744854999999999</v>
      </c>
      <c r="AP23">
        <v>2473</v>
      </c>
      <c r="AQ23">
        <v>0</v>
      </c>
      <c r="AR23">
        <v>45</v>
      </c>
      <c r="AS23">
        <v>17024</v>
      </c>
      <c r="AT23">
        <v>0.67700000000000005</v>
      </c>
      <c r="AU23">
        <v>78.162000000000006</v>
      </c>
      <c r="AV23">
        <v>42025</v>
      </c>
      <c r="AW23">
        <v>0</v>
      </c>
      <c r="AX23" s="29">
        <v>0.76</v>
      </c>
      <c r="AY23">
        <v>0.83040000000000003</v>
      </c>
      <c r="AZ23" t="s">
        <v>67</v>
      </c>
      <c r="BA23" t="s">
        <v>215</v>
      </c>
      <c r="BB23">
        <v>1</v>
      </c>
      <c r="BC23" t="s">
        <v>218</v>
      </c>
      <c r="BD23">
        <v>8</v>
      </c>
      <c r="BE23">
        <v>40899.517000000007</v>
      </c>
      <c r="BF23">
        <v>0.13366578387710543</v>
      </c>
      <c r="BG23">
        <v>0.11099606693154834</v>
      </c>
      <c r="BH23">
        <v>211899.77499999997</v>
      </c>
      <c r="BI23">
        <v>2.5799300636350372E-2</v>
      </c>
      <c r="BJ23">
        <v>2.142373924842535E-2</v>
      </c>
      <c r="BK23">
        <v>1</v>
      </c>
      <c r="BL23" t="s">
        <v>69</v>
      </c>
      <c r="BM23">
        <v>-1</v>
      </c>
      <c r="BN23" t="s">
        <v>448</v>
      </c>
    </row>
    <row r="24" spans="1:66">
      <c r="A24" s="138" t="str">
        <f t="shared" si="20"/>
        <v>도영운수</v>
      </c>
      <c r="B24" s="138" t="str">
        <f t="shared" si="1"/>
        <v>523</v>
      </c>
      <c r="C24" s="139" t="str">
        <f t="shared" si="21"/>
        <v>71바5884</v>
      </c>
      <c r="D24" s="114" t="str">
        <f t="shared" si="22"/>
        <v>중형</v>
      </c>
      <c r="E24" s="111" t="str">
        <f t="shared" si="16"/>
        <v>F</v>
      </c>
      <c r="F24" s="159">
        <f t="shared" si="17"/>
        <v>0.70599999999999996</v>
      </c>
      <c r="G24" s="160">
        <f t="shared" si="18"/>
        <v>1.7649999999999999</v>
      </c>
      <c r="H24" s="161">
        <f t="shared" si="19"/>
        <v>2.5</v>
      </c>
      <c r="I24" s="162">
        <f t="shared" si="23"/>
        <v>5105.3890000000001</v>
      </c>
      <c r="J24" s="163">
        <f t="shared" si="24"/>
        <v>2.7421853471942269E-2</v>
      </c>
      <c r="K24" s="163">
        <f t="shared" si="25"/>
        <v>0.36914558677045473</v>
      </c>
      <c r="L24" s="163">
        <f t="shared" si="26"/>
        <v>0.19371687446343461</v>
      </c>
      <c r="M24" s="164">
        <f t="shared" si="27"/>
        <v>18.881</v>
      </c>
      <c r="N24" s="165">
        <f t="shared" si="28"/>
        <v>0.70499999999999996</v>
      </c>
      <c r="O24" s="165">
        <f t="shared" si="29"/>
        <v>67.712999999999994</v>
      </c>
      <c r="P24" s="166">
        <f t="shared" si="30"/>
        <v>0</v>
      </c>
      <c r="Q24" s="167">
        <f t="shared" si="31"/>
        <v>76</v>
      </c>
      <c r="R24" s="168">
        <f t="shared" si="32"/>
        <v>25.375948968296999</v>
      </c>
      <c r="S24" s="140">
        <f t="shared" si="33"/>
        <v>36</v>
      </c>
      <c r="T24" s="140">
        <f t="shared" si="34"/>
        <v>3457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225</v>
      </c>
      <c r="Z24" t="s">
        <v>214</v>
      </c>
      <c r="AA24" t="s">
        <v>48</v>
      </c>
      <c r="AB24">
        <v>506</v>
      </c>
      <c r="AC24" s="1">
        <v>5105.3890000000001</v>
      </c>
      <c r="AD24" s="1">
        <v>2893.1109999999999</v>
      </c>
      <c r="AE24" s="28">
        <v>1.7649999999999999</v>
      </c>
      <c r="AF24">
        <v>2.5</v>
      </c>
      <c r="AG24">
        <v>18.881</v>
      </c>
      <c r="AH24">
        <v>333.40937400000001</v>
      </c>
      <c r="AI24">
        <v>9.1427029999999991</v>
      </c>
      <c r="AJ24">
        <v>123.076599</v>
      </c>
      <c r="AK24">
        <v>989</v>
      </c>
      <c r="AL24">
        <v>36</v>
      </c>
      <c r="AM24">
        <v>3457</v>
      </c>
      <c r="AN24">
        <v>76</v>
      </c>
      <c r="AO24">
        <v>15.312673</v>
      </c>
      <c r="AP24">
        <v>1709.6</v>
      </c>
      <c r="AQ24">
        <v>0</v>
      </c>
      <c r="AR24">
        <v>65</v>
      </c>
      <c r="AS24">
        <v>38672</v>
      </c>
      <c r="AT24">
        <v>0.70499999999999996</v>
      </c>
      <c r="AU24">
        <v>67.712999999999994</v>
      </c>
      <c r="AV24">
        <v>27813</v>
      </c>
      <c r="AW24">
        <v>0</v>
      </c>
      <c r="AX24" s="29">
        <v>0.6</v>
      </c>
      <c r="AY24">
        <v>0.70599999999999996</v>
      </c>
      <c r="AZ24" t="s">
        <v>70</v>
      </c>
      <c r="BA24" t="s">
        <v>215</v>
      </c>
      <c r="BB24">
        <v>5</v>
      </c>
      <c r="BC24" t="s">
        <v>490</v>
      </c>
      <c r="BD24">
        <v>7</v>
      </c>
      <c r="BE24">
        <v>40899.517000000007</v>
      </c>
      <c r="BF24">
        <v>0.12482761104489325</v>
      </c>
      <c r="BG24">
        <v>8.8128293397694624E-2</v>
      </c>
      <c r="BH24">
        <v>211899.77499999997</v>
      </c>
      <c r="BI24">
        <v>2.4093413973658068E-2</v>
      </c>
      <c r="BJ24">
        <v>1.7009950265402595E-2</v>
      </c>
      <c r="BK24">
        <v>1</v>
      </c>
      <c r="BL24" t="s">
        <v>70</v>
      </c>
      <c r="BM24">
        <v>0</v>
      </c>
      <c r="BN24" t="s">
        <v>449</v>
      </c>
    </row>
    <row r="25" spans="1:66">
      <c r="A25" s="141" t="str">
        <f t="shared" si="20"/>
        <v>도영운수</v>
      </c>
      <c r="B25" s="141" t="str">
        <f t="shared" si="1"/>
        <v>523</v>
      </c>
      <c r="C25" s="142" t="str">
        <f t="shared" si="21"/>
        <v>71바5894</v>
      </c>
      <c r="D25" s="130" t="str">
        <f t="shared" si="22"/>
        <v>중형</v>
      </c>
      <c r="E25" s="127" t="str">
        <f t="shared" si="16"/>
        <v>F</v>
      </c>
      <c r="F25" s="149">
        <f t="shared" si="17"/>
        <v>0.78320000000000001</v>
      </c>
      <c r="G25" s="150">
        <f t="shared" si="18"/>
        <v>1.958</v>
      </c>
      <c r="H25" s="151">
        <f t="shared" si="19"/>
        <v>2.5</v>
      </c>
      <c r="I25" s="152">
        <f t="shared" si="23"/>
        <v>2196.4169999999999</v>
      </c>
      <c r="J25" s="153">
        <f t="shared" si="24"/>
        <v>6.1858324593556313E-3</v>
      </c>
      <c r="K25" s="153">
        <f t="shared" si="25"/>
        <v>0.34357986513723404</v>
      </c>
      <c r="L25" s="153">
        <f t="shared" si="26"/>
        <v>0.15479756348635074</v>
      </c>
      <c r="M25" s="154">
        <f t="shared" si="27"/>
        <v>17.096</v>
      </c>
      <c r="N25" s="155">
        <f t="shared" si="28"/>
        <v>0.27300000000000002</v>
      </c>
      <c r="O25" s="155">
        <f t="shared" si="29"/>
        <v>86.367999999999995</v>
      </c>
      <c r="P25" s="156">
        <f t="shared" si="30"/>
        <v>0</v>
      </c>
      <c r="Q25" s="157">
        <f t="shared" si="31"/>
        <v>78</v>
      </c>
      <c r="R25" s="158">
        <f t="shared" si="32"/>
        <v>26.219606340798141</v>
      </c>
      <c r="S25" s="143">
        <f t="shared" si="33"/>
        <v>6</v>
      </c>
      <c r="T25" s="143">
        <f t="shared" si="34"/>
        <v>1897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226</v>
      </c>
      <c r="Z25" s="4" t="s">
        <v>214</v>
      </c>
      <c r="AA25" s="4" t="s">
        <v>48</v>
      </c>
      <c r="AB25" s="4">
        <v>506</v>
      </c>
      <c r="AC25" s="4">
        <v>2196.4169999999999</v>
      </c>
      <c r="AD25" s="4">
        <v>1121.5119999999999</v>
      </c>
      <c r="AE25" s="4">
        <v>1.958</v>
      </c>
      <c r="AF25" s="4">
        <v>2.5</v>
      </c>
      <c r="AG25" s="4">
        <v>17.096</v>
      </c>
      <c r="AH25" s="4">
        <v>128.83051800000001</v>
      </c>
      <c r="AI25" s="4">
        <v>0.79692399999999997</v>
      </c>
      <c r="AJ25" s="4">
        <v>44.263572000000003</v>
      </c>
      <c r="AK25" s="4">
        <v>340</v>
      </c>
      <c r="AL25" s="4">
        <v>6</v>
      </c>
      <c r="AM25" s="4">
        <v>1897</v>
      </c>
      <c r="AN25" s="4">
        <v>78</v>
      </c>
      <c r="AO25" s="4">
        <v>17.048887000000001</v>
      </c>
      <c r="AP25" s="4">
        <v>863.6</v>
      </c>
      <c r="AQ25" s="4">
        <v>0</v>
      </c>
      <c r="AR25" s="4">
        <v>8</v>
      </c>
      <c r="AS25" s="4">
        <v>2853</v>
      </c>
      <c r="AT25" s="4">
        <v>0.27300000000000002</v>
      </c>
      <c r="AU25" s="4">
        <v>86.367999999999995</v>
      </c>
      <c r="AV25" s="4">
        <v>18450</v>
      </c>
      <c r="AW25" s="4">
        <v>0</v>
      </c>
      <c r="AX25" s="30">
        <v>0.6</v>
      </c>
      <c r="AY25">
        <v>0.78320000000000001</v>
      </c>
      <c r="AZ25" t="s">
        <v>70</v>
      </c>
      <c r="BA25" t="s">
        <v>215</v>
      </c>
      <c r="BB25">
        <v>3</v>
      </c>
      <c r="BC25" t="s">
        <v>491</v>
      </c>
      <c r="BD25">
        <v>4</v>
      </c>
      <c r="BE25">
        <v>40899.517000000007</v>
      </c>
      <c r="BF25">
        <v>5.3702761330897859E-2</v>
      </c>
      <c r="BG25">
        <v>4.2060002674359206E-2</v>
      </c>
      <c r="BH25">
        <v>211899.77499999997</v>
      </c>
      <c r="BI25">
        <v>1.0365357867888251E-2</v>
      </c>
      <c r="BJ25">
        <v>8.1181482821300784E-3</v>
      </c>
      <c r="BK25">
        <v>1</v>
      </c>
      <c r="BL25" t="s">
        <v>70</v>
      </c>
      <c r="BM25">
        <v>0</v>
      </c>
      <c r="BN25" t="s">
        <v>449</v>
      </c>
    </row>
    <row r="26" spans="1:66">
      <c r="A26" s="138" t="str">
        <f t="shared" si="20"/>
        <v>도영운수</v>
      </c>
      <c r="B26" s="138" t="str">
        <f t="shared" si="1"/>
        <v>55</v>
      </c>
      <c r="C26" s="139" t="str">
        <f t="shared" si="21"/>
        <v>70바3906</v>
      </c>
      <c r="D26" s="114" t="str">
        <f t="shared" si="22"/>
        <v>대형</v>
      </c>
      <c r="E26" s="111" t="str">
        <f t="shared" si="16"/>
        <v>B</v>
      </c>
      <c r="F26" s="159">
        <f t="shared" si="17"/>
        <v>0.91095238095238096</v>
      </c>
      <c r="G26" s="160">
        <f t="shared" si="18"/>
        <v>1.913</v>
      </c>
      <c r="H26" s="161">
        <f t="shared" si="19"/>
        <v>2.1</v>
      </c>
      <c r="I26" s="162">
        <f t="shared" si="23"/>
        <v>5690.6450000000004</v>
      </c>
      <c r="J26" s="163">
        <f t="shared" si="24"/>
        <v>1.1381213994175431E-2</v>
      </c>
      <c r="K26" s="163">
        <f t="shared" si="25"/>
        <v>0.34199287832905878</v>
      </c>
      <c r="L26" s="163">
        <f t="shared" si="26"/>
        <v>0.15745139610711967</v>
      </c>
      <c r="M26" s="164">
        <f t="shared" si="27"/>
        <v>13.340999999999999</v>
      </c>
      <c r="N26" s="165">
        <f t="shared" si="28"/>
        <v>0.158</v>
      </c>
      <c r="O26" s="165">
        <f t="shared" si="29"/>
        <v>7.75</v>
      </c>
      <c r="P26" s="166">
        <f t="shared" si="30"/>
        <v>0</v>
      </c>
      <c r="Q26" s="167">
        <f t="shared" si="31"/>
        <v>74</v>
      </c>
      <c r="R26" s="168">
        <f t="shared" si="32"/>
        <v>24.476323256407596</v>
      </c>
      <c r="S26" s="140">
        <f t="shared" si="33"/>
        <v>9</v>
      </c>
      <c r="T26" s="140">
        <f t="shared" si="34"/>
        <v>441</v>
      </c>
      <c r="U26" t="s">
        <v>119</v>
      </c>
      <c r="V26" s="5" t="s">
        <v>122</v>
      </c>
      <c r="W26" t="s">
        <v>119</v>
      </c>
      <c r="X26" s="5" t="s">
        <v>122</v>
      </c>
      <c r="Y26" t="s">
        <v>227</v>
      </c>
      <c r="Z26" t="s">
        <v>143</v>
      </c>
      <c r="AA26" t="s">
        <v>48</v>
      </c>
      <c r="AB26">
        <v>506</v>
      </c>
      <c r="AC26" s="1">
        <v>5690.6450000000004</v>
      </c>
      <c r="AD26" s="1">
        <v>2974.6170000000002</v>
      </c>
      <c r="AE26" s="28">
        <v>1.913</v>
      </c>
      <c r="AF26">
        <v>2.1</v>
      </c>
      <c r="AG26">
        <v>13.340999999999999</v>
      </c>
      <c r="AH26">
        <v>359.55241699999999</v>
      </c>
      <c r="AI26">
        <v>4.0921430000000001</v>
      </c>
      <c r="AJ26">
        <v>122.964366</v>
      </c>
      <c r="AK26">
        <v>896</v>
      </c>
      <c r="AL26">
        <v>9</v>
      </c>
      <c r="AM26">
        <v>441</v>
      </c>
      <c r="AN26">
        <v>74</v>
      </c>
      <c r="AO26">
        <v>15.827024</v>
      </c>
      <c r="AP26">
        <v>726.8</v>
      </c>
      <c r="AQ26">
        <v>0</v>
      </c>
      <c r="AR26">
        <v>4</v>
      </c>
      <c r="AS26">
        <v>1122</v>
      </c>
      <c r="AT26">
        <v>0.158</v>
      </c>
      <c r="AU26">
        <v>7.75</v>
      </c>
      <c r="AV26">
        <v>43888</v>
      </c>
      <c r="AW26">
        <v>0</v>
      </c>
      <c r="AX26" s="29">
        <v>0.53</v>
      </c>
      <c r="AY26">
        <v>0.91095238095238096</v>
      </c>
      <c r="AZ26" t="s">
        <v>68</v>
      </c>
      <c r="BA26" t="s">
        <v>228</v>
      </c>
      <c r="BB26">
        <v>1</v>
      </c>
      <c r="BC26" t="s">
        <v>231</v>
      </c>
      <c r="BD26">
        <v>7</v>
      </c>
      <c r="BE26">
        <v>37910.745999999999</v>
      </c>
      <c r="BF26">
        <v>0.15010638408434379</v>
      </c>
      <c r="BG26">
        <v>0.13673976797778556</v>
      </c>
      <c r="BH26">
        <v>211899.77499999997</v>
      </c>
      <c r="BI26">
        <v>2.6855361219708711E-2</v>
      </c>
      <c r="BJ26">
        <v>2.4463955244429889E-2</v>
      </c>
      <c r="BK26">
        <v>1</v>
      </c>
      <c r="BL26" t="s">
        <v>66</v>
      </c>
      <c r="BM26">
        <v>-1</v>
      </c>
      <c r="BN26" t="s">
        <v>448</v>
      </c>
    </row>
    <row r="27" spans="1:66">
      <c r="A27" s="141" t="str">
        <f t="shared" si="20"/>
        <v>도영운수</v>
      </c>
      <c r="B27" s="141" t="str">
        <f t="shared" si="1"/>
        <v>55</v>
      </c>
      <c r="C27" s="142" t="str">
        <f t="shared" si="21"/>
        <v>71바5858</v>
      </c>
      <c r="D27" s="130" t="str">
        <f t="shared" si="22"/>
        <v>대형</v>
      </c>
      <c r="E27" s="127" t="str">
        <f t="shared" si="16"/>
        <v>F</v>
      </c>
      <c r="F27" s="149">
        <f t="shared" si="17"/>
        <v>0.77571428571428569</v>
      </c>
      <c r="G27" s="150">
        <f t="shared" si="18"/>
        <v>1.629</v>
      </c>
      <c r="H27" s="151">
        <f t="shared" si="19"/>
        <v>2.1</v>
      </c>
      <c r="I27" s="152">
        <f t="shared" si="23"/>
        <v>2435.6579999999999</v>
      </c>
      <c r="J27" s="153">
        <f t="shared" si="24"/>
        <v>2.6787457527947183E-2</v>
      </c>
      <c r="K27" s="153">
        <f t="shared" si="25"/>
        <v>0.39674999758448104</v>
      </c>
      <c r="L27" s="153">
        <f t="shared" si="26"/>
        <v>0.14739343536736274</v>
      </c>
      <c r="M27" s="154">
        <f t="shared" si="27"/>
        <v>18.471</v>
      </c>
      <c r="N27" s="155">
        <f t="shared" si="28"/>
        <v>0.65700000000000003</v>
      </c>
      <c r="O27" s="155">
        <f t="shared" si="29"/>
        <v>37.362000000000002</v>
      </c>
      <c r="P27" s="156">
        <f t="shared" si="30"/>
        <v>0</v>
      </c>
      <c r="Q27" s="157">
        <f t="shared" si="31"/>
        <v>76</v>
      </c>
      <c r="R27" s="158">
        <f t="shared" si="32"/>
        <v>26.102308668289268</v>
      </c>
      <c r="S27" s="143">
        <f t="shared" si="33"/>
        <v>16</v>
      </c>
      <c r="T27" s="143">
        <f t="shared" si="34"/>
        <v>910</v>
      </c>
      <c r="U27" t="s">
        <v>119</v>
      </c>
      <c r="V27" t="s">
        <v>122</v>
      </c>
      <c r="W27" t="s">
        <v>119</v>
      </c>
      <c r="X27" s="4" t="s">
        <v>122</v>
      </c>
      <c r="Y27" s="4" t="s">
        <v>432</v>
      </c>
      <c r="Z27" s="4" t="s">
        <v>143</v>
      </c>
      <c r="AA27" s="4" t="s">
        <v>48</v>
      </c>
      <c r="AB27" s="4">
        <v>506</v>
      </c>
      <c r="AC27" s="4">
        <v>2435.6579999999999</v>
      </c>
      <c r="AD27" s="4">
        <v>1494.7829999999999</v>
      </c>
      <c r="AE27" s="4">
        <v>1.629</v>
      </c>
      <c r="AF27" s="4">
        <v>2.1</v>
      </c>
      <c r="AG27" s="4">
        <v>18.471</v>
      </c>
      <c r="AH27" s="4">
        <v>161.86997199999999</v>
      </c>
      <c r="AI27" s="4">
        <v>4.3360849999999997</v>
      </c>
      <c r="AJ27" s="4">
        <v>64.221911000000006</v>
      </c>
      <c r="AK27" s="4">
        <v>359</v>
      </c>
      <c r="AL27" s="4">
        <v>16</v>
      </c>
      <c r="AM27" s="4">
        <v>910</v>
      </c>
      <c r="AN27" s="4">
        <v>76</v>
      </c>
      <c r="AO27" s="4">
        <v>15.047003</v>
      </c>
      <c r="AP27" s="4">
        <v>1563.6</v>
      </c>
      <c r="AQ27" s="4">
        <v>0</v>
      </c>
      <c r="AR27" s="4">
        <v>30</v>
      </c>
      <c r="AS27" s="4">
        <v>8127</v>
      </c>
      <c r="AT27" s="4">
        <v>0.65700000000000003</v>
      </c>
      <c r="AU27" s="4">
        <v>37.362000000000002</v>
      </c>
      <c r="AV27" s="4">
        <v>995</v>
      </c>
      <c r="AW27" s="4">
        <v>0</v>
      </c>
      <c r="AX27" s="30">
        <v>0.53</v>
      </c>
      <c r="AY27">
        <v>0.77571428571428569</v>
      </c>
      <c r="AZ27" t="s">
        <v>70</v>
      </c>
      <c r="BA27" t="s">
        <v>228</v>
      </c>
      <c r="BB27">
        <v>1</v>
      </c>
      <c r="BC27" t="s">
        <v>492</v>
      </c>
      <c r="BD27">
        <v>3</v>
      </c>
      <c r="BE27">
        <v>37910.745999999999</v>
      </c>
      <c r="BF27">
        <v>6.4247166225639557E-2</v>
      </c>
      <c r="BG27">
        <v>4.9837444657888967E-2</v>
      </c>
      <c r="BH27">
        <v>211899.77499999997</v>
      </c>
      <c r="BI27">
        <v>1.1494386910038014E-2</v>
      </c>
      <c r="BJ27">
        <v>8.9163601316437739E-3</v>
      </c>
      <c r="BK27">
        <v>1</v>
      </c>
      <c r="BL27" t="s">
        <v>67</v>
      </c>
      <c r="BM27">
        <v>-1</v>
      </c>
      <c r="BN27" t="s">
        <v>448</v>
      </c>
    </row>
    <row r="28" spans="1:66">
      <c r="A28" s="138" t="str">
        <f t="shared" si="20"/>
        <v>도영운수</v>
      </c>
      <c r="B28" s="138" t="str">
        <f t="shared" si="1"/>
        <v>55</v>
      </c>
      <c r="C28" s="139" t="str">
        <f t="shared" si="21"/>
        <v>71바5880</v>
      </c>
      <c r="D28" s="114" t="str">
        <f t="shared" si="22"/>
        <v>대형</v>
      </c>
      <c r="E28" s="111" t="str">
        <f t="shared" si="16"/>
        <v>C</v>
      </c>
      <c r="F28" s="159">
        <f t="shared" si="17"/>
        <v>0.86571428571428566</v>
      </c>
      <c r="G28" s="160">
        <f t="shared" si="18"/>
        <v>1.8180000000000001</v>
      </c>
      <c r="H28" s="161">
        <f t="shared" si="19"/>
        <v>2.1</v>
      </c>
      <c r="I28" s="162">
        <f t="shared" si="23"/>
        <v>5566.7060000000001</v>
      </c>
      <c r="J28" s="163">
        <f t="shared" si="24"/>
        <v>2.2691487847281672E-2</v>
      </c>
      <c r="K28" s="163">
        <f t="shared" si="25"/>
        <v>0.37646693210150034</v>
      </c>
      <c r="L28" s="163">
        <f t="shared" si="26"/>
        <v>0.20927995838113239</v>
      </c>
      <c r="M28" s="164">
        <f t="shared" si="27"/>
        <v>16.800999999999998</v>
      </c>
      <c r="N28" s="165">
        <f t="shared" si="28"/>
        <v>1.1679999999999999</v>
      </c>
      <c r="O28" s="165">
        <f t="shared" si="29"/>
        <v>26.82</v>
      </c>
      <c r="P28" s="166">
        <f t="shared" si="30"/>
        <v>0</v>
      </c>
      <c r="Q28" s="167">
        <f t="shared" si="31"/>
        <v>77</v>
      </c>
      <c r="R28" s="168">
        <f t="shared" si="32"/>
        <v>25.300740543655596</v>
      </c>
      <c r="S28" s="140">
        <f t="shared" si="33"/>
        <v>65</v>
      </c>
      <c r="T28" s="140">
        <f t="shared" si="34"/>
        <v>1493</v>
      </c>
      <c r="U28" t="s">
        <v>119</v>
      </c>
      <c r="V28" t="s">
        <v>122</v>
      </c>
      <c r="W28" s="4" t="s">
        <v>119</v>
      </c>
      <c r="X28" s="4" t="s">
        <v>122</v>
      </c>
      <c r="Y28" s="4" t="s">
        <v>229</v>
      </c>
      <c r="Z28" s="4" t="s">
        <v>143</v>
      </c>
      <c r="AA28" s="4" t="s">
        <v>48</v>
      </c>
      <c r="AB28" s="4">
        <v>506</v>
      </c>
      <c r="AC28" s="4">
        <v>5566.7060000000001</v>
      </c>
      <c r="AD28" s="4">
        <v>3062.03</v>
      </c>
      <c r="AE28" s="4">
        <v>1.8180000000000001</v>
      </c>
      <c r="AF28" s="4">
        <v>2.1</v>
      </c>
      <c r="AG28" s="4">
        <v>16.800999999999998</v>
      </c>
      <c r="AH28" s="4">
        <v>366.18881299999998</v>
      </c>
      <c r="AI28" s="4">
        <v>8.3093690000000002</v>
      </c>
      <c r="AJ28" s="4">
        <v>137.857979</v>
      </c>
      <c r="AK28" s="4">
        <v>1165</v>
      </c>
      <c r="AL28" s="4">
        <v>65</v>
      </c>
      <c r="AM28" s="4">
        <v>1493</v>
      </c>
      <c r="AN28" s="4">
        <v>77</v>
      </c>
      <c r="AO28" s="4">
        <v>15.201736</v>
      </c>
      <c r="AP28" s="4">
        <v>3288</v>
      </c>
      <c r="AQ28" s="4">
        <v>0</v>
      </c>
      <c r="AR28" s="4">
        <v>24</v>
      </c>
      <c r="AS28" s="4">
        <v>6530</v>
      </c>
      <c r="AT28" s="4">
        <v>1.1679999999999999</v>
      </c>
      <c r="AU28" s="4">
        <v>26.82</v>
      </c>
      <c r="AV28" s="4">
        <v>7798</v>
      </c>
      <c r="AW28" s="4">
        <v>0</v>
      </c>
      <c r="AX28" s="30">
        <v>0.56999999999999995</v>
      </c>
      <c r="AY28">
        <v>0.86571428571428566</v>
      </c>
      <c r="AZ28" t="s">
        <v>69</v>
      </c>
      <c r="BA28" t="s">
        <v>228</v>
      </c>
      <c r="BB28">
        <v>1</v>
      </c>
      <c r="BC28" t="s">
        <v>424</v>
      </c>
      <c r="BD28">
        <v>5</v>
      </c>
      <c r="BE28">
        <v>37910.745999999999</v>
      </c>
      <c r="BF28">
        <v>0.1468371527165411</v>
      </c>
      <c r="BG28">
        <v>0.12711902078031986</v>
      </c>
      <c r="BH28">
        <v>211899.77499999997</v>
      </c>
      <c r="BI28">
        <v>2.627046678081655E-2</v>
      </c>
      <c r="BJ28">
        <v>2.2742718384535468E-2</v>
      </c>
      <c r="BK28">
        <v>1</v>
      </c>
      <c r="BL28" t="s">
        <v>68</v>
      </c>
      <c r="BM28">
        <v>-1</v>
      </c>
      <c r="BN28" t="s">
        <v>448</v>
      </c>
    </row>
    <row r="29" spans="1:66">
      <c r="A29" s="141" t="str">
        <f t="shared" si="20"/>
        <v>도영운수</v>
      </c>
      <c r="B29" s="141" t="str">
        <f t="shared" si="1"/>
        <v>55</v>
      </c>
      <c r="C29" s="142" t="str">
        <f t="shared" si="21"/>
        <v>71바5890</v>
      </c>
      <c r="D29" s="130" t="str">
        <f t="shared" si="22"/>
        <v>대형</v>
      </c>
      <c r="E29" s="127" t="str">
        <f t="shared" si="16"/>
        <v>D</v>
      </c>
      <c r="F29" s="149">
        <f t="shared" si="17"/>
        <v>0.80238095238095242</v>
      </c>
      <c r="G29" s="150">
        <f t="shared" si="18"/>
        <v>1.6850000000000001</v>
      </c>
      <c r="H29" s="151">
        <f t="shared" si="19"/>
        <v>2.1</v>
      </c>
      <c r="I29" s="152">
        <f t="shared" si="23"/>
        <v>4792.8230000000003</v>
      </c>
      <c r="J29" s="153">
        <f t="shared" si="24"/>
        <v>4.1497622435131658E-2</v>
      </c>
      <c r="K29" s="153">
        <f t="shared" si="25"/>
        <v>0.39066849128034825</v>
      </c>
      <c r="L29" s="153">
        <f t="shared" si="26"/>
        <v>0.17818308750396164</v>
      </c>
      <c r="M29" s="154">
        <f t="shared" si="27"/>
        <v>16.776</v>
      </c>
      <c r="N29" s="155">
        <f t="shared" si="28"/>
        <v>0.68899999999999995</v>
      </c>
      <c r="O29" s="155">
        <f t="shared" si="29"/>
        <v>33.863</v>
      </c>
      <c r="P29" s="156">
        <f t="shared" si="30"/>
        <v>0</v>
      </c>
      <c r="Q29" s="157">
        <f t="shared" si="31"/>
        <v>77</v>
      </c>
      <c r="R29" s="158">
        <f t="shared" si="32"/>
        <v>26.715592026060573</v>
      </c>
      <c r="S29" s="143">
        <f t="shared" si="33"/>
        <v>33</v>
      </c>
      <c r="T29" s="143">
        <f t="shared" si="34"/>
        <v>1623</v>
      </c>
      <c r="U29" t="s">
        <v>119</v>
      </c>
      <c r="V29" s="5" t="s">
        <v>122</v>
      </c>
      <c r="W29" t="s">
        <v>119</v>
      </c>
      <c r="X29" s="5" t="s">
        <v>122</v>
      </c>
      <c r="Y29" t="s">
        <v>433</v>
      </c>
      <c r="Z29" t="s">
        <v>143</v>
      </c>
      <c r="AA29" t="s">
        <v>48</v>
      </c>
      <c r="AB29">
        <v>506</v>
      </c>
      <c r="AC29" s="1">
        <v>4792.8230000000003</v>
      </c>
      <c r="AD29" s="1">
        <v>2843.6320000000001</v>
      </c>
      <c r="AE29" s="28">
        <v>1.6850000000000001</v>
      </c>
      <c r="AF29">
        <v>2.1</v>
      </c>
      <c r="AG29">
        <v>16.776</v>
      </c>
      <c r="AH29">
        <v>315.94048600000002</v>
      </c>
      <c r="AI29">
        <v>13.110779000000001</v>
      </c>
      <c r="AJ29">
        <v>123.427993</v>
      </c>
      <c r="AK29">
        <v>854</v>
      </c>
      <c r="AL29">
        <v>33</v>
      </c>
      <c r="AM29">
        <v>1623</v>
      </c>
      <c r="AN29">
        <v>77</v>
      </c>
      <c r="AO29">
        <v>15.170018000000001</v>
      </c>
      <c r="AP29">
        <v>2674</v>
      </c>
      <c r="AQ29">
        <v>0</v>
      </c>
      <c r="AR29">
        <v>49</v>
      </c>
      <c r="AS29">
        <v>17893</v>
      </c>
      <c r="AT29">
        <v>0.68899999999999995</v>
      </c>
      <c r="AU29">
        <v>33.863</v>
      </c>
      <c r="AV29">
        <v>2246</v>
      </c>
      <c r="AW29">
        <v>0</v>
      </c>
      <c r="AX29" s="29">
        <v>0.5</v>
      </c>
      <c r="AY29">
        <v>0.80238095238095242</v>
      </c>
      <c r="AZ29" t="s">
        <v>67</v>
      </c>
      <c r="BA29" t="s">
        <v>228</v>
      </c>
      <c r="BB29">
        <v>3</v>
      </c>
      <c r="BC29" t="s">
        <v>493</v>
      </c>
      <c r="BD29">
        <v>4</v>
      </c>
      <c r="BE29">
        <v>37910.745999999999</v>
      </c>
      <c r="BF29">
        <v>0.12642386409383768</v>
      </c>
      <c r="BG29">
        <v>0.10144010047529357</v>
      </c>
      <c r="BH29">
        <v>211899.77499999997</v>
      </c>
      <c r="BI29">
        <v>2.2618348698105042E-2</v>
      </c>
      <c r="BJ29">
        <v>1.8148532169669999E-2</v>
      </c>
      <c r="BK29">
        <v>1</v>
      </c>
      <c r="BL29" t="s">
        <v>67</v>
      </c>
      <c r="BM29">
        <v>0</v>
      </c>
      <c r="BN29" t="s">
        <v>449</v>
      </c>
    </row>
    <row r="30" spans="1:66">
      <c r="A30" s="138" t="str">
        <f t="shared" si="20"/>
        <v>도영운수</v>
      </c>
      <c r="B30" s="138" t="str">
        <f t="shared" si="1"/>
        <v>55</v>
      </c>
      <c r="C30" s="139" t="str">
        <f t="shared" si="21"/>
        <v>71바5897</v>
      </c>
      <c r="D30" s="114" t="str">
        <f t="shared" si="22"/>
        <v>대형</v>
      </c>
      <c r="E30" s="111" t="str">
        <f t="shared" si="16"/>
        <v>D</v>
      </c>
      <c r="F30" s="159">
        <f t="shared" si="17"/>
        <v>0.8409523809523809</v>
      </c>
      <c r="G30" s="160">
        <f t="shared" si="18"/>
        <v>1.766</v>
      </c>
      <c r="H30" s="161">
        <f t="shared" si="19"/>
        <v>2.1</v>
      </c>
      <c r="I30" s="162">
        <f t="shared" si="23"/>
        <v>5128.7190000000001</v>
      </c>
      <c r="J30" s="163">
        <f t="shared" si="24"/>
        <v>1.7192305272396378E-2</v>
      </c>
      <c r="K30" s="163">
        <f t="shared" si="25"/>
        <v>0.37309249909371439</v>
      </c>
      <c r="L30" s="163">
        <f t="shared" si="26"/>
        <v>0.1862063411935807</v>
      </c>
      <c r="M30" s="164">
        <f t="shared" si="27"/>
        <v>15.898</v>
      </c>
      <c r="N30" s="165">
        <f t="shared" si="28"/>
        <v>5.8000000000000003E-2</v>
      </c>
      <c r="O30" s="165">
        <f t="shared" si="29"/>
        <v>29.54</v>
      </c>
      <c r="P30" s="166">
        <f t="shared" si="30"/>
        <v>0</v>
      </c>
      <c r="Q30" s="167">
        <f t="shared" si="31"/>
        <v>78</v>
      </c>
      <c r="R30" s="168">
        <f t="shared" si="32"/>
        <v>25.424791784382787</v>
      </c>
      <c r="S30" s="140">
        <f t="shared" si="33"/>
        <v>3</v>
      </c>
      <c r="T30" s="140">
        <f t="shared" si="34"/>
        <v>1515</v>
      </c>
      <c r="U30" t="s">
        <v>119</v>
      </c>
      <c r="V30" t="s">
        <v>122</v>
      </c>
      <c r="W30" t="s">
        <v>119</v>
      </c>
      <c r="X30" s="4" t="s">
        <v>122</v>
      </c>
      <c r="Y30" s="4" t="s">
        <v>230</v>
      </c>
      <c r="Z30" s="4" t="s">
        <v>143</v>
      </c>
      <c r="AA30" s="4" t="s">
        <v>48</v>
      </c>
      <c r="AB30" s="4">
        <v>506</v>
      </c>
      <c r="AC30" s="4">
        <v>5128.7190000000001</v>
      </c>
      <c r="AD30" s="4">
        <v>2904.7289999999998</v>
      </c>
      <c r="AE30" s="4">
        <v>1.766</v>
      </c>
      <c r="AF30" s="4">
        <v>2.1</v>
      </c>
      <c r="AG30" s="4">
        <v>15.898</v>
      </c>
      <c r="AH30" s="4">
        <v>330.84492799999998</v>
      </c>
      <c r="AI30" s="4">
        <v>5.6879869999999997</v>
      </c>
      <c r="AJ30" s="4">
        <v>123.435761</v>
      </c>
      <c r="AK30" s="4">
        <v>955</v>
      </c>
      <c r="AL30" s="4">
        <v>3</v>
      </c>
      <c r="AM30" s="4">
        <v>1515</v>
      </c>
      <c r="AN30" s="4">
        <v>78</v>
      </c>
      <c r="AO30" s="4">
        <v>15.501880999999999</v>
      </c>
      <c r="AP30" s="4">
        <v>2170.1</v>
      </c>
      <c r="AQ30" s="4">
        <v>0</v>
      </c>
      <c r="AR30" s="4">
        <v>12</v>
      </c>
      <c r="AS30" s="4">
        <v>2266</v>
      </c>
      <c r="AT30" s="4">
        <v>5.8000000000000003E-2</v>
      </c>
      <c r="AU30" s="4">
        <v>29.54</v>
      </c>
      <c r="AV30" s="4">
        <v>41487</v>
      </c>
      <c r="AW30" s="4">
        <v>0</v>
      </c>
      <c r="AX30" s="30">
        <v>0.53</v>
      </c>
      <c r="AY30">
        <v>0.8409523809523809</v>
      </c>
      <c r="AZ30" t="s">
        <v>67</v>
      </c>
      <c r="BA30" t="s">
        <v>228</v>
      </c>
      <c r="BB30">
        <v>1</v>
      </c>
      <c r="BC30" t="s">
        <v>451</v>
      </c>
      <c r="BD30">
        <v>13</v>
      </c>
      <c r="BE30">
        <v>37910.745999999999</v>
      </c>
      <c r="BF30">
        <v>0.13528404321033408</v>
      </c>
      <c r="BG30">
        <v>0.11376743824259522</v>
      </c>
      <c r="BH30">
        <v>211899.77499999997</v>
      </c>
      <c r="BI30">
        <v>2.4203513193914439E-2</v>
      </c>
      <c r="BJ30">
        <v>2.0354002047834711E-2</v>
      </c>
      <c r="BK30">
        <v>1</v>
      </c>
      <c r="BL30" t="s">
        <v>69</v>
      </c>
      <c r="BM30">
        <v>-1</v>
      </c>
      <c r="BN30" t="s">
        <v>448</v>
      </c>
    </row>
    <row r="31" spans="1:66">
      <c r="A31" s="141" t="str">
        <f t="shared" si="20"/>
        <v>도영운수</v>
      </c>
      <c r="B31" s="141" t="str">
        <f t="shared" si="1"/>
        <v>55</v>
      </c>
      <c r="C31" s="142" t="str">
        <f t="shared" si="21"/>
        <v>71바5898</v>
      </c>
      <c r="D31" s="130" t="str">
        <f t="shared" si="22"/>
        <v>대형</v>
      </c>
      <c r="E31" s="127" t="str">
        <f t="shared" si="16"/>
        <v>A</v>
      </c>
      <c r="F31" s="149">
        <f t="shared" si="17"/>
        <v>0.98761904761904751</v>
      </c>
      <c r="G31" s="150">
        <f t="shared" si="18"/>
        <v>2.0739999999999998</v>
      </c>
      <c r="H31" s="151">
        <f t="shared" si="19"/>
        <v>2.1</v>
      </c>
      <c r="I31" s="152">
        <f t="shared" si="23"/>
        <v>3763.2640000000001</v>
      </c>
      <c r="J31" s="153">
        <f t="shared" si="24"/>
        <v>6.8527323439875444E-3</v>
      </c>
      <c r="K31" s="153">
        <f t="shared" si="25"/>
        <v>0.36453879339294126</v>
      </c>
      <c r="L31" s="153">
        <f t="shared" si="26"/>
        <v>0.16900222785326779</v>
      </c>
      <c r="M31" s="154">
        <f t="shared" si="27"/>
        <v>11.863</v>
      </c>
      <c r="N31" s="155">
        <f t="shared" si="28"/>
        <v>0.13300000000000001</v>
      </c>
      <c r="O31" s="155">
        <f t="shared" si="29"/>
        <v>15.12</v>
      </c>
      <c r="P31" s="156">
        <f t="shared" si="30"/>
        <v>0</v>
      </c>
      <c r="Q31" s="157">
        <f t="shared" si="31"/>
        <v>77</v>
      </c>
      <c r="R31" s="158">
        <f t="shared" si="32"/>
        <v>24.611504119456374</v>
      </c>
      <c r="S31" s="143">
        <f t="shared" si="33"/>
        <v>5</v>
      </c>
      <c r="T31" s="143">
        <f t="shared" si="34"/>
        <v>569</v>
      </c>
      <c r="U31" t="s">
        <v>119</v>
      </c>
      <c r="V31" t="s">
        <v>122</v>
      </c>
      <c r="W31" s="4" t="s">
        <v>119</v>
      </c>
      <c r="X31" s="4" t="s">
        <v>122</v>
      </c>
      <c r="Y31" s="4" t="s">
        <v>232</v>
      </c>
      <c r="Z31" s="4" t="s">
        <v>143</v>
      </c>
      <c r="AA31" s="4" t="s">
        <v>48</v>
      </c>
      <c r="AB31" s="4">
        <v>506</v>
      </c>
      <c r="AC31" s="4">
        <v>3763.2640000000001</v>
      </c>
      <c r="AD31" s="4">
        <v>1814.336</v>
      </c>
      <c r="AE31" s="4">
        <v>2.0739999999999998</v>
      </c>
      <c r="AF31" s="4">
        <v>2.1</v>
      </c>
      <c r="AG31" s="4">
        <v>11.863</v>
      </c>
      <c r="AH31" s="4">
        <v>243.246331</v>
      </c>
      <c r="AI31" s="4">
        <v>1.6669020000000001</v>
      </c>
      <c r="AJ31" s="4">
        <v>88.672724000000002</v>
      </c>
      <c r="AK31" s="4">
        <v>636</v>
      </c>
      <c r="AL31" s="4">
        <v>5</v>
      </c>
      <c r="AM31" s="4">
        <v>569</v>
      </c>
      <c r="AN31" s="4">
        <v>77</v>
      </c>
      <c r="AO31" s="4">
        <v>15.471</v>
      </c>
      <c r="AP31" s="4">
        <v>1236.5</v>
      </c>
      <c r="AQ31" s="4">
        <v>0</v>
      </c>
      <c r="AR31" s="4">
        <v>10</v>
      </c>
      <c r="AS31" s="4">
        <v>2392</v>
      </c>
      <c r="AT31" s="4">
        <v>0.13300000000000001</v>
      </c>
      <c r="AU31" s="4">
        <v>15.12</v>
      </c>
      <c r="AV31" s="4">
        <v>26436</v>
      </c>
      <c r="AW31" s="4">
        <v>0</v>
      </c>
      <c r="AX31" s="4">
        <v>0.53</v>
      </c>
      <c r="AY31">
        <v>0.98761904761904751</v>
      </c>
      <c r="AZ31" t="s">
        <v>66</v>
      </c>
      <c r="BA31" t="s">
        <v>228</v>
      </c>
      <c r="BB31">
        <v>1</v>
      </c>
      <c r="BC31" t="s">
        <v>235</v>
      </c>
      <c r="BD31">
        <v>7</v>
      </c>
      <c r="BE31">
        <v>37910.745999999999</v>
      </c>
      <c r="BF31">
        <v>9.9266419078115745E-2</v>
      </c>
      <c r="BG31">
        <v>9.8037406270481922E-2</v>
      </c>
      <c r="BH31">
        <v>211899.77499999997</v>
      </c>
      <c r="BI31">
        <v>1.7759641320997159E-2</v>
      </c>
      <c r="BJ31">
        <v>1.7539760047499096E-2</v>
      </c>
      <c r="BK31">
        <v>1</v>
      </c>
      <c r="BL31" t="s">
        <v>71</v>
      </c>
      <c r="BM31">
        <v>-1</v>
      </c>
      <c r="BN31" t="s">
        <v>448</v>
      </c>
    </row>
    <row r="32" spans="1:66">
      <c r="A32" s="138" t="str">
        <f t="shared" si="20"/>
        <v>도영운수</v>
      </c>
      <c r="B32" s="138" t="str">
        <f t="shared" si="1"/>
        <v>55</v>
      </c>
      <c r="C32" s="139" t="str">
        <f t="shared" si="21"/>
        <v>71바5899</v>
      </c>
      <c r="D32" s="114" t="str">
        <f t="shared" si="22"/>
        <v>대형</v>
      </c>
      <c r="E32" s="111" t="str">
        <f t="shared" si="16"/>
        <v>B</v>
      </c>
      <c r="F32" s="159">
        <f t="shared" si="17"/>
        <v>0.91047619047619044</v>
      </c>
      <c r="G32" s="160">
        <f t="shared" si="18"/>
        <v>1.9119999999999999</v>
      </c>
      <c r="H32" s="161">
        <f t="shared" si="19"/>
        <v>2.1</v>
      </c>
      <c r="I32" s="162">
        <f t="shared" si="23"/>
        <v>5824.9219999999996</v>
      </c>
      <c r="J32" s="163">
        <f t="shared" si="24"/>
        <v>8.9595832788176982E-3</v>
      </c>
      <c r="K32" s="163">
        <f t="shared" si="25"/>
        <v>0.33791205145621489</v>
      </c>
      <c r="L32" s="163">
        <f t="shared" si="26"/>
        <v>0.14764146198009176</v>
      </c>
      <c r="M32" s="164">
        <f t="shared" si="27"/>
        <v>13.920999999999999</v>
      </c>
      <c r="N32" s="165">
        <f t="shared" si="28"/>
        <v>0.29199999999999998</v>
      </c>
      <c r="O32" s="165">
        <f t="shared" si="29"/>
        <v>9.202</v>
      </c>
      <c r="P32" s="166">
        <f t="shared" si="30"/>
        <v>0</v>
      </c>
      <c r="Q32" s="167">
        <f t="shared" si="31"/>
        <v>77</v>
      </c>
      <c r="R32" s="168">
        <f t="shared" si="32"/>
        <v>25.158986515764514</v>
      </c>
      <c r="S32" s="140">
        <f t="shared" si="33"/>
        <v>17</v>
      </c>
      <c r="T32" s="140">
        <f t="shared" si="34"/>
        <v>536</v>
      </c>
      <c r="U32" t="s">
        <v>119</v>
      </c>
      <c r="V32" s="5" t="s">
        <v>122</v>
      </c>
      <c r="W32" t="s">
        <v>119</v>
      </c>
      <c r="X32" s="5" t="s">
        <v>122</v>
      </c>
      <c r="Y32" t="s">
        <v>233</v>
      </c>
      <c r="Z32" t="s">
        <v>143</v>
      </c>
      <c r="AA32" t="s">
        <v>48</v>
      </c>
      <c r="AB32">
        <v>506</v>
      </c>
      <c r="AC32" s="1">
        <v>5824.9219999999996</v>
      </c>
      <c r="AD32" s="1">
        <v>3046.1959999999999</v>
      </c>
      <c r="AE32" s="28">
        <v>1.9119999999999999</v>
      </c>
      <c r="AF32">
        <v>2.1</v>
      </c>
      <c r="AG32">
        <v>13.920999999999999</v>
      </c>
      <c r="AH32">
        <v>354.48545999999999</v>
      </c>
      <c r="AI32">
        <v>3.1760419999999998</v>
      </c>
      <c r="AJ32">
        <v>119.784909</v>
      </c>
      <c r="AK32">
        <v>860</v>
      </c>
      <c r="AL32">
        <v>17</v>
      </c>
      <c r="AM32">
        <v>536</v>
      </c>
      <c r="AN32">
        <v>77</v>
      </c>
      <c r="AO32">
        <v>16.432047000000001</v>
      </c>
      <c r="AP32">
        <v>953.7</v>
      </c>
      <c r="AQ32">
        <v>0</v>
      </c>
      <c r="AR32">
        <v>2</v>
      </c>
      <c r="AS32">
        <v>79</v>
      </c>
      <c r="AT32">
        <v>0.29199999999999998</v>
      </c>
      <c r="AU32">
        <v>9.202</v>
      </c>
      <c r="AV32">
        <v>43999</v>
      </c>
      <c r="AW32">
        <v>0</v>
      </c>
      <c r="AX32">
        <v>0.53</v>
      </c>
      <c r="AY32">
        <v>0.91047619047619044</v>
      </c>
      <c r="AZ32" t="s">
        <v>68</v>
      </c>
      <c r="BA32" t="s">
        <v>228</v>
      </c>
      <c r="BB32">
        <v>2</v>
      </c>
      <c r="BC32" t="s">
        <v>452</v>
      </c>
      <c r="BD32">
        <v>10</v>
      </c>
      <c r="BE32">
        <v>37910.745999999999</v>
      </c>
      <c r="BF32">
        <v>0.15364830858247949</v>
      </c>
      <c r="BG32">
        <v>0.13989312667128609</v>
      </c>
      <c r="BH32">
        <v>211899.77499999997</v>
      </c>
      <c r="BI32">
        <v>2.7489042874160676E-2</v>
      </c>
      <c r="BJ32">
        <v>2.502811903590248E-2</v>
      </c>
      <c r="BK32">
        <v>1</v>
      </c>
      <c r="BL32" t="s">
        <v>68</v>
      </c>
      <c r="BM32">
        <v>0</v>
      </c>
      <c r="BN32" t="s">
        <v>449</v>
      </c>
    </row>
    <row r="33" spans="1:66">
      <c r="A33" s="141" t="str">
        <f t="shared" si="20"/>
        <v>도영운수</v>
      </c>
      <c r="B33" s="141" t="str">
        <f t="shared" si="1"/>
        <v>55</v>
      </c>
      <c r="C33" s="142" t="str">
        <f t="shared" si="21"/>
        <v>71바5900</v>
      </c>
      <c r="D33" s="130" t="str">
        <f t="shared" si="22"/>
        <v>대형</v>
      </c>
      <c r="E33" s="127" t="str">
        <f t="shared" si="16"/>
        <v>D</v>
      </c>
      <c r="F33" s="149">
        <f t="shared" si="17"/>
        <v>0.83952380952380945</v>
      </c>
      <c r="G33" s="150">
        <f t="shared" si="18"/>
        <v>1.7629999999999999</v>
      </c>
      <c r="H33" s="151">
        <f t="shared" si="19"/>
        <v>2.1</v>
      </c>
      <c r="I33" s="152">
        <f t="shared" si="23"/>
        <v>4708.009</v>
      </c>
      <c r="J33" s="153">
        <f t="shared" si="24"/>
        <v>1.7729222508101179E-2</v>
      </c>
      <c r="K33" s="153">
        <f t="shared" si="25"/>
        <v>0.37405041393708749</v>
      </c>
      <c r="L33" s="153">
        <f t="shared" si="26"/>
        <v>0.18755274257122279</v>
      </c>
      <c r="M33" s="154">
        <f t="shared" si="27"/>
        <v>15.567</v>
      </c>
      <c r="N33" s="155">
        <f t="shared" si="28"/>
        <v>2.1000000000000001E-2</v>
      </c>
      <c r="O33" s="155">
        <f t="shared" si="29"/>
        <v>32.284999999999997</v>
      </c>
      <c r="P33" s="156">
        <f t="shared" si="30"/>
        <v>0</v>
      </c>
      <c r="Q33" s="157">
        <f t="shared" si="31"/>
        <v>75</v>
      </c>
      <c r="R33" s="158">
        <f t="shared" si="32"/>
        <v>25.507401962463589</v>
      </c>
      <c r="S33" s="143">
        <f t="shared" si="33"/>
        <v>1</v>
      </c>
      <c r="T33" s="143">
        <f t="shared" si="34"/>
        <v>1520</v>
      </c>
      <c r="U33" t="s">
        <v>119</v>
      </c>
      <c r="V33" t="s">
        <v>122</v>
      </c>
      <c r="W33" t="s">
        <v>119</v>
      </c>
      <c r="X33" s="4" t="s">
        <v>122</v>
      </c>
      <c r="Y33" s="4" t="s">
        <v>234</v>
      </c>
      <c r="Z33" s="4" t="s">
        <v>143</v>
      </c>
      <c r="AA33" s="4" t="s">
        <v>48</v>
      </c>
      <c r="AB33" s="4">
        <v>506</v>
      </c>
      <c r="AC33" s="4">
        <v>4708.009</v>
      </c>
      <c r="AD33" s="4">
        <v>2670.3359999999998</v>
      </c>
      <c r="AE33" s="4">
        <v>1.7629999999999999</v>
      </c>
      <c r="AF33" s="4">
        <v>2.1</v>
      </c>
      <c r="AG33" s="4">
        <v>15.567</v>
      </c>
      <c r="AH33" s="4">
        <v>303.46604300000001</v>
      </c>
      <c r="AI33" s="4">
        <v>5.380217</v>
      </c>
      <c r="AJ33" s="4">
        <v>113.511599</v>
      </c>
      <c r="AK33" s="4">
        <v>883</v>
      </c>
      <c r="AL33" s="4">
        <v>1</v>
      </c>
      <c r="AM33" s="4">
        <v>1520</v>
      </c>
      <c r="AN33" s="4">
        <v>75</v>
      </c>
      <c r="AO33" s="4">
        <v>15.514120999999999</v>
      </c>
      <c r="AP33" s="4">
        <v>2001.7</v>
      </c>
      <c r="AQ33" s="4">
        <v>0</v>
      </c>
      <c r="AR33" s="4">
        <v>8</v>
      </c>
      <c r="AS33" s="4">
        <v>2363</v>
      </c>
      <c r="AT33" s="4">
        <v>2.1000000000000001E-2</v>
      </c>
      <c r="AU33" s="4">
        <v>32.284999999999997</v>
      </c>
      <c r="AV33" s="4">
        <v>41854</v>
      </c>
      <c r="AW33" s="4">
        <v>0</v>
      </c>
      <c r="AX33" s="4">
        <v>0.52</v>
      </c>
      <c r="AY33">
        <v>0.83952380952380945</v>
      </c>
      <c r="AZ33" t="s">
        <v>67</v>
      </c>
      <c r="BA33" t="s">
        <v>228</v>
      </c>
      <c r="BB33">
        <v>2</v>
      </c>
      <c r="BC33" t="s">
        <v>494</v>
      </c>
      <c r="BD33">
        <v>8</v>
      </c>
      <c r="BE33">
        <v>37910.745999999999</v>
      </c>
      <c r="BF33">
        <v>0.12418666200870856</v>
      </c>
      <c r="BG33">
        <v>0.10425765958159676</v>
      </c>
      <c r="BH33">
        <v>211899.77499999997</v>
      </c>
      <c r="BI33">
        <v>2.2218093435917997E-2</v>
      </c>
      <c r="BJ33">
        <v>1.8652618441677822E-2</v>
      </c>
      <c r="BK33">
        <v>1</v>
      </c>
      <c r="BL33" t="s">
        <v>69</v>
      </c>
      <c r="BM33">
        <v>-1</v>
      </c>
      <c r="BN33" t="s">
        <v>448</v>
      </c>
    </row>
    <row r="34" spans="1:66">
      <c r="A34" s="138" t="str">
        <f t="shared" si="20"/>
        <v>도영운수</v>
      </c>
      <c r="B34" s="138" t="str">
        <f t="shared" si="1"/>
        <v>65</v>
      </c>
      <c r="C34" s="139" t="str">
        <f t="shared" si="21"/>
        <v>71바5877</v>
      </c>
      <c r="D34" s="114" t="str">
        <f t="shared" si="22"/>
        <v>대형</v>
      </c>
      <c r="E34" s="111" t="str">
        <f t="shared" si="16"/>
        <v>F</v>
      </c>
      <c r="F34" s="159">
        <f t="shared" si="17"/>
        <v>0.75875000000000004</v>
      </c>
      <c r="G34" s="160">
        <f t="shared" si="18"/>
        <v>1.821</v>
      </c>
      <c r="H34" s="161">
        <f t="shared" si="19"/>
        <v>2.4</v>
      </c>
      <c r="I34" s="162">
        <f t="shared" si="23"/>
        <v>3773.1480000000001</v>
      </c>
      <c r="J34" s="163">
        <f t="shared" si="24"/>
        <v>3.1081856306887649E-2</v>
      </c>
      <c r="K34" s="163">
        <f t="shared" si="25"/>
        <v>0.34643879700230878</v>
      </c>
      <c r="L34" s="163">
        <f t="shared" si="26"/>
        <v>0.15557301224335754</v>
      </c>
      <c r="M34" s="164">
        <f t="shared" si="27"/>
        <v>16.739999999999998</v>
      </c>
      <c r="N34" s="165">
        <f t="shared" si="28"/>
        <v>0.186</v>
      </c>
      <c r="O34" s="165">
        <f t="shared" si="29"/>
        <v>12.085000000000001</v>
      </c>
      <c r="P34" s="166">
        <f t="shared" si="30"/>
        <v>0</v>
      </c>
      <c r="Q34" s="167">
        <f t="shared" si="31"/>
        <v>75</v>
      </c>
      <c r="R34" s="168">
        <f t="shared" si="32"/>
        <v>27.181275361546668</v>
      </c>
      <c r="S34" s="140">
        <f t="shared" si="33"/>
        <v>7</v>
      </c>
      <c r="T34" s="140">
        <f t="shared" si="34"/>
        <v>456</v>
      </c>
      <c r="U34" t="s">
        <v>119</v>
      </c>
      <c r="V34" t="s">
        <v>123</v>
      </c>
      <c r="W34" s="4" t="s">
        <v>119</v>
      </c>
      <c r="X34" s="4" t="s">
        <v>123</v>
      </c>
      <c r="Y34" s="4" t="s">
        <v>236</v>
      </c>
      <c r="Z34" s="4" t="s">
        <v>143</v>
      </c>
      <c r="AA34" s="4" t="s">
        <v>48</v>
      </c>
      <c r="AB34" s="4">
        <v>506</v>
      </c>
      <c r="AC34" s="4">
        <v>3773.1480000000001</v>
      </c>
      <c r="AD34" s="4">
        <v>2072.4650000000001</v>
      </c>
      <c r="AE34" s="4">
        <v>1.821</v>
      </c>
      <c r="AF34" s="4">
        <v>2.4</v>
      </c>
      <c r="AG34" s="4">
        <v>16.739999999999998</v>
      </c>
      <c r="AH34" s="4">
        <v>223.00215700000001</v>
      </c>
      <c r="AI34" s="4">
        <v>6.9313209999999996</v>
      </c>
      <c r="AJ34" s="4">
        <v>77.256598999999994</v>
      </c>
      <c r="AK34" s="4">
        <v>587</v>
      </c>
      <c r="AL34" s="4">
        <v>7</v>
      </c>
      <c r="AM34" s="4">
        <v>456</v>
      </c>
      <c r="AN34" s="4">
        <v>75</v>
      </c>
      <c r="AO34" s="4">
        <v>16.919782000000001</v>
      </c>
      <c r="AP34" s="4">
        <v>1965.7</v>
      </c>
      <c r="AQ34" s="4">
        <v>0</v>
      </c>
      <c r="AR34" s="4">
        <v>8</v>
      </c>
      <c r="AS34" s="4">
        <v>2652</v>
      </c>
      <c r="AT34" s="4">
        <v>0.186</v>
      </c>
      <c r="AU34" s="4">
        <v>12.085000000000001</v>
      </c>
      <c r="AV34" s="4">
        <v>28866</v>
      </c>
      <c r="AW34" s="4">
        <v>0</v>
      </c>
      <c r="AX34" s="4">
        <v>0.53</v>
      </c>
      <c r="AY34">
        <v>0.75875000000000004</v>
      </c>
      <c r="AZ34" t="s">
        <v>70</v>
      </c>
      <c r="BA34" t="s">
        <v>237</v>
      </c>
      <c r="BB34">
        <v>2</v>
      </c>
      <c r="BC34" t="s">
        <v>495</v>
      </c>
      <c r="BD34">
        <v>9</v>
      </c>
      <c r="BE34">
        <v>35255.777000000002</v>
      </c>
      <c r="BF34">
        <v>0.10702212009112719</v>
      </c>
      <c r="BG34">
        <v>8.1203033619142759E-2</v>
      </c>
      <c r="BH34">
        <v>211899.77499999997</v>
      </c>
      <c r="BI34">
        <v>1.7806286014225362E-2</v>
      </c>
      <c r="BJ34">
        <v>1.3510519513293493E-2</v>
      </c>
      <c r="BK34">
        <v>1</v>
      </c>
      <c r="BL34" t="s">
        <v>67</v>
      </c>
      <c r="BM34">
        <v>-1</v>
      </c>
      <c r="BN34" t="s">
        <v>448</v>
      </c>
    </row>
    <row r="35" spans="1:66">
      <c r="A35" s="141" t="str">
        <f t="shared" si="20"/>
        <v>도영운수</v>
      </c>
      <c r="B35" s="141" t="str">
        <f t="shared" si="1"/>
        <v>65</v>
      </c>
      <c r="C35" s="142" t="str">
        <f t="shared" si="21"/>
        <v>71바5878</v>
      </c>
      <c r="D35" s="130" t="str">
        <f t="shared" si="22"/>
        <v>대형</v>
      </c>
      <c r="E35" s="127" t="str">
        <f t="shared" si="16"/>
        <v>F</v>
      </c>
      <c r="F35" s="149">
        <f t="shared" si="17"/>
        <v>0.72541666666666671</v>
      </c>
      <c r="G35" s="150">
        <f t="shared" si="18"/>
        <v>1.7410000000000001</v>
      </c>
      <c r="H35" s="151">
        <f t="shared" si="19"/>
        <v>2.4</v>
      </c>
      <c r="I35" s="152">
        <f t="shared" si="23"/>
        <v>5071.2849999999999</v>
      </c>
      <c r="J35" s="153">
        <f t="shared" si="24"/>
        <v>3.5274786798899012E-2</v>
      </c>
      <c r="K35" s="153">
        <f t="shared" si="25"/>
        <v>0.37751365181737173</v>
      </c>
      <c r="L35" s="153">
        <f t="shared" si="26"/>
        <v>0.17983607704950522</v>
      </c>
      <c r="M35" s="154">
        <f t="shared" si="27"/>
        <v>18.414999999999999</v>
      </c>
      <c r="N35" s="155">
        <f t="shared" si="28"/>
        <v>1.617</v>
      </c>
      <c r="O35" s="155">
        <f t="shared" si="29"/>
        <v>89.897999999999996</v>
      </c>
      <c r="P35" s="156">
        <f t="shared" si="30"/>
        <v>0</v>
      </c>
      <c r="Q35" s="157">
        <f t="shared" si="31"/>
        <v>77</v>
      </c>
      <c r="R35" s="158">
        <f t="shared" si="32"/>
        <v>28.355699966854601</v>
      </c>
      <c r="S35" s="143">
        <f t="shared" si="33"/>
        <v>82</v>
      </c>
      <c r="T35" s="143">
        <f t="shared" si="34"/>
        <v>4559</v>
      </c>
      <c r="U35" t="s">
        <v>119</v>
      </c>
      <c r="V35" t="s">
        <v>123</v>
      </c>
      <c r="W35" t="s">
        <v>119</v>
      </c>
      <c r="X35" s="4" t="s">
        <v>123</v>
      </c>
      <c r="Y35" s="4" t="s">
        <v>238</v>
      </c>
      <c r="Z35" s="4" t="s">
        <v>143</v>
      </c>
      <c r="AA35" s="4" t="s">
        <v>48</v>
      </c>
      <c r="AB35" s="4">
        <v>506</v>
      </c>
      <c r="AC35" s="4">
        <v>5071.2849999999999</v>
      </c>
      <c r="AD35" s="4">
        <v>2913.5160000000001</v>
      </c>
      <c r="AE35" s="4">
        <v>1.7410000000000001</v>
      </c>
      <c r="AF35" s="4">
        <v>2.4</v>
      </c>
      <c r="AG35" s="4">
        <v>18.414999999999999</v>
      </c>
      <c r="AH35" s="4">
        <v>304.56714199999999</v>
      </c>
      <c r="AI35" s="4">
        <v>10.743541</v>
      </c>
      <c r="AJ35" s="4">
        <v>114.97825400000001</v>
      </c>
      <c r="AK35" s="4">
        <v>912</v>
      </c>
      <c r="AL35" s="4">
        <v>82</v>
      </c>
      <c r="AM35" s="4">
        <v>4559</v>
      </c>
      <c r="AN35" s="4">
        <v>77</v>
      </c>
      <c r="AO35" s="4">
        <v>16.650794000000001</v>
      </c>
      <c r="AP35" s="4">
        <v>6893.6</v>
      </c>
      <c r="AQ35" s="4">
        <v>0</v>
      </c>
      <c r="AR35" s="4">
        <v>22</v>
      </c>
      <c r="AS35" s="4">
        <v>4858</v>
      </c>
      <c r="AT35" s="4">
        <v>1.617</v>
      </c>
      <c r="AU35" s="4">
        <v>89.897999999999996</v>
      </c>
      <c r="AV35" s="4">
        <v>4216</v>
      </c>
      <c r="AW35" s="4">
        <v>0</v>
      </c>
      <c r="AX35" s="4">
        <v>0.52</v>
      </c>
      <c r="AY35">
        <v>0.72541666666666671</v>
      </c>
      <c r="AZ35" t="s">
        <v>70</v>
      </c>
      <c r="BA35" t="s">
        <v>237</v>
      </c>
      <c r="BB35">
        <v>4</v>
      </c>
      <c r="BC35" t="s">
        <v>496</v>
      </c>
      <c r="BD35">
        <v>5</v>
      </c>
      <c r="BE35">
        <v>35255.777000000002</v>
      </c>
      <c r="BF35">
        <v>0.14384266725989331</v>
      </c>
      <c r="BG35">
        <v>0.10434586820811428</v>
      </c>
      <c r="BH35">
        <v>211899.77499999997</v>
      </c>
      <c r="BI35">
        <v>2.3932469961329597E-2</v>
      </c>
      <c r="BJ35">
        <v>1.7361012584447846E-2</v>
      </c>
      <c r="BK35">
        <v>1</v>
      </c>
      <c r="BL35" t="s">
        <v>70</v>
      </c>
      <c r="BM35">
        <v>0</v>
      </c>
      <c r="BN35" t="s">
        <v>449</v>
      </c>
    </row>
    <row r="36" spans="1:66">
      <c r="A36" s="138" t="str">
        <f t="shared" si="20"/>
        <v>도영운수</v>
      </c>
      <c r="B36" s="138" t="str">
        <f t="shared" si="1"/>
        <v>65</v>
      </c>
      <c r="C36" s="139" t="str">
        <f t="shared" si="21"/>
        <v>71바5879</v>
      </c>
      <c r="D36" s="114" t="str">
        <f t="shared" si="22"/>
        <v>대형</v>
      </c>
      <c r="E36" s="111" t="str">
        <f t="shared" si="16"/>
        <v>C</v>
      </c>
      <c r="F36" s="159">
        <f t="shared" si="17"/>
        <v>0.87833333333333341</v>
      </c>
      <c r="G36" s="160">
        <f t="shared" si="18"/>
        <v>2.1080000000000001</v>
      </c>
      <c r="H36" s="161">
        <f t="shared" si="19"/>
        <v>2.4</v>
      </c>
      <c r="I36" s="162">
        <f t="shared" si="23"/>
        <v>6250.3779999999997</v>
      </c>
      <c r="J36" s="163">
        <f t="shared" si="24"/>
        <v>7.9747358229645716E-3</v>
      </c>
      <c r="K36" s="163">
        <f t="shared" si="25"/>
        <v>0.33853009296481418</v>
      </c>
      <c r="L36" s="163">
        <f t="shared" si="26"/>
        <v>0.18350890138164444</v>
      </c>
      <c r="M36" s="164">
        <f t="shared" si="27"/>
        <v>13.731</v>
      </c>
      <c r="N36" s="165">
        <f t="shared" si="28"/>
        <v>0.65600000000000003</v>
      </c>
      <c r="O36" s="165">
        <f t="shared" si="29"/>
        <v>18.783000000000001</v>
      </c>
      <c r="P36" s="166">
        <f t="shared" si="30"/>
        <v>0</v>
      </c>
      <c r="Q36" s="167">
        <f t="shared" si="31"/>
        <v>75</v>
      </c>
      <c r="R36" s="168">
        <f t="shared" si="32"/>
        <v>26.982014298549416</v>
      </c>
      <c r="S36" s="140">
        <f t="shared" si="33"/>
        <v>41</v>
      </c>
      <c r="T36" s="140">
        <f t="shared" si="34"/>
        <v>1174</v>
      </c>
      <c r="U36" t="s">
        <v>119</v>
      </c>
      <c r="V36" s="5" t="s">
        <v>123</v>
      </c>
      <c r="W36" t="s">
        <v>119</v>
      </c>
      <c r="X36" s="5" t="s">
        <v>123</v>
      </c>
      <c r="Y36" t="s">
        <v>239</v>
      </c>
      <c r="Z36" t="s">
        <v>143</v>
      </c>
      <c r="AA36" t="s">
        <v>48</v>
      </c>
      <c r="AB36">
        <v>506</v>
      </c>
      <c r="AC36" s="1">
        <v>6250.3779999999997</v>
      </c>
      <c r="AD36" s="1">
        <v>2964.625</v>
      </c>
      <c r="AE36" s="28">
        <v>2.1080000000000001</v>
      </c>
      <c r="AF36">
        <v>2.4</v>
      </c>
      <c r="AG36">
        <v>13.731</v>
      </c>
      <c r="AH36">
        <v>354.47820000000002</v>
      </c>
      <c r="AI36">
        <v>2.82687</v>
      </c>
      <c r="AJ36">
        <v>120.001538</v>
      </c>
      <c r="AK36">
        <v>1147</v>
      </c>
      <c r="AL36">
        <v>41</v>
      </c>
      <c r="AM36">
        <v>1174</v>
      </c>
      <c r="AN36">
        <v>75</v>
      </c>
      <c r="AO36">
        <v>17.632615999999999</v>
      </c>
      <c r="AP36">
        <v>2706.7</v>
      </c>
      <c r="AQ36">
        <v>0</v>
      </c>
      <c r="AR36">
        <v>6</v>
      </c>
      <c r="AS36">
        <v>1566</v>
      </c>
      <c r="AT36">
        <v>0.65600000000000003</v>
      </c>
      <c r="AU36">
        <v>18.783000000000001</v>
      </c>
      <c r="AV36">
        <v>49843</v>
      </c>
      <c r="AW36">
        <v>0</v>
      </c>
      <c r="AX36">
        <v>0.54</v>
      </c>
      <c r="AY36">
        <v>0.87833333333333341</v>
      </c>
      <c r="AZ36" t="s">
        <v>69</v>
      </c>
      <c r="BA36" t="s">
        <v>237</v>
      </c>
      <c r="BB36">
        <v>1</v>
      </c>
      <c r="BC36" t="s">
        <v>244</v>
      </c>
      <c r="BD36">
        <v>8</v>
      </c>
      <c r="BE36">
        <v>35255.777000000002</v>
      </c>
      <c r="BF36">
        <v>0.17728663305307382</v>
      </c>
      <c r="BG36">
        <v>0.15571675936494986</v>
      </c>
      <c r="BH36">
        <v>211899.77499999997</v>
      </c>
      <c r="BI36">
        <v>2.9496860013183121E-2</v>
      </c>
      <c r="BJ36">
        <v>2.5908075378245844E-2</v>
      </c>
      <c r="BK36">
        <v>1</v>
      </c>
      <c r="BL36" t="s">
        <v>68</v>
      </c>
      <c r="BM36">
        <v>-1</v>
      </c>
      <c r="BN36" t="s">
        <v>448</v>
      </c>
    </row>
    <row r="37" spans="1:66">
      <c r="A37" s="141" t="str">
        <f t="shared" si="20"/>
        <v>도영운수</v>
      </c>
      <c r="B37" s="141" t="str">
        <f t="shared" si="1"/>
        <v>65</v>
      </c>
      <c r="C37" s="142" t="str">
        <f t="shared" si="21"/>
        <v>71바5885</v>
      </c>
      <c r="D37" s="130" t="str">
        <f t="shared" si="22"/>
        <v>대형</v>
      </c>
      <c r="E37" s="127" t="str">
        <f t="shared" si="16"/>
        <v>F</v>
      </c>
      <c r="F37" s="149">
        <f t="shared" si="17"/>
        <v>0.76541666666666663</v>
      </c>
      <c r="G37" s="150">
        <f t="shared" si="18"/>
        <v>1.837</v>
      </c>
      <c r="H37" s="151">
        <f t="shared" si="19"/>
        <v>2.4</v>
      </c>
      <c r="I37" s="152">
        <f t="shared" si="23"/>
        <v>4410.4359999999997</v>
      </c>
      <c r="J37" s="153">
        <f t="shared" si="24"/>
        <v>5.3611000071945393E-2</v>
      </c>
      <c r="K37" s="153">
        <f t="shared" si="25"/>
        <v>0.35600259841542664</v>
      </c>
      <c r="L37" s="153">
        <f t="shared" si="26"/>
        <v>0.17639979358049862</v>
      </c>
      <c r="M37" s="154">
        <f t="shared" si="27"/>
        <v>19.042999999999999</v>
      </c>
      <c r="N37" s="155">
        <f t="shared" si="28"/>
        <v>1.905</v>
      </c>
      <c r="O37" s="155">
        <f t="shared" si="29"/>
        <v>71.376000000000005</v>
      </c>
      <c r="P37" s="156">
        <f t="shared" si="30"/>
        <v>0</v>
      </c>
      <c r="Q37" s="157">
        <f t="shared" si="31"/>
        <v>78</v>
      </c>
      <c r="R37" s="158">
        <f t="shared" si="32"/>
        <v>28.987780965293247</v>
      </c>
      <c r="S37" s="143">
        <f t="shared" si="33"/>
        <v>84</v>
      </c>
      <c r="T37" s="143">
        <f t="shared" si="34"/>
        <v>3148</v>
      </c>
      <c r="U37" t="s">
        <v>119</v>
      </c>
      <c r="V37" t="s">
        <v>123</v>
      </c>
      <c r="W37" s="4" t="s">
        <v>119</v>
      </c>
      <c r="X37" s="4" t="s">
        <v>123</v>
      </c>
      <c r="Y37" s="4" t="s">
        <v>241</v>
      </c>
      <c r="Z37" s="4" t="s">
        <v>143</v>
      </c>
      <c r="AA37" s="4" t="s">
        <v>48</v>
      </c>
      <c r="AB37" s="4">
        <v>506</v>
      </c>
      <c r="AC37" s="4">
        <v>4410.4359999999997</v>
      </c>
      <c r="AD37" s="4">
        <v>2401.2170000000001</v>
      </c>
      <c r="AE37" s="4">
        <v>1.837</v>
      </c>
      <c r="AF37" s="4">
        <v>2.4</v>
      </c>
      <c r="AG37" s="4">
        <v>19.042999999999999</v>
      </c>
      <c r="AH37" s="4">
        <v>257.70936899999998</v>
      </c>
      <c r="AI37" s="4">
        <v>13.816057000000001</v>
      </c>
      <c r="AJ37" s="4">
        <v>91.745204999999999</v>
      </c>
      <c r="AK37" s="4">
        <v>778</v>
      </c>
      <c r="AL37" s="4">
        <v>84</v>
      </c>
      <c r="AM37" s="4">
        <v>3148</v>
      </c>
      <c r="AN37" s="4">
        <v>78</v>
      </c>
      <c r="AO37" s="4">
        <v>17.113990999999999</v>
      </c>
      <c r="AP37" s="4">
        <v>5589</v>
      </c>
      <c r="AQ37" s="4">
        <v>0</v>
      </c>
      <c r="AR37" s="4">
        <v>24</v>
      </c>
      <c r="AS37" s="4">
        <v>11237</v>
      </c>
      <c r="AT37" s="4">
        <v>1.905</v>
      </c>
      <c r="AU37" s="4">
        <v>71.376000000000005</v>
      </c>
      <c r="AV37" s="4">
        <v>9674</v>
      </c>
      <c r="AW37" s="4">
        <v>0</v>
      </c>
      <c r="AX37" s="4">
        <v>0.55000000000000004</v>
      </c>
      <c r="AY37">
        <v>0.76541666666666663</v>
      </c>
      <c r="AZ37" t="s">
        <v>70</v>
      </c>
      <c r="BA37" t="s">
        <v>237</v>
      </c>
      <c r="BB37">
        <v>1</v>
      </c>
      <c r="BC37" t="s">
        <v>425</v>
      </c>
      <c r="BD37">
        <v>6</v>
      </c>
      <c r="BE37">
        <v>35255.777000000002</v>
      </c>
      <c r="BF37">
        <v>0.1250982498556194</v>
      </c>
      <c r="BG37">
        <v>9.5752285410322019E-2</v>
      </c>
      <c r="BH37">
        <v>211899.77499999997</v>
      </c>
      <c r="BI37">
        <v>2.0813783308642024E-2</v>
      </c>
      <c r="BJ37">
        <v>1.5931216640823084E-2</v>
      </c>
      <c r="BK37">
        <v>1</v>
      </c>
      <c r="BL37" t="s">
        <v>70</v>
      </c>
      <c r="BM37">
        <v>0</v>
      </c>
      <c r="BN37" t="s">
        <v>449</v>
      </c>
    </row>
    <row r="38" spans="1:66">
      <c r="A38" s="138" t="str">
        <f t="shared" si="20"/>
        <v>도영운수</v>
      </c>
      <c r="B38" s="138" t="str">
        <f t="shared" si="1"/>
        <v>65</v>
      </c>
      <c r="C38" s="139" t="str">
        <f t="shared" si="21"/>
        <v>71바5887</v>
      </c>
      <c r="D38" s="114" t="str">
        <f t="shared" si="22"/>
        <v>대형</v>
      </c>
      <c r="E38" s="111" t="str">
        <f t="shared" si="16"/>
        <v>D</v>
      </c>
      <c r="F38" s="159">
        <f t="shared" si="17"/>
        <v>0.8470833333333333</v>
      </c>
      <c r="G38" s="160">
        <f t="shared" si="18"/>
        <v>2.0329999999999999</v>
      </c>
      <c r="H38" s="161">
        <f t="shared" si="19"/>
        <v>2.4</v>
      </c>
      <c r="I38" s="162">
        <f t="shared" si="23"/>
        <v>4948.7939999999999</v>
      </c>
      <c r="J38" s="163">
        <f t="shared" si="24"/>
        <v>3.6759013502234025E-2</v>
      </c>
      <c r="K38" s="163">
        <f t="shared" si="25"/>
        <v>0.33897958725419541</v>
      </c>
      <c r="L38" s="163">
        <f t="shared" si="26"/>
        <v>0.21439566892459053</v>
      </c>
      <c r="M38" s="164">
        <f t="shared" si="27"/>
        <v>16.837</v>
      </c>
      <c r="N38" s="165">
        <f t="shared" si="28"/>
        <v>0.20200000000000001</v>
      </c>
      <c r="O38" s="165">
        <f t="shared" si="29"/>
        <v>14.589</v>
      </c>
      <c r="P38" s="166">
        <f t="shared" si="30"/>
        <v>0</v>
      </c>
      <c r="Q38" s="167">
        <f t="shared" si="31"/>
        <v>78</v>
      </c>
      <c r="R38" s="168">
        <f t="shared" si="32"/>
        <v>27.377148038683153</v>
      </c>
      <c r="S38" s="140">
        <f t="shared" si="33"/>
        <v>10</v>
      </c>
      <c r="T38" s="140">
        <f t="shared" si="34"/>
        <v>722</v>
      </c>
      <c r="U38" t="s">
        <v>119</v>
      </c>
      <c r="V38" t="s">
        <v>123</v>
      </c>
      <c r="W38" t="s">
        <v>119</v>
      </c>
      <c r="X38" s="4" t="s">
        <v>123</v>
      </c>
      <c r="Y38" s="4" t="s">
        <v>242</v>
      </c>
      <c r="Z38" s="4" t="s">
        <v>143</v>
      </c>
      <c r="AA38" s="4" t="s">
        <v>48</v>
      </c>
      <c r="AB38" s="4">
        <v>506</v>
      </c>
      <c r="AC38" s="4">
        <v>4948.7939999999999</v>
      </c>
      <c r="AD38" s="4">
        <v>2434.4609999999998</v>
      </c>
      <c r="AE38" s="4">
        <v>2.0329999999999999</v>
      </c>
      <c r="AF38" s="4">
        <v>2.4</v>
      </c>
      <c r="AG38" s="4">
        <v>16.837</v>
      </c>
      <c r="AH38" s="4">
        <v>289.56408199999998</v>
      </c>
      <c r="AI38" s="4">
        <v>10.64409</v>
      </c>
      <c r="AJ38" s="4">
        <v>98.156312999999997</v>
      </c>
      <c r="AK38" s="4">
        <v>1061</v>
      </c>
      <c r="AL38" s="4">
        <v>10</v>
      </c>
      <c r="AM38" s="4">
        <v>722</v>
      </c>
      <c r="AN38" s="4">
        <v>78</v>
      </c>
      <c r="AO38" s="4">
        <v>17.090496000000002</v>
      </c>
      <c r="AP38" s="4">
        <v>1795.4</v>
      </c>
      <c r="AQ38" s="4">
        <v>0</v>
      </c>
      <c r="AR38" s="4">
        <v>11</v>
      </c>
      <c r="AS38" s="4">
        <v>3870</v>
      </c>
      <c r="AT38" s="4">
        <v>0.20200000000000001</v>
      </c>
      <c r="AU38" s="4">
        <v>14.589</v>
      </c>
      <c r="AV38" s="4">
        <v>31574</v>
      </c>
      <c r="AW38" s="4">
        <v>0</v>
      </c>
      <c r="AX38" s="4">
        <v>0.59</v>
      </c>
      <c r="AY38">
        <v>0.8470833333333333</v>
      </c>
      <c r="AZ38" t="s">
        <v>67</v>
      </c>
      <c r="BA38" t="s">
        <v>237</v>
      </c>
      <c r="BB38">
        <v>1</v>
      </c>
      <c r="BC38" t="s">
        <v>442</v>
      </c>
      <c r="BD38">
        <v>8</v>
      </c>
      <c r="BE38">
        <v>35255.777000000002</v>
      </c>
      <c r="BF38">
        <v>0.14036831467364907</v>
      </c>
      <c r="BG38">
        <v>0.11890365988813689</v>
      </c>
      <c r="BH38">
        <v>211899.77499999997</v>
      </c>
      <c r="BI38">
        <v>2.3354408941680099E-2</v>
      </c>
      <c r="BJ38">
        <v>1.9783130574348183E-2</v>
      </c>
      <c r="BK38">
        <v>1</v>
      </c>
      <c r="BL38" t="s">
        <v>66</v>
      </c>
      <c r="BM38">
        <v>-3</v>
      </c>
      <c r="BN38" t="s">
        <v>448</v>
      </c>
    </row>
    <row r="39" spans="1:66">
      <c r="A39" s="141" t="str">
        <f t="shared" si="20"/>
        <v>도영운수</v>
      </c>
      <c r="B39" s="141" t="str">
        <f t="shared" si="1"/>
        <v>65</v>
      </c>
      <c r="C39" s="142" t="str">
        <f t="shared" si="21"/>
        <v>71바5888</v>
      </c>
      <c r="D39" s="130" t="str">
        <f t="shared" si="22"/>
        <v>대형</v>
      </c>
      <c r="E39" s="127" t="str">
        <f t="shared" si="16"/>
        <v>F</v>
      </c>
      <c r="F39" s="149">
        <f t="shared" si="17"/>
        <v>0.75541666666666663</v>
      </c>
      <c r="G39" s="150">
        <f t="shared" si="18"/>
        <v>1.8129999999999999</v>
      </c>
      <c r="H39" s="151">
        <f t="shared" si="19"/>
        <v>2.4</v>
      </c>
      <c r="I39" s="152">
        <f t="shared" si="23"/>
        <v>4916.78</v>
      </c>
      <c r="J39" s="153">
        <f t="shared" si="24"/>
        <v>4.0181099939209645E-2</v>
      </c>
      <c r="K39" s="153">
        <f t="shared" si="25"/>
        <v>0.36777471457837752</v>
      </c>
      <c r="L39" s="153">
        <f t="shared" si="26"/>
        <v>0.13057326136211098</v>
      </c>
      <c r="M39" s="154">
        <f t="shared" si="27"/>
        <v>17.638000000000002</v>
      </c>
      <c r="N39" s="155">
        <f t="shared" si="28"/>
        <v>0.30499999999999999</v>
      </c>
      <c r="O39" s="155">
        <f t="shared" si="29"/>
        <v>28.942</v>
      </c>
      <c r="P39" s="156">
        <f t="shared" si="30"/>
        <v>0</v>
      </c>
      <c r="Q39" s="157">
        <f t="shared" si="31"/>
        <v>74</v>
      </c>
      <c r="R39" s="158">
        <f t="shared" si="32"/>
        <v>27.574411831023152</v>
      </c>
      <c r="S39" s="143">
        <f t="shared" si="33"/>
        <v>15</v>
      </c>
      <c r="T39" s="143">
        <f t="shared" si="34"/>
        <v>1423</v>
      </c>
      <c r="U39" t="s">
        <v>119</v>
      </c>
      <c r="V39" s="5" t="s">
        <v>123</v>
      </c>
      <c r="W39" t="s">
        <v>119</v>
      </c>
      <c r="X39" s="5" t="s">
        <v>123</v>
      </c>
      <c r="Y39" t="s">
        <v>243</v>
      </c>
      <c r="Z39" t="s">
        <v>143</v>
      </c>
      <c r="AA39" t="s">
        <v>48</v>
      </c>
      <c r="AB39">
        <v>506</v>
      </c>
      <c r="AC39" s="1">
        <v>4916.78</v>
      </c>
      <c r="AD39" s="1">
        <v>2712.087</v>
      </c>
      <c r="AE39" s="28">
        <v>1.8129999999999999</v>
      </c>
      <c r="AF39">
        <v>2.4</v>
      </c>
      <c r="AG39">
        <v>17.638000000000002</v>
      </c>
      <c r="AH39">
        <v>301.17602599999998</v>
      </c>
      <c r="AI39">
        <v>12.101584000000001</v>
      </c>
      <c r="AJ39">
        <v>110.764927</v>
      </c>
      <c r="AK39">
        <v>642</v>
      </c>
      <c r="AL39">
        <v>15</v>
      </c>
      <c r="AM39">
        <v>1423</v>
      </c>
      <c r="AN39">
        <v>74</v>
      </c>
      <c r="AO39">
        <v>16.32527</v>
      </c>
      <c r="AP39">
        <v>3187.2</v>
      </c>
      <c r="AQ39">
        <v>0</v>
      </c>
      <c r="AR39">
        <v>28</v>
      </c>
      <c r="AS39">
        <v>7519</v>
      </c>
      <c r="AT39">
        <v>0.30499999999999999</v>
      </c>
      <c r="AU39">
        <v>28.942</v>
      </c>
      <c r="AV39">
        <v>35019</v>
      </c>
      <c r="AW39">
        <v>0</v>
      </c>
      <c r="AX39">
        <v>0.54</v>
      </c>
      <c r="AY39">
        <v>0.75541666666666663</v>
      </c>
      <c r="AZ39" t="s">
        <v>70</v>
      </c>
      <c r="BA39" t="s">
        <v>237</v>
      </c>
      <c r="BB39">
        <v>3</v>
      </c>
      <c r="BC39" t="s">
        <v>497</v>
      </c>
      <c r="BD39">
        <v>5</v>
      </c>
      <c r="BE39">
        <v>35255.777000000002</v>
      </c>
      <c r="BF39">
        <v>0.13946026490920904</v>
      </c>
      <c r="BG39">
        <v>0.10535060845016499</v>
      </c>
      <c r="BH39">
        <v>211899.77499999997</v>
      </c>
      <c r="BI39">
        <v>2.3203328082816513E-2</v>
      </c>
      <c r="BJ39">
        <v>1.7528180755894306E-2</v>
      </c>
      <c r="BK39">
        <v>1</v>
      </c>
      <c r="BL39" t="s">
        <v>67</v>
      </c>
      <c r="BM39">
        <v>-1</v>
      </c>
      <c r="BN39" t="s">
        <v>448</v>
      </c>
    </row>
    <row r="40" spans="1:66">
      <c r="A40" s="138" t="str">
        <f t="shared" si="20"/>
        <v>도영운수</v>
      </c>
      <c r="B40" s="138" t="str">
        <f t="shared" si="1"/>
        <v>65</v>
      </c>
      <c r="C40" s="139" t="str">
        <f t="shared" si="21"/>
        <v>75아1109</v>
      </c>
      <c r="D40" s="114" t="str">
        <f t="shared" si="22"/>
        <v>대형</v>
      </c>
      <c r="E40" s="111" t="str">
        <f t="shared" si="16"/>
        <v>S</v>
      </c>
      <c r="F40" s="159">
        <f t="shared" si="17"/>
        <v>1.0900000000000001</v>
      </c>
      <c r="G40" s="160">
        <f t="shared" si="18"/>
        <v>2.5070000000000001</v>
      </c>
      <c r="H40" s="161">
        <f t="shared" si="19"/>
        <v>2.2999999999999998</v>
      </c>
      <c r="I40" s="162">
        <f t="shared" si="23"/>
        <v>5884.9560000000001</v>
      </c>
      <c r="J40" s="163">
        <f t="shared" si="24"/>
        <v>1.1613642208262059E-2</v>
      </c>
      <c r="K40" s="163">
        <f t="shared" si="25"/>
        <v>0.33407335409778849</v>
      </c>
      <c r="L40" s="163">
        <f t="shared" si="26"/>
        <v>0.15497142204631606</v>
      </c>
      <c r="M40" s="164">
        <f t="shared" si="27"/>
        <v>13.483000000000001</v>
      </c>
      <c r="N40" s="165">
        <f t="shared" si="28"/>
        <v>0.35699999999999998</v>
      </c>
      <c r="O40" s="165">
        <f t="shared" si="29"/>
        <v>13.645</v>
      </c>
      <c r="P40" s="166">
        <f t="shared" si="30"/>
        <v>0</v>
      </c>
      <c r="Q40" s="167">
        <f t="shared" si="31"/>
        <v>72</v>
      </c>
      <c r="R40" s="168">
        <f t="shared" si="32"/>
        <v>26.749251518756363</v>
      </c>
      <c r="S40" s="140">
        <f t="shared" si="33"/>
        <v>21</v>
      </c>
      <c r="T40" s="140">
        <f t="shared" si="34"/>
        <v>803</v>
      </c>
      <c r="U40" t="s">
        <v>119</v>
      </c>
      <c r="V40" t="s">
        <v>123</v>
      </c>
      <c r="W40" s="4" t="s">
        <v>119</v>
      </c>
      <c r="X40" s="4" t="s">
        <v>123</v>
      </c>
      <c r="Y40" s="4" t="s">
        <v>245</v>
      </c>
      <c r="Z40" s="4" t="s">
        <v>143</v>
      </c>
      <c r="AA40" s="4" t="s">
        <v>48</v>
      </c>
      <c r="AB40" s="4">
        <v>506</v>
      </c>
      <c r="AC40" s="4">
        <v>5884.9560000000001</v>
      </c>
      <c r="AD40" s="4">
        <v>2347.0949999999998</v>
      </c>
      <c r="AE40" s="4">
        <v>2.5070000000000001</v>
      </c>
      <c r="AF40" s="4">
        <v>2.2999999999999998</v>
      </c>
      <c r="AG40" s="4">
        <v>13.483000000000001</v>
      </c>
      <c r="AH40" s="4">
        <v>336.23741200000001</v>
      </c>
      <c r="AI40" s="4">
        <v>3.904941</v>
      </c>
      <c r="AJ40" s="4">
        <v>112.32796</v>
      </c>
      <c r="AK40" s="4">
        <v>912</v>
      </c>
      <c r="AL40" s="4">
        <v>21</v>
      </c>
      <c r="AM40" s="4">
        <v>803</v>
      </c>
      <c r="AN40" s="4">
        <v>72</v>
      </c>
      <c r="AO40" s="4">
        <v>17.502382999999998</v>
      </c>
      <c r="AP40" s="4">
        <v>1144.5999999999999</v>
      </c>
      <c r="AQ40" s="4">
        <v>0</v>
      </c>
      <c r="AR40" s="4">
        <v>10</v>
      </c>
      <c r="AS40" s="4">
        <v>1737</v>
      </c>
      <c r="AT40" s="4">
        <v>0.35699999999999998</v>
      </c>
      <c r="AU40" s="4">
        <v>13.645</v>
      </c>
      <c r="AV40" s="4">
        <v>43736</v>
      </c>
      <c r="AW40" s="4">
        <v>0</v>
      </c>
      <c r="AX40" s="4">
        <v>0.64</v>
      </c>
      <c r="AY40">
        <v>1.0900000000000001</v>
      </c>
      <c r="AZ40" t="s">
        <v>71</v>
      </c>
      <c r="BA40" t="s">
        <v>237</v>
      </c>
      <c r="BB40">
        <v>1</v>
      </c>
      <c r="BC40" t="s">
        <v>240</v>
      </c>
      <c r="BD40">
        <v>7</v>
      </c>
      <c r="BE40">
        <v>35255.777000000002</v>
      </c>
      <c r="BF40">
        <v>0.16692175015742811</v>
      </c>
      <c r="BG40">
        <v>0.18194470767159665</v>
      </c>
      <c r="BH40">
        <v>211899.77499999997</v>
      </c>
      <c r="BI40">
        <v>2.7772356058424322E-2</v>
      </c>
      <c r="BJ40">
        <v>3.0271868103682514E-2</v>
      </c>
      <c r="BK40">
        <v>1</v>
      </c>
      <c r="BL40" t="s">
        <v>71</v>
      </c>
      <c r="BM40">
        <v>0</v>
      </c>
      <c r="BN40" t="s">
        <v>449</v>
      </c>
    </row>
    <row r="41" spans="1:66">
      <c r="A41" s="141" t="str">
        <f t="shared" si="20"/>
        <v>도영운수</v>
      </c>
      <c r="B41" s="141" t="str">
        <f t="shared" si="1"/>
        <v>65-1</v>
      </c>
      <c r="C41" s="142" t="str">
        <f t="shared" si="21"/>
        <v>71바5860</v>
      </c>
      <c r="D41" s="130" t="str">
        <f t="shared" si="22"/>
        <v>대형</v>
      </c>
      <c r="E41" s="127" t="str">
        <f t="shared" si="16"/>
        <v>D</v>
      </c>
      <c r="F41" s="149">
        <f t="shared" si="17"/>
        <v>0.81434782608695655</v>
      </c>
      <c r="G41" s="150">
        <f t="shared" si="18"/>
        <v>1.873</v>
      </c>
      <c r="H41" s="151">
        <f t="shared" si="19"/>
        <v>2.2999999999999998</v>
      </c>
      <c r="I41" s="152">
        <f t="shared" si="23"/>
        <v>3776.57</v>
      </c>
      <c r="J41" s="153">
        <f t="shared" si="24"/>
        <v>1.1054882579893186E-2</v>
      </c>
      <c r="K41" s="153">
        <f t="shared" si="25"/>
        <v>0.33444430370170192</v>
      </c>
      <c r="L41" s="153">
        <f t="shared" si="26"/>
        <v>9.8502079929671624E-2</v>
      </c>
      <c r="M41" s="154">
        <f t="shared" si="27"/>
        <v>13.157</v>
      </c>
      <c r="N41" s="155">
        <f t="shared" si="28"/>
        <v>5.2999999999999999E-2</v>
      </c>
      <c r="O41" s="155">
        <f t="shared" si="29"/>
        <v>9.9559999999999995</v>
      </c>
      <c r="P41" s="156">
        <f t="shared" si="30"/>
        <v>0</v>
      </c>
      <c r="Q41" s="157">
        <f t="shared" si="31"/>
        <v>75</v>
      </c>
      <c r="R41" s="158">
        <f t="shared" si="32"/>
        <v>23.738112197017518</v>
      </c>
      <c r="S41" s="143">
        <f t="shared" si="33"/>
        <v>2</v>
      </c>
      <c r="T41" s="143">
        <f t="shared" si="34"/>
        <v>376</v>
      </c>
      <c r="U41" t="s">
        <v>119</v>
      </c>
      <c r="V41" t="s">
        <v>124</v>
      </c>
      <c r="W41" t="s">
        <v>119</v>
      </c>
      <c r="X41" s="4" t="s">
        <v>124</v>
      </c>
      <c r="Y41" s="4" t="s">
        <v>246</v>
      </c>
      <c r="Z41" s="4" t="s">
        <v>143</v>
      </c>
      <c r="AA41" s="4" t="s">
        <v>48</v>
      </c>
      <c r="AB41" s="4">
        <v>506</v>
      </c>
      <c r="AC41" s="4">
        <v>3776.57</v>
      </c>
      <c r="AD41" s="4">
        <v>2016.748</v>
      </c>
      <c r="AE41" s="4">
        <v>1.873</v>
      </c>
      <c r="AF41" s="4">
        <v>2.2999999999999998</v>
      </c>
      <c r="AG41" s="4">
        <v>13.157</v>
      </c>
      <c r="AH41" s="4">
        <v>243.07549</v>
      </c>
      <c r="AI41" s="4">
        <v>2.6871710000000002</v>
      </c>
      <c r="AJ41" s="4">
        <v>81.295213000000004</v>
      </c>
      <c r="AK41" s="4">
        <v>372</v>
      </c>
      <c r="AL41" s="4">
        <v>2</v>
      </c>
      <c r="AM41" s="4">
        <v>376</v>
      </c>
      <c r="AN41" s="4">
        <v>75</v>
      </c>
      <c r="AO41" s="4">
        <v>15.536612999999999</v>
      </c>
      <c r="AP41" s="4">
        <v>1017.8</v>
      </c>
      <c r="AQ41" s="4">
        <v>0</v>
      </c>
      <c r="AR41" s="4">
        <v>11</v>
      </c>
      <c r="AS41" s="4">
        <v>5011</v>
      </c>
      <c r="AT41" s="4">
        <v>5.2999999999999999E-2</v>
      </c>
      <c r="AU41" s="4">
        <v>9.9559999999999995</v>
      </c>
      <c r="AV41" s="4">
        <v>27012</v>
      </c>
      <c r="AW41" s="4">
        <v>0</v>
      </c>
      <c r="AX41" s="4">
        <v>0.53</v>
      </c>
      <c r="AY41">
        <v>0.81434782608695655</v>
      </c>
      <c r="AZ41" t="s">
        <v>67</v>
      </c>
      <c r="BA41" t="s">
        <v>498</v>
      </c>
      <c r="BB41">
        <v>2</v>
      </c>
      <c r="BC41" t="s">
        <v>499</v>
      </c>
      <c r="BD41">
        <v>9</v>
      </c>
      <c r="BE41">
        <v>29470.514999999999</v>
      </c>
      <c r="BF41">
        <v>0.1281474042784797</v>
      </c>
      <c r="BG41">
        <v>0.1043565600928663</v>
      </c>
      <c r="BH41">
        <v>211899.77499999997</v>
      </c>
      <c r="BI41">
        <v>1.7822435158319543E-2</v>
      </c>
      <c r="BJ41">
        <v>1.4513661326753262E-2</v>
      </c>
      <c r="BK41">
        <v>1</v>
      </c>
      <c r="BL41" t="s">
        <v>67</v>
      </c>
      <c r="BM41">
        <v>0</v>
      </c>
      <c r="BN41" t="s">
        <v>449</v>
      </c>
    </row>
    <row r="42" spans="1:66">
      <c r="A42" s="138" t="str">
        <f t="shared" si="20"/>
        <v>도영운수</v>
      </c>
      <c r="B42" s="138" t="str">
        <f t="shared" si="1"/>
        <v>65-1</v>
      </c>
      <c r="C42" s="139" t="str">
        <f t="shared" si="21"/>
        <v>71바5881</v>
      </c>
      <c r="D42" s="114" t="str">
        <f t="shared" si="22"/>
        <v>대형</v>
      </c>
      <c r="E42" s="111" t="str">
        <f t="shared" si="16"/>
        <v>F</v>
      </c>
      <c r="F42" s="159">
        <f t="shared" si="17"/>
        <v>0.76956521739130446</v>
      </c>
      <c r="G42" s="160">
        <f t="shared" si="18"/>
        <v>1.77</v>
      </c>
      <c r="H42" s="161">
        <f t="shared" si="19"/>
        <v>2.2999999999999998</v>
      </c>
      <c r="I42" s="162">
        <f t="shared" si="23"/>
        <v>4877.4970000000003</v>
      </c>
      <c r="J42" s="163">
        <f t="shared" si="24"/>
        <v>1.5784047850105901E-2</v>
      </c>
      <c r="K42" s="163">
        <f t="shared" si="25"/>
        <v>0.35140571390247932</v>
      </c>
      <c r="L42" s="163">
        <f t="shared" si="26"/>
        <v>0.20809853906624648</v>
      </c>
      <c r="M42" s="164">
        <f t="shared" si="27"/>
        <v>17.928000000000001</v>
      </c>
      <c r="N42" s="165">
        <f t="shared" si="28"/>
        <v>0.14399999999999999</v>
      </c>
      <c r="O42" s="165">
        <f t="shared" si="29"/>
        <v>21.588999999999999</v>
      </c>
      <c r="P42" s="166">
        <f t="shared" si="30"/>
        <v>0</v>
      </c>
      <c r="Q42" s="167">
        <f t="shared" si="31"/>
        <v>73</v>
      </c>
      <c r="R42" s="168">
        <f t="shared" si="32"/>
        <v>23.34375199965503</v>
      </c>
      <c r="S42" s="140">
        <f t="shared" si="33"/>
        <v>7</v>
      </c>
      <c r="T42" s="140">
        <f t="shared" si="34"/>
        <v>1053</v>
      </c>
      <c r="U42" t="s">
        <v>119</v>
      </c>
      <c r="V42" t="s">
        <v>124</v>
      </c>
      <c r="W42" t="s">
        <v>119</v>
      </c>
      <c r="X42" s="4" t="s">
        <v>124</v>
      </c>
      <c r="Y42" s="4" t="s">
        <v>247</v>
      </c>
      <c r="Z42" s="4" t="s">
        <v>143</v>
      </c>
      <c r="AA42" s="4" t="s">
        <v>48</v>
      </c>
      <c r="AB42" s="4">
        <v>506</v>
      </c>
      <c r="AC42" s="4">
        <v>4877.4970000000003</v>
      </c>
      <c r="AD42" s="4">
        <v>2755.761</v>
      </c>
      <c r="AE42" s="4">
        <v>1.77</v>
      </c>
      <c r="AF42" s="4">
        <v>2.2999999999999998</v>
      </c>
      <c r="AG42" s="4">
        <v>17.928000000000001</v>
      </c>
      <c r="AH42" s="4">
        <v>330.18158899999997</v>
      </c>
      <c r="AI42" s="4">
        <v>5.2116020000000001</v>
      </c>
      <c r="AJ42" s="4">
        <v>116.027697</v>
      </c>
      <c r="AK42" s="4">
        <v>1015</v>
      </c>
      <c r="AL42" s="4">
        <v>7</v>
      </c>
      <c r="AM42" s="4">
        <v>1053</v>
      </c>
      <c r="AN42" s="4">
        <v>73</v>
      </c>
      <c r="AO42" s="4">
        <v>14.772164999999999</v>
      </c>
      <c r="AP42" s="4">
        <v>2666.7</v>
      </c>
      <c r="AQ42" s="4">
        <v>0</v>
      </c>
      <c r="AR42" s="4">
        <v>21</v>
      </c>
      <c r="AS42" s="4">
        <v>6299</v>
      </c>
      <c r="AT42" s="4">
        <v>0.14399999999999999</v>
      </c>
      <c r="AU42" s="4">
        <v>21.588999999999999</v>
      </c>
      <c r="AV42" s="4">
        <v>35957</v>
      </c>
      <c r="AW42" s="4">
        <v>0</v>
      </c>
      <c r="AX42" s="4">
        <v>0.63</v>
      </c>
      <c r="AY42">
        <v>0.76956521739130446</v>
      </c>
      <c r="AZ42" t="s">
        <v>70</v>
      </c>
      <c r="BA42" t="s">
        <v>498</v>
      </c>
      <c r="BB42">
        <v>2</v>
      </c>
      <c r="BC42" t="s">
        <v>500</v>
      </c>
      <c r="BD42">
        <v>4</v>
      </c>
      <c r="BE42">
        <v>29470.514999999999</v>
      </c>
      <c r="BF42">
        <v>0.16550430150270534</v>
      </c>
      <c r="BG42">
        <v>0.12736635376512542</v>
      </c>
      <c r="BH42">
        <v>211899.77499999997</v>
      </c>
      <c r="BI42">
        <v>2.3017943270586299E-2</v>
      </c>
      <c r="BJ42">
        <v>1.7713808516929459E-2</v>
      </c>
      <c r="BK42">
        <v>1</v>
      </c>
      <c r="BL42" t="s">
        <v>70</v>
      </c>
      <c r="BM42">
        <v>0</v>
      </c>
      <c r="BN42" t="s">
        <v>449</v>
      </c>
    </row>
    <row r="43" spans="1:66">
      <c r="A43" s="141" t="str">
        <f t="shared" si="20"/>
        <v>도영운수</v>
      </c>
      <c r="B43" s="141" t="str">
        <f t="shared" si="1"/>
        <v>65-1</v>
      </c>
      <c r="C43" s="142" t="str">
        <f t="shared" si="21"/>
        <v>71바5882</v>
      </c>
      <c r="D43" s="130" t="str">
        <f t="shared" si="22"/>
        <v>대형</v>
      </c>
      <c r="E43" s="127" t="str">
        <f t="shared" si="16"/>
        <v>F</v>
      </c>
      <c r="F43" s="149">
        <f t="shared" si="17"/>
        <v>0.75954545454545452</v>
      </c>
      <c r="G43" s="150">
        <f t="shared" si="18"/>
        <v>1.671</v>
      </c>
      <c r="H43" s="151">
        <f t="shared" si="19"/>
        <v>2.2000000000000002</v>
      </c>
      <c r="I43" s="152">
        <f t="shared" si="23"/>
        <v>3379.3910000000001</v>
      </c>
      <c r="J43" s="153">
        <f t="shared" si="24"/>
        <v>3.3998792783465834E-2</v>
      </c>
      <c r="K43" s="153">
        <f t="shared" si="25"/>
        <v>0.35546535903272442</v>
      </c>
      <c r="L43" s="153">
        <f t="shared" si="26"/>
        <v>0.13907831322270789</v>
      </c>
      <c r="M43" s="154">
        <f t="shared" si="27"/>
        <v>18.413</v>
      </c>
      <c r="N43" s="155">
        <f t="shared" si="28"/>
        <v>1.391</v>
      </c>
      <c r="O43" s="155">
        <f t="shared" si="29"/>
        <v>36.072000000000003</v>
      </c>
      <c r="P43" s="156">
        <f t="shared" si="30"/>
        <v>0</v>
      </c>
      <c r="Q43" s="157">
        <f t="shared" si="31"/>
        <v>77</v>
      </c>
      <c r="R43" s="158">
        <f t="shared" si="32"/>
        <v>25.736186434119492</v>
      </c>
      <c r="S43" s="143">
        <f t="shared" si="33"/>
        <v>47</v>
      </c>
      <c r="T43" s="143">
        <f t="shared" si="34"/>
        <v>1219</v>
      </c>
      <c r="U43" t="s">
        <v>119</v>
      </c>
      <c r="V43" s="256" t="s">
        <v>124</v>
      </c>
      <c r="W43" s="4" t="s">
        <v>119</v>
      </c>
      <c r="X43" s="256" t="s">
        <v>124</v>
      </c>
      <c r="Y43" s="4" t="s">
        <v>248</v>
      </c>
      <c r="Z43" s="4" t="s">
        <v>143</v>
      </c>
      <c r="AA43" s="4" t="s">
        <v>48</v>
      </c>
      <c r="AB43" s="4">
        <v>506</v>
      </c>
      <c r="AC43" s="4">
        <v>3379.3910000000001</v>
      </c>
      <c r="AD43" s="4">
        <v>2022.279</v>
      </c>
      <c r="AE43" s="4">
        <v>1.671</v>
      </c>
      <c r="AF43" s="4">
        <v>2.2000000000000002</v>
      </c>
      <c r="AG43" s="4">
        <v>18.413</v>
      </c>
      <c r="AH43" s="4">
        <v>215.071607</v>
      </c>
      <c r="AI43" s="4">
        <v>7.3121749999999999</v>
      </c>
      <c r="AJ43" s="4">
        <v>76.450506000000004</v>
      </c>
      <c r="AK43" s="4">
        <v>470</v>
      </c>
      <c r="AL43" s="4">
        <v>47</v>
      </c>
      <c r="AM43" s="4">
        <v>1219</v>
      </c>
      <c r="AN43" s="4">
        <v>77</v>
      </c>
      <c r="AO43" s="4">
        <v>15.712864</v>
      </c>
      <c r="AP43" s="4">
        <v>3101.5</v>
      </c>
      <c r="AQ43" s="4">
        <v>0</v>
      </c>
      <c r="AR43" s="4">
        <v>17</v>
      </c>
      <c r="AS43" s="4">
        <v>8095</v>
      </c>
      <c r="AT43" s="4">
        <v>1.391</v>
      </c>
      <c r="AU43" s="4">
        <v>36.072000000000003</v>
      </c>
      <c r="AV43" s="4">
        <v>3163</v>
      </c>
      <c r="AW43" s="4">
        <v>0</v>
      </c>
      <c r="AX43" s="4">
        <v>0.55000000000000004</v>
      </c>
      <c r="AY43">
        <v>0.75954545454545452</v>
      </c>
      <c r="AZ43" t="s">
        <v>70</v>
      </c>
      <c r="BA43" t="s">
        <v>498</v>
      </c>
      <c r="BB43">
        <v>3</v>
      </c>
      <c r="BC43" t="s">
        <v>501</v>
      </c>
      <c r="BD43">
        <v>5</v>
      </c>
      <c r="BE43">
        <v>29470.514999999999</v>
      </c>
      <c r="BF43">
        <v>0.11467023905079365</v>
      </c>
      <c r="BG43">
        <v>8.7097258842670999E-2</v>
      </c>
      <c r="BH43">
        <v>211899.77499999997</v>
      </c>
      <c r="BI43">
        <v>1.5948063182228488E-2</v>
      </c>
      <c r="BJ43">
        <v>1.2113278898865364E-2</v>
      </c>
      <c r="BK43">
        <v>1</v>
      </c>
      <c r="BL43" t="s">
        <v>70</v>
      </c>
      <c r="BM43">
        <v>0</v>
      </c>
      <c r="BN43" t="s">
        <v>449</v>
      </c>
    </row>
    <row r="44" spans="1:66">
      <c r="A44" s="138" t="str">
        <f t="shared" si="20"/>
        <v>도영운수</v>
      </c>
      <c r="B44" s="138" t="str">
        <f t="shared" si="1"/>
        <v>65-1</v>
      </c>
      <c r="C44" s="139" t="str">
        <f t="shared" si="21"/>
        <v>71바5883</v>
      </c>
      <c r="D44" s="114" t="str">
        <f t="shared" si="22"/>
        <v>대형</v>
      </c>
      <c r="E44" s="111" t="str">
        <f t="shared" si="16"/>
        <v>F</v>
      </c>
      <c r="F44" s="159">
        <f t="shared" si="17"/>
        <v>0.75521739130434795</v>
      </c>
      <c r="G44" s="160">
        <f t="shared" si="18"/>
        <v>1.7370000000000001</v>
      </c>
      <c r="H44" s="161">
        <f t="shared" si="19"/>
        <v>2.2999999999999998</v>
      </c>
      <c r="I44" s="162">
        <f t="shared" si="23"/>
        <v>4679.0140000000001</v>
      </c>
      <c r="J44" s="163">
        <f t="shared" si="24"/>
        <v>4.6692002521891131E-2</v>
      </c>
      <c r="K44" s="163">
        <f t="shared" si="25"/>
        <v>0.3489286636179304</v>
      </c>
      <c r="L44" s="163">
        <f t="shared" si="26"/>
        <v>0.22825321745136903</v>
      </c>
      <c r="M44" s="164">
        <f t="shared" si="27"/>
        <v>15.683</v>
      </c>
      <c r="N44" s="165">
        <f t="shared" si="28"/>
        <v>0.55600000000000005</v>
      </c>
      <c r="O44" s="165">
        <f t="shared" si="29"/>
        <v>15.879</v>
      </c>
      <c r="P44" s="166">
        <f t="shared" si="30"/>
        <v>0</v>
      </c>
      <c r="Q44" s="167">
        <f t="shared" si="31"/>
        <v>73</v>
      </c>
      <c r="R44" s="168">
        <f t="shared" si="32"/>
        <v>24.781811342561394</v>
      </c>
      <c r="S44" s="140">
        <f t="shared" si="33"/>
        <v>26</v>
      </c>
      <c r="T44" s="140">
        <f t="shared" si="34"/>
        <v>743</v>
      </c>
      <c r="U44" t="s">
        <v>119</v>
      </c>
      <c r="V44" s="256" t="s">
        <v>124</v>
      </c>
      <c r="W44" t="s">
        <v>119</v>
      </c>
      <c r="X44" s="256" t="s">
        <v>124</v>
      </c>
      <c r="Y44" s="4" t="s">
        <v>249</v>
      </c>
      <c r="Z44" s="4" t="s">
        <v>143</v>
      </c>
      <c r="AA44" s="4" t="s">
        <v>48</v>
      </c>
      <c r="AB44" s="4">
        <v>506</v>
      </c>
      <c r="AC44" s="4">
        <v>4679.0140000000001</v>
      </c>
      <c r="AD44" s="4">
        <v>2693.6089999999999</v>
      </c>
      <c r="AE44" s="4">
        <v>1.7370000000000001</v>
      </c>
      <c r="AF44" s="4">
        <v>2.2999999999999998</v>
      </c>
      <c r="AG44" s="4">
        <v>15.683</v>
      </c>
      <c r="AH44" s="4">
        <v>312.40048000000002</v>
      </c>
      <c r="AI44" s="4">
        <v>14.586603999999999</v>
      </c>
      <c r="AJ44" s="4">
        <v>109.005482</v>
      </c>
      <c r="AK44" s="4">
        <v>1068</v>
      </c>
      <c r="AL44" s="4">
        <v>26</v>
      </c>
      <c r="AM44" s="4">
        <v>743</v>
      </c>
      <c r="AN44" s="4">
        <v>73</v>
      </c>
      <c r="AO44" s="4">
        <v>14.977614000000001</v>
      </c>
      <c r="AP44" s="4">
        <v>2603.9</v>
      </c>
      <c r="AQ44" s="4">
        <v>0</v>
      </c>
      <c r="AR44" s="4">
        <v>21</v>
      </c>
      <c r="AS44" s="4">
        <v>8763</v>
      </c>
      <c r="AT44" s="4">
        <v>0.55600000000000005</v>
      </c>
      <c r="AU44" s="4">
        <v>15.879</v>
      </c>
      <c r="AV44" s="4">
        <v>18512</v>
      </c>
      <c r="AW44" s="4">
        <v>0</v>
      </c>
      <c r="AX44" s="4">
        <v>0.53</v>
      </c>
      <c r="AY44">
        <v>0.75521739130434795</v>
      </c>
      <c r="AZ44" t="s">
        <v>70</v>
      </c>
      <c r="BA44" t="s">
        <v>498</v>
      </c>
      <c r="BB44">
        <v>4</v>
      </c>
      <c r="BC44" t="s">
        <v>502</v>
      </c>
      <c r="BD44">
        <v>3</v>
      </c>
      <c r="BE44">
        <v>29470.514999999999</v>
      </c>
      <c r="BF44">
        <v>0.15876933267029775</v>
      </c>
      <c r="BG44">
        <v>0.11990536123839445</v>
      </c>
      <c r="BH44">
        <v>211899.77499999997</v>
      </c>
      <c r="BI44">
        <v>2.2081259878638383E-2</v>
      </c>
      <c r="BJ44">
        <v>1.6676151482258643E-2</v>
      </c>
      <c r="BK44">
        <v>1</v>
      </c>
      <c r="BL44" t="s">
        <v>70</v>
      </c>
      <c r="BM44">
        <v>0</v>
      </c>
      <c r="BN44" t="s">
        <v>449</v>
      </c>
    </row>
    <row r="45" spans="1:66">
      <c r="A45" s="141" t="str">
        <f t="shared" si="20"/>
        <v>도영운수</v>
      </c>
      <c r="B45" s="141" t="str">
        <f t="shared" si="1"/>
        <v>65-1</v>
      </c>
      <c r="C45" s="142" t="str">
        <f t="shared" si="21"/>
        <v>71바5889</v>
      </c>
      <c r="D45" s="130" t="str">
        <f t="shared" si="22"/>
        <v>대형</v>
      </c>
      <c r="E45" s="127" t="str">
        <f t="shared" si="16"/>
        <v>F</v>
      </c>
      <c r="F45" s="149">
        <f t="shared" si="17"/>
        <v>0.79652173913043489</v>
      </c>
      <c r="G45" s="150">
        <f t="shared" si="18"/>
        <v>1.8320000000000001</v>
      </c>
      <c r="H45" s="151">
        <f t="shared" si="19"/>
        <v>2.2999999999999998</v>
      </c>
      <c r="I45" s="152">
        <f t="shared" si="23"/>
        <v>4873.1229999999996</v>
      </c>
      <c r="J45" s="153">
        <f t="shared" si="24"/>
        <v>3.0980234961284745E-2</v>
      </c>
      <c r="K45" s="153">
        <f t="shared" si="25"/>
        <v>0.364712560407423</v>
      </c>
      <c r="L45" s="153">
        <f t="shared" si="26"/>
        <v>0.1510325103634774</v>
      </c>
      <c r="M45" s="154">
        <f t="shared" si="27"/>
        <v>15.454000000000001</v>
      </c>
      <c r="N45" s="155">
        <f t="shared" si="28"/>
        <v>0.8</v>
      </c>
      <c r="O45" s="155">
        <f t="shared" si="29"/>
        <v>13.975</v>
      </c>
      <c r="P45" s="156">
        <f t="shared" si="30"/>
        <v>0</v>
      </c>
      <c r="Q45" s="157">
        <f t="shared" si="31"/>
        <v>74</v>
      </c>
      <c r="R45" s="158">
        <f t="shared" si="32"/>
        <v>24.92510586023192</v>
      </c>
      <c r="S45" s="143">
        <f t="shared" si="33"/>
        <v>39</v>
      </c>
      <c r="T45" s="143">
        <f t="shared" si="34"/>
        <v>681</v>
      </c>
      <c r="U45" t="s">
        <v>119</v>
      </c>
      <c r="V45" s="256" t="s">
        <v>124</v>
      </c>
      <c r="W45" t="s">
        <v>119</v>
      </c>
      <c r="X45" s="256" t="s">
        <v>124</v>
      </c>
      <c r="Y45" s="4" t="s">
        <v>250</v>
      </c>
      <c r="Z45" s="4" t="s">
        <v>143</v>
      </c>
      <c r="AA45" s="4" t="s">
        <v>48</v>
      </c>
      <c r="AB45" s="4">
        <v>506</v>
      </c>
      <c r="AC45" s="4">
        <v>4873.1229999999996</v>
      </c>
      <c r="AD45" s="4">
        <v>2660.3519999999999</v>
      </c>
      <c r="AE45" s="4">
        <v>1.8320000000000001</v>
      </c>
      <c r="AF45" s="4">
        <v>2.2999999999999998</v>
      </c>
      <c r="AG45" s="4">
        <v>15.454000000000001</v>
      </c>
      <c r="AH45" s="4">
        <v>323.52853399999998</v>
      </c>
      <c r="AI45" s="4">
        <v>10.02299</v>
      </c>
      <c r="AJ45" s="4">
        <v>117.99491999999999</v>
      </c>
      <c r="AK45" s="4">
        <v>736</v>
      </c>
      <c r="AL45" s="4">
        <v>39</v>
      </c>
      <c r="AM45" s="4">
        <v>681</v>
      </c>
      <c r="AN45" s="4">
        <v>74</v>
      </c>
      <c r="AO45" s="4">
        <v>15.062421000000001</v>
      </c>
      <c r="AP45" s="4">
        <v>3895.3</v>
      </c>
      <c r="AQ45" s="4">
        <v>0</v>
      </c>
      <c r="AR45" s="4">
        <v>19</v>
      </c>
      <c r="AS45" s="4">
        <v>7380</v>
      </c>
      <c r="AT45" s="4">
        <v>0.8</v>
      </c>
      <c r="AU45" s="4">
        <v>13.975</v>
      </c>
      <c r="AV45" s="4">
        <v>18839</v>
      </c>
      <c r="AW45" s="4">
        <v>0</v>
      </c>
      <c r="AX45" s="4">
        <v>0.55000000000000004</v>
      </c>
      <c r="AY45">
        <v>0.79652173913043489</v>
      </c>
      <c r="AZ45" t="s">
        <v>70</v>
      </c>
      <c r="BA45" t="s">
        <v>498</v>
      </c>
      <c r="BB45">
        <v>1</v>
      </c>
      <c r="BC45" t="s">
        <v>503</v>
      </c>
      <c r="BD45">
        <v>5</v>
      </c>
      <c r="BE45">
        <v>29470.514999999999</v>
      </c>
      <c r="BF45">
        <v>0.16535588197220169</v>
      </c>
      <c r="BG45">
        <v>0.13170955468394502</v>
      </c>
      <c r="BH45">
        <v>211899.77499999997</v>
      </c>
      <c r="BI45">
        <v>2.2997301436492798E-2</v>
      </c>
      <c r="BJ45">
        <v>1.8317850535502091E-2</v>
      </c>
      <c r="BK45">
        <v>1</v>
      </c>
      <c r="BL45" t="s">
        <v>67</v>
      </c>
      <c r="BM45">
        <v>-1</v>
      </c>
      <c r="BN45" t="s">
        <v>448</v>
      </c>
    </row>
    <row r="46" spans="1:66">
      <c r="A46" s="138" t="str">
        <f t="shared" ref="A46:A52" si="35">W46</f>
        <v>도영운수</v>
      </c>
      <c r="B46" s="138" t="str">
        <f t="shared" si="1"/>
        <v>65-1</v>
      </c>
      <c r="C46" s="139" t="str">
        <f t="shared" ref="C46:C52" si="36">Y46</f>
        <v>71바5893</v>
      </c>
      <c r="D46" s="114" t="str">
        <f t="shared" ref="D46:D52" si="37">Z46</f>
        <v>대형</v>
      </c>
      <c r="E46" s="111" t="str">
        <f t="shared" ref="E46:E52" si="38">AZ46</f>
        <v>D</v>
      </c>
      <c r="F46" s="159">
        <f t="shared" ref="F46:F52" si="39">G46/H46</f>
        <v>0.80227272727272714</v>
      </c>
      <c r="G46" s="160">
        <f t="shared" ref="G46:G52" si="40">AE46</f>
        <v>1.7649999999999999</v>
      </c>
      <c r="H46" s="161">
        <f t="shared" ref="H46:H52" si="41">AF46</f>
        <v>2.2000000000000002</v>
      </c>
      <c r="I46" s="162">
        <f t="shared" ref="I46:I52" si="42">AC46</f>
        <v>3493.4110000000001</v>
      </c>
      <c r="J46" s="163">
        <f t="shared" ref="J46:J52" si="43">AI46/AH46</f>
        <v>1.7934105385154175E-2</v>
      </c>
      <c r="K46" s="163">
        <f t="shared" ref="K46:K52" si="44">AJ46/AH46</f>
        <v>0.3597835662513249</v>
      </c>
      <c r="L46" s="163">
        <f t="shared" ref="L46:L52" si="45">AK46/AC46</f>
        <v>0.2413114288584996</v>
      </c>
      <c r="M46" s="164">
        <f t="shared" ref="M46:M52" si="46">AG46</f>
        <v>16.768000000000001</v>
      </c>
      <c r="N46" s="165">
        <f t="shared" ref="N46:N52" si="47">IF(AW46=0,AT46,"속도계이상")</f>
        <v>0.315</v>
      </c>
      <c r="O46" s="165">
        <f t="shared" ref="O46:O52" si="48">IF(AW46=0,AU46,"속도계이상")</f>
        <v>23.73</v>
      </c>
      <c r="P46" s="166">
        <f t="shared" ref="P46:P52" si="49">AQ46/60</f>
        <v>0</v>
      </c>
      <c r="Q46" s="167">
        <f t="shared" ref="Q46:Q52" si="50">AN46</f>
        <v>75</v>
      </c>
      <c r="R46" s="168">
        <f t="shared" ref="R46:R52" si="51">AC46/(AH46-AI46-AJ46)</f>
        <v>25.429838180725369</v>
      </c>
      <c r="S46" s="140">
        <f t="shared" ref="S46:S52" si="52">IF(AW46=0,AL46,"속도계이상")</f>
        <v>11</v>
      </c>
      <c r="T46" s="140">
        <f t="shared" ref="T46:T52" si="53">IF(AW46=0,AM46,"속도계이상")</f>
        <v>829</v>
      </c>
      <c r="U46" t="s">
        <v>119</v>
      </c>
      <c r="V46" s="256" t="s">
        <v>124</v>
      </c>
      <c r="W46" t="s">
        <v>119</v>
      </c>
      <c r="X46" s="256" t="s">
        <v>124</v>
      </c>
      <c r="Y46" s="4" t="s">
        <v>251</v>
      </c>
      <c r="Z46" s="4" t="s">
        <v>143</v>
      </c>
      <c r="AA46" s="4" t="s">
        <v>48</v>
      </c>
      <c r="AB46" s="4">
        <v>506</v>
      </c>
      <c r="AC46" s="4">
        <v>3493.4110000000001</v>
      </c>
      <c r="AD46" s="4">
        <v>1978.854</v>
      </c>
      <c r="AE46" s="4">
        <v>1.7649999999999999</v>
      </c>
      <c r="AF46" s="4">
        <v>2.2000000000000002</v>
      </c>
      <c r="AG46" s="4">
        <v>16.768000000000001</v>
      </c>
      <c r="AH46" s="4">
        <v>220.75910200000001</v>
      </c>
      <c r="AI46" s="4">
        <v>3.959117</v>
      </c>
      <c r="AJ46" s="4">
        <v>79.425496999999993</v>
      </c>
      <c r="AK46" s="4">
        <v>843</v>
      </c>
      <c r="AL46" s="4">
        <v>11</v>
      </c>
      <c r="AM46" s="4">
        <v>829</v>
      </c>
      <c r="AN46" s="4">
        <v>75</v>
      </c>
      <c r="AO46" s="4">
        <v>15.824538</v>
      </c>
      <c r="AP46" s="4">
        <v>1532.9</v>
      </c>
      <c r="AQ46" s="4">
        <v>0</v>
      </c>
      <c r="AR46" s="4">
        <v>7</v>
      </c>
      <c r="AS46" s="4">
        <v>1200</v>
      </c>
      <c r="AT46" s="4">
        <v>0.315</v>
      </c>
      <c r="AU46" s="4">
        <v>23.73</v>
      </c>
      <c r="AV46" s="4">
        <v>28411</v>
      </c>
      <c r="AW46" s="4">
        <v>0</v>
      </c>
      <c r="AX46" s="4">
        <v>0.55000000000000004</v>
      </c>
      <c r="AY46">
        <v>0.80227272727272714</v>
      </c>
      <c r="AZ46" t="s">
        <v>67</v>
      </c>
      <c r="BA46" t="s">
        <v>498</v>
      </c>
      <c r="BB46">
        <v>3</v>
      </c>
      <c r="BC46" t="s">
        <v>504</v>
      </c>
      <c r="BD46">
        <v>6</v>
      </c>
      <c r="BE46">
        <v>29470.514999999999</v>
      </c>
      <c r="BF46">
        <v>0.118539190781023</v>
      </c>
      <c r="BG46">
        <v>9.510075987659343E-2</v>
      </c>
      <c r="BH46">
        <v>211899.77499999997</v>
      </c>
      <c r="BI46">
        <v>1.6486147755466002E-2</v>
      </c>
      <c r="BJ46">
        <v>1.3226386721998858E-2</v>
      </c>
      <c r="BK46">
        <v>1</v>
      </c>
      <c r="BL46" t="s">
        <v>67</v>
      </c>
      <c r="BM46">
        <v>0</v>
      </c>
      <c r="BN46" t="s">
        <v>449</v>
      </c>
    </row>
    <row r="47" spans="1:66">
      <c r="A47" s="141" t="str">
        <f t="shared" si="35"/>
        <v>도영운수</v>
      </c>
      <c r="B47" s="141" t="str">
        <f t="shared" si="1"/>
        <v>65-1</v>
      </c>
      <c r="C47" s="142" t="str">
        <f t="shared" si="36"/>
        <v>71바5896</v>
      </c>
      <c r="D47" s="130" t="str">
        <f t="shared" si="37"/>
        <v>대형</v>
      </c>
      <c r="E47" s="127" t="str">
        <f t="shared" si="38"/>
        <v>D</v>
      </c>
      <c r="F47" s="149">
        <f t="shared" si="39"/>
        <v>0.82499999999999996</v>
      </c>
      <c r="G47" s="150">
        <f t="shared" si="40"/>
        <v>1.8149999999999999</v>
      </c>
      <c r="H47" s="151">
        <f t="shared" si="41"/>
        <v>2.2000000000000002</v>
      </c>
      <c r="I47" s="152">
        <f t="shared" si="42"/>
        <v>4391.509</v>
      </c>
      <c r="J47" s="153">
        <f t="shared" si="43"/>
        <v>3.4354600685425209E-2</v>
      </c>
      <c r="K47" s="153">
        <f t="shared" si="44"/>
        <v>0.36353268450670273</v>
      </c>
      <c r="L47" s="153">
        <f t="shared" si="45"/>
        <v>0.15643825391226568</v>
      </c>
      <c r="M47" s="154">
        <f t="shared" si="46"/>
        <v>16.879000000000001</v>
      </c>
      <c r="N47" s="155">
        <f t="shared" si="47"/>
        <v>0.88800000000000001</v>
      </c>
      <c r="O47" s="155">
        <f t="shared" si="48"/>
        <v>26.779</v>
      </c>
      <c r="P47" s="156">
        <f t="shared" si="49"/>
        <v>0</v>
      </c>
      <c r="Q47" s="157">
        <f t="shared" si="50"/>
        <v>72</v>
      </c>
      <c r="R47" s="158">
        <f t="shared" si="51"/>
        <v>25.353172315029937</v>
      </c>
      <c r="S47" s="143">
        <f t="shared" si="52"/>
        <v>39</v>
      </c>
      <c r="T47" s="143">
        <f t="shared" si="53"/>
        <v>1176</v>
      </c>
      <c r="U47" t="s">
        <v>119</v>
      </c>
      <c r="V47" s="256" t="s">
        <v>124</v>
      </c>
      <c r="W47" t="s">
        <v>119</v>
      </c>
      <c r="X47" s="256" t="s">
        <v>124</v>
      </c>
      <c r="Y47" s="4" t="s">
        <v>252</v>
      </c>
      <c r="Z47" s="4" t="s">
        <v>143</v>
      </c>
      <c r="AA47" s="4" t="s">
        <v>48</v>
      </c>
      <c r="AB47" s="4">
        <v>506</v>
      </c>
      <c r="AC47" s="4">
        <v>4391.509</v>
      </c>
      <c r="AD47" s="4">
        <v>2418.951</v>
      </c>
      <c r="AE47" s="4">
        <v>1.8149999999999999</v>
      </c>
      <c r="AF47" s="4">
        <v>2.2000000000000002</v>
      </c>
      <c r="AG47" s="4">
        <v>16.879000000000001</v>
      </c>
      <c r="AH47" s="4">
        <v>287.67602599999998</v>
      </c>
      <c r="AI47" s="4">
        <v>9.8829949999999993</v>
      </c>
      <c r="AJ47" s="4">
        <v>104.579638</v>
      </c>
      <c r="AK47" s="4">
        <v>687</v>
      </c>
      <c r="AL47" s="4">
        <v>39</v>
      </c>
      <c r="AM47" s="4">
        <v>1176</v>
      </c>
      <c r="AN47" s="4">
        <v>72</v>
      </c>
      <c r="AO47" s="4">
        <v>15.265466999999999</v>
      </c>
      <c r="AP47" s="4">
        <v>3110.2</v>
      </c>
      <c r="AQ47" s="4">
        <v>0</v>
      </c>
      <c r="AR47" s="4">
        <v>24</v>
      </c>
      <c r="AS47" s="4">
        <v>7305</v>
      </c>
      <c r="AT47" s="4">
        <v>0.88800000000000001</v>
      </c>
      <c r="AU47" s="4">
        <v>26.779</v>
      </c>
      <c r="AV47" s="4">
        <v>14031</v>
      </c>
      <c r="AW47" s="4">
        <v>0</v>
      </c>
      <c r="AX47" s="4">
        <v>0.56999999999999995</v>
      </c>
      <c r="AY47">
        <v>0.82499999999999996</v>
      </c>
      <c r="AZ47" t="s">
        <v>67</v>
      </c>
      <c r="BA47" t="s">
        <v>498</v>
      </c>
      <c r="BB47">
        <v>1</v>
      </c>
      <c r="BC47" t="s">
        <v>505</v>
      </c>
      <c r="BD47">
        <v>6</v>
      </c>
      <c r="BE47">
        <v>29470.514999999999</v>
      </c>
      <c r="BF47">
        <v>0.14901364974449888</v>
      </c>
      <c r="BG47">
        <v>0.12293626103921157</v>
      </c>
      <c r="BH47">
        <v>211899.77499999997</v>
      </c>
      <c r="BI47">
        <v>2.0724462779632497E-2</v>
      </c>
      <c r="BJ47">
        <v>1.709768179319681E-2</v>
      </c>
      <c r="BK47">
        <v>1</v>
      </c>
      <c r="BL47" t="s">
        <v>69</v>
      </c>
      <c r="BM47">
        <v>-1</v>
      </c>
      <c r="BN47" t="s">
        <v>448</v>
      </c>
    </row>
    <row r="48" spans="1:66">
      <c r="A48" s="138" t="str">
        <f t="shared" si="35"/>
        <v>도영운수</v>
      </c>
      <c r="B48" s="138" t="str">
        <f t="shared" si="1"/>
        <v>순환46</v>
      </c>
      <c r="C48" s="139" t="str">
        <f t="shared" si="36"/>
        <v>70바3903</v>
      </c>
      <c r="D48" s="114" t="str">
        <f t="shared" si="37"/>
        <v>중형</v>
      </c>
      <c r="E48" s="111" t="str">
        <f t="shared" si="38"/>
        <v>이상</v>
      </c>
      <c r="F48" s="159">
        <f t="shared" si="39"/>
        <v>0.64037037037037037</v>
      </c>
      <c r="G48" s="160">
        <f t="shared" si="40"/>
        <v>1.7290000000000001</v>
      </c>
      <c r="H48" s="161">
        <f t="shared" si="41"/>
        <v>2.7</v>
      </c>
      <c r="I48" s="162">
        <f t="shared" si="42"/>
        <v>2506.2539999999999</v>
      </c>
      <c r="J48" s="163">
        <f t="shared" si="43"/>
        <v>5.3598378532753323E-2</v>
      </c>
      <c r="K48" s="163">
        <f t="shared" si="44"/>
        <v>0.37279082825144744</v>
      </c>
      <c r="L48" s="163">
        <f t="shared" si="45"/>
        <v>0.20508695447468614</v>
      </c>
      <c r="M48" s="164">
        <f t="shared" si="46"/>
        <v>16.869</v>
      </c>
      <c r="N48" s="165">
        <f t="shared" si="47"/>
        <v>0.08</v>
      </c>
      <c r="O48" s="165">
        <f t="shared" si="48"/>
        <v>8.9779999999999998</v>
      </c>
      <c r="P48" s="166">
        <f t="shared" si="49"/>
        <v>0</v>
      </c>
      <c r="Q48" s="167">
        <f t="shared" si="50"/>
        <v>80</v>
      </c>
      <c r="R48" s="168">
        <f t="shared" si="51"/>
        <v>22.545622056041225</v>
      </c>
      <c r="S48" s="140">
        <f t="shared" si="52"/>
        <v>2</v>
      </c>
      <c r="T48" s="140">
        <f t="shared" si="53"/>
        <v>225</v>
      </c>
      <c r="U48" t="s">
        <v>119</v>
      </c>
      <c r="V48" s="256" t="s">
        <v>125</v>
      </c>
      <c r="W48" t="s">
        <v>119</v>
      </c>
      <c r="X48" s="256" t="s">
        <v>125</v>
      </c>
      <c r="Y48" s="4" t="s">
        <v>253</v>
      </c>
      <c r="Z48" s="4" t="s">
        <v>214</v>
      </c>
      <c r="AA48" s="4" t="s">
        <v>48</v>
      </c>
      <c r="AB48" s="4">
        <v>506</v>
      </c>
      <c r="AC48" s="4">
        <v>2506.2539999999999</v>
      </c>
      <c r="AD48" s="4">
        <v>1449.817</v>
      </c>
      <c r="AE48" s="4">
        <v>1.7290000000000001</v>
      </c>
      <c r="AF48" s="4">
        <v>2.7</v>
      </c>
      <c r="AG48" s="4">
        <v>16.869</v>
      </c>
      <c r="AH48" s="4">
        <v>193.79632899999999</v>
      </c>
      <c r="AI48" s="4">
        <v>10.387169</v>
      </c>
      <c r="AJ48" s="4">
        <v>72.245493999999994</v>
      </c>
      <c r="AK48" s="4">
        <v>514</v>
      </c>
      <c r="AL48" s="4">
        <v>2</v>
      </c>
      <c r="AM48" s="4">
        <v>225</v>
      </c>
      <c r="AN48" s="4">
        <v>80</v>
      </c>
      <c r="AO48" s="4">
        <v>12.932411999999999</v>
      </c>
      <c r="AP48" s="4">
        <v>946</v>
      </c>
      <c r="AQ48" s="4">
        <v>0</v>
      </c>
      <c r="AR48" s="4">
        <v>7</v>
      </c>
      <c r="AS48" s="4">
        <v>581</v>
      </c>
      <c r="AT48" s="4">
        <v>0.08</v>
      </c>
      <c r="AU48" s="4">
        <v>8.9779999999999998</v>
      </c>
      <c r="AV48" s="4">
        <v>10585</v>
      </c>
      <c r="AW48" s="4">
        <v>0</v>
      </c>
      <c r="AX48" s="4">
        <v>0.61</v>
      </c>
      <c r="AY48">
        <v>0.64037037037037037</v>
      </c>
      <c r="AZ48" t="s">
        <v>506</v>
      </c>
      <c r="BA48" t="s">
        <v>254</v>
      </c>
      <c r="BB48">
        <v>1</v>
      </c>
      <c r="BC48" t="s">
        <v>507</v>
      </c>
      <c r="BD48">
        <v>5</v>
      </c>
      <c r="BE48">
        <v>17066.060000000001</v>
      </c>
      <c r="BF48">
        <v>0.14685604058581769</v>
      </c>
      <c r="BG48">
        <v>9.4042257101066215E-2</v>
      </c>
      <c r="BH48">
        <v>211899.77499999997</v>
      </c>
      <c r="BI48">
        <v>1.1827544413390718E-2</v>
      </c>
      <c r="BJ48">
        <v>7.5740089965750188E-3</v>
      </c>
      <c r="BK48">
        <v>1</v>
      </c>
      <c r="BL48" t="s">
        <v>506</v>
      </c>
      <c r="BM48">
        <v>0</v>
      </c>
      <c r="BN48" t="s">
        <v>449</v>
      </c>
    </row>
    <row r="49" spans="1:66">
      <c r="A49" s="141" t="str">
        <f t="shared" si="35"/>
        <v>도영운수</v>
      </c>
      <c r="B49" s="141" t="str">
        <f t="shared" si="1"/>
        <v>순환46</v>
      </c>
      <c r="C49" s="142" t="str">
        <f t="shared" si="36"/>
        <v>70바3905</v>
      </c>
      <c r="D49" s="130" t="str">
        <f t="shared" si="37"/>
        <v>중형</v>
      </c>
      <c r="E49" s="127" t="str">
        <f t="shared" si="38"/>
        <v>F</v>
      </c>
      <c r="F49" s="149">
        <f t="shared" si="39"/>
        <v>0.72407407407407409</v>
      </c>
      <c r="G49" s="150">
        <f t="shared" si="40"/>
        <v>1.9550000000000001</v>
      </c>
      <c r="H49" s="151">
        <f t="shared" si="41"/>
        <v>2.7</v>
      </c>
      <c r="I49" s="152">
        <f t="shared" si="42"/>
        <v>4628.2280000000001</v>
      </c>
      <c r="J49" s="153">
        <f t="shared" si="43"/>
        <v>1.499473215985807E-2</v>
      </c>
      <c r="K49" s="153">
        <f t="shared" si="44"/>
        <v>0.35720736415988535</v>
      </c>
      <c r="L49" s="153">
        <f t="shared" si="45"/>
        <v>0.125534005671285</v>
      </c>
      <c r="M49" s="154">
        <f t="shared" si="46"/>
        <v>12.1</v>
      </c>
      <c r="N49" s="155">
        <f t="shared" si="47"/>
        <v>2.1999999999999999E-2</v>
      </c>
      <c r="O49" s="155">
        <f t="shared" si="48"/>
        <v>1.08</v>
      </c>
      <c r="P49" s="156">
        <f t="shared" si="49"/>
        <v>0</v>
      </c>
      <c r="Q49" s="157">
        <f t="shared" si="50"/>
        <v>73</v>
      </c>
      <c r="R49" s="158">
        <f t="shared" si="51"/>
        <v>20.401068600115458</v>
      </c>
      <c r="S49" s="143">
        <f t="shared" si="52"/>
        <v>1</v>
      </c>
      <c r="T49" s="143">
        <f t="shared" si="53"/>
        <v>50</v>
      </c>
      <c r="U49" t="s">
        <v>119</v>
      </c>
      <c r="V49" s="256" t="s">
        <v>125</v>
      </c>
      <c r="W49" t="s">
        <v>119</v>
      </c>
      <c r="X49" s="256" t="s">
        <v>125</v>
      </c>
      <c r="Y49" s="4" t="s">
        <v>255</v>
      </c>
      <c r="Z49" s="4" t="s">
        <v>214</v>
      </c>
      <c r="AA49" s="4" t="s">
        <v>48</v>
      </c>
      <c r="AB49" s="4">
        <v>506</v>
      </c>
      <c r="AC49" s="4">
        <v>4628.2280000000001</v>
      </c>
      <c r="AD49" s="4">
        <v>2367.549</v>
      </c>
      <c r="AE49" s="4">
        <v>1.9550000000000001</v>
      </c>
      <c r="AF49" s="4">
        <v>2.7</v>
      </c>
      <c r="AG49" s="4">
        <v>12.1</v>
      </c>
      <c r="AH49" s="4">
        <v>361.36157300000002</v>
      </c>
      <c r="AI49" s="4">
        <v>5.41852</v>
      </c>
      <c r="AJ49" s="4">
        <v>129.08101500000001</v>
      </c>
      <c r="AK49" s="4">
        <v>581</v>
      </c>
      <c r="AL49" s="4">
        <v>1</v>
      </c>
      <c r="AM49" s="4">
        <v>50</v>
      </c>
      <c r="AN49" s="4">
        <v>73</v>
      </c>
      <c r="AO49" s="4">
        <v>12.807748</v>
      </c>
      <c r="AP49" s="4">
        <v>387.6</v>
      </c>
      <c r="AQ49" s="4">
        <v>0</v>
      </c>
      <c r="AR49" s="4">
        <v>5</v>
      </c>
      <c r="AS49" s="4">
        <v>1131</v>
      </c>
      <c r="AT49" s="4">
        <v>2.1999999999999999E-2</v>
      </c>
      <c r="AU49" s="4">
        <v>1.08</v>
      </c>
      <c r="AV49" s="4">
        <v>34663</v>
      </c>
      <c r="AW49" s="4">
        <v>0</v>
      </c>
      <c r="AX49" s="4">
        <v>0.61</v>
      </c>
      <c r="AY49">
        <v>0.72407407407407409</v>
      </c>
      <c r="AZ49" t="s">
        <v>70</v>
      </c>
      <c r="BA49" t="s">
        <v>254</v>
      </c>
      <c r="BB49">
        <v>1</v>
      </c>
      <c r="BC49" t="s">
        <v>427</v>
      </c>
      <c r="BD49">
        <v>9</v>
      </c>
      <c r="BE49">
        <v>17066.060000000001</v>
      </c>
      <c r="BF49">
        <v>0.27119487450530466</v>
      </c>
      <c r="BG49">
        <v>0.19636517765106321</v>
      </c>
      <c r="BH49">
        <v>211899.77499999997</v>
      </c>
      <c r="BI49">
        <v>2.1841589968653818E-2</v>
      </c>
      <c r="BJ49">
        <v>1.58149290328586E-2</v>
      </c>
      <c r="BK49">
        <v>1</v>
      </c>
      <c r="BL49" t="s">
        <v>70</v>
      </c>
      <c r="BM49">
        <v>0</v>
      </c>
      <c r="BN49" t="s">
        <v>449</v>
      </c>
    </row>
    <row r="50" spans="1:66">
      <c r="A50" s="138" t="str">
        <f t="shared" si="35"/>
        <v>도영운수</v>
      </c>
      <c r="B50" s="138" t="str">
        <f t="shared" si="1"/>
        <v>순환46</v>
      </c>
      <c r="C50" s="139" t="str">
        <f t="shared" si="36"/>
        <v>71바5856</v>
      </c>
      <c r="D50" s="114" t="str">
        <f t="shared" si="37"/>
        <v>중형</v>
      </c>
      <c r="E50" s="111" t="str">
        <f t="shared" si="38"/>
        <v>F</v>
      </c>
      <c r="F50" s="159">
        <f t="shared" si="39"/>
        <v>0.70629629629629631</v>
      </c>
      <c r="G50" s="160">
        <f t="shared" si="40"/>
        <v>1.907</v>
      </c>
      <c r="H50" s="161">
        <f t="shared" si="41"/>
        <v>2.7</v>
      </c>
      <c r="I50" s="162">
        <f t="shared" si="42"/>
        <v>4702.6260000000002</v>
      </c>
      <c r="J50" s="163">
        <f t="shared" si="43"/>
        <v>2.5370434838110866E-2</v>
      </c>
      <c r="K50" s="163">
        <f t="shared" si="44"/>
        <v>0.40763949432666641</v>
      </c>
      <c r="L50" s="163">
        <f t="shared" si="45"/>
        <v>0.13949652811003893</v>
      </c>
      <c r="M50" s="164">
        <f t="shared" si="46"/>
        <v>13.125999999999999</v>
      </c>
      <c r="N50" s="165">
        <f t="shared" si="47"/>
        <v>6.4000000000000001E-2</v>
      </c>
      <c r="O50" s="165">
        <f t="shared" si="48"/>
        <v>9.2929999999999993</v>
      </c>
      <c r="P50" s="166">
        <f t="shared" si="49"/>
        <v>0</v>
      </c>
      <c r="Q50" s="167">
        <f t="shared" si="50"/>
        <v>75</v>
      </c>
      <c r="R50" s="168">
        <f t="shared" si="51"/>
        <v>22.057767230921833</v>
      </c>
      <c r="S50" s="140">
        <f t="shared" si="52"/>
        <v>3</v>
      </c>
      <c r="T50" s="140">
        <f t="shared" si="53"/>
        <v>437</v>
      </c>
      <c r="U50" t="s">
        <v>119</v>
      </c>
      <c r="V50" s="256" t="s">
        <v>125</v>
      </c>
      <c r="W50" t="s">
        <v>119</v>
      </c>
      <c r="X50" s="256" t="s">
        <v>125</v>
      </c>
      <c r="Y50" s="4" t="s">
        <v>256</v>
      </c>
      <c r="Z50" s="4" t="s">
        <v>214</v>
      </c>
      <c r="AA50" s="4" t="s">
        <v>48</v>
      </c>
      <c r="AB50" s="4">
        <v>506</v>
      </c>
      <c r="AC50" s="4">
        <v>4702.6260000000002</v>
      </c>
      <c r="AD50" s="4">
        <v>2466.1</v>
      </c>
      <c r="AE50" s="4">
        <v>1.907</v>
      </c>
      <c r="AF50" s="4">
        <v>2.7</v>
      </c>
      <c r="AG50" s="4">
        <v>13.125999999999999</v>
      </c>
      <c r="AH50" s="4">
        <v>376.01350000000002</v>
      </c>
      <c r="AI50" s="4">
        <v>9.5396260000000002</v>
      </c>
      <c r="AJ50" s="4">
        <v>153.277953</v>
      </c>
      <c r="AK50" s="4">
        <v>656</v>
      </c>
      <c r="AL50" s="4">
        <v>3</v>
      </c>
      <c r="AM50" s="4">
        <v>437</v>
      </c>
      <c r="AN50" s="4">
        <v>75</v>
      </c>
      <c r="AO50" s="4">
        <v>12.506535</v>
      </c>
      <c r="AP50" s="4">
        <v>1406.6</v>
      </c>
      <c r="AQ50" s="4">
        <v>0</v>
      </c>
      <c r="AR50" s="4">
        <v>34</v>
      </c>
      <c r="AS50" s="4">
        <v>9936</v>
      </c>
      <c r="AT50" s="4">
        <v>6.4000000000000001E-2</v>
      </c>
      <c r="AU50" s="4">
        <v>9.2929999999999993</v>
      </c>
      <c r="AV50" s="4">
        <v>29161</v>
      </c>
      <c r="AW50" s="4">
        <v>0</v>
      </c>
      <c r="AX50" s="4">
        <v>0.57999999999999996</v>
      </c>
      <c r="AY50">
        <v>0.70629629629629631</v>
      </c>
      <c r="AZ50" t="s">
        <v>70</v>
      </c>
      <c r="BA50" t="s">
        <v>254</v>
      </c>
      <c r="BB50">
        <v>2</v>
      </c>
      <c r="BC50" t="s">
        <v>426</v>
      </c>
      <c r="BD50">
        <v>13</v>
      </c>
      <c r="BE50">
        <v>17066.060000000001</v>
      </c>
      <c r="BF50">
        <v>0.27555428728130571</v>
      </c>
      <c r="BG50">
        <v>0.19462297253535185</v>
      </c>
      <c r="BH50">
        <v>211899.77499999997</v>
      </c>
      <c r="BI50">
        <v>2.2192689916730686E-2</v>
      </c>
      <c r="BJ50">
        <v>1.5674614693039043E-2</v>
      </c>
      <c r="BK50">
        <v>1</v>
      </c>
      <c r="BL50" t="s">
        <v>70</v>
      </c>
      <c r="BM50">
        <v>0</v>
      </c>
      <c r="BN50" t="s">
        <v>449</v>
      </c>
    </row>
    <row r="51" spans="1:66">
      <c r="A51" s="141" t="str">
        <f t="shared" si="35"/>
        <v>도영운수</v>
      </c>
      <c r="B51" s="141" t="str">
        <f t="shared" si="1"/>
        <v>순환46</v>
      </c>
      <c r="C51" s="142" t="str">
        <f t="shared" si="36"/>
        <v>71바5868</v>
      </c>
      <c r="D51" s="130" t="str">
        <f t="shared" si="37"/>
        <v>중형</v>
      </c>
      <c r="E51" s="127" t="str">
        <f t="shared" si="38"/>
        <v>F</v>
      </c>
      <c r="F51" s="149">
        <f t="shared" si="39"/>
        <v>0.68222222222222217</v>
      </c>
      <c r="G51" s="150">
        <f t="shared" si="40"/>
        <v>1.8420000000000001</v>
      </c>
      <c r="H51" s="151">
        <f t="shared" si="41"/>
        <v>2.7</v>
      </c>
      <c r="I51" s="152">
        <f t="shared" si="42"/>
        <v>4017.8069999999998</v>
      </c>
      <c r="J51" s="153">
        <f t="shared" si="43"/>
        <v>3.3355238736586287E-2</v>
      </c>
      <c r="K51" s="153">
        <f t="shared" si="44"/>
        <v>0.38392105345877775</v>
      </c>
      <c r="L51" s="153">
        <f t="shared" si="45"/>
        <v>0.10428574593055366</v>
      </c>
      <c r="M51" s="154">
        <f t="shared" si="46"/>
        <v>14.628</v>
      </c>
      <c r="N51" s="155">
        <f t="shared" si="47"/>
        <v>0.1</v>
      </c>
      <c r="O51" s="155">
        <f t="shared" si="48"/>
        <v>12.967000000000001</v>
      </c>
      <c r="P51" s="156">
        <f t="shared" si="49"/>
        <v>0</v>
      </c>
      <c r="Q51" s="157">
        <f t="shared" si="50"/>
        <v>79</v>
      </c>
      <c r="R51" s="158">
        <f t="shared" si="51"/>
        <v>21.768825317157166</v>
      </c>
      <c r="S51" s="143">
        <f t="shared" si="52"/>
        <v>4</v>
      </c>
      <c r="T51" s="143">
        <f t="shared" si="53"/>
        <v>521</v>
      </c>
      <c r="U51" t="s">
        <v>119</v>
      </c>
      <c r="V51" s="256" t="s">
        <v>125</v>
      </c>
      <c r="W51" t="s">
        <v>119</v>
      </c>
      <c r="X51" s="256" t="s">
        <v>125</v>
      </c>
      <c r="Y51" s="4" t="s">
        <v>257</v>
      </c>
      <c r="Z51" s="4" t="s">
        <v>214</v>
      </c>
      <c r="AA51" s="4" t="s">
        <v>48</v>
      </c>
      <c r="AB51" s="4">
        <v>506</v>
      </c>
      <c r="AC51" s="4">
        <v>4017.8069999999998</v>
      </c>
      <c r="AD51" s="4">
        <v>2181.0439999999999</v>
      </c>
      <c r="AE51" s="4">
        <v>1.8420000000000001</v>
      </c>
      <c r="AF51" s="4">
        <v>2.7</v>
      </c>
      <c r="AG51" s="4">
        <v>14.628</v>
      </c>
      <c r="AH51" s="4">
        <v>316.73159600000002</v>
      </c>
      <c r="AI51" s="4">
        <v>10.564658</v>
      </c>
      <c r="AJ51" s="4">
        <v>121.59992800000001</v>
      </c>
      <c r="AK51" s="4">
        <v>419</v>
      </c>
      <c r="AL51" s="4">
        <v>4</v>
      </c>
      <c r="AM51" s="4">
        <v>521</v>
      </c>
      <c r="AN51" s="4">
        <v>79</v>
      </c>
      <c r="AO51" s="4">
        <v>12.68521</v>
      </c>
      <c r="AP51" s="4">
        <v>837.8</v>
      </c>
      <c r="AQ51" s="4">
        <v>0</v>
      </c>
      <c r="AR51" s="4">
        <v>38</v>
      </c>
      <c r="AS51" s="4">
        <v>16514</v>
      </c>
      <c r="AT51" s="4">
        <v>0.1</v>
      </c>
      <c r="AU51" s="4">
        <v>12.967000000000001</v>
      </c>
      <c r="AV51" s="4">
        <v>9183</v>
      </c>
      <c r="AW51" s="4">
        <v>0</v>
      </c>
      <c r="AX51" s="4">
        <v>0.61</v>
      </c>
      <c r="AY51">
        <v>0.68222222222222217</v>
      </c>
      <c r="AZ51" t="s">
        <v>70</v>
      </c>
      <c r="BA51" t="s">
        <v>254</v>
      </c>
      <c r="BB51">
        <v>3</v>
      </c>
      <c r="BC51" t="s">
        <v>508</v>
      </c>
      <c r="BD51">
        <v>9</v>
      </c>
      <c r="BE51">
        <v>17066.060000000001</v>
      </c>
      <c r="BF51">
        <v>0.23542674759141827</v>
      </c>
      <c r="BG51">
        <v>0.16061335891236755</v>
      </c>
      <c r="BH51">
        <v>211899.77499999997</v>
      </c>
      <c r="BI51">
        <v>1.896088374798888E-2</v>
      </c>
      <c r="BJ51">
        <v>1.293553624585019E-2</v>
      </c>
      <c r="BK51">
        <v>1</v>
      </c>
      <c r="BL51" t="s">
        <v>70</v>
      </c>
      <c r="BM51">
        <v>0</v>
      </c>
      <c r="BN51" t="s">
        <v>449</v>
      </c>
    </row>
    <row r="52" spans="1:66">
      <c r="A52" s="138" t="str">
        <f t="shared" si="35"/>
        <v>도영운수</v>
      </c>
      <c r="B52" s="138" t="str">
        <f t="shared" si="1"/>
        <v>순환46</v>
      </c>
      <c r="C52" s="139" t="str">
        <f t="shared" si="36"/>
        <v>71바5870</v>
      </c>
      <c r="D52" s="114" t="str">
        <f t="shared" si="37"/>
        <v>중형</v>
      </c>
      <c r="E52" s="111" t="str">
        <f t="shared" si="38"/>
        <v>F</v>
      </c>
      <c r="F52" s="159">
        <f t="shared" si="39"/>
        <v>0.65888888888888886</v>
      </c>
      <c r="G52" s="160">
        <f t="shared" si="40"/>
        <v>1.7789999999999999</v>
      </c>
      <c r="H52" s="161">
        <f t="shared" si="41"/>
        <v>2.7</v>
      </c>
      <c r="I52" s="162">
        <f t="shared" si="42"/>
        <v>3717.3989999999999</v>
      </c>
      <c r="J52" s="163">
        <f t="shared" si="43"/>
        <v>4.5998986581490438E-2</v>
      </c>
      <c r="K52" s="163">
        <f t="shared" si="44"/>
        <v>0.3690522172026483</v>
      </c>
      <c r="L52" s="163">
        <f t="shared" si="45"/>
        <v>0.15144997886963441</v>
      </c>
      <c r="M52" s="164">
        <f t="shared" si="46"/>
        <v>14.914</v>
      </c>
      <c r="N52" s="165">
        <f t="shared" si="47"/>
        <v>8.1000000000000003E-2</v>
      </c>
      <c r="O52" s="165">
        <f t="shared" si="48"/>
        <v>3.8740000000000001</v>
      </c>
      <c r="P52" s="166">
        <f t="shared" si="49"/>
        <v>0</v>
      </c>
      <c r="Q52" s="167">
        <f t="shared" si="50"/>
        <v>76</v>
      </c>
      <c r="R52" s="168">
        <f t="shared" si="51"/>
        <v>21.299882306286605</v>
      </c>
      <c r="S52" s="140">
        <f t="shared" si="52"/>
        <v>3</v>
      </c>
      <c r="T52" s="140">
        <f t="shared" si="53"/>
        <v>144</v>
      </c>
      <c r="U52" t="s">
        <v>119</v>
      </c>
      <c r="V52" t="s">
        <v>125</v>
      </c>
      <c r="W52" t="s">
        <v>119</v>
      </c>
      <c r="X52" s="4" t="s">
        <v>125</v>
      </c>
      <c r="Y52" s="4" t="s">
        <v>258</v>
      </c>
      <c r="Z52" s="4" t="s">
        <v>214</v>
      </c>
      <c r="AA52" s="4" t="s">
        <v>48</v>
      </c>
      <c r="AB52" s="4">
        <v>506</v>
      </c>
      <c r="AC52" s="4">
        <v>3717.3989999999999</v>
      </c>
      <c r="AD52" s="4">
        <v>2089.7170000000001</v>
      </c>
      <c r="AE52" s="4">
        <v>1.7789999999999999</v>
      </c>
      <c r="AF52" s="4">
        <v>2.7</v>
      </c>
      <c r="AG52" s="4">
        <v>14.914</v>
      </c>
      <c r="AH52" s="4">
        <v>298.36242099999998</v>
      </c>
      <c r="AI52" s="4">
        <v>13.724368999999999</v>
      </c>
      <c r="AJ52" s="4">
        <v>110.111313</v>
      </c>
      <c r="AK52" s="4">
        <v>563</v>
      </c>
      <c r="AL52" s="4">
        <v>3</v>
      </c>
      <c r="AM52" s="4">
        <v>144</v>
      </c>
      <c r="AN52" s="4">
        <v>76</v>
      </c>
      <c r="AO52" s="4">
        <v>12.459339999999999</v>
      </c>
      <c r="AP52" s="4">
        <v>514.79999999999995</v>
      </c>
      <c r="AQ52" s="4">
        <v>0</v>
      </c>
      <c r="AR52" s="4">
        <v>21</v>
      </c>
      <c r="AS52" s="4">
        <v>18837</v>
      </c>
      <c r="AT52" s="4">
        <v>8.1000000000000003E-2</v>
      </c>
      <c r="AU52" s="4">
        <v>3.8740000000000001</v>
      </c>
      <c r="AV52" s="4">
        <v>31871</v>
      </c>
      <c r="AW52" s="4">
        <v>0</v>
      </c>
      <c r="AX52" s="4">
        <v>0.61</v>
      </c>
      <c r="AY52">
        <v>0.65888888888888886</v>
      </c>
      <c r="AZ52" t="s">
        <v>70</v>
      </c>
      <c r="BA52" t="s">
        <v>254</v>
      </c>
      <c r="BB52">
        <v>4</v>
      </c>
      <c r="BC52" t="s">
        <v>443</v>
      </c>
      <c r="BD52">
        <v>8</v>
      </c>
      <c r="BE52">
        <v>17066.060000000001</v>
      </c>
      <c r="BF52">
        <v>0.21782409062197131</v>
      </c>
      <c r="BG52">
        <v>0.14352187304314332</v>
      </c>
      <c r="BH52">
        <v>211899.77499999997</v>
      </c>
      <c r="BI52">
        <v>1.7543194654170823E-2</v>
      </c>
      <c r="BJ52">
        <v>1.1559016033248109E-2</v>
      </c>
      <c r="BK52">
        <v>1</v>
      </c>
      <c r="BL52" t="s">
        <v>70</v>
      </c>
      <c r="BM52">
        <v>0</v>
      </c>
      <c r="BN52" t="s">
        <v>449</v>
      </c>
    </row>
    <row r="53" spans="1:66">
      <c r="A53" s="141" t="str">
        <f t="shared" ref="A53" si="54">W53</f>
        <v>도영운수</v>
      </c>
      <c r="B53" s="141" t="str">
        <f t="shared" si="1"/>
        <v>예비</v>
      </c>
      <c r="C53" s="142" t="str">
        <f t="shared" ref="C53" si="55">Y53</f>
        <v>75아1054</v>
      </c>
      <c r="D53" s="130" t="str">
        <f t="shared" ref="D53" si="56">Z53</f>
        <v>대형</v>
      </c>
      <c r="E53" s="127" t="str">
        <f t="shared" ref="E53" si="57">AZ53</f>
        <v>F</v>
      </c>
      <c r="F53" s="149">
        <f t="shared" ref="F53" si="58">G53/H53</f>
        <v>0.78159999999999996</v>
      </c>
      <c r="G53" s="150">
        <f t="shared" ref="G53" si="59">AE53</f>
        <v>1.954</v>
      </c>
      <c r="H53" s="151">
        <f t="shared" ref="H53" si="60">AF53</f>
        <v>2.5</v>
      </c>
      <c r="I53" s="152">
        <f t="shared" ref="I53" si="61">AC53</f>
        <v>512.90200000000004</v>
      </c>
      <c r="J53" s="153">
        <f t="shared" ref="J53" si="62">AI53/AH53</f>
        <v>4.5800059490494198E-2</v>
      </c>
      <c r="K53" s="153">
        <f t="shared" ref="K53" si="63">AJ53/AH53</f>
        <v>0.36205558347844946</v>
      </c>
      <c r="L53" s="153">
        <f t="shared" ref="L53" si="64">AK53/AC53</f>
        <v>0.24176158408428899</v>
      </c>
      <c r="M53" s="154">
        <f t="shared" ref="M53" si="65">AG53</f>
        <v>16.103000000000002</v>
      </c>
      <c r="N53" s="155">
        <f t="shared" ref="N53" si="66">IF(AW53=0,AT53,"속도계이상")</f>
        <v>0.39</v>
      </c>
      <c r="O53" s="155">
        <f t="shared" ref="O53" si="67">IF(AW53=0,AU53,"속도계이상")</f>
        <v>24.175999999999998</v>
      </c>
      <c r="P53" s="156">
        <f t="shared" ref="P53" si="68">AQ53/60</f>
        <v>0</v>
      </c>
      <c r="Q53" s="157">
        <f t="shared" ref="Q53" si="69">AN53</f>
        <v>72</v>
      </c>
      <c r="R53" s="158">
        <f t="shared" ref="R53" si="70">AC53/(AH53-AI53-AJ53)</f>
        <v>25.099520507559365</v>
      </c>
      <c r="S53" s="143">
        <f t="shared" ref="S53" si="71">IF(AW53=0,AL53,"속도계이상")</f>
        <v>2</v>
      </c>
      <c r="T53" s="143">
        <f t="shared" ref="T53" si="72">IF(AW53=0,AM53,"속도계이상")</f>
        <v>124</v>
      </c>
      <c r="U53" t="s">
        <v>119</v>
      </c>
      <c r="V53" t="s">
        <v>91</v>
      </c>
      <c r="W53" t="s">
        <v>119</v>
      </c>
      <c r="X53" s="4" t="s">
        <v>91</v>
      </c>
      <c r="Y53" s="4" t="s">
        <v>399</v>
      </c>
      <c r="Z53" s="4" t="s">
        <v>143</v>
      </c>
      <c r="AA53" s="4" t="s">
        <v>48</v>
      </c>
      <c r="AB53" s="4">
        <v>506</v>
      </c>
      <c r="AC53" s="4">
        <v>512.90200000000004</v>
      </c>
      <c r="AD53" s="4">
        <v>262.43599999999998</v>
      </c>
      <c r="AE53" s="4">
        <v>1.954</v>
      </c>
      <c r="AF53" s="4">
        <v>2.5</v>
      </c>
      <c r="AG53" s="4">
        <v>16.103000000000002</v>
      </c>
      <c r="AH53" s="4">
        <v>34.509715</v>
      </c>
      <c r="AI53" s="4">
        <v>1.5805469999999999</v>
      </c>
      <c r="AJ53" s="4">
        <v>12.494434999999999</v>
      </c>
      <c r="AK53" s="4">
        <v>124</v>
      </c>
      <c r="AL53" s="4">
        <v>2</v>
      </c>
      <c r="AM53" s="4">
        <v>124</v>
      </c>
      <c r="AN53" s="4">
        <v>72</v>
      </c>
      <c r="AO53" s="4">
        <v>14.862539</v>
      </c>
      <c r="AP53" s="4">
        <v>223.6</v>
      </c>
      <c r="AQ53" s="4">
        <v>0</v>
      </c>
      <c r="AR53" s="4">
        <v>5</v>
      </c>
      <c r="AS53" s="4">
        <v>777</v>
      </c>
      <c r="AT53" s="4">
        <v>0.39</v>
      </c>
      <c r="AU53" s="4">
        <v>24.175999999999998</v>
      </c>
      <c r="AV53" s="4">
        <v>680</v>
      </c>
      <c r="AW53" s="4">
        <v>0</v>
      </c>
      <c r="AX53" s="4">
        <v>0.6</v>
      </c>
      <c r="AY53">
        <v>0.78159999999999996</v>
      </c>
      <c r="AZ53" t="s">
        <v>70</v>
      </c>
      <c r="BA53" t="s">
        <v>259</v>
      </c>
      <c r="BB53">
        <v>4</v>
      </c>
      <c r="BC53" t="s">
        <v>509</v>
      </c>
      <c r="BD53">
        <v>1</v>
      </c>
      <c r="BE53">
        <v>512.90200000000004</v>
      </c>
      <c r="BF53">
        <v>1</v>
      </c>
      <c r="BG53">
        <v>0.78159999999999996</v>
      </c>
      <c r="BH53">
        <v>211899.77499999997</v>
      </c>
      <c r="BI53">
        <v>2.4204933676781871E-3</v>
      </c>
      <c r="BJ53">
        <v>1.8918576161772709E-3</v>
      </c>
      <c r="BK53">
        <v>1</v>
      </c>
      <c r="BL53" t="s">
        <v>69</v>
      </c>
      <c r="BM53">
        <v>-2</v>
      </c>
      <c r="BN53" t="s">
        <v>448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144</v>
      </c>
      <c r="D4" s="122" t="s">
        <v>161</v>
      </c>
      <c r="E4" s="123" t="s">
        <v>150</v>
      </c>
      <c r="F4" s="121" t="s">
        <v>154</v>
      </c>
      <c r="G4" s="123" t="s">
        <v>152</v>
      </c>
      <c r="H4" s="123" t="s">
        <v>156</v>
      </c>
      <c r="I4" s="124" t="s">
        <v>158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185</v>
      </c>
      <c r="Q4" s="229" t="s">
        <v>43</v>
      </c>
      <c r="R4" s="229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194</v>
      </c>
      <c r="AN4" s="13" t="s">
        <v>195</v>
      </c>
      <c r="AO4" t="s">
        <v>196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25" t="str">
        <f>BF5</f>
        <v>도영운수</v>
      </c>
      <c r="B5" s="126">
        <f>IF(BH5="NULL", E5, BH5)</f>
        <v>139</v>
      </c>
      <c r="C5" s="127" t="str">
        <f>BN5</f>
        <v>D</v>
      </c>
      <c r="D5" s="128">
        <f>BM5</f>
        <v>0.82238095238095243</v>
      </c>
      <c r="E5" s="129">
        <f>U5</f>
        <v>139</v>
      </c>
      <c r="F5" s="257" t="str">
        <f>BG5</f>
        <v>523</v>
      </c>
      <c r="G5" s="130" t="str">
        <f>BK5</f>
        <v>70바3907</v>
      </c>
      <c r="H5" s="131">
        <f>BJ5</f>
        <v>1</v>
      </c>
      <c r="I5" s="132">
        <f>BP5</f>
        <v>743.05600000000004</v>
      </c>
      <c r="J5" s="133">
        <f>AB5/AA5</f>
        <v>3.6536002635662868E-2</v>
      </c>
      <c r="K5" s="133">
        <f>AC5/AA5</f>
        <v>0.3050977191531597</v>
      </c>
      <c r="L5" s="133">
        <f>AD5/I5</f>
        <v>0.25839236881204108</v>
      </c>
      <c r="M5" s="134">
        <f>Z5</f>
        <v>14.787000000000001</v>
      </c>
      <c r="N5" s="135">
        <f>AE5*100/W5</f>
        <v>2.1532697401003422</v>
      </c>
      <c r="O5" s="135">
        <f>AF5*100/W5</f>
        <v>29.742038285135976</v>
      </c>
      <c r="P5" s="230">
        <f>AK5</f>
        <v>1</v>
      </c>
      <c r="Q5" s="231">
        <f>AE5</f>
        <v>16</v>
      </c>
      <c r="R5" s="231">
        <f>AF5</f>
        <v>221</v>
      </c>
      <c r="T5">
        <v>506</v>
      </c>
      <c r="U5">
        <v>139</v>
      </c>
      <c r="V5" t="s">
        <v>510</v>
      </c>
      <c r="W5">
        <v>743.05600000000004</v>
      </c>
      <c r="X5">
        <v>430.226</v>
      </c>
      <c r="Y5">
        <v>1.7270000000000001</v>
      </c>
      <c r="Z5">
        <v>14.787000000000001</v>
      </c>
      <c r="AA5">
        <v>45.890543000000001</v>
      </c>
      <c r="AB5">
        <v>1.6766570000000001</v>
      </c>
      <c r="AC5">
        <v>14.001099999999999</v>
      </c>
      <c r="AD5" s="1">
        <v>192</v>
      </c>
      <c r="AE5">
        <v>16</v>
      </c>
      <c r="AF5">
        <v>221</v>
      </c>
      <c r="AG5">
        <v>77</v>
      </c>
      <c r="AH5">
        <v>16.191918999999999</v>
      </c>
      <c r="AI5">
        <v>68.5</v>
      </c>
      <c r="AJ5">
        <v>0</v>
      </c>
      <c r="AK5">
        <v>1</v>
      </c>
      <c r="AL5">
        <v>81</v>
      </c>
      <c r="AM5" t="s">
        <v>511</v>
      </c>
      <c r="AN5" t="s">
        <v>512</v>
      </c>
      <c r="AO5">
        <v>743.05600000000004</v>
      </c>
      <c r="AR5" t="s">
        <v>119</v>
      </c>
      <c r="AS5" t="s">
        <v>121</v>
      </c>
      <c r="AT5" t="s">
        <v>217</v>
      </c>
      <c r="AU5" t="s">
        <v>510</v>
      </c>
      <c r="AV5" t="s">
        <v>48</v>
      </c>
      <c r="AW5">
        <v>1</v>
      </c>
      <c r="BB5">
        <v>0.82238095238095243</v>
      </c>
      <c r="BC5" t="s">
        <v>67</v>
      </c>
      <c r="BF5" t="s">
        <v>119</v>
      </c>
      <c r="BG5" t="s">
        <v>121</v>
      </c>
      <c r="BH5" t="s">
        <v>510</v>
      </c>
      <c r="BI5">
        <v>139</v>
      </c>
      <c r="BJ5">
        <v>1</v>
      </c>
      <c r="BK5" t="s">
        <v>217</v>
      </c>
      <c r="BL5" t="s">
        <v>178</v>
      </c>
      <c r="BM5">
        <v>0.82238095238095243</v>
      </c>
      <c r="BN5" t="s">
        <v>67</v>
      </c>
      <c r="BO5" t="s">
        <v>183</v>
      </c>
      <c r="BP5">
        <v>743.05600000000004</v>
      </c>
    </row>
    <row r="6" spans="1:68" ht="16.5">
      <c r="A6" s="109" t="str">
        <f t="shared" ref="A6:A7" si="0">BF6</f>
        <v>도영운수</v>
      </c>
      <c r="B6" s="110">
        <f t="shared" ref="B6:B69" si="1">IF(BH6="NULL", E6, BH6)</f>
        <v>828</v>
      </c>
      <c r="C6" s="111" t="str">
        <f t="shared" ref="C6:C7" si="2">BN6</f>
        <v>D</v>
      </c>
      <c r="D6" s="112">
        <f t="shared" ref="D6:D7" si="3">BM6</f>
        <v>0.80625000000000002</v>
      </c>
      <c r="E6" s="113">
        <f t="shared" ref="E6:E7" si="4">U6</f>
        <v>828</v>
      </c>
      <c r="F6" s="258" t="str">
        <f t="shared" ref="F6:F7" si="5">BG6</f>
        <v>65</v>
      </c>
      <c r="G6" s="114" t="str">
        <f t="shared" ref="G6:G7" si="6">BK6</f>
        <v>71바5887</v>
      </c>
      <c r="H6" s="115">
        <f t="shared" ref="H6:H7" si="7">BJ6</f>
        <v>1</v>
      </c>
      <c r="I6" s="116">
        <f t="shared" ref="I6:I7" si="8">BP6</f>
        <v>1285.375</v>
      </c>
      <c r="J6" s="117">
        <f t="shared" ref="J6:J7" si="9">AB6/AA6</f>
        <v>5.1287032760323301E-2</v>
      </c>
      <c r="K6" s="117">
        <f t="shared" ref="K6:K7" si="10">AC6/AA6</f>
        <v>0.34373084533180503</v>
      </c>
      <c r="L6" s="117">
        <f t="shared" ref="L6:L7" si="11">AD6/I6</f>
        <v>0.22561509287173004</v>
      </c>
      <c r="M6" s="118">
        <f t="shared" ref="M6:M7" si="12">Z6</f>
        <v>18.324999999999999</v>
      </c>
      <c r="N6" s="119">
        <f t="shared" ref="N6:N7" si="13">AE6*100/W6</f>
        <v>0.54458815520762427</v>
      </c>
      <c r="O6" s="119">
        <f t="shared" ref="O6:O7" si="14">AF6*100/W6</f>
        <v>23.728483905475056</v>
      </c>
      <c r="P6" s="232">
        <f t="shared" ref="P6:P7" si="15">AK6</f>
        <v>4</v>
      </c>
      <c r="Q6" s="233">
        <f t="shared" ref="Q6:Q7" si="16">AE6</f>
        <v>7</v>
      </c>
      <c r="R6" s="233">
        <f t="shared" ref="R6:R7" si="17">AF6</f>
        <v>305</v>
      </c>
      <c r="T6">
        <v>506</v>
      </c>
      <c r="U6">
        <v>828</v>
      </c>
      <c r="V6" t="s">
        <v>510</v>
      </c>
      <c r="W6">
        <v>1285.375</v>
      </c>
      <c r="X6">
        <v>664.22799999999995</v>
      </c>
      <c r="Y6">
        <v>1.9350000000000001</v>
      </c>
      <c r="Z6">
        <v>18.324999999999999</v>
      </c>
      <c r="AA6">
        <v>76.735536999999994</v>
      </c>
      <c r="AB6">
        <v>3.9355380000000002</v>
      </c>
      <c r="AC6">
        <v>26.376370999999999</v>
      </c>
      <c r="AD6" s="1">
        <v>290</v>
      </c>
      <c r="AE6">
        <v>7</v>
      </c>
      <c r="AF6">
        <v>305</v>
      </c>
      <c r="AG6">
        <v>74</v>
      </c>
      <c r="AH6">
        <v>16.750713000000001</v>
      </c>
      <c r="AI6">
        <v>738.8</v>
      </c>
      <c r="AJ6">
        <v>0</v>
      </c>
      <c r="AK6">
        <v>4</v>
      </c>
      <c r="AL6">
        <v>1684</v>
      </c>
      <c r="AM6" t="s">
        <v>513</v>
      </c>
      <c r="AN6" t="s">
        <v>514</v>
      </c>
      <c r="AO6">
        <v>1285.375</v>
      </c>
      <c r="AR6" t="s">
        <v>119</v>
      </c>
      <c r="AS6" t="s">
        <v>123</v>
      </c>
      <c r="AT6" t="s">
        <v>242</v>
      </c>
      <c r="AU6" t="s">
        <v>510</v>
      </c>
      <c r="AV6" t="s">
        <v>48</v>
      </c>
      <c r="AW6">
        <v>1</v>
      </c>
      <c r="BB6">
        <v>0.80625000000000002</v>
      </c>
      <c r="BC6" t="s">
        <v>67</v>
      </c>
      <c r="BF6" t="s">
        <v>119</v>
      </c>
      <c r="BG6" t="s">
        <v>123</v>
      </c>
      <c r="BH6" t="s">
        <v>510</v>
      </c>
      <c r="BI6">
        <v>828</v>
      </c>
      <c r="BJ6">
        <v>1</v>
      </c>
      <c r="BK6" t="s">
        <v>242</v>
      </c>
      <c r="BL6" t="s">
        <v>178</v>
      </c>
      <c r="BM6">
        <v>0.80625000000000002</v>
      </c>
      <c r="BN6" t="s">
        <v>67</v>
      </c>
      <c r="BO6" t="s">
        <v>183</v>
      </c>
      <c r="BP6">
        <v>1285.375</v>
      </c>
    </row>
    <row r="7" spans="1:68" ht="16.5">
      <c r="A7" s="125" t="str">
        <f t="shared" si="0"/>
        <v>도영운수</v>
      </c>
      <c r="B7" s="126">
        <f t="shared" si="1"/>
        <v>3634</v>
      </c>
      <c r="C7" s="127" t="str">
        <f t="shared" si="2"/>
        <v>D</v>
      </c>
      <c r="D7" s="128">
        <f t="shared" si="3"/>
        <v>0.83286771423648642</v>
      </c>
      <c r="E7" s="129">
        <f t="shared" si="4"/>
        <v>3634</v>
      </c>
      <c r="F7" s="257" t="str">
        <f t="shared" si="5"/>
        <v>523</v>
      </c>
      <c r="G7" s="130" t="str">
        <f t="shared" si="6"/>
        <v>71바5859</v>
      </c>
      <c r="H7" s="131">
        <f t="shared" si="7"/>
        <v>3</v>
      </c>
      <c r="I7" s="132">
        <f t="shared" si="8"/>
        <v>851.24</v>
      </c>
      <c r="J7" s="133">
        <f t="shared" si="9"/>
        <v>3.8125286647908631E-2</v>
      </c>
      <c r="K7" s="133">
        <f t="shared" si="10"/>
        <v>0.35665117249061745</v>
      </c>
      <c r="L7" s="133">
        <f t="shared" si="11"/>
        <v>0.17621352380057329</v>
      </c>
      <c r="M7" s="134">
        <f t="shared" si="12"/>
        <v>18.073</v>
      </c>
      <c r="N7" s="135">
        <f t="shared" si="13"/>
        <v>1.1309466589008328</v>
      </c>
      <c r="O7" s="135">
        <f t="shared" si="14"/>
        <v>69.213935524730971</v>
      </c>
      <c r="P7" s="230">
        <f t="shared" si="15"/>
        <v>14</v>
      </c>
      <c r="Q7" s="231">
        <f t="shared" si="16"/>
        <v>10</v>
      </c>
      <c r="R7" s="231">
        <f t="shared" si="17"/>
        <v>612</v>
      </c>
      <c r="T7">
        <v>506</v>
      </c>
      <c r="U7">
        <v>3634</v>
      </c>
      <c r="V7" t="s">
        <v>510</v>
      </c>
      <c r="W7">
        <v>884.21500000000003</v>
      </c>
      <c r="X7">
        <v>423.29300000000001</v>
      </c>
      <c r="Y7">
        <v>2.089</v>
      </c>
      <c r="Z7">
        <v>18.073</v>
      </c>
      <c r="AA7">
        <v>58.979149999999997</v>
      </c>
      <c r="AB7">
        <v>2.2485970000000002</v>
      </c>
      <c r="AC7">
        <v>21.034983</v>
      </c>
      <c r="AD7" s="1">
        <v>150</v>
      </c>
      <c r="AE7">
        <v>10</v>
      </c>
      <c r="AF7">
        <v>612</v>
      </c>
      <c r="AG7">
        <v>76</v>
      </c>
      <c r="AH7">
        <v>14.991992</v>
      </c>
      <c r="AI7">
        <v>901.4</v>
      </c>
      <c r="AJ7">
        <v>0</v>
      </c>
      <c r="AK7">
        <v>14</v>
      </c>
      <c r="AL7">
        <v>6485</v>
      </c>
      <c r="AM7" t="s">
        <v>515</v>
      </c>
      <c r="AN7" t="s">
        <v>516</v>
      </c>
      <c r="AO7">
        <v>644.67700000000002</v>
      </c>
      <c r="AR7" t="s">
        <v>119</v>
      </c>
      <c r="AS7" t="s">
        <v>121</v>
      </c>
      <c r="AT7" t="s">
        <v>221</v>
      </c>
      <c r="AU7" t="s">
        <v>510</v>
      </c>
      <c r="AV7" t="s">
        <v>48</v>
      </c>
      <c r="AW7">
        <v>3</v>
      </c>
      <c r="BB7">
        <v>0.83286771423648642</v>
      </c>
      <c r="BC7" t="s">
        <v>67</v>
      </c>
      <c r="BF7" t="s">
        <v>119</v>
      </c>
      <c r="BG7" t="s">
        <v>121</v>
      </c>
      <c r="BH7" t="s">
        <v>510</v>
      </c>
      <c r="BI7">
        <v>3634</v>
      </c>
      <c r="BJ7">
        <v>3</v>
      </c>
      <c r="BK7" t="s">
        <v>221</v>
      </c>
      <c r="BL7" t="s">
        <v>225</v>
      </c>
      <c r="BM7">
        <v>0.83286771423648642</v>
      </c>
      <c r="BN7" t="s">
        <v>67</v>
      </c>
      <c r="BO7" t="s">
        <v>183</v>
      </c>
      <c r="BP7">
        <v>851.24</v>
      </c>
    </row>
    <row r="8" spans="1:68" ht="16.5">
      <c r="A8" s="109" t="str">
        <f t="shared" ref="A8:A71" si="18">BF8</f>
        <v>도영운수</v>
      </c>
      <c r="B8" s="110">
        <f t="shared" si="1"/>
        <v>7101</v>
      </c>
      <c r="C8" s="111" t="str">
        <f t="shared" ref="C8:C71" si="19">BN8</f>
        <v>F</v>
      </c>
      <c r="D8" s="112">
        <f t="shared" ref="D8:D71" si="20">BM8</f>
        <v>0.76245294771027194</v>
      </c>
      <c r="E8" s="113">
        <f t="shared" ref="E8:E71" si="21">U8</f>
        <v>7101</v>
      </c>
      <c r="F8" s="258" t="str">
        <f t="shared" ref="F8:F71" si="22">BG8</f>
        <v>순환46</v>
      </c>
      <c r="G8" s="114" t="str">
        <f t="shared" ref="G8:G71" si="23">BK8</f>
        <v>71바5856</v>
      </c>
      <c r="H8" s="115">
        <f t="shared" ref="H8:H71" si="24">BJ8</f>
        <v>6</v>
      </c>
      <c r="I8" s="116">
        <f t="shared" ref="I8:I71" si="25">BP8</f>
        <v>1769.2809999999999</v>
      </c>
      <c r="J8" s="117">
        <f t="shared" ref="J8:J71" si="26">AB8/AA8</f>
        <v>2.2504571206651964E-2</v>
      </c>
      <c r="K8" s="117">
        <f t="shared" ref="K8:K71" si="27">AC8/AA8</f>
        <v>0.37819947341300941</v>
      </c>
      <c r="L8" s="117">
        <f t="shared" ref="L8:L71" si="28">AD8/I8</f>
        <v>0.17125600738379038</v>
      </c>
      <c r="M8" s="118">
        <f t="shared" ref="M8:M71" si="29">Z8</f>
        <v>13.762</v>
      </c>
      <c r="N8" s="119">
        <f t="shared" ref="N8:N71" si="30">AE8*100/W8</f>
        <v>0.22608053780038331</v>
      </c>
      <c r="O8" s="119">
        <f t="shared" ref="O8:O71" si="31">AF8*100/W8</f>
        <v>21.13853028433584</v>
      </c>
      <c r="P8" s="232">
        <f t="shared" ref="P8:P71" si="32">AK8</f>
        <v>14</v>
      </c>
      <c r="Q8" s="233">
        <f t="shared" ref="Q8:Q71" si="33">AE8</f>
        <v>4</v>
      </c>
      <c r="R8" s="233">
        <f t="shared" ref="R8:R71" si="34">AF8</f>
        <v>374</v>
      </c>
      <c r="T8">
        <v>506</v>
      </c>
      <c r="U8">
        <v>7101</v>
      </c>
      <c r="V8" t="s">
        <v>510</v>
      </c>
      <c r="W8">
        <v>1769.2809999999999</v>
      </c>
      <c r="X8">
        <v>904.24599999999998</v>
      </c>
      <c r="Y8">
        <v>1.9570000000000001</v>
      </c>
      <c r="Z8">
        <v>13.762</v>
      </c>
      <c r="AA8">
        <v>136.366073</v>
      </c>
      <c r="AB8">
        <v>3.0688599999999999</v>
      </c>
      <c r="AC8">
        <v>51.573577</v>
      </c>
      <c r="AD8" s="1">
        <v>303</v>
      </c>
      <c r="AE8">
        <v>4</v>
      </c>
      <c r="AF8">
        <v>374</v>
      </c>
      <c r="AG8">
        <v>73</v>
      </c>
      <c r="AH8">
        <v>12.974494999999999</v>
      </c>
      <c r="AI8">
        <v>443.9</v>
      </c>
      <c r="AJ8">
        <v>0</v>
      </c>
      <c r="AK8">
        <v>14</v>
      </c>
      <c r="AL8">
        <v>4982</v>
      </c>
      <c r="AM8" t="s">
        <v>517</v>
      </c>
      <c r="AN8" t="s">
        <v>518</v>
      </c>
      <c r="AO8">
        <v>487.97300000000001</v>
      </c>
      <c r="AR8" t="s">
        <v>119</v>
      </c>
      <c r="AS8" t="s">
        <v>125</v>
      </c>
      <c r="AT8" t="s">
        <v>256</v>
      </c>
      <c r="AU8" t="s">
        <v>510</v>
      </c>
      <c r="AV8" t="s">
        <v>48</v>
      </c>
      <c r="AW8">
        <v>6</v>
      </c>
      <c r="BB8">
        <v>0.76245294771027194</v>
      </c>
      <c r="BC8" t="s">
        <v>70</v>
      </c>
      <c r="BF8" t="s">
        <v>119</v>
      </c>
      <c r="BG8" t="s">
        <v>125</v>
      </c>
      <c r="BH8" t="s">
        <v>510</v>
      </c>
      <c r="BI8">
        <v>7101</v>
      </c>
      <c r="BJ8">
        <v>6</v>
      </c>
      <c r="BK8" t="s">
        <v>256</v>
      </c>
      <c r="BL8" t="s">
        <v>257</v>
      </c>
      <c r="BM8">
        <v>0.76245294771027194</v>
      </c>
      <c r="BN8" t="s">
        <v>70</v>
      </c>
      <c r="BO8" t="s">
        <v>193</v>
      </c>
      <c r="BP8">
        <v>1769.2809999999999</v>
      </c>
    </row>
    <row r="9" spans="1:68" ht="16.5">
      <c r="A9" s="125" t="str">
        <f t="shared" si="18"/>
        <v>도영운수</v>
      </c>
      <c r="B9" s="126" t="str">
        <f t="shared" si="1"/>
        <v>고병연</v>
      </c>
      <c r="C9" s="127" t="str">
        <f t="shared" si="19"/>
        <v>D</v>
      </c>
      <c r="D9" s="128">
        <f t="shared" si="20"/>
        <v>0.80714285714285716</v>
      </c>
      <c r="E9" s="129">
        <f t="shared" si="21"/>
        <v>551</v>
      </c>
      <c r="F9" s="257" t="str">
        <f t="shared" si="22"/>
        <v>55</v>
      </c>
      <c r="G9" s="130" t="str">
        <f t="shared" si="23"/>
        <v>71바5897</v>
      </c>
      <c r="H9" s="131">
        <f t="shared" si="24"/>
        <v>1</v>
      </c>
      <c r="I9" s="132">
        <f t="shared" si="25"/>
        <v>2183.8110000000001</v>
      </c>
      <c r="J9" s="133">
        <f t="shared" si="26"/>
        <v>1.5957945951122706E-2</v>
      </c>
      <c r="K9" s="133">
        <f t="shared" si="27"/>
        <v>0.3687741052646219</v>
      </c>
      <c r="L9" s="133">
        <f t="shared" si="28"/>
        <v>0.21201468442095034</v>
      </c>
      <c r="M9" s="134">
        <f t="shared" si="29"/>
        <v>16.907</v>
      </c>
      <c r="N9" s="135">
        <f t="shared" si="30"/>
        <v>4.5006060065987889E-2</v>
      </c>
      <c r="O9" s="135">
        <f t="shared" si="31"/>
        <v>29.208932982826141</v>
      </c>
      <c r="P9" s="230">
        <f t="shared" si="32"/>
        <v>3</v>
      </c>
      <c r="Q9" s="231">
        <f t="shared" si="33"/>
        <v>1</v>
      </c>
      <c r="R9" s="231">
        <f t="shared" si="34"/>
        <v>649</v>
      </c>
      <c r="T9">
        <v>506</v>
      </c>
      <c r="U9">
        <v>551</v>
      </c>
      <c r="V9" t="s">
        <v>260</v>
      </c>
      <c r="W9">
        <v>2221.9229999999998</v>
      </c>
      <c r="X9">
        <v>1307.5640000000001</v>
      </c>
      <c r="Y9">
        <v>1.6990000000000001</v>
      </c>
      <c r="Z9">
        <v>16.907</v>
      </c>
      <c r="AA9">
        <v>141.359421</v>
      </c>
      <c r="AB9">
        <v>2.2558060000000002</v>
      </c>
      <c r="AC9">
        <v>52.129694000000001</v>
      </c>
      <c r="AD9" s="1">
        <v>463</v>
      </c>
      <c r="AE9">
        <v>1</v>
      </c>
      <c r="AF9">
        <v>649</v>
      </c>
      <c r="AG9">
        <v>73</v>
      </c>
      <c r="AH9">
        <v>15.718251</v>
      </c>
      <c r="AI9">
        <v>983.1</v>
      </c>
      <c r="AJ9">
        <v>0</v>
      </c>
      <c r="AK9">
        <v>3</v>
      </c>
      <c r="AL9">
        <v>1424</v>
      </c>
      <c r="AM9" t="s">
        <v>261</v>
      </c>
      <c r="AN9" t="s">
        <v>519</v>
      </c>
      <c r="AO9">
        <v>2183.8110000000001</v>
      </c>
      <c r="AR9" t="s">
        <v>119</v>
      </c>
      <c r="AS9" t="s">
        <v>122</v>
      </c>
      <c r="AT9" t="s">
        <v>230</v>
      </c>
      <c r="AU9" t="s">
        <v>260</v>
      </c>
      <c r="AV9" t="s">
        <v>48</v>
      </c>
      <c r="AW9">
        <v>1</v>
      </c>
      <c r="BB9">
        <v>0.80714285714285716</v>
      </c>
      <c r="BC9" t="s">
        <v>67</v>
      </c>
      <c r="BF9" t="s">
        <v>119</v>
      </c>
      <c r="BG9" t="s">
        <v>122</v>
      </c>
      <c r="BH9" t="s">
        <v>260</v>
      </c>
      <c r="BI9">
        <v>551</v>
      </c>
      <c r="BJ9">
        <v>1</v>
      </c>
      <c r="BK9" t="s">
        <v>230</v>
      </c>
      <c r="BL9" t="s">
        <v>178</v>
      </c>
      <c r="BM9">
        <v>0.80714285714285716</v>
      </c>
      <c r="BN9" t="s">
        <v>67</v>
      </c>
      <c r="BO9" t="s">
        <v>183</v>
      </c>
      <c r="BP9">
        <v>2183.8110000000001</v>
      </c>
    </row>
    <row r="10" spans="1:68" ht="16.5">
      <c r="A10" s="109" t="str">
        <f t="shared" si="18"/>
        <v>도영운수</v>
      </c>
      <c r="B10" s="110" t="str">
        <f t="shared" si="1"/>
        <v>곽인근</v>
      </c>
      <c r="C10" s="111" t="str">
        <f t="shared" si="19"/>
        <v>S</v>
      </c>
      <c r="D10" s="112">
        <f t="shared" si="20"/>
        <v>1.1095652173913044</v>
      </c>
      <c r="E10" s="113">
        <f t="shared" si="21"/>
        <v>7759</v>
      </c>
      <c r="F10" s="258" t="str">
        <f t="shared" si="22"/>
        <v>65</v>
      </c>
      <c r="G10" s="114" t="str">
        <f t="shared" si="23"/>
        <v>75아1109</v>
      </c>
      <c r="H10" s="115">
        <f t="shared" si="24"/>
        <v>1</v>
      </c>
      <c r="I10" s="116">
        <f t="shared" si="25"/>
        <v>2455.5770000000002</v>
      </c>
      <c r="J10" s="117">
        <f t="shared" si="26"/>
        <v>1.3487711940931263E-2</v>
      </c>
      <c r="K10" s="117">
        <f t="shared" si="27"/>
        <v>0.3241528088415343</v>
      </c>
      <c r="L10" s="117">
        <f t="shared" si="28"/>
        <v>0.13560967544491578</v>
      </c>
      <c r="M10" s="118">
        <f t="shared" si="29"/>
        <v>12.775</v>
      </c>
      <c r="N10" s="119">
        <f t="shared" si="30"/>
        <v>0.20361813129867234</v>
      </c>
      <c r="O10" s="119">
        <v>75</v>
      </c>
      <c r="P10" s="232">
        <f t="shared" si="32"/>
        <v>4</v>
      </c>
      <c r="Q10" s="233">
        <f t="shared" si="33"/>
        <v>5</v>
      </c>
      <c r="R10" s="233">
        <f t="shared" si="34"/>
        <v>216</v>
      </c>
      <c r="T10">
        <v>506</v>
      </c>
      <c r="U10">
        <v>7759</v>
      </c>
      <c r="V10" t="s">
        <v>262</v>
      </c>
      <c r="W10">
        <v>2455.5770000000002</v>
      </c>
      <c r="X10">
        <v>962.09500000000003</v>
      </c>
      <c r="Y10">
        <v>2.552</v>
      </c>
      <c r="Z10">
        <v>12.775</v>
      </c>
      <c r="AA10">
        <v>141.03163000000001</v>
      </c>
      <c r="AB10">
        <v>1.9021939999999999</v>
      </c>
      <c r="AC10">
        <v>45.715798999999997</v>
      </c>
      <c r="AD10" s="1">
        <v>333</v>
      </c>
      <c r="AE10">
        <v>5</v>
      </c>
      <c r="AF10">
        <v>216</v>
      </c>
      <c r="AG10">
        <v>71</v>
      </c>
      <c r="AH10">
        <v>17.411532999999999</v>
      </c>
      <c r="AI10">
        <v>179.8</v>
      </c>
      <c r="AJ10">
        <v>0</v>
      </c>
      <c r="AK10">
        <v>4</v>
      </c>
      <c r="AL10">
        <v>716</v>
      </c>
      <c r="AM10" t="s">
        <v>263</v>
      </c>
      <c r="AN10" t="s">
        <v>520</v>
      </c>
      <c r="AO10">
        <v>2455.5770000000002</v>
      </c>
      <c r="AR10" t="s">
        <v>119</v>
      </c>
      <c r="AS10" t="s">
        <v>123</v>
      </c>
      <c r="AT10" t="s">
        <v>245</v>
      </c>
      <c r="AU10" t="s">
        <v>262</v>
      </c>
      <c r="AV10" t="s">
        <v>48</v>
      </c>
      <c r="AW10">
        <v>1</v>
      </c>
      <c r="BB10">
        <v>1.1095652173913044</v>
      </c>
      <c r="BC10" t="s">
        <v>71</v>
      </c>
      <c r="BF10" t="s">
        <v>119</v>
      </c>
      <c r="BG10" t="s">
        <v>123</v>
      </c>
      <c r="BH10" t="s">
        <v>262</v>
      </c>
      <c r="BI10">
        <v>7759</v>
      </c>
      <c r="BJ10">
        <v>1</v>
      </c>
      <c r="BK10" t="s">
        <v>245</v>
      </c>
      <c r="BL10" t="s">
        <v>178</v>
      </c>
      <c r="BM10">
        <v>1.1095652173913044</v>
      </c>
      <c r="BN10" t="s">
        <v>71</v>
      </c>
      <c r="BO10" t="s">
        <v>180</v>
      </c>
      <c r="BP10">
        <v>2455.5770000000002</v>
      </c>
    </row>
    <row r="11" spans="1:68" ht="16.5">
      <c r="A11" s="125" t="str">
        <f t="shared" si="18"/>
        <v>도영운수</v>
      </c>
      <c r="B11" s="126" t="str">
        <f t="shared" si="1"/>
        <v>권인숙</v>
      </c>
      <c r="C11" s="127" t="str">
        <f t="shared" si="19"/>
        <v>C</v>
      </c>
      <c r="D11" s="128">
        <f t="shared" si="20"/>
        <v>0.88660217058323654</v>
      </c>
      <c r="E11" s="129">
        <f t="shared" si="21"/>
        <v>3419</v>
      </c>
      <c r="F11" s="257" t="str">
        <f t="shared" si="22"/>
        <v>55</v>
      </c>
      <c r="G11" s="130" t="str">
        <f t="shared" si="23"/>
        <v>71바5899</v>
      </c>
      <c r="H11" s="131">
        <f t="shared" si="24"/>
        <v>2</v>
      </c>
      <c r="I11" s="132">
        <f t="shared" si="25"/>
        <v>2369.712</v>
      </c>
      <c r="J11" s="133">
        <f t="shared" si="26"/>
        <v>7.2091562695536108E-3</v>
      </c>
      <c r="K11" s="133">
        <f t="shared" si="27"/>
        <v>0.36805964316581569</v>
      </c>
      <c r="L11" s="133">
        <f t="shared" si="28"/>
        <v>0.15782508591761363</v>
      </c>
      <c r="M11" s="134">
        <f t="shared" si="29"/>
        <v>14.657999999999999</v>
      </c>
      <c r="N11" s="135">
        <f t="shared" si="30"/>
        <v>4.2199220833586529E-2</v>
      </c>
      <c r="O11" s="135">
        <f t="shared" si="31"/>
        <v>7.1316683208761233</v>
      </c>
      <c r="P11" s="230">
        <f t="shared" si="32"/>
        <v>0</v>
      </c>
      <c r="Q11" s="231">
        <f t="shared" si="33"/>
        <v>1</v>
      </c>
      <c r="R11" s="231">
        <f t="shared" si="34"/>
        <v>169</v>
      </c>
      <c r="T11">
        <v>506</v>
      </c>
      <c r="U11">
        <v>3419</v>
      </c>
      <c r="V11" t="s">
        <v>264</v>
      </c>
      <c r="W11">
        <v>2369.712</v>
      </c>
      <c r="X11">
        <v>1273.3900000000001</v>
      </c>
      <c r="Y11">
        <v>1.861</v>
      </c>
      <c r="Z11">
        <v>14.657999999999999</v>
      </c>
      <c r="AA11">
        <v>149.65107699999999</v>
      </c>
      <c r="AB11">
        <v>1.0788580000000001</v>
      </c>
      <c r="AC11">
        <v>55.080522000000002</v>
      </c>
      <c r="AD11" s="1">
        <v>374</v>
      </c>
      <c r="AE11">
        <v>1</v>
      </c>
      <c r="AF11">
        <v>169</v>
      </c>
      <c r="AG11">
        <v>70</v>
      </c>
      <c r="AH11">
        <v>15.834913999999999</v>
      </c>
      <c r="AI11">
        <v>319.89999999999998</v>
      </c>
      <c r="AJ11">
        <v>0</v>
      </c>
      <c r="AK11">
        <v>0</v>
      </c>
      <c r="AL11">
        <v>0</v>
      </c>
      <c r="AM11" t="s">
        <v>265</v>
      </c>
      <c r="AN11" t="s">
        <v>521</v>
      </c>
      <c r="AO11">
        <v>2251.835</v>
      </c>
      <c r="AR11" t="s">
        <v>119</v>
      </c>
      <c r="AS11" t="s">
        <v>122</v>
      </c>
      <c r="AT11" t="s">
        <v>233</v>
      </c>
      <c r="AU11" t="s">
        <v>264</v>
      </c>
      <c r="AV11" t="s">
        <v>48</v>
      </c>
      <c r="AW11">
        <v>2</v>
      </c>
      <c r="BB11">
        <v>0.88660217058323654</v>
      </c>
      <c r="BC11" t="s">
        <v>69</v>
      </c>
      <c r="BF11" t="s">
        <v>119</v>
      </c>
      <c r="BG11" s="5" t="s">
        <v>122</v>
      </c>
      <c r="BH11" t="s">
        <v>264</v>
      </c>
      <c r="BI11">
        <v>3419</v>
      </c>
      <c r="BJ11">
        <v>2</v>
      </c>
      <c r="BK11" t="s">
        <v>233</v>
      </c>
      <c r="BL11" t="s">
        <v>230</v>
      </c>
      <c r="BM11">
        <v>0.88660217058323654</v>
      </c>
      <c r="BN11" t="s">
        <v>69</v>
      </c>
      <c r="BO11" t="s">
        <v>181</v>
      </c>
      <c r="BP11">
        <v>2369.712</v>
      </c>
    </row>
    <row r="12" spans="1:68" ht="16.5">
      <c r="A12" s="109" t="str">
        <f t="shared" si="18"/>
        <v>도영운수</v>
      </c>
      <c r="B12" s="110" t="str">
        <f t="shared" si="1"/>
        <v>김명석</v>
      </c>
      <c r="C12" s="111" t="str">
        <f t="shared" si="19"/>
        <v>F</v>
      </c>
      <c r="D12" s="112">
        <f t="shared" si="20"/>
        <v>0.78791666666666671</v>
      </c>
      <c r="E12" s="113">
        <f t="shared" si="21"/>
        <v>3405</v>
      </c>
      <c r="F12" s="258" t="str">
        <f t="shared" si="22"/>
        <v>35</v>
      </c>
      <c r="G12" s="114" t="str">
        <f t="shared" si="23"/>
        <v>75아1051</v>
      </c>
      <c r="H12" s="115">
        <f t="shared" si="24"/>
        <v>1</v>
      </c>
      <c r="I12" s="116">
        <f t="shared" si="25"/>
        <v>1897.4849999999999</v>
      </c>
      <c r="J12" s="117">
        <f t="shared" si="26"/>
        <v>7.3085837182711574E-3</v>
      </c>
      <c r="K12" s="117">
        <f t="shared" si="27"/>
        <v>0.37544236799392122</v>
      </c>
      <c r="L12" s="117">
        <f t="shared" si="28"/>
        <v>6.2187579875466741E-2</v>
      </c>
      <c r="M12" s="118">
        <f t="shared" si="29"/>
        <v>13.853999999999999</v>
      </c>
      <c r="N12" s="119">
        <f t="shared" si="30"/>
        <v>0.10540267775502837</v>
      </c>
      <c r="O12" s="119">
        <f t="shared" si="31"/>
        <v>29.776256465795516</v>
      </c>
      <c r="P12" s="232">
        <f t="shared" si="32"/>
        <v>1</v>
      </c>
      <c r="Q12" s="233">
        <f t="shared" si="33"/>
        <v>2</v>
      </c>
      <c r="R12" s="233">
        <f t="shared" si="34"/>
        <v>565</v>
      </c>
      <c r="T12">
        <v>506</v>
      </c>
      <c r="U12">
        <v>3405</v>
      </c>
      <c r="V12" t="s">
        <v>266</v>
      </c>
      <c r="W12">
        <v>1897.4849999999999</v>
      </c>
      <c r="X12">
        <v>1003.284</v>
      </c>
      <c r="Y12">
        <v>1.891</v>
      </c>
      <c r="Z12">
        <v>13.853999999999999</v>
      </c>
      <c r="AA12">
        <v>116.90719199999999</v>
      </c>
      <c r="AB12">
        <v>0.85442600000000002</v>
      </c>
      <c r="AC12">
        <v>43.891913000000002</v>
      </c>
      <c r="AD12" s="1">
        <v>118</v>
      </c>
      <c r="AE12">
        <v>2</v>
      </c>
      <c r="AF12">
        <v>565</v>
      </c>
      <c r="AG12">
        <v>79</v>
      </c>
      <c r="AH12">
        <v>16.230695000000001</v>
      </c>
      <c r="AI12">
        <v>1037.7</v>
      </c>
      <c r="AJ12">
        <v>0</v>
      </c>
      <c r="AK12">
        <v>1</v>
      </c>
      <c r="AL12">
        <v>116</v>
      </c>
      <c r="AM12" t="s">
        <v>267</v>
      </c>
      <c r="AN12" t="s">
        <v>522</v>
      </c>
      <c r="AO12">
        <v>1897.4849999999999</v>
      </c>
      <c r="AR12" t="s">
        <v>119</v>
      </c>
      <c r="AS12" t="s">
        <v>120</v>
      </c>
      <c r="AT12" t="s">
        <v>212</v>
      </c>
      <c r="AU12" t="s">
        <v>266</v>
      </c>
      <c r="AV12" t="s">
        <v>48</v>
      </c>
      <c r="AW12">
        <v>1</v>
      </c>
      <c r="BB12">
        <v>0.78791666666666671</v>
      </c>
      <c r="BC12" t="s">
        <v>70</v>
      </c>
      <c r="BF12" t="s">
        <v>119</v>
      </c>
      <c r="BG12" t="s">
        <v>120</v>
      </c>
      <c r="BH12" t="s">
        <v>266</v>
      </c>
      <c r="BI12">
        <v>3405</v>
      </c>
      <c r="BJ12">
        <v>1</v>
      </c>
      <c r="BK12" t="s">
        <v>212</v>
      </c>
      <c r="BL12" t="s">
        <v>178</v>
      </c>
      <c r="BM12">
        <v>0.78791666666666671</v>
      </c>
      <c r="BN12" t="s">
        <v>70</v>
      </c>
      <c r="BO12" t="s">
        <v>193</v>
      </c>
      <c r="BP12">
        <v>1897.4849999999999</v>
      </c>
    </row>
    <row r="13" spans="1:68" ht="16.5">
      <c r="A13" s="125" t="str">
        <f t="shared" si="18"/>
        <v>도영운수</v>
      </c>
      <c r="B13" s="126" t="str">
        <f t="shared" si="1"/>
        <v>김범영</v>
      </c>
      <c r="C13" s="127" t="str">
        <f t="shared" si="19"/>
        <v>F</v>
      </c>
      <c r="D13" s="128">
        <f t="shared" si="20"/>
        <v>0.74782608695652175</v>
      </c>
      <c r="E13" s="129">
        <f t="shared" si="21"/>
        <v>6128</v>
      </c>
      <c r="F13" s="257" t="str">
        <f t="shared" si="22"/>
        <v>65-1</v>
      </c>
      <c r="G13" s="130" t="str">
        <f t="shared" si="23"/>
        <v>71바5881</v>
      </c>
      <c r="H13" s="131">
        <f t="shared" si="24"/>
        <v>1</v>
      </c>
      <c r="I13" s="132">
        <f t="shared" si="25"/>
        <v>2470.3159999999998</v>
      </c>
      <c r="J13" s="133">
        <f t="shared" si="26"/>
        <v>7.0619501661841055E-3</v>
      </c>
      <c r="K13" s="133">
        <f t="shared" si="27"/>
        <v>0.34737107015748098</v>
      </c>
      <c r="L13" s="133">
        <f t="shared" si="28"/>
        <v>0.1874254144004249</v>
      </c>
      <c r="M13" s="134">
        <f t="shared" si="29"/>
        <v>17.524999999999999</v>
      </c>
      <c r="N13" s="135">
        <f t="shared" si="30"/>
        <v>0.24288390635044263</v>
      </c>
      <c r="O13" s="135">
        <f t="shared" si="31"/>
        <v>27.162516860191168</v>
      </c>
      <c r="P13" s="230">
        <f t="shared" si="32"/>
        <v>9</v>
      </c>
      <c r="Q13" s="231">
        <f t="shared" si="33"/>
        <v>6</v>
      </c>
      <c r="R13" s="231">
        <f t="shared" si="34"/>
        <v>671</v>
      </c>
      <c r="T13">
        <v>506</v>
      </c>
      <c r="U13">
        <v>6128</v>
      </c>
      <c r="V13" t="s">
        <v>268</v>
      </c>
      <c r="W13">
        <v>2470.3159999999998</v>
      </c>
      <c r="X13">
        <v>1435.94</v>
      </c>
      <c r="Y13">
        <v>1.72</v>
      </c>
      <c r="Z13">
        <v>17.524999999999999</v>
      </c>
      <c r="AA13">
        <v>171.41440700000001</v>
      </c>
      <c r="AB13">
        <v>1.21052</v>
      </c>
      <c r="AC13">
        <v>59.544406000000002</v>
      </c>
      <c r="AD13" s="1">
        <v>463</v>
      </c>
      <c r="AE13">
        <v>6</v>
      </c>
      <c r="AF13">
        <v>671</v>
      </c>
      <c r="AG13">
        <v>70</v>
      </c>
      <c r="AH13">
        <v>14.411367</v>
      </c>
      <c r="AI13">
        <v>522</v>
      </c>
      <c r="AJ13">
        <v>0</v>
      </c>
      <c r="AK13">
        <v>9</v>
      </c>
      <c r="AL13">
        <v>1058</v>
      </c>
      <c r="AM13" t="s">
        <v>269</v>
      </c>
      <c r="AN13" t="s">
        <v>523</v>
      </c>
      <c r="AO13">
        <v>2470.3159999999998</v>
      </c>
      <c r="AR13" t="s">
        <v>119</v>
      </c>
      <c r="AS13" t="s">
        <v>124</v>
      </c>
      <c r="AT13" t="s">
        <v>247</v>
      </c>
      <c r="AU13" t="s">
        <v>268</v>
      </c>
      <c r="AV13" t="s">
        <v>48</v>
      </c>
      <c r="AW13">
        <v>1</v>
      </c>
      <c r="BB13">
        <v>0.74782608695652175</v>
      </c>
      <c r="BC13" t="s">
        <v>70</v>
      </c>
      <c r="BF13" t="s">
        <v>119</v>
      </c>
      <c r="BG13" s="5" t="s">
        <v>124</v>
      </c>
      <c r="BH13" t="s">
        <v>268</v>
      </c>
      <c r="BI13">
        <v>6128</v>
      </c>
      <c r="BJ13">
        <v>1</v>
      </c>
      <c r="BK13" t="s">
        <v>247</v>
      </c>
      <c r="BL13" t="s">
        <v>178</v>
      </c>
      <c r="BM13">
        <v>0.74782608695652175</v>
      </c>
      <c r="BN13" t="s">
        <v>70</v>
      </c>
      <c r="BO13" t="s">
        <v>193</v>
      </c>
      <c r="BP13">
        <v>2470.3159999999998</v>
      </c>
    </row>
    <row r="14" spans="1:68" ht="16.5">
      <c r="A14" s="109" t="str">
        <f t="shared" si="18"/>
        <v>도영운수</v>
      </c>
      <c r="B14" s="110" t="str">
        <f t="shared" si="1"/>
        <v>김봉환</v>
      </c>
      <c r="C14" s="111" t="str">
        <f t="shared" si="19"/>
        <v>B</v>
      </c>
      <c r="D14" s="112">
        <f t="shared" si="20"/>
        <v>0.93464105518660701</v>
      </c>
      <c r="E14" s="113">
        <f t="shared" si="21"/>
        <v>5115</v>
      </c>
      <c r="F14" s="258" t="str">
        <f t="shared" si="22"/>
        <v>35</v>
      </c>
      <c r="G14" s="114" t="str">
        <f t="shared" si="23"/>
        <v>71바5854</v>
      </c>
      <c r="H14" s="115">
        <f t="shared" si="24"/>
        <v>11</v>
      </c>
      <c r="I14" s="116">
        <f t="shared" si="25"/>
        <v>2206.694</v>
      </c>
      <c r="J14" s="117">
        <f t="shared" si="26"/>
        <v>3.0730206562699546E-2</v>
      </c>
      <c r="K14" s="117">
        <f t="shared" si="27"/>
        <v>0.35793052819973198</v>
      </c>
      <c r="L14" s="117">
        <f t="shared" si="28"/>
        <v>0.13776264402767216</v>
      </c>
      <c r="M14" s="118">
        <f t="shared" si="29"/>
        <v>12.257</v>
      </c>
      <c r="N14" s="119">
        <f t="shared" si="30"/>
        <v>0.135949977658887</v>
      </c>
      <c r="O14" s="119">
        <f t="shared" si="31"/>
        <v>8.5648485925098807</v>
      </c>
      <c r="P14" s="232">
        <f t="shared" si="32"/>
        <v>13</v>
      </c>
      <c r="Q14" s="233">
        <f t="shared" si="33"/>
        <v>3</v>
      </c>
      <c r="R14" s="233">
        <f t="shared" si="34"/>
        <v>189</v>
      </c>
      <c r="T14">
        <v>506</v>
      </c>
      <c r="U14">
        <v>5115</v>
      </c>
      <c r="V14" t="s">
        <v>270</v>
      </c>
      <c r="W14">
        <v>2206.694</v>
      </c>
      <c r="X14">
        <v>1060.0519999999999</v>
      </c>
      <c r="Y14">
        <v>2.0819999999999999</v>
      </c>
      <c r="Z14">
        <v>12.257</v>
      </c>
      <c r="AA14">
        <v>142.32192000000001</v>
      </c>
      <c r="AB14">
        <v>4.3735819999999999</v>
      </c>
      <c r="AC14">
        <v>50.941360000000003</v>
      </c>
      <c r="AD14" s="1">
        <v>304</v>
      </c>
      <c r="AE14">
        <v>3</v>
      </c>
      <c r="AF14">
        <v>189</v>
      </c>
      <c r="AG14">
        <v>74</v>
      </c>
      <c r="AH14">
        <v>15.504948000000001</v>
      </c>
      <c r="AI14">
        <v>532.9</v>
      </c>
      <c r="AJ14">
        <v>0</v>
      </c>
      <c r="AK14">
        <v>13</v>
      </c>
      <c r="AL14">
        <v>3300</v>
      </c>
      <c r="AM14" t="s">
        <v>271</v>
      </c>
      <c r="AN14" t="s">
        <v>524</v>
      </c>
      <c r="AO14">
        <v>383.07900000000001</v>
      </c>
      <c r="AR14" t="s">
        <v>119</v>
      </c>
      <c r="AS14" t="s">
        <v>120</v>
      </c>
      <c r="AT14" t="s">
        <v>203</v>
      </c>
      <c r="AU14" t="s">
        <v>270</v>
      </c>
      <c r="AV14" t="s">
        <v>48</v>
      </c>
      <c r="AW14">
        <v>11</v>
      </c>
      <c r="BB14">
        <v>0.93464105518660701</v>
      </c>
      <c r="BC14" t="s">
        <v>68</v>
      </c>
      <c r="BF14" t="s">
        <v>119</v>
      </c>
      <c r="BG14" t="s">
        <v>120</v>
      </c>
      <c r="BH14" t="s">
        <v>270</v>
      </c>
      <c r="BI14">
        <v>5115</v>
      </c>
      <c r="BJ14">
        <v>11</v>
      </c>
      <c r="BK14" t="s">
        <v>203</v>
      </c>
      <c r="BL14" t="s">
        <v>230</v>
      </c>
      <c r="BM14">
        <v>0.93464105518660701</v>
      </c>
      <c r="BN14" t="s">
        <v>68</v>
      </c>
      <c r="BO14" t="s">
        <v>179</v>
      </c>
      <c r="BP14">
        <v>2206.694</v>
      </c>
    </row>
    <row r="15" spans="1:68" ht="16.5">
      <c r="A15" s="125" t="str">
        <f t="shared" si="18"/>
        <v>도영운수</v>
      </c>
      <c r="B15" s="126" t="str">
        <f t="shared" si="1"/>
        <v>김상용</v>
      </c>
      <c r="C15" s="127" t="str">
        <f t="shared" si="19"/>
        <v>D</v>
      </c>
      <c r="D15" s="128">
        <f t="shared" si="20"/>
        <v>0.80959999999999999</v>
      </c>
      <c r="E15" s="129">
        <f t="shared" si="21"/>
        <v>305</v>
      </c>
      <c r="F15" s="257" t="str">
        <f t="shared" si="22"/>
        <v>35</v>
      </c>
      <c r="G15" s="130" t="str">
        <f t="shared" si="23"/>
        <v>71바5864</v>
      </c>
      <c r="H15" s="131">
        <f t="shared" si="24"/>
        <v>1</v>
      </c>
      <c r="I15" s="132">
        <f t="shared" si="25"/>
        <v>2650.3339999999998</v>
      </c>
      <c r="J15" s="133">
        <f t="shared" si="26"/>
        <v>1.683658996498821E-2</v>
      </c>
      <c r="K15" s="133">
        <f t="shared" si="27"/>
        <v>0.36364279204577565</v>
      </c>
      <c r="L15" s="133">
        <f t="shared" si="28"/>
        <v>0.14073697881097252</v>
      </c>
      <c r="M15" s="134">
        <f t="shared" si="29"/>
        <v>12.416</v>
      </c>
      <c r="N15" s="135">
        <f t="shared" si="30"/>
        <v>0</v>
      </c>
      <c r="O15" s="135">
        <f t="shared" si="31"/>
        <v>9.2063868176614729</v>
      </c>
      <c r="P15" s="230">
        <f t="shared" si="32"/>
        <v>9</v>
      </c>
      <c r="Q15" s="231">
        <f t="shared" si="33"/>
        <v>0</v>
      </c>
      <c r="R15" s="231">
        <f t="shared" si="34"/>
        <v>244</v>
      </c>
      <c r="T15">
        <v>506</v>
      </c>
      <c r="U15">
        <v>305</v>
      </c>
      <c r="V15" t="s">
        <v>272</v>
      </c>
      <c r="W15">
        <v>2650.3339999999998</v>
      </c>
      <c r="X15">
        <v>1309.3</v>
      </c>
      <c r="Y15">
        <v>2.024</v>
      </c>
      <c r="Z15">
        <v>12.416</v>
      </c>
      <c r="AA15">
        <v>169.800239</v>
      </c>
      <c r="AB15">
        <v>2.858857</v>
      </c>
      <c r="AC15">
        <v>61.746633000000003</v>
      </c>
      <c r="AD15" s="1">
        <v>373</v>
      </c>
      <c r="AE15">
        <v>0</v>
      </c>
      <c r="AF15">
        <v>244</v>
      </c>
      <c r="AG15">
        <v>75</v>
      </c>
      <c r="AH15">
        <v>15.608541000000001</v>
      </c>
      <c r="AI15">
        <v>221.7</v>
      </c>
      <c r="AJ15">
        <v>0</v>
      </c>
      <c r="AK15">
        <v>9</v>
      </c>
      <c r="AL15">
        <v>1625</v>
      </c>
      <c r="AM15" t="s">
        <v>273</v>
      </c>
      <c r="AN15" t="s">
        <v>525</v>
      </c>
      <c r="AO15">
        <v>2650.3339999999998</v>
      </c>
      <c r="AR15" t="s">
        <v>119</v>
      </c>
      <c r="AS15" t="s">
        <v>120</v>
      </c>
      <c r="AT15" t="s">
        <v>206</v>
      </c>
      <c r="AU15" t="s">
        <v>272</v>
      </c>
      <c r="AV15" t="s">
        <v>48</v>
      </c>
      <c r="AW15">
        <v>1</v>
      </c>
      <c r="BB15">
        <v>0.80959999999999999</v>
      </c>
      <c r="BC15" t="s">
        <v>67</v>
      </c>
      <c r="BF15" t="s">
        <v>119</v>
      </c>
      <c r="BG15" t="s">
        <v>120</v>
      </c>
      <c r="BH15" t="s">
        <v>272</v>
      </c>
      <c r="BI15">
        <v>305</v>
      </c>
      <c r="BJ15">
        <v>1</v>
      </c>
      <c r="BK15" t="s">
        <v>206</v>
      </c>
      <c r="BL15" t="s">
        <v>178</v>
      </c>
      <c r="BM15">
        <v>0.80959999999999999</v>
      </c>
      <c r="BN15" t="s">
        <v>67</v>
      </c>
      <c r="BO15" t="s">
        <v>183</v>
      </c>
      <c r="BP15">
        <v>2650.3339999999998</v>
      </c>
    </row>
    <row r="16" spans="1:68" ht="16.5">
      <c r="A16" s="109" t="str">
        <f t="shared" si="18"/>
        <v>도영운수</v>
      </c>
      <c r="B16" s="110" t="str">
        <f t="shared" si="1"/>
        <v>김영복</v>
      </c>
      <c r="C16" s="111" t="str">
        <f t="shared" si="19"/>
        <v>F</v>
      </c>
      <c r="D16" s="112">
        <f t="shared" si="20"/>
        <v>0.75612046887657214</v>
      </c>
      <c r="E16" s="113">
        <f t="shared" si="21"/>
        <v>6269</v>
      </c>
      <c r="F16" s="258" t="str">
        <f t="shared" si="22"/>
        <v>35</v>
      </c>
      <c r="G16" s="114" t="str">
        <f t="shared" si="23"/>
        <v>71바5864</v>
      </c>
      <c r="H16" s="115">
        <f t="shared" si="24"/>
        <v>2</v>
      </c>
      <c r="I16" s="116">
        <f t="shared" si="25"/>
        <v>2053.7530000000002</v>
      </c>
      <c r="J16" s="117">
        <f t="shared" si="26"/>
        <v>3.234219009719036E-2</v>
      </c>
      <c r="K16" s="117">
        <f t="shared" si="27"/>
        <v>0.38085871803660276</v>
      </c>
      <c r="L16" s="117">
        <f t="shared" si="28"/>
        <v>0.2088858786816136</v>
      </c>
      <c r="M16" s="118">
        <f t="shared" si="29"/>
        <v>16.37</v>
      </c>
      <c r="N16" s="119">
        <f t="shared" si="30"/>
        <v>0</v>
      </c>
      <c r="O16" s="119">
        <f t="shared" si="31"/>
        <v>27.851450490881813</v>
      </c>
      <c r="P16" s="232">
        <f t="shared" si="32"/>
        <v>21</v>
      </c>
      <c r="Q16" s="233">
        <f t="shared" si="33"/>
        <v>0</v>
      </c>
      <c r="R16" s="233">
        <f t="shared" si="34"/>
        <v>572</v>
      </c>
      <c r="T16">
        <v>506</v>
      </c>
      <c r="U16">
        <v>6269</v>
      </c>
      <c r="V16" t="s">
        <v>274</v>
      </c>
      <c r="W16">
        <v>2053.7530000000002</v>
      </c>
      <c r="X16">
        <v>1090.346</v>
      </c>
      <c r="Y16">
        <v>1.8839999999999999</v>
      </c>
      <c r="Z16">
        <v>16.37</v>
      </c>
      <c r="AA16">
        <v>124.02886100000001</v>
      </c>
      <c r="AB16">
        <v>4.0113649999999996</v>
      </c>
      <c r="AC16">
        <v>47.237473000000001</v>
      </c>
      <c r="AD16" s="1">
        <v>429</v>
      </c>
      <c r="AE16">
        <v>0</v>
      </c>
      <c r="AF16">
        <v>572</v>
      </c>
      <c r="AG16">
        <v>75</v>
      </c>
      <c r="AH16">
        <v>16.558669999999999</v>
      </c>
      <c r="AI16">
        <v>1457.5</v>
      </c>
      <c r="AJ16">
        <v>0</v>
      </c>
      <c r="AK16">
        <v>21</v>
      </c>
      <c r="AL16">
        <v>4595</v>
      </c>
      <c r="AM16" t="s">
        <v>275</v>
      </c>
      <c r="AN16" t="s">
        <v>526</v>
      </c>
      <c r="AO16">
        <v>1890.9480000000001</v>
      </c>
      <c r="AR16" t="s">
        <v>119</v>
      </c>
      <c r="AS16" t="s">
        <v>120</v>
      </c>
      <c r="AT16" t="s">
        <v>206</v>
      </c>
      <c r="AU16" t="s">
        <v>274</v>
      </c>
      <c r="AV16" t="s">
        <v>48</v>
      </c>
      <c r="AW16">
        <v>2</v>
      </c>
      <c r="BB16">
        <v>0.75612046887657214</v>
      </c>
      <c r="BC16" t="s">
        <v>70</v>
      </c>
      <c r="BF16" t="s">
        <v>119</v>
      </c>
      <c r="BG16" t="s">
        <v>120</v>
      </c>
      <c r="BH16" t="s">
        <v>274</v>
      </c>
      <c r="BI16">
        <v>6269</v>
      </c>
      <c r="BJ16">
        <v>2</v>
      </c>
      <c r="BK16" t="s">
        <v>206</v>
      </c>
      <c r="BL16" t="s">
        <v>203</v>
      </c>
      <c r="BM16">
        <v>0.75612046887657214</v>
      </c>
      <c r="BN16" t="s">
        <v>70</v>
      </c>
      <c r="BO16" t="s">
        <v>193</v>
      </c>
      <c r="BP16">
        <v>2053.7530000000002</v>
      </c>
    </row>
    <row r="17" spans="1:68" ht="16.5">
      <c r="A17" s="125" t="str">
        <f t="shared" si="18"/>
        <v>도영운수</v>
      </c>
      <c r="B17" s="126" t="str">
        <f t="shared" si="1"/>
        <v>김유선</v>
      </c>
      <c r="C17" s="127" t="str">
        <f t="shared" si="19"/>
        <v>F</v>
      </c>
      <c r="D17" s="128">
        <f t="shared" si="20"/>
        <v>0.72039999999999993</v>
      </c>
      <c r="E17" s="129">
        <f t="shared" si="21"/>
        <v>1422</v>
      </c>
      <c r="F17" s="257" t="str">
        <f t="shared" si="22"/>
        <v>35</v>
      </c>
      <c r="G17" s="130" t="str">
        <f t="shared" si="23"/>
        <v>71바5865</v>
      </c>
      <c r="H17" s="131">
        <f t="shared" si="24"/>
        <v>1</v>
      </c>
      <c r="I17" s="132">
        <f t="shared" si="25"/>
        <v>1596.9829999999999</v>
      </c>
      <c r="J17" s="133">
        <f t="shared" si="26"/>
        <v>3.9318855553089102E-2</v>
      </c>
      <c r="K17" s="133">
        <f t="shared" si="27"/>
        <v>0.38065234597437686</v>
      </c>
      <c r="L17" s="133">
        <f t="shared" si="28"/>
        <v>0.17971387297172231</v>
      </c>
      <c r="M17" s="134">
        <f t="shared" si="29"/>
        <v>16.582000000000001</v>
      </c>
      <c r="N17" s="135">
        <f t="shared" si="30"/>
        <v>0.31309037103087511</v>
      </c>
      <c r="O17" s="135">
        <f t="shared" si="31"/>
        <v>32.999725106654239</v>
      </c>
      <c r="P17" s="230">
        <f t="shared" si="32"/>
        <v>26</v>
      </c>
      <c r="Q17" s="231">
        <f t="shared" si="33"/>
        <v>5</v>
      </c>
      <c r="R17" s="231">
        <f t="shared" si="34"/>
        <v>527</v>
      </c>
      <c r="T17">
        <v>506</v>
      </c>
      <c r="U17">
        <v>1422</v>
      </c>
      <c r="V17" t="s">
        <v>527</v>
      </c>
      <c r="W17">
        <v>1596.9829999999999</v>
      </c>
      <c r="X17">
        <v>886.83699999999999</v>
      </c>
      <c r="Y17">
        <v>1.8009999999999999</v>
      </c>
      <c r="Z17">
        <v>16.582000000000001</v>
      </c>
      <c r="AA17">
        <v>99.188593999999995</v>
      </c>
      <c r="AB17">
        <v>3.8999820000000001</v>
      </c>
      <c r="AC17">
        <v>37.756371000000001</v>
      </c>
      <c r="AD17" s="1">
        <v>287</v>
      </c>
      <c r="AE17">
        <v>5</v>
      </c>
      <c r="AF17">
        <v>527</v>
      </c>
      <c r="AG17">
        <v>79</v>
      </c>
      <c r="AH17">
        <v>16.100470000000001</v>
      </c>
      <c r="AI17">
        <v>1752.4</v>
      </c>
      <c r="AJ17">
        <v>0</v>
      </c>
      <c r="AK17">
        <v>26</v>
      </c>
      <c r="AL17">
        <v>10236</v>
      </c>
      <c r="AM17" t="s">
        <v>528</v>
      </c>
      <c r="AN17" t="s">
        <v>529</v>
      </c>
      <c r="AO17">
        <v>1596.9829999999999</v>
      </c>
      <c r="AR17" t="s">
        <v>119</v>
      </c>
      <c r="AS17" t="s">
        <v>120</v>
      </c>
      <c r="AT17" t="s">
        <v>207</v>
      </c>
      <c r="AU17" t="s">
        <v>527</v>
      </c>
      <c r="AV17" t="s">
        <v>48</v>
      </c>
      <c r="AW17">
        <v>1</v>
      </c>
      <c r="BB17">
        <v>0.72039999999999993</v>
      </c>
      <c r="BC17" t="s">
        <v>70</v>
      </c>
      <c r="BF17" t="s">
        <v>119</v>
      </c>
      <c r="BG17" t="s">
        <v>120</v>
      </c>
      <c r="BH17" t="s">
        <v>527</v>
      </c>
      <c r="BI17">
        <v>1422</v>
      </c>
      <c r="BJ17">
        <v>1</v>
      </c>
      <c r="BK17" t="s">
        <v>207</v>
      </c>
      <c r="BL17" t="s">
        <v>178</v>
      </c>
      <c r="BM17">
        <v>0.72039999999999993</v>
      </c>
      <c r="BN17" t="s">
        <v>70</v>
      </c>
      <c r="BO17" t="s">
        <v>193</v>
      </c>
      <c r="BP17">
        <v>1596.9829999999999</v>
      </c>
    </row>
    <row r="18" spans="1:68" ht="16.5">
      <c r="A18" s="109" t="str">
        <f t="shared" si="18"/>
        <v>도영운수</v>
      </c>
      <c r="B18" s="110" t="str">
        <f t="shared" si="1"/>
        <v>김인기</v>
      </c>
      <c r="C18" s="111" t="str">
        <f t="shared" si="19"/>
        <v>D</v>
      </c>
      <c r="D18" s="112">
        <f t="shared" si="20"/>
        <v>0.8075</v>
      </c>
      <c r="E18" s="113">
        <f t="shared" si="21"/>
        <v>5022</v>
      </c>
      <c r="F18" s="258" t="str">
        <f t="shared" si="22"/>
        <v>35</v>
      </c>
      <c r="G18" s="114" t="str">
        <f t="shared" si="23"/>
        <v>75아1051</v>
      </c>
      <c r="H18" s="115">
        <f t="shared" si="24"/>
        <v>1</v>
      </c>
      <c r="I18" s="116">
        <f t="shared" si="25"/>
        <v>2095.607</v>
      </c>
      <c r="J18" s="117">
        <f t="shared" si="26"/>
        <v>2.741106937801744E-2</v>
      </c>
      <c r="K18" s="117">
        <f t="shared" si="27"/>
        <v>0.37060845795385794</v>
      </c>
      <c r="L18" s="117">
        <f t="shared" si="28"/>
        <v>9.066585480960887E-2</v>
      </c>
      <c r="M18" s="118">
        <f t="shared" si="29"/>
        <v>14.151999999999999</v>
      </c>
      <c r="N18" s="119">
        <v>15</v>
      </c>
      <c r="O18" s="119">
        <f t="shared" si="31"/>
        <v>18.276327574779049</v>
      </c>
      <c r="P18" s="232">
        <f t="shared" si="32"/>
        <v>28</v>
      </c>
      <c r="Q18" s="233">
        <f t="shared" si="33"/>
        <v>0</v>
      </c>
      <c r="R18" s="233">
        <f t="shared" si="34"/>
        <v>383</v>
      </c>
      <c r="T18">
        <v>506</v>
      </c>
      <c r="U18">
        <v>5022</v>
      </c>
      <c r="V18" t="s">
        <v>276</v>
      </c>
      <c r="W18">
        <v>2095.607</v>
      </c>
      <c r="X18">
        <v>1081.2840000000001</v>
      </c>
      <c r="Y18">
        <v>1.9379999999999999</v>
      </c>
      <c r="Z18">
        <v>14.151999999999999</v>
      </c>
      <c r="AA18">
        <v>127.370806</v>
      </c>
      <c r="AB18">
        <v>3.4913699999999999</v>
      </c>
      <c r="AC18">
        <v>47.204698</v>
      </c>
      <c r="AD18" s="1">
        <v>190</v>
      </c>
      <c r="AE18">
        <v>0</v>
      </c>
      <c r="AF18">
        <v>383</v>
      </c>
      <c r="AG18">
        <v>80</v>
      </c>
      <c r="AH18">
        <v>16.452804</v>
      </c>
      <c r="AI18">
        <v>1613.9</v>
      </c>
      <c r="AJ18">
        <v>0</v>
      </c>
      <c r="AK18">
        <v>28</v>
      </c>
      <c r="AL18">
        <v>11364</v>
      </c>
      <c r="AM18" t="s">
        <v>277</v>
      </c>
      <c r="AN18" t="s">
        <v>530</v>
      </c>
      <c r="AO18">
        <v>2095.607</v>
      </c>
      <c r="AR18" t="s">
        <v>119</v>
      </c>
      <c r="AS18" t="s">
        <v>120</v>
      </c>
      <c r="AT18" t="s">
        <v>212</v>
      </c>
      <c r="AU18" t="s">
        <v>276</v>
      </c>
      <c r="AV18" t="s">
        <v>48</v>
      </c>
      <c r="AW18">
        <v>1</v>
      </c>
      <c r="BB18">
        <v>0.8075</v>
      </c>
      <c r="BC18" t="s">
        <v>67</v>
      </c>
      <c r="BF18" t="s">
        <v>119</v>
      </c>
      <c r="BG18" t="s">
        <v>120</v>
      </c>
      <c r="BH18" t="s">
        <v>276</v>
      </c>
      <c r="BI18">
        <v>5022</v>
      </c>
      <c r="BJ18">
        <v>1</v>
      </c>
      <c r="BK18" t="s">
        <v>212</v>
      </c>
      <c r="BL18" t="s">
        <v>178</v>
      </c>
      <c r="BM18">
        <v>0.8075</v>
      </c>
      <c r="BN18" t="s">
        <v>67</v>
      </c>
      <c r="BO18" t="s">
        <v>183</v>
      </c>
      <c r="BP18">
        <v>2095.607</v>
      </c>
    </row>
    <row r="19" spans="1:68" ht="16.5">
      <c r="A19" s="125" t="str">
        <f t="shared" si="18"/>
        <v>도영운수</v>
      </c>
      <c r="B19" s="126" t="str">
        <f t="shared" si="1"/>
        <v>김재형</v>
      </c>
      <c r="C19" s="127" t="str">
        <f t="shared" si="19"/>
        <v>S</v>
      </c>
      <c r="D19" s="128">
        <f t="shared" si="20"/>
        <v>1.0595238095238095</v>
      </c>
      <c r="E19" s="129">
        <f t="shared" si="21"/>
        <v>329</v>
      </c>
      <c r="F19" s="257" t="str">
        <f t="shared" si="22"/>
        <v>55</v>
      </c>
      <c r="G19" s="130" t="str">
        <f t="shared" si="23"/>
        <v>71바5898</v>
      </c>
      <c r="H19" s="131">
        <f t="shared" si="24"/>
        <v>1</v>
      </c>
      <c r="I19" s="132">
        <f t="shared" si="25"/>
        <v>1659.5329999999999</v>
      </c>
      <c r="J19" s="133">
        <f t="shared" si="26"/>
        <v>4.5144605392788435E-3</v>
      </c>
      <c r="K19" s="133">
        <f t="shared" si="27"/>
        <v>0.36010665877952325</v>
      </c>
      <c r="L19" s="133">
        <f t="shared" si="28"/>
        <v>0.15667058142260504</v>
      </c>
      <c r="M19" s="134">
        <f t="shared" si="29"/>
        <v>10.361000000000001</v>
      </c>
      <c r="N19" s="135">
        <f t="shared" si="30"/>
        <v>0</v>
      </c>
      <c r="O19" s="135">
        <f t="shared" si="31"/>
        <v>5.7847599294500327</v>
      </c>
      <c r="P19" s="230">
        <f t="shared" si="32"/>
        <v>4</v>
      </c>
      <c r="Q19" s="231">
        <f t="shared" si="33"/>
        <v>0</v>
      </c>
      <c r="R19" s="231">
        <f t="shared" si="34"/>
        <v>96</v>
      </c>
      <c r="T19">
        <v>506</v>
      </c>
      <c r="U19">
        <v>329</v>
      </c>
      <c r="V19" t="s">
        <v>278</v>
      </c>
      <c r="W19">
        <v>1659.5329999999999</v>
      </c>
      <c r="X19">
        <v>745.96400000000006</v>
      </c>
      <c r="Y19">
        <v>2.2250000000000001</v>
      </c>
      <c r="Z19">
        <v>10.361000000000001</v>
      </c>
      <c r="AA19">
        <v>107.489698</v>
      </c>
      <c r="AB19">
        <v>0.48525800000000002</v>
      </c>
      <c r="AC19">
        <v>38.707756000000003</v>
      </c>
      <c r="AD19" s="1">
        <v>260</v>
      </c>
      <c r="AE19">
        <v>0</v>
      </c>
      <c r="AF19">
        <v>96</v>
      </c>
      <c r="AG19">
        <v>69</v>
      </c>
      <c r="AH19">
        <v>15.438995</v>
      </c>
      <c r="AI19">
        <v>42.1</v>
      </c>
      <c r="AJ19">
        <v>0</v>
      </c>
      <c r="AK19">
        <v>4</v>
      </c>
      <c r="AL19">
        <v>49</v>
      </c>
      <c r="AM19" t="s">
        <v>279</v>
      </c>
      <c r="AN19" t="s">
        <v>531</v>
      </c>
      <c r="AO19">
        <v>1659.5329999999999</v>
      </c>
      <c r="AR19" t="s">
        <v>119</v>
      </c>
      <c r="AS19" t="s">
        <v>122</v>
      </c>
      <c r="AT19" t="s">
        <v>232</v>
      </c>
      <c r="AU19" t="s">
        <v>278</v>
      </c>
      <c r="AV19" t="s">
        <v>48</v>
      </c>
      <c r="AW19">
        <v>1</v>
      </c>
      <c r="BB19">
        <v>1.0595238095238095</v>
      </c>
      <c r="BC19" t="s">
        <v>71</v>
      </c>
      <c r="BF19" t="s">
        <v>119</v>
      </c>
      <c r="BG19" t="s">
        <v>122</v>
      </c>
      <c r="BH19" t="s">
        <v>278</v>
      </c>
      <c r="BI19">
        <v>329</v>
      </c>
      <c r="BJ19">
        <v>1</v>
      </c>
      <c r="BK19" t="s">
        <v>232</v>
      </c>
      <c r="BL19" t="s">
        <v>178</v>
      </c>
      <c r="BM19">
        <v>1.0595238095238095</v>
      </c>
      <c r="BN19" t="s">
        <v>71</v>
      </c>
      <c r="BO19" t="s">
        <v>180</v>
      </c>
      <c r="BP19">
        <v>1659.5329999999999</v>
      </c>
    </row>
    <row r="20" spans="1:68" ht="16.5">
      <c r="A20" s="109" t="str">
        <f t="shared" si="18"/>
        <v>도영운수</v>
      </c>
      <c r="B20" s="110" t="str">
        <f t="shared" si="1"/>
        <v>김정광</v>
      </c>
      <c r="C20" s="111" t="str">
        <f t="shared" si="19"/>
        <v>F</v>
      </c>
      <c r="D20" s="112">
        <f t="shared" si="20"/>
        <v>0.78500000000000003</v>
      </c>
      <c r="E20" s="113">
        <f t="shared" si="21"/>
        <v>9926</v>
      </c>
      <c r="F20" s="258" t="str">
        <f t="shared" si="22"/>
        <v>523</v>
      </c>
      <c r="G20" s="114" t="str">
        <f t="shared" si="23"/>
        <v>70바3911</v>
      </c>
      <c r="H20" s="115">
        <f t="shared" si="24"/>
        <v>1</v>
      </c>
      <c r="I20" s="116">
        <f t="shared" si="25"/>
        <v>469.12900000000002</v>
      </c>
      <c r="J20" s="117">
        <f t="shared" si="26"/>
        <v>2.3238393888124955E-2</v>
      </c>
      <c r="K20" s="117">
        <f t="shared" si="27"/>
        <v>0.34479911139591451</v>
      </c>
      <c r="L20" s="117">
        <f t="shared" si="28"/>
        <v>0.18971327715830827</v>
      </c>
      <c r="M20" s="118">
        <f t="shared" si="29"/>
        <v>13.718999999999999</v>
      </c>
      <c r="N20" s="119">
        <f t="shared" si="30"/>
        <v>0.42632197114226578</v>
      </c>
      <c r="O20" s="119">
        <f t="shared" si="31"/>
        <v>9.1659223795587135</v>
      </c>
      <c r="P20" s="232">
        <f t="shared" si="32"/>
        <v>1</v>
      </c>
      <c r="Q20" s="233">
        <f t="shared" si="33"/>
        <v>2</v>
      </c>
      <c r="R20" s="233">
        <f t="shared" si="34"/>
        <v>43</v>
      </c>
      <c r="T20">
        <v>506</v>
      </c>
      <c r="U20">
        <v>9926</v>
      </c>
      <c r="V20" t="s">
        <v>532</v>
      </c>
      <c r="W20">
        <v>469.12900000000002</v>
      </c>
      <c r="X20">
        <v>271.642</v>
      </c>
      <c r="Y20">
        <v>1.7270000000000001</v>
      </c>
      <c r="Z20">
        <v>13.718999999999999</v>
      </c>
      <c r="AA20">
        <v>30.49277</v>
      </c>
      <c r="AB20">
        <v>0.70860299999999998</v>
      </c>
      <c r="AC20">
        <v>10.51388</v>
      </c>
      <c r="AD20" s="1">
        <v>89</v>
      </c>
      <c r="AE20">
        <v>2</v>
      </c>
      <c r="AF20">
        <v>43</v>
      </c>
      <c r="AG20">
        <v>70</v>
      </c>
      <c r="AH20">
        <v>15.384925000000001</v>
      </c>
      <c r="AI20">
        <v>26.9</v>
      </c>
      <c r="AJ20">
        <v>0</v>
      </c>
      <c r="AK20">
        <v>1</v>
      </c>
      <c r="AL20">
        <v>1060</v>
      </c>
      <c r="AM20" t="s">
        <v>533</v>
      </c>
      <c r="AN20" t="s">
        <v>534</v>
      </c>
      <c r="AO20">
        <v>469.12900000000002</v>
      </c>
      <c r="AR20" t="s">
        <v>119</v>
      </c>
      <c r="AS20" t="s">
        <v>121</v>
      </c>
      <c r="AT20" t="s">
        <v>220</v>
      </c>
      <c r="AU20" t="s">
        <v>532</v>
      </c>
      <c r="AV20" t="s">
        <v>48</v>
      </c>
      <c r="AW20">
        <v>1</v>
      </c>
      <c r="BB20">
        <v>0.78500000000000003</v>
      </c>
      <c r="BC20" t="s">
        <v>70</v>
      </c>
      <c r="BF20" t="s">
        <v>119</v>
      </c>
      <c r="BG20" t="s">
        <v>121</v>
      </c>
      <c r="BH20" t="s">
        <v>532</v>
      </c>
      <c r="BI20">
        <v>9926</v>
      </c>
      <c r="BJ20">
        <v>1</v>
      </c>
      <c r="BK20" t="s">
        <v>220</v>
      </c>
      <c r="BL20" t="s">
        <v>178</v>
      </c>
      <c r="BM20">
        <v>0.78500000000000003</v>
      </c>
      <c r="BN20" t="s">
        <v>70</v>
      </c>
      <c r="BO20" t="s">
        <v>193</v>
      </c>
      <c r="BP20">
        <v>469.12900000000002</v>
      </c>
    </row>
    <row r="21" spans="1:68" ht="16.5">
      <c r="A21" s="125" t="str">
        <f t="shared" si="18"/>
        <v>도영운수</v>
      </c>
      <c r="B21" s="126" t="str">
        <f t="shared" si="1"/>
        <v>김정식</v>
      </c>
      <c r="C21" s="127" t="str">
        <f t="shared" si="19"/>
        <v>D</v>
      </c>
      <c r="D21" s="128">
        <f t="shared" si="20"/>
        <v>0.80230220986043055</v>
      </c>
      <c r="E21" s="129">
        <f t="shared" si="21"/>
        <v>1711</v>
      </c>
      <c r="F21" s="257" t="str">
        <f t="shared" si="22"/>
        <v>55</v>
      </c>
      <c r="G21" s="130" t="str">
        <f t="shared" si="23"/>
        <v>71바5858</v>
      </c>
      <c r="H21" s="131">
        <f t="shared" si="24"/>
        <v>8</v>
      </c>
      <c r="I21" s="132">
        <f t="shared" si="25"/>
        <v>3023.6089999999999</v>
      </c>
      <c r="J21" s="133">
        <f t="shared" si="26"/>
        <v>2.3419645488305028E-2</v>
      </c>
      <c r="K21" s="133">
        <f t="shared" si="27"/>
        <v>0.3836469124937365</v>
      </c>
      <c r="L21" s="133">
        <f t="shared" si="28"/>
        <v>0.213651963597145</v>
      </c>
      <c r="M21" s="134">
        <f t="shared" si="29"/>
        <v>17.969000000000001</v>
      </c>
      <c r="N21" s="135">
        <f t="shared" si="30"/>
        <v>0.4913332097357348</v>
      </c>
      <c r="O21" s="135">
        <f t="shared" si="31"/>
        <v>46.283588357106218</v>
      </c>
      <c r="P21" s="230">
        <f t="shared" si="32"/>
        <v>21</v>
      </c>
      <c r="Q21" s="231">
        <f t="shared" si="33"/>
        <v>15</v>
      </c>
      <c r="R21" s="231">
        <f t="shared" si="34"/>
        <v>1413</v>
      </c>
      <c r="T21">
        <v>506</v>
      </c>
      <c r="U21">
        <v>1711</v>
      </c>
      <c r="V21" t="s">
        <v>280</v>
      </c>
      <c r="W21">
        <v>3052.9180000000001</v>
      </c>
      <c r="X21">
        <v>1774.5540000000001</v>
      </c>
      <c r="Y21">
        <v>1.72</v>
      </c>
      <c r="Z21">
        <v>17.969000000000001</v>
      </c>
      <c r="AA21">
        <v>192.64301</v>
      </c>
      <c r="AB21">
        <v>4.5116310000000004</v>
      </c>
      <c r="AC21">
        <v>73.906896000000003</v>
      </c>
      <c r="AD21" s="1">
        <v>646</v>
      </c>
      <c r="AE21">
        <v>15</v>
      </c>
      <c r="AF21">
        <v>1413</v>
      </c>
      <c r="AG21">
        <v>76</v>
      </c>
      <c r="AH21">
        <v>15.847541</v>
      </c>
      <c r="AI21">
        <v>1567.1</v>
      </c>
      <c r="AJ21">
        <v>0</v>
      </c>
      <c r="AK21">
        <v>21</v>
      </c>
      <c r="AL21">
        <v>5282</v>
      </c>
      <c r="AM21" t="s">
        <v>281</v>
      </c>
      <c r="AN21" t="s">
        <v>535</v>
      </c>
      <c r="AO21">
        <v>1520.6949999999999</v>
      </c>
      <c r="AR21" t="s">
        <v>119</v>
      </c>
      <c r="AS21" t="s">
        <v>122</v>
      </c>
      <c r="AT21" t="s">
        <v>432</v>
      </c>
      <c r="AU21" t="s">
        <v>280</v>
      </c>
      <c r="AV21" t="s">
        <v>48</v>
      </c>
      <c r="AW21">
        <v>8</v>
      </c>
      <c r="BB21">
        <v>0.80230220986043055</v>
      </c>
      <c r="BC21" t="s">
        <v>67</v>
      </c>
      <c r="BF21" t="s">
        <v>119</v>
      </c>
      <c r="BG21" t="s">
        <v>122</v>
      </c>
      <c r="BH21" t="s">
        <v>280</v>
      </c>
      <c r="BI21">
        <v>1711</v>
      </c>
      <c r="BJ21">
        <v>8</v>
      </c>
      <c r="BK21" t="s">
        <v>432</v>
      </c>
      <c r="BL21" t="s">
        <v>251</v>
      </c>
      <c r="BM21">
        <v>0.80230220986043055</v>
      </c>
      <c r="BN21" t="s">
        <v>67</v>
      </c>
      <c r="BO21" t="s">
        <v>183</v>
      </c>
      <c r="BP21">
        <v>3023.6089999999999</v>
      </c>
    </row>
    <row r="22" spans="1:68" ht="16.5">
      <c r="A22" s="109" t="str">
        <f t="shared" si="18"/>
        <v>도영운수</v>
      </c>
      <c r="B22" s="110" t="str">
        <f t="shared" si="1"/>
        <v>김종광</v>
      </c>
      <c r="C22" s="111" t="str">
        <f t="shared" si="19"/>
        <v>C</v>
      </c>
      <c r="D22" s="112">
        <f t="shared" si="20"/>
        <v>0.8843478260869565</v>
      </c>
      <c r="E22" s="113">
        <f t="shared" si="21"/>
        <v>5689</v>
      </c>
      <c r="F22" s="258" t="str">
        <f t="shared" si="22"/>
        <v>65-1</v>
      </c>
      <c r="G22" s="114" t="str">
        <f t="shared" si="23"/>
        <v>71바5860</v>
      </c>
      <c r="H22" s="115">
        <f t="shared" si="24"/>
        <v>1</v>
      </c>
      <c r="I22" s="116">
        <f t="shared" si="25"/>
        <v>2230.6999999999998</v>
      </c>
      <c r="J22" s="117">
        <f t="shared" si="26"/>
        <v>1.4512034617240206E-3</v>
      </c>
      <c r="K22" s="117">
        <f t="shared" si="27"/>
        <v>0.31037998080909107</v>
      </c>
      <c r="L22" s="117">
        <f t="shared" si="28"/>
        <v>5.2449903617698482E-2</v>
      </c>
      <c r="M22" s="118">
        <f t="shared" si="29"/>
        <v>10.682</v>
      </c>
      <c r="N22" s="119">
        <f t="shared" si="30"/>
        <v>0</v>
      </c>
      <c r="O22" s="119">
        <f t="shared" si="31"/>
        <v>0.92896718755183971</v>
      </c>
      <c r="P22" s="232">
        <f t="shared" si="32"/>
        <v>0</v>
      </c>
      <c r="Q22" s="233">
        <f t="shared" si="33"/>
        <v>0</v>
      </c>
      <c r="R22" s="233">
        <f t="shared" si="34"/>
        <v>21</v>
      </c>
      <c r="T22">
        <v>506</v>
      </c>
      <c r="U22">
        <v>5689</v>
      </c>
      <c r="V22" t="s">
        <v>282</v>
      </c>
      <c r="W22">
        <v>2260.5749999999998</v>
      </c>
      <c r="X22">
        <v>1111.059</v>
      </c>
      <c r="Y22">
        <v>2.0350000000000001</v>
      </c>
      <c r="Z22">
        <v>10.682</v>
      </c>
      <c r="AA22">
        <v>145.26357300000001</v>
      </c>
      <c r="AB22">
        <v>0.21080699999999999</v>
      </c>
      <c r="AC22">
        <v>45.086905000000002</v>
      </c>
      <c r="AD22" s="1">
        <v>117</v>
      </c>
      <c r="AE22">
        <v>0</v>
      </c>
      <c r="AF22">
        <v>21</v>
      </c>
      <c r="AG22">
        <v>69</v>
      </c>
      <c r="AH22">
        <v>15.561883999999999</v>
      </c>
      <c r="AI22">
        <v>24.1</v>
      </c>
      <c r="AJ22">
        <v>0</v>
      </c>
      <c r="AK22">
        <v>0</v>
      </c>
      <c r="AL22">
        <v>0</v>
      </c>
      <c r="AM22" t="s">
        <v>283</v>
      </c>
      <c r="AN22" t="s">
        <v>536</v>
      </c>
      <c r="AO22">
        <v>2230.6999999999998</v>
      </c>
      <c r="AR22" t="s">
        <v>119</v>
      </c>
      <c r="AS22" t="s">
        <v>124</v>
      </c>
      <c r="AT22" t="s">
        <v>246</v>
      </c>
      <c r="AU22" t="s">
        <v>282</v>
      </c>
      <c r="AV22" t="s">
        <v>48</v>
      </c>
      <c r="AW22">
        <v>1</v>
      </c>
      <c r="BB22">
        <v>0.8843478260869565</v>
      </c>
      <c r="BC22" t="s">
        <v>69</v>
      </c>
      <c r="BF22" t="s">
        <v>119</v>
      </c>
      <c r="BG22" t="s">
        <v>124</v>
      </c>
      <c r="BH22" t="s">
        <v>282</v>
      </c>
      <c r="BI22">
        <v>5689</v>
      </c>
      <c r="BJ22">
        <v>1</v>
      </c>
      <c r="BK22" t="s">
        <v>246</v>
      </c>
      <c r="BL22" t="s">
        <v>178</v>
      </c>
      <c r="BM22">
        <v>0.8843478260869565</v>
      </c>
      <c r="BN22" t="s">
        <v>69</v>
      </c>
      <c r="BO22" t="s">
        <v>181</v>
      </c>
      <c r="BP22">
        <v>2230.6999999999998</v>
      </c>
    </row>
    <row r="23" spans="1:68" ht="16.5">
      <c r="A23" s="125" t="str">
        <f t="shared" si="18"/>
        <v>도영운수</v>
      </c>
      <c r="B23" s="126" t="str">
        <f t="shared" si="1"/>
        <v>김진용</v>
      </c>
      <c r="C23" s="127" t="str">
        <f t="shared" si="19"/>
        <v>F</v>
      </c>
      <c r="D23" s="128">
        <f t="shared" si="20"/>
        <v>0.72555555555555551</v>
      </c>
      <c r="E23" s="129">
        <f t="shared" si="21"/>
        <v>825</v>
      </c>
      <c r="F23" s="257" t="str">
        <f t="shared" si="22"/>
        <v>순환46</v>
      </c>
      <c r="G23" s="130" t="str">
        <f t="shared" si="23"/>
        <v>70바3905</v>
      </c>
      <c r="H23" s="131">
        <f t="shared" si="24"/>
        <v>1</v>
      </c>
      <c r="I23" s="132">
        <f t="shared" si="25"/>
        <v>1792.3879999999999</v>
      </c>
      <c r="J23" s="133">
        <f t="shared" si="26"/>
        <v>4.5356169508294717E-3</v>
      </c>
      <c r="K23" s="133">
        <f t="shared" si="27"/>
        <v>0.35350140559337168</v>
      </c>
      <c r="L23" s="133">
        <f t="shared" si="28"/>
        <v>0.13111000519976701</v>
      </c>
      <c r="M23" s="134">
        <f t="shared" si="29"/>
        <v>11.195</v>
      </c>
      <c r="N23" s="135">
        <f t="shared" si="30"/>
        <v>5.5791491574368947E-2</v>
      </c>
      <c r="O23" s="135">
        <f t="shared" si="31"/>
        <v>0</v>
      </c>
      <c r="P23" s="230">
        <f t="shared" si="32"/>
        <v>2</v>
      </c>
      <c r="Q23" s="231">
        <f t="shared" si="33"/>
        <v>1</v>
      </c>
      <c r="R23" s="231">
        <f t="shared" si="34"/>
        <v>0</v>
      </c>
      <c r="T23">
        <v>506</v>
      </c>
      <c r="U23">
        <v>825</v>
      </c>
      <c r="V23" t="s">
        <v>284</v>
      </c>
      <c r="W23">
        <v>1792.3879999999999</v>
      </c>
      <c r="X23">
        <v>914.88199999999995</v>
      </c>
      <c r="Y23">
        <v>1.9590000000000001</v>
      </c>
      <c r="Z23">
        <v>11.195</v>
      </c>
      <c r="AA23">
        <v>143.36329699999999</v>
      </c>
      <c r="AB23">
        <v>0.65024099999999996</v>
      </c>
      <c r="AC23">
        <v>50.679127000000001</v>
      </c>
      <c r="AD23" s="1">
        <v>235</v>
      </c>
      <c r="AE23">
        <v>1</v>
      </c>
      <c r="AF23">
        <v>0</v>
      </c>
      <c r="AG23">
        <v>64</v>
      </c>
      <c r="AH23">
        <v>12.502418</v>
      </c>
      <c r="AI23">
        <v>46</v>
      </c>
      <c r="AJ23">
        <v>0</v>
      </c>
      <c r="AK23">
        <v>2</v>
      </c>
      <c r="AL23">
        <v>102</v>
      </c>
      <c r="AM23" t="s">
        <v>285</v>
      </c>
      <c r="AN23" t="s">
        <v>537</v>
      </c>
      <c r="AO23">
        <v>1792.3879999999999</v>
      </c>
      <c r="AR23" t="s">
        <v>119</v>
      </c>
      <c r="AS23" t="s">
        <v>125</v>
      </c>
      <c r="AT23" t="s">
        <v>255</v>
      </c>
      <c r="AU23" t="s">
        <v>284</v>
      </c>
      <c r="AV23" t="s">
        <v>48</v>
      </c>
      <c r="AW23">
        <v>1</v>
      </c>
      <c r="BB23">
        <v>0.72555555555555551</v>
      </c>
      <c r="BC23" t="s">
        <v>70</v>
      </c>
      <c r="BF23" t="s">
        <v>119</v>
      </c>
      <c r="BG23" s="5" t="s">
        <v>125</v>
      </c>
      <c r="BH23" t="s">
        <v>284</v>
      </c>
      <c r="BI23">
        <v>825</v>
      </c>
      <c r="BJ23">
        <v>1</v>
      </c>
      <c r="BK23" t="s">
        <v>255</v>
      </c>
      <c r="BL23" t="s">
        <v>178</v>
      </c>
      <c r="BM23">
        <v>0.72555555555555551</v>
      </c>
      <c r="BN23" t="s">
        <v>70</v>
      </c>
      <c r="BO23" t="s">
        <v>193</v>
      </c>
      <c r="BP23">
        <v>1792.3879999999999</v>
      </c>
    </row>
    <row r="24" spans="1:68" ht="16.5">
      <c r="A24" s="109" t="str">
        <f t="shared" si="18"/>
        <v>도영운수</v>
      </c>
      <c r="B24" s="110" t="str">
        <f t="shared" si="1"/>
        <v>김진욱</v>
      </c>
      <c r="C24" s="111" t="str">
        <f t="shared" si="19"/>
        <v>C</v>
      </c>
      <c r="D24" s="112">
        <f t="shared" si="20"/>
        <v>0.87486862597739434</v>
      </c>
      <c r="E24" s="113">
        <f t="shared" si="21"/>
        <v>1929</v>
      </c>
      <c r="F24" s="258" t="str">
        <f t="shared" si="22"/>
        <v>523</v>
      </c>
      <c r="G24" s="114" t="str">
        <f t="shared" si="23"/>
        <v>71바5859</v>
      </c>
      <c r="H24" s="115">
        <f t="shared" si="24"/>
        <v>5</v>
      </c>
      <c r="I24" s="116">
        <f t="shared" si="25"/>
        <v>891.63700000000006</v>
      </c>
      <c r="J24" s="117">
        <f t="shared" si="26"/>
        <v>3.6822225962237372E-3</v>
      </c>
      <c r="K24" s="117">
        <f t="shared" si="27"/>
        <v>0.31912647146962969</v>
      </c>
      <c r="L24" s="117">
        <f t="shared" si="28"/>
        <v>1.682298962470153E-2</v>
      </c>
      <c r="M24" s="118">
        <f t="shared" si="29"/>
        <v>13.273</v>
      </c>
      <c r="N24" s="119">
        <f t="shared" si="30"/>
        <v>0.11215326416467689</v>
      </c>
      <c r="O24" s="119">
        <f t="shared" si="31"/>
        <v>20.299740813806515</v>
      </c>
      <c r="P24" s="232">
        <f t="shared" si="32"/>
        <v>0</v>
      </c>
      <c r="Q24" s="233">
        <f t="shared" si="33"/>
        <v>1</v>
      </c>
      <c r="R24" s="233">
        <f t="shared" si="34"/>
        <v>181</v>
      </c>
      <c r="T24">
        <v>506</v>
      </c>
      <c r="U24">
        <v>1929</v>
      </c>
      <c r="V24" t="s">
        <v>286</v>
      </c>
      <c r="W24">
        <v>891.63699999999994</v>
      </c>
      <c r="X24">
        <v>404.45600000000002</v>
      </c>
      <c r="Y24">
        <v>2.2050000000000001</v>
      </c>
      <c r="Z24">
        <v>13.273</v>
      </c>
      <c r="AA24">
        <v>55.216650999999999</v>
      </c>
      <c r="AB24">
        <v>0.20332</v>
      </c>
      <c r="AC24">
        <v>17.621095</v>
      </c>
      <c r="AD24" s="1">
        <v>15</v>
      </c>
      <c r="AE24">
        <v>1</v>
      </c>
      <c r="AF24">
        <v>181</v>
      </c>
      <c r="AG24">
        <v>70</v>
      </c>
      <c r="AH24">
        <v>16.147973</v>
      </c>
      <c r="AI24">
        <v>238.1</v>
      </c>
      <c r="AJ24">
        <v>0</v>
      </c>
      <c r="AK24">
        <v>0</v>
      </c>
      <c r="AL24">
        <v>0</v>
      </c>
      <c r="AM24" t="s">
        <v>287</v>
      </c>
      <c r="AN24" t="s">
        <v>538</v>
      </c>
      <c r="AO24">
        <v>273.096</v>
      </c>
      <c r="AR24" t="s">
        <v>119</v>
      </c>
      <c r="AS24" t="s">
        <v>121</v>
      </c>
      <c r="AT24" t="s">
        <v>221</v>
      </c>
      <c r="AU24" t="s">
        <v>286</v>
      </c>
      <c r="AV24" t="s">
        <v>48</v>
      </c>
      <c r="AW24">
        <v>5</v>
      </c>
      <c r="BB24">
        <v>0.87486862597739434</v>
      </c>
      <c r="BC24" t="s">
        <v>69</v>
      </c>
      <c r="BF24" t="s">
        <v>119</v>
      </c>
      <c r="BG24" s="5" t="s">
        <v>121</v>
      </c>
      <c r="BH24" t="s">
        <v>286</v>
      </c>
      <c r="BI24">
        <v>1929</v>
      </c>
      <c r="BJ24">
        <v>5</v>
      </c>
      <c r="BK24" t="s">
        <v>221</v>
      </c>
      <c r="BL24" t="s">
        <v>256</v>
      </c>
      <c r="BM24">
        <v>0.87486862597739434</v>
      </c>
      <c r="BN24" t="s">
        <v>69</v>
      </c>
      <c r="BO24" t="s">
        <v>181</v>
      </c>
      <c r="BP24">
        <v>891.63700000000006</v>
      </c>
    </row>
    <row r="25" spans="1:68" ht="16.5">
      <c r="A25" s="125" t="str">
        <f t="shared" si="18"/>
        <v>도영운수</v>
      </c>
      <c r="B25" s="126" t="str">
        <f t="shared" si="1"/>
        <v>김태호</v>
      </c>
      <c r="C25" s="127" t="str">
        <f t="shared" si="19"/>
        <v>F</v>
      </c>
      <c r="D25" s="128">
        <f t="shared" si="20"/>
        <v>0.75492592162815186</v>
      </c>
      <c r="E25" s="129">
        <f t="shared" si="21"/>
        <v>8592</v>
      </c>
      <c r="F25" s="257" t="str">
        <f t="shared" si="22"/>
        <v>523</v>
      </c>
      <c r="G25" s="130" t="str">
        <f t="shared" si="23"/>
        <v>70바3901</v>
      </c>
      <c r="H25" s="131">
        <f t="shared" si="24"/>
        <v>2</v>
      </c>
      <c r="I25" s="132">
        <f t="shared" si="25"/>
        <v>1625.3029999999999</v>
      </c>
      <c r="J25" s="133">
        <f t="shared" si="26"/>
        <v>2.4932690847551476E-3</v>
      </c>
      <c r="K25" s="133">
        <f t="shared" si="27"/>
        <v>0.33645441919461461</v>
      </c>
      <c r="L25" s="133">
        <f t="shared" si="28"/>
        <v>0.26825767256936095</v>
      </c>
      <c r="M25" s="134">
        <f t="shared" si="29"/>
        <v>16.61</v>
      </c>
      <c r="N25" s="135">
        <f t="shared" si="30"/>
        <v>0.2461079564856522</v>
      </c>
      <c r="O25" s="135">
        <f t="shared" si="31"/>
        <v>21.288338236008915</v>
      </c>
      <c r="P25" s="230">
        <f t="shared" si="32"/>
        <v>6</v>
      </c>
      <c r="Q25" s="231">
        <f t="shared" si="33"/>
        <v>4</v>
      </c>
      <c r="R25" s="231">
        <f t="shared" si="34"/>
        <v>346</v>
      </c>
      <c r="T25">
        <v>506</v>
      </c>
      <c r="U25">
        <v>8592</v>
      </c>
      <c r="V25" t="s">
        <v>192</v>
      </c>
      <c r="W25">
        <v>1625.3030000000001</v>
      </c>
      <c r="X25">
        <v>862.26199999999994</v>
      </c>
      <c r="Y25">
        <v>1.885</v>
      </c>
      <c r="Z25">
        <v>16.61</v>
      </c>
      <c r="AA25">
        <v>102.49274800000001</v>
      </c>
      <c r="AB25">
        <v>0.25554199999999999</v>
      </c>
      <c r="AC25">
        <v>34.484138000000002</v>
      </c>
      <c r="AD25" s="1">
        <v>436</v>
      </c>
      <c r="AE25">
        <v>4</v>
      </c>
      <c r="AF25">
        <v>346</v>
      </c>
      <c r="AG25">
        <v>68</v>
      </c>
      <c r="AH25">
        <v>15.857735999999999</v>
      </c>
      <c r="AI25">
        <v>98.9</v>
      </c>
      <c r="AJ25">
        <v>0</v>
      </c>
      <c r="AK25">
        <v>6</v>
      </c>
      <c r="AL25">
        <v>2050</v>
      </c>
      <c r="AM25" t="s">
        <v>288</v>
      </c>
      <c r="AN25" t="s">
        <v>539</v>
      </c>
      <c r="AO25">
        <v>1504.3589999999999</v>
      </c>
      <c r="AR25" t="s">
        <v>119</v>
      </c>
      <c r="AS25" t="s">
        <v>121</v>
      </c>
      <c r="AT25" t="s">
        <v>213</v>
      </c>
      <c r="AU25" t="s">
        <v>192</v>
      </c>
      <c r="AV25" t="s">
        <v>48</v>
      </c>
      <c r="AW25">
        <v>2</v>
      </c>
      <c r="BB25">
        <v>0.75492592162815186</v>
      </c>
      <c r="BC25" t="s">
        <v>70</v>
      </c>
      <c r="BF25" t="s">
        <v>119</v>
      </c>
      <c r="BG25" t="s">
        <v>121</v>
      </c>
      <c r="BH25" t="s">
        <v>192</v>
      </c>
      <c r="BI25">
        <v>8592</v>
      </c>
      <c r="BJ25">
        <v>2</v>
      </c>
      <c r="BK25" t="s">
        <v>213</v>
      </c>
      <c r="BL25" t="s">
        <v>223</v>
      </c>
      <c r="BM25">
        <v>0.75492592162815186</v>
      </c>
      <c r="BN25" t="s">
        <v>70</v>
      </c>
      <c r="BO25" t="s">
        <v>193</v>
      </c>
      <c r="BP25">
        <v>1625.3029999999999</v>
      </c>
    </row>
    <row r="26" spans="1:68" ht="16.5">
      <c r="A26" s="109" t="str">
        <f t="shared" si="18"/>
        <v>도영운수</v>
      </c>
      <c r="B26" s="110" t="str">
        <f t="shared" si="1"/>
        <v>김흥식</v>
      </c>
      <c r="C26" s="111" t="str">
        <f t="shared" si="19"/>
        <v>D</v>
      </c>
      <c r="D26" s="112">
        <f t="shared" si="20"/>
        <v>0.8418181818181818</v>
      </c>
      <c r="E26" s="113">
        <f t="shared" si="21"/>
        <v>176</v>
      </c>
      <c r="F26" s="258" t="str">
        <f t="shared" si="22"/>
        <v>65-1</v>
      </c>
      <c r="G26" s="114" t="str">
        <f t="shared" si="23"/>
        <v>71바5896</v>
      </c>
      <c r="H26" s="115">
        <f t="shared" si="24"/>
        <v>1</v>
      </c>
      <c r="I26" s="116">
        <f t="shared" si="25"/>
        <v>2732.8180000000002</v>
      </c>
      <c r="J26" s="117">
        <f t="shared" si="26"/>
        <v>3.0528554115087914E-2</v>
      </c>
      <c r="K26" s="117">
        <f t="shared" si="27"/>
        <v>0.36406953444495704</v>
      </c>
      <c r="L26" s="117">
        <f t="shared" si="28"/>
        <v>0.1617378105676997</v>
      </c>
      <c r="M26" s="118">
        <f t="shared" si="29"/>
        <v>16.541</v>
      </c>
      <c r="N26" s="119">
        <f t="shared" si="30"/>
        <v>0.87821435602370879</v>
      </c>
      <c r="O26" s="119">
        <f t="shared" si="31"/>
        <v>27.993082598255718</v>
      </c>
      <c r="P26" s="232">
        <f t="shared" si="32"/>
        <v>16</v>
      </c>
      <c r="Q26" s="233">
        <f t="shared" si="33"/>
        <v>24</v>
      </c>
      <c r="R26" s="233">
        <f t="shared" si="34"/>
        <v>765</v>
      </c>
      <c r="T26">
        <v>506</v>
      </c>
      <c r="U26">
        <v>176</v>
      </c>
      <c r="V26" t="s">
        <v>289</v>
      </c>
      <c r="W26">
        <v>2732.8180000000002</v>
      </c>
      <c r="X26">
        <v>1475.4110000000001</v>
      </c>
      <c r="Y26">
        <v>1.8520000000000001</v>
      </c>
      <c r="Z26">
        <v>16.541</v>
      </c>
      <c r="AA26">
        <v>177.02800400000001</v>
      </c>
      <c r="AB26">
        <v>5.4044090000000002</v>
      </c>
      <c r="AC26">
        <v>64.450502999999998</v>
      </c>
      <c r="AD26" s="1">
        <v>442</v>
      </c>
      <c r="AE26">
        <v>24</v>
      </c>
      <c r="AF26">
        <v>765</v>
      </c>
      <c r="AG26">
        <v>72</v>
      </c>
      <c r="AH26">
        <v>15.437207000000001</v>
      </c>
      <c r="AI26">
        <v>2547.1</v>
      </c>
      <c r="AJ26">
        <v>0</v>
      </c>
      <c r="AK26">
        <v>16</v>
      </c>
      <c r="AL26">
        <v>4075</v>
      </c>
      <c r="AM26" t="s">
        <v>290</v>
      </c>
      <c r="AN26" t="s">
        <v>540</v>
      </c>
      <c r="AO26">
        <v>2732.8180000000002</v>
      </c>
      <c r="AR26" t="s">
        <v>119</v>
      </c>
      <c r="AS26" t="s">
        <v>124</v>
      </c>
      <c r="AT26" t="s">
        <v>252</v>
      </c>
      <c r="AU26" t="s">
        <v>289</v>
      </c>
      <c r="AV26" t="s">
        <v>48</v>
      </c>
      <c r="AW26">
        <v>1</v>
      </c>
      <c r="BB26">
        <v>0.8418181818181818</v>
      </c>
      <c r="BC26" t="s">
        <v>67</v>
      </c>
      <c r="BF26" t="s">
        <v>119</v>
      </c>
      <c r="BG26" t="s">
        <v>124</v>
      </c>
      <c r="BH26" t="s">
        <v>289</v>
      </c>
      <c r="BI26">
        <v>176</v>
      </c>
      <c r="BJ26">
        <v>1</v>
      </c>
      <c r="BK26" t="s">
        <v>252</v>
      </c>
      <c r="BL26" t="s">
        <v>178</v>
      </c>
      <c r="BM26">
        <v>0.8418181818181818</v>
      </c>
      <c r="BN26" t="s">
        <v>67</v>
      </c>
      <c r="BO26" t="s">
        <v>183</v>
      </c>
      <c r="BP26">
        <v>2732.8180000000002</v>
      </c>
    </row>
    <row r="27" spans="1:68" ht="16.5">
      <c r="A27" s="125" t="str">
        <f t="shared" si="18"/>
        <v>도영운수</v>
      </c>
      <c r="B27" s="126" t="str">
        <f t="shared" si="1"/>
        <v>나인웅</v>
      </c>
      <c r="C27" s="127" t="str">
        <f t="shared" si="19"/>
        <v>D</v>
      </c>
      <c r="D27" s="128">
        <f t="shared" si="20"/>
        <v>0.81604023624805033</v>
      </c>
      <c r="E27" s="129">
        <f t="shared" si="21"/>
        <v>3341</v>
      </c>
      <c r="F27" s="257" t="str">
        <f t="shared" si="22"/>
        <v>523</v>
      </c>
      <c r="G27" s="130" t="str">
        <f t="shared" si="23"/>
        <v>70바3911</v>
      </c>
      <c r="H27" s="131">
        <f t="shared" si="24"/>
        <v>2</v>
      </c>
      <c r="I27" s="132">
        <f t="shared" si="25"/>
        <v>1037.297</v>
      </c>
      <c r="J27" s="133">
        <f t="shared" si="26"/>
        <v>1.7019886745121546E-2</v>
      </c>
      <c r="K27" s="133">
        <f t="shared" si="27"/>
        <v>0.31562879494824275</v>
      </c>
      <c r="L27" s="133">
        <f t="shared" si="28"/>
        <v>0.24197505632427357</v>
      </c>
      <c r="M27" s="134">
        <f t="shared" si="29"/>
        <v>12.381</v>
      </c>
      <c r="N27" s="135">
        <f t="shared" si="30"/>
        <v>9.6404404910069144E-2</v>
      </c>
      <c r="O27" s="135">
        <f t="shared" si="31"/>
        <v>10.315271325377399</v>
      </c>
      <c r="P27" s="230">
        <f t="shared" si="32"/>
        <v>3</v>
      </c>
      <c r="Q27" s="231">
        <f t="shared" si="33"/>
        <v>1</v>
      </c>
      <c r="R27" s="231">
        <f t="shared" si="34"/>
        <v>107</v>
      </c>
      <c r="T27">
        <v>506</v>
      </c>
      <c r="U27">
        <v>3341</v>
      </c>
      <c r="V27" t="s">
        <v>291</v>
      </c>
      <c r="W27">
        <v>1037.297</v>
      </c>
      <c r="X27">
        <v>571.76700000000005</v>
      </c>
      <c r="Y27">
        <v>1.8140000000000001</v>
      </c>
      <c r="Z27">
        <v>12.381</v>
      </c>
      <c r="AA27">
        <v>65.771647999999999</v>
      </c>
      <c r="AB27">
        <v>1.119426</v>
      </c>
      <c r="AC27">
        <v>20.759426000000001</v>
      </c>
      <c r="AD27" s="1">
        <v>251</v>
      </c>
      <c r="AE27">
        <v>1</v>
      </c>
      <c r="AF27">
        <v>107</v>
      </c>
      <c r="AG27">
        <v>71</v>
      </c>
      <c r="AH27">
        <v>15.771186999999999</v>
      </c>
      <c r="AI27">
        <v>128.69999999999999</v>
      </c>
      <c r="AJ27">
        <v>0</v>
      </c>
      <c r="AK27">
        <v>3</v>
      </c>
      <c r="AL27">
        <v>693</v>
      </c>
      <c r="AM27" t="s">
        <v>292</v>
      </c>
      <c r="AN27" t="s">
        <v>541</v>
      </c>
      <c r="AO27">
        <v>911.11300000000006</v>
      </c>
      <c r="AR27" t="s">
        <v>119</v>
      </c>
      <c r="AS27" t="s">
        <v>121</v>
      </c>
      <c r="AT27" t="s">
        <v>220</v>
      </c>
      <c r="AU27" t="s">
        <v>291</v>
      </c>
      <c r="AV27" t="s">
        <v>48</v>
      </c>
      <c r="AW27">
        <v>2</v>
      </c>
      <c r="BB27">
        <v>0.81604023624805033</v>
      </c>
      <c r="BC27" t="s">
        <v>67</v>
      </c>
      <c r="BF27" t="s">
        <v>119</v>
      </c>
      <c r="BG27" t="s">
        <v>121</v>
      </c>
      <c r="BH27" t="s">
        <v>291</v>
      </c>
      <c r="BI27">
        <v>3341</v>
      </c>
      <c r="BJ27">
        <v>2</v>
      </c>
      <c r="BK27" t="s">
        <v>220</v>
      </c>
      <c r="BL27" t="s">
        <v>239</v>
      </c>
      <c r="BM27">
        <v>0.81604023624805033</v>
      </c>
      <c r="BN27" t="s">
        <v>67</v>
      </c>
      <c r="BO27" t="s">
        <v>183</v>
      </c>
      <c r="BP27">
        <v>1037.297</v>
      </c>
    </row>
    <row r="28" spans="1:68" ht="16.5">
      <c r="A28" s="109" t="str">
        <f t="shared" si="18"/>
        <v>도영운수</v>
      </c>
      <c r="B28" s="110" t="str">
        <f t="shared" si="1"/>
        <v>박갑수</v>
      </c>
      <c r="C28" s="111" t="str">
        <f t="shared" si="19"/>
        <v>F</v>
      </c>
      <c r="D28" s="112">
        <f t="shared" si="20"/>
        <v>0.76826730666781062</v>
      </c>
      <c r="E28" s="113">
        <f t="shared" si="21"/>
        <v>651</v>
      </c>
      <c r="F28" s="258" t="str">
        <f t="shared" si="22"/>
        <v>순환46</v>
      </c>
      <c r="G28" s="114" t="str">
        <f t="shared" si="23"/>
        <v>71바5856</v>
      </c>
      <c r="H28" s="115">
        <f t="shared" si="24"/>
        <v>8</v>
      </c>
      <c r="I28" s="116">
        <f t="shared" si="25"/>
        <v>1870.787</v>
      </c>
      <c r="J28" s="117">
        <f t="shared" si="26"/>
        <v>1.9479571103624384E-2</v>
      </c>
      <c r="K28" s="117">
        <f t="shared" si="27"/>
        <v>0.37983138189984461</v>
      </c>
      <c r="L28" s="117">
        <f t="shared" si="28"/>
        <v>0.16036031894598368</v>
      </c>
      <c r="M28" s="118">
        <f t="shared" si="29"/>
        <v>14.938000000000001</v>
      </c>
      <c r="N28" s="119">
        <f t="shared" si="30"/>
        <v>5.3453439648661234E-2</v>
      </c>
      <c r="O28" s="119">
        <f t="shared" si="31"/>
        <v>42.869658598226309</v>
      </c>
      <c r="P28" s="232">
        <f t="shared" si="32"/>
        <v>7</v>
      </c>
      <c r="Q28" s="233">
        <f t="shared" si="33"/>
        <v>1</v>
      </c>
      <c r="R28" s="233">
        <f t="shared" si="34"/>
        <v>802</v>
      </c>
      <c r="T28">
        <v>506</v>
      </c>
      <c r="U28">
        <v>651</v>
      </c>
      <c r="V28" t="s">
        <v>293</v>
      </c>
      <c r="W28">
        <v>1870.787</v>
      </c>
      <c r="X28">
        <v>947.53300000000002</v>
      </c>
      <c r="Y28">
        <v>1.974</v>
      </c>
      <c r="Z28">
        <v>14.938000000000001</v>
      </c>
      <c r="AA28">
        <v>132.85857200000001</v>
      </c>
      <c r="AB28">
        <v>2.588028</v>
      </c>
      <c r="AC28">
        <v>50.463855000000002</v>
      </c>
      <c r="AD28" s="1">
        <v>300</v>
      </c>
      <c r="AE28">
        <v>1</v>
      </c>
      <c r="AF28">
        <v>802</v>
      </c>
      <c r="AG28">
        <v>76</v>
      </c>
      <c r="AH28">
        <v>14.081041000000001</v>
      </c>
      <c r="AI28">
        <v>477</v>
      </c>
      <c r="AJ28">
        <v>0</v>
      </c>
      <c r="AK28">
        <v>7</v>
      </c>
      <c r="AL28">
        <v>1426</v>
      </c>
      <c r="AM28" t="s">
        <v>294</v>
      </c>
      <c r="AN28" t="s">
        <v>542</v>
      </c>
      <c r="AO28">
        <v>513.26199999999994</v>
      </c>
      <c r="AR28" t="s">
        <v>119</v>
      </c>
      <c r="AS28" t="s">
        <v>125</v>
      </c>
      <c r="AT28" t="s">
        <v>256</v>
      </c>
      <c r="AU28" t="s">
        <v>293</v>
      </c>
      <c r="AV28" t="s">
        <v>48</v>
      </c>
      <c r="AW28">
        <v>8</v>
      </c>
      <c r="BB28">
        <v>0.76826730666781062</v>
      </c>
      <c r="BC28" t="s">
        <v>70</v>
      </c>
      <c r="BF28" t="s">
        <v>119</v>
      </c>
      <c r="BG28" t="s">
        <v>125</v>
      </c>
      <c r="BH28" t="s">
        <v>293</v>
      </c>
      <c r="BI28">
        <v>651</v>
      </c>
      <c r="BJ28">
        <v>8</v>
      </c>
      <c r="BK28" t="s">
        <v>256</v>
      </c>
      <c r="BL28" t="s">
        <v>213</v>
      </c>
      <c r="BM28">
        <v>0.76826730666781062</v>
      </c>
      <c r="BN28" t="s">
        <v>70</v>
      </c>
      <c r="BO28" t="s">
        <v>193</v>
      </c>
      <c r="BP28">
        <v>1870.787</v>
      </c>
    </row>
    <row r="29" spans="1:68" ht="16.5">
      <c r="A29" s="125" t="str">
        <f t="shared" si="18"/>
        <v>도영운수</v>
      </c>
      <c r="B29" s="126" t="str">
        <f t="shared" si="1"/>
        <v>박기철</v>
      </c>
      <c r="C29" s="127" t="str">
        <f t="shared" si="19"/>
        <v>F</v>
      </c>
      <c r="D29" s="128">
        <f t="shared" si="20"/>
        <v>0.7721212532100149</v>
      </c>
      <c r="E29" s="129">
        <f t="shared" si="21"/>
        <v>9247</v>
      </c>
      <c r="F29" s="257" t="str">
        <f t="shared" si="22"/>
        <v>65</v>
      </c>
      <c r="G29" s="130" t="str">
        <f t="shared" si="23"/>
        <v>71바5878</v>
      </c>
      <c r="H29" s="131">
        <f t="shared" si="24"/>
        <v>6</v>
      </c>
      <c r="I29" s="132">
        <f t="shared" si="25"/>
        <v>3445.578</v>
      </c>
      <c r="J29" s="133">
        <f t="shared" si="26"/>
        <v>3.197669747843071E-2</v>
      </c>
      <c r="K29" s="133">
        <f t="shared" si="27"/>
        <v>0.37902555814446731</v>
      </c>
      <c r="L29" s="133">
        <f t="shared" si="28"/>
        <v>0.16920238055850137</v>
      </c>
      <c r="M29" s="134">
        <f t="shared" si="29"/>
        <v>17.7</v>
      </c>
      <c r="N29" s="135">
        <f t="shared" si="30"/>
        <v>0.87068120356004131</v>
      </c>
      <c r="O29" s="135">
        <f t="shared" si="31"/>
        <v>67.332679741976534</v>
      </c>
      <c r="P29" s="230">
        <f t="shared" si="32"/>
        <v>11</v>
      </c>
      <c r="Q29" s="231">
        <f t="shared" si="33"/>
        <v>30</v>
      </c>
      <c r="R29" s="231">
        <f t="shared" si="34"/>
        <v>2320</v>
      </c>
      <c r="T29">
        <v>506</v>
      </c>
      <c r="U29">
        <v>9247</v>
      </c>
      <c r="V29" t="s">
        <v>295</v>
      </c>
      <c r="W29">
        <v>3445.578</v>
      </c>
      <c r="X29">
        <v>1952.9010000000001</v>
      </c>
      <c r="Y29">
        <v>1.764</v>
      </c>
      <c r="Z29">
        <v>17.7</v>
      </c>
      <c r="AA29">
        <v>212.47966600000001</v>
      </c>
      <c r="AB29">
        <v>6.7943980000000002</v>
      </c>
      <c r="AC29">
        <v>80.535223999999999</v>
      </c>
      <c r="AD29" s="1">
        <v>583</v>
      </c>
      <c r="AE29">
        <v>30</v>
      </c>
      <c r="AF29">
        <v>2320</v>
      </c>
      <c r="AG29">
        <v>78</v>
      </c>
      <c r="AH29">
        <v>16.216035999999999</v>
      </c>
      <c r="AI29">
        <v>3681.5</v>
      </c>
      <c r="AJ29">
        <v>0</v>
      </c>
      <c r="AK29">
        <v>11</v>
      </c>
      <c r="AL29">
        <v>1322</v>
      </c>
      <c r="AM29" t="s">
        <v>296</v>
      </c>
      <c r="AN29" t="s">
        <v>543</v>
      </c>
      <c r="AO29">
        <v>1950.595</v>
      </c>
      <c r="AR29" t="s">
        <v>119</v>
      </c>
      <c r="AS29" t="s">
        <v>123</v>
      </c>
      <c r="AT29" t="s">
        <v>238</v>
      </c>
      <c r="AU29" t="s">
        <v>295</v>
      </c>
      <c r="AV29" t="s">
        <v>48</v>
      </c>
      <c r="AW29">
        <v>6</v>
      </c>
      <c r="BB29">
        <v>0.7721212532100149</v>
      </c>
      <c r="BC29" t="s">
        <v>70</v>
      </c>
      <c r="BF29" t="s">
        <v>119</v>
      </c>
      <c r="BG29" t="s">
        <v>123</v>
      </c>
      <c r="BH29" t="s">
        <v>295</v>
      </c>
      <c r="BI29">
        <v>9247</v>
      </c>
      <c r="BJ29">
        <v>6</v>
      </c>
      <c r="BK29" t="s">
        <v>238</v>
      </c>
      <c r="BL29" t="s">
        <v>230</v>
      </c>
      <c r="BM29">
        <v>0.7721212532100149</v>
      </c>
      <c r="BN29" t="s">
        <v>70</v>
      </c>
      <c r="BO29" t="s">
        <v>193</v>
      </c>
      <c r="BP29">
        <v>3445.578</v>
      </c>
    </row>
    <row r="30" spans="1:68" ht="16.5">
      <c r="A30" s="109" t="str">
        <f t="shared" si="18"/>
        <v>도영운수</v>
      </c>
      <c r="B30" s="110" t="str">
        <f t="shared" si="1"/>
        <v>박동춘</v>
      </c>
      <c r="C30" s="111" t="str">
        <f t="shared" si="19"/>
        <v>F</v>
      </c>
      <c r="D30" s="112">
        <f t="shared" si="20"/>
        <v>0.74077245994280061</v>
      </c>
      <c r="E30" s="113">
        <f t="shared" si="21"/>
        <v>8057</v>
      </c>
      <c r="F30" s="258" t="str">
        <f t="shared" si="22"/>
        <v>65</v>
      </c>
      <c r="G30" s="114" t="str">
        <f t="shared" si="23"/>
        <v>71바5879</v>
      </c>
      <c r="H30" s="115">
        <f t="shared" si="24"/>
        <v>4</v>
      </c>
      <c r="I30" s="116">
        <f t="shared" si="25"/>
        <v>633.22</v>
      </c>
      <c r="J30" s="117">
        <f t="shared" si="26"/>
        <v>2.6919905371449275E-2</v>
      </c>
      <c r="K30" s="117">
        <f t="shared" si="27"/>
        <v>0.34562980793555315</v>
      </c>
      <c r="L30" s="117">
        <f t="shared" si="28"/>
        <v>0.19266605603107922</v>
      </c>
      <c r="M30" s="118">
        <f t="shared" si="29"/>
        <v>17.114000000000001</v>
      </c>
      <c r="N30" s="119">
        <f t="shared" si="30"/>
        <v>0</v>
      </c>
      <c r="O30" s="119">
        <f t="shared" si="31"/>
        <v>23.245323954029605</v>
      </c>
      <c r="P30" s="232">
        <f t="shared" si="32"/>
        <v>3</v>
      </c>
      <c r="Q30" s="233">
        <f t="shared" si="33"/>
        <v>0</v>
      </c>
      <c r="R30" s="233">
        <f t="shared" si="34"/>
        <v>168</v>
      </c>
      <c r="T30">
        <v>506</v>
      </c>
      <c r="U30">
        <v>8057</v>
      </c>
      <c r="V30" t="s">
        <v>297</v>
      </c>
      <c r="W30">
        <v>722.726</v>
      </c>
      <c r="X30">
        <v>413.58300000000003</v>
      </c>
      <c r="Y30">
        <v>1.7470000000000001</v>
      </c>
      <c r="Z30">
        <v>17.114000000000001</v>
      </c>
      <c r="AA30">
        <v>44.885818999999998</v>
      </c>
      <c r="AB30">
        <v>1.2083219999999999</v>
      </c>
      <c r="AC30">
        <v>15.513877000000001</v>
      </c>
      <c r="AD30" s="1">
        <v>122</v>
      </c>
      <c r="AE30">
        <v>0</v>
      </c>
      <c r="AF30">
        <v>168</v>
      </c>
      <c r="AG30">
        <v>70</v>
      </c>
      <c r="AH30">
        <v>16.101431999999999</v>
      </c>
      <c r="AI30">
        <v>537.9</v>
      </c>
      <c r="AJ30">
        <v>0</v>
      </c>
      <c r="AK30">
        <v>3</v>
      </c>
      <c r="AL30">
        <v>901</v>
      </c>
      <c r="AM30" t="s">
        <v>298</v>
      </c>
      <c r="AN30" t="s">
        <v>544</v>
      </c>
      <c r="AO30">
        <v>354.74099999999999</v>
      </c>
      <c r="AR30" t="s">
        <v>119</v>
      </c>
      <c r="AS30" t="s">
        <v>123</v>
      </c>
      <c r="AT30" t="s">
        <v>239</v>
      </c>
      <c r="AU30" t="s">
        <v>297</v>
      </c>
      <c r="AV30" t="s">
        <v>48</v>
      </c>
      <c r="AW30">
        <v>4</v>
      </c>
      <c r="BB30">
        <v>0.74077245994280061</v>
      </c>
      <c r="BC30" t="s">
        <v>70</v>
      </c>
      <c r="BF30" t="s">
        <v>119</v>
      </c>
      <c r="BG30" s="5" t="s">
        <v>123</v>
      </c>
      <c r="BH30" t="s">
        <v>297</v>
      </c>
      <c r="BI30">
        <v>8057</v>
      </c>
      <c r="BJ30">
        <v>4</v>
      </c>
      <c r="BK30" t="s">
        <v>239</v>
      </c>
      <c r="BL30" t="s">
        <v>252</v>
      </c>
      <c r="BM30">
        <v>0.74077245994280061</v>
      </c>
      <c r="BN30" t="s">
        <v>70</v>
      </c>
      <c r="BO30" t="s">
        <v>193</v>
      </c>
      <c r="BP30">
        <v>633.22</v>
      </c>
    </row>
    <row r="31" spans="1:68" ht="16.5">
      <c r="A31" s="125" t="str">
        <f t="shared" si="18"/>
        <v>도영운수</v>
      </c>
      <c r="B31" s="126" t="str">
        <f t="shared" si="1"/>
        <v>박봉수</v>
      </c>
      <c r="C31" s="127" t="str">
        <f t="shared" si="19"/>
        <v>D</v>
      </c>
      <c r="D31" s="128">
        <f t="shared" si="20"/>
        <v>0.83791340476522935</v>
      </c>
      <c r="E31" s="129">
        <f t="shared" si="21"/>
        <v>8096</v>
      </c>
      <c r="F31" s="257" t="str">
        <f t="shared" si="22"/>
        <v>523</v>
      </c>
      <c r="G31" s="130" t="str">
        <f t="shared" si="23"/>
        <v>71바5863</v>
      </c>
      <c r="H31" s="131">
        <f t="shared" si="24"/>
        <v>7</v>
      </c>
      <c r="I31" s="132">
        <f t="shared" si="25"/>
        <v>1447.5429999999999</v>
      </c>
      <c r="J31" s="133">
        <f t="shared" si="26"/>
        <v>2.5869657480968072E-2</v>
      </c>
      <c r="K31" s="133">
        <f t="shared" si="27"/>
        <v>0.34729891335616547</v>
      </c>
      <c r="L31" s="133">
        <f t="shared" si="28"/>
        <v>0.19274038836842844</v>
      </c>
      <c r="M31" s="134">
        <f t="shared" si="29"/>
        <v>15.792</v>
      </c>
      <c r="N31" s="135">
        <f t="shared" si="30"/>
        <v>0.20724772942841768</v>
      </c>
      <c r="O31" s="135">
        <f t="shared" si="31"/>
        <v>21.001103248746325</v>
      </c>
      <c r="P31" s="230">
        <f t="shared" si="32"/>
        <v>7</v>
      </c>
      <c r="Q31" s="231">
        <f t="shared" si="33"/>
        <v>3</v>
      </c>
      <c r="R31" s="231">
        <f t="shared" si="34"/>
        <v>304</v>
      </c>
      <c r="T31">
        <v>506</v>
      </c>
      <c r="U31">
        <v>8096</v>
      </c>
      <c r="V31" t="s">
        <v>545</v>
      </c>
      <c r="W31">
        <v>1447.5429999999999</v>
      </c>
      <c r="X31">
        <v>696.38599999999997</v>
      </c>
      <c r="Y31">
        <v>2.0790000000000002</v>
      </c>
      <c r="Z31">
        <v>15.792</v>
      </c>
      <c r="AA31">
        <v>97.732759000000001</v>
      </c>
      <c r="AB31">
        <v>2.5283129999999998</v>
      </c>
      <c r="AC31">
        <v>33.942481000000001</v>
      </c>
      <c r="AD31" s="1">
        <v>279</v>
      </c>
      <c r="AE31">
        <v>3</v>
      </c>
      <c r="AF31">
        <v>304</v>
      </c>
      <c r="AG31">
        <v>71</v>
      </c>
      <c r="AH31">
        <v>14.811235999999999</v>
      </c>
      <c r="AI31">
        <v>196</v>
      </c>
      <c r="AJ31">
        <v>0</v>
      </c>
      <c r="AK31">
        <v>7</v>
      </c>
      <c r="AL31">
        <v>2317</v>
      </c>
      <c r="AM31" t="s">
        <v>546</v>
      </c>
      <c r="AN31" t="s">
        <v>547</v>
      </c>
      <c r="AO31">
        <v>499.88600000000002</v>
      </c>
      <c r="AR31" t="s">
        <v>119</v>
      </c>
      <c r="AS31" t="s">
        <v>121</v>
      </c>
      <c r="AT31" t="s">
        <v>224</v>
      </c>
      <c r="AU31" t="s">
        <v>545</v>
      </c>
      <c r="AV31" t="s">
        <v>48</v>
      </c>
      <c r="AW31">
        <v>7</v>
      </c>
      <c r="BB31">
        <v>0.83791340476522935</v>
      </c>
      <c r="BC31" t="s">
        <v>67</v>
      </c>
      <c r="BF31" t="s">
        <v>119</v>
      </c>
      <c r="BG31" t="s">
        <v>121</v>
      </c>
      <c r="BH31" t="s">
        <v>545</v>
      </c>
      <c r="BI31">
        <v>8096</v>
      </c>
      <c r="BJ31">
        <v>7</v>
      </c>
      <c r="BK31" t="s">
        <v>224</v>
      </c>
      <c r="BL31" t="s">
        <v>223</v>
      </c>
      <c r="BM31">
        <v>0.83791340476522935</v>
      </c>
      <c r="BN31" t="s">
        <v>67</v>
      </c>
      <c r="BO31" t="s">
        <v>183</v>
      </c>
      <c r="BP31">
        <v>1447.5429999999999</v>
      </c>
    </row>
    <row r="32" spans="1:68" ht="16.5">
      <c r="A32" s="109" t="str">
        <f t="shared" si="18"/>
        <v>도영운수</v>
      </c>
      <c r="B32" s="110" t="str">
        <f t="shared" si="1"/>
        <v>박상선</v>
      </c>
      <c r="C32" s="111" t="str">
        <f t="shared" si="19"/>
        <v>B</v>
      </c>
      <c r="D32" s="112">
        <f t="shared" si="20"/>
        <v>0.92080000000000006</v>
      </c>
      <c r="E32" s="113">
        <f t="shared" si="21"/>
        <v>8908</v>
      </c>
      <c r="F32" s="258" t="str">
        <f t="shared" si="22"/>
        <v>35</v>
      </c>
      <c r="G32" s="114" t="str">
        <f t="shared" si="23"/>
        <v>71바5853</v>
      </c>
      <c r="H32" s="115">
        <f t="shared" si="24"/>
        <v>1</v>
      </c>
      <c r="I32" s="116">
        <f t="shared" si="25"/>
        <v>1759.289</v>
      </c>
      <c r="J32" s="117">
        <f t="shared" si="26"/>
        <v>1.1215506169025816E-3</v>
      </c>
      <c r="K32" s="117">
        <f t="shared" si="27"/>
        <v>0.35519880908921525</v>
      </c>
      <c r="L32" s="117">
        <f t="shared" si="28"/>
        <v>0.18587054202010017</v>
      </c>
      <c r="M32" s="118">
        <f t="shared" si="29"/>
        <v>11.065</v>
      </c>
      <c r="N32" s="119">
        <f t="shared" si="30"/>
        <v>0</v>
      </c>
      <c r="O32" s="119">
        <f t="shared" si="31"/>
        <v>8.3556482192522097</v>
      </c>
      <c r="P32" s="232">
        <f t="shared" si="32"/>
        <v>11</v>
      </c>
      <c r="Q32" s="233">
        <f t="shared" si="33"/>
        <v>0</v>
      </c>
      <c r="R32" s="233">
        <f t="shared" si="34"/>
        <v>147</v>
      </c>
      <c r="T32">
        <v>506</v>
      </c>
      <c r="U32">
        <v>8908</v>
      </c>
      <c r="V32" t="s">
        <v>299</v>
      </c>
      <c r="W32">
        <v>1759.289</v>
      </c>
      <c r="X32">
        <v>764.30100000000004</v>
      </c>
      <c r="Y32">
        <v>2.302</v>
      </c>
      <c r="Z32">
        <v>11.065</v>
      </c>
      <c r="AA32">
        <v>102.528587</v>
      </c>
      <c r="AB32">
        <v>0.114991</v>
      </c>
      <c r="AC32">
        <v>36.418031999999997</v>
      </c>
      <c r="AD32" s="1">
        <v>327</v>
      </c>
      <c r="AE32">
        <v>0</v>
      </c>
      <c r="AF32">
        <v>147</v>
      </c>
      <c r="AG32">
        <v>66</v>
      </c>
      <c r="AH32">
        <v>17.159009000000001</v>
      </c>
      <c r="AI32">
        <v>60.8</v>
      </c>
      <c r="AJ32">
        <v>0</v>
      </c>
      <c r="AK32">
        <v>11</v>
      </c>
      <c r="AL32">
        <v>2642</v>
      </c>
      <c r="AM32" t="s">
        <v>300</v>
      </c>
      <c r="AN32" t="s">
        <v>548</v>
      </c>
      <c r="AO32">
        <v>1759.289</v>
      </c>
      <c r="AR32" t="s">
        <v>119</v>
      </c>
      <c r="AS32" t="s">
        <v>120</v>
      </c>
      <c r="AT32" t="s">
        <v>202</v>
      </c>
      <c r="AU32" t="s">
        <v>299</v>
      </c>
      <c r="AV32" t="s">
        <v>48</v>
      </c>
      <c r="AW32">
        <v>1</v>
      </c>
      <c r="BB32">
        <v>0.92080000000000006</v>
      </c>
      <c r="BC32" t="s">
        <v>68</v>
      </c>
      <c r="BF32" t="s">
        <v>119</v>
      </c>
      <c r="BG32" t="s">
        <v>120</v>
      </c>
      <c r="BH32" t="s">
        <v>299</v>
      </c>
      <c r="BI32">
        <v>8908</v>
      </c>
      <c r="BJ32">
        <v>1</v>
      </c>
      <c r="BK32" t="s">
        <v>202</v>
      </c>
      <c r="BL32" t="s">
        <v>178</v>
      </c>
      <c r="BM32">
        <v>0.92080000000000006</v>
      </c>
      <c r="BN32" t="s">
        <v>68</v>
      </c>
      <c r="BO32" t="s">
        <v>179</v>
      </c>
      <c r="BP32">
        <v>1759.289</v>
      </c>
    </row>
    <row r="33" spans="1:68" ht="16.5">
      <c r="A33" s="125" t="str">
        <f t="shared" si="18"/>
        <v>도영운수</v>
      </c>
      <c r="B33" s="126" t="str">
        <f t="shared" si="1"/>
        <v>박상하</v>
      </c>
      <c r="C33" s="127" t="str">
        <f t="shared" si="19"/>
        <v>A</v>
      </c>
      <c r="D33" s="128">
        <f t="shared" si="20"/>
        <v>0.99190476190476196</v>
      </c>
      <c r="E33" s="129">
        <f t="shared" si="21"/>
        <v>8565</v>
      </c>
      <c r="F33" s="257" t="str">
        <f t="shared" si="22"/>
        <v>55</v>
      </c>
      <c r="G33" s="130" t="str">
        <f t="shared" si="23"/>
        <v>71바5899</v>
      </c>
      <c r="H33" s="131">
        <f t="shared" si="24"/>
        <v>1</v>
      </c>
      <c r="I33" s="132">
        <f t="shared" si="25"/>
        <v>2168.3310000000001</v>
      </c>
      <c r="J33" s="133">
        <f t="shared" si="26"/>
        <v>1.9645027682123665E-3</v>
      </c>
      <c r="K33" s="133">
        <f t="shared" si="27"/>
        <v>0.27918829867495376</v>
      </c>
      <c r="L33" s="133">
        <f t="shared" si="28"/>
        <v>0.12451973430255804</v>
      </c>
      <c r="M33" s="134">
        <f t="shared" si="29"/>
        <v>11.808</v>
      </c>
      <c r="N33" s="135">
        <f t="shared" si="30"/>
        <v>0.46118420112058534</v>
      </c>
      <c r="O33" s="135">
        <f t="shared" si="31"/>
        <v>4.9346709519902632</v>
      </c>
      <c r="P33" s="230">
        <f t="shared" si="32"/>
        <v>1</v>
      </c>
      <c r="Q33" s="231">
        <f t="shared" si="33"/>
        <v>10</v>
      </c>
      <c r="R33" s="231">
        <f t="shared" si="34"/>
        <v>107</v>
      </c>
      <c r="T33">
        <v>506</v>
      </c>
      <c r="U33">
        <v>8565</v>
      </c>
      <c r="V33" t="s">
        <v>301</v>
      </c>
      <c r="W33">
        <v>2168.3310000000001</v>
      </c>
      <c r="X33">
        <v>1040.98</v>
      </c>
      <c r="Y33">
        <v>2.0830000000000002</v>
      </c>
      <c r="Z33">
        <v>11.808</v>
      </c>
      <c r="AA33">
        <v>122.439125</v>
      </c>
      <c r="AB33">
        <v>0.240532</v>
      </c>
      <c r="AC33">
        <v>34.183571000000001</v>
      </c>
      <c r="AD33" s="1">
        <v>270</v>
      </c>
      <c r="AE33">
        <v>10</v>
      </c>
      <c r="AF33">
        <v>107</v>
      </c>
      <c r="AG33">
        <v>70</v>
      </c>
      <c r="AH33">
        <v>17.709461000000001</v>
      </c>
      <c r="AI33">
        <v>131</v>
      </c>
      <c r="AJ33">
        <v>0</v>
      </c>
      <c r="AK33">
        <v>1</v>
      </c>
      <c r="AL33">
        <v>63</v>
      </c>
      <c r="AM33" t="s">
        <v>302</v>
      </c>
      <c r="AN33" t="s">
        <v>549</v>
      </c>
      <c r="AO33">
        <v>2168.3310000000001</v>
      </c>
      <c r="AR33" t="s">
        <v>119</v>
      </c>
      <c r="AS33" t="s">
        <v>122</v>
      </c>
      <c r="AT33" t="s">
        <v>233</v>
      </c>
      <c r="AU33" t="s">
        <v>301</v>
      </c>
      <c r="AV33" t="s">
        <v>48</v>
      </c>
      <c r="AW33">
        <v>1</v>
      </c>
      <c r="BB33">
        <v>0.99190476190476196</v>
      </c>
      <c r="BC33" t="s">
        <v>66</v>
      </c>
      <c r="BF33" t="s">
        <v>119</v>
      </c>
      <c r="BG33" s="5" t="s">
        <v>122</v>
      </c>
      <c r="BH33" t="s">
        <v>301</v>
      </c>
      <c r="BI33">
        <v>8565</v>
      </c>
      <c r="BJ33">
        <v>1</v>
      </c>
      <c r="BK33" t="s">
        <v>233</v>
      </c>
      <c r="BL33" t="s">
        <v>178</v>
      </c>
      <c r="BM33">
        <v>0.99190476190476196</v>
      </c>
      <c r="BN33" t="s">
        <v>66</v>
      </c>
      <c r="BO33" t="s">
        <v>182</v>
      </c>
      <c r="BP33">
        <v>2168.3310000000001</v>
      </c>
    </row>
    <row r="34" spans="1:68" ht="16.5">
      <c r="A34" s="109" t="str">
        <f t="shared" si="18"/>
        <v>도영운수</v>
      </c>
      <c r="B34" s="110" t="str">
        <f t="shared" si="1"/>
        <v>박세환</v>
      </c>
      <c r="C34" s="111" t="str">
        <f t="shared" si="19"/>
        <v>F</v>
      </c>
      <c r="D34" s="112">
        <f t="shared" si="20"/>
        <v>0.77334969842224155</v>
      </c>
      <c r="E34" s="113">
        <f t="shared" si="21"/>
        <v>5743</v>
      </c>
      <c r="F34" s="258" t="str">
        <f t="shared" si="22"/>
        <v>65</v>
      </c>
      <c r="G34" s="114" t="str">
        <f t="shared" si="23"/>
        <v>71바5885</v>
      </c>
      <c r="H34" s="115">
        <f t="shared" si="24"/>
        <v>3</v>
      </c>
      <c r="I34" s="116">
        <f t="shared" si="25"/>
        <v>2388.4940000000001</v>
      </c>
      <c r="J34" s="117">
        <f t="shared" si="26"/>
        <v>6.26010789378426E-2</v>
      </c>
      <c r="K34" s="117">
        <f t="shared" si="27"/>
        <v>0.3468985792324103</v>
      </c>
      <c r="L34" s="117">
        <f t="shared" si="28"/>
        <v>0.17668036846648974</v>
      </c>
      <c r="M34" s="118">
        <f t="shared" si="29"/>
        <v>18.577000000000002</v>
      </c>
      <c r="N34" s="119">
        <f t="shared" si="30"/>
        <v>1.8421649792714572</v>
      </c>
      <c r="O34" s="119">
        <f t="shared" si="31"/>
        <v>84.530252117024361</v>
      </c>
      <c r="P34" s="232">
        <f t="shared" si="32"/>
        <v>9</v>
      </c>
      <c r="Q34" s="233">
        <f t="shared" si="33"/>
        <v>44</v>
      </c>
      <c r="R34" s="233">
        <f t="shared" si="34"/>
        <v>2019</v>
      </c>
      <c r="T34">
        <v>506</v>
      </c>
      <c r="U34">
        <v>5743</v>
      </c>
      <c r="V34" t="s">
        <v>550</v>
      </c>
      <c r="W34">
        <v>2388.4940000000001</v>
      </c>
      <c r="X34">
        <v>1287.4069999999999</v>
      </c>
      <c r="Y34">
        <v>1.855</v>
      </c>
      <c r="Z34">
        <v>18.577000000000002</v>
      </c>
      <c r="AA34">
        <v>140.23940400000001</v>
      </c>
      <c r="AB34">
        <v>8.7791379999999997</v>
      </c>
      <c r="AC34">
        <v>48.648850000000003</v>
      </c>
      <c r="AD34" s="1">
        <v>422</v>
      </c>
      <c r="AE34">
        <v>44</v>
      </c>
      <c r="AF34">
        <v>2019</v>
      </c>
      <c r="AG34">
        <v>78</v>
      </c>
      <c r="AH34">
        <v>17.031545999999999</v>
      </c>
      <c r="AI34">
        <v>2607.9</v>
      </c>
      <c r="AJ34">
        <v>0</v>
      </c>
      <c r="AK34">
        <v>9</v>
      </c>
      <c r="AL34">
        <v>4036</v>
      </c>
      <c r="AM34" t="s">
        <v>551</v>
      </c>
      <c r="AN34" t="s">
        <v>552</v>
      </c>
      <c r="AO34">
        <v>2139.3200000000002</v>
      </c>
      <c r="AR34" t="s">
        <v>119</v>
      </c>
      <c r="AS34" t="s">
        <v>123</v>
      </c>
      <c r="AT34" t="s">
        <v>241</v>
      </c>
      <c r="AU34" t="s">
        <v>550</v>
      </c>
      <c r="AV34" t="s">
        <v>48</v>
      </c>
      <c r="AW34">
        <v>3</v>
      </c>
      <c r="BB34">
        <v>0.77334969842224155</v>
      </c>
      <c r="BC34" t="s">
        <v>70</v>
      </c>
      <c r="BF34" t="s">
        <v>119</v>
      </c>
      <c r="BG34" t="s">
        <v>123</v>
      </c>
      <c r="BH34" t="s">
        <v>550</v>
      </c>
      <c r="BI34">
        <v>5743</v>
      </c>
      <c r="BJ34">
        <v>3</v>
      </c>
      <c r="BK34" t="s">
        <v>241</v>
      </c>
      <c r="BL34" t="s">
        <v>239</v>
      </c>
      <c r="BM34">
        <v>0.77334969842224155</v>
      </c>
      <c r="BN34" t="s">
        <v>70</v>
      </c>
      <c r="BO34" t="s">
        <v>193</v>
      </c>
      <c r="BP34">
        <v>2388.4940000000001</v>
      </c>
    </row>
    <row r="35" spans="1:68" ht="16.5">
      <c r="A35" s="125" t="str">
        <f t="shared" si="18"/>
        <v>도영운수</v>
      </c>
      <c r="B35" s="126" t="str">
        <f t="shared" si="1"/>
        <v>박용이</v>
      </c>
      <c r="C35" s="127" t="str">
        <f t="shared" si="19"/>
        <v>A</v>
      </c>
      <c r="D35" s="128">
        <f t="shared" si="20"/>
        <v>0.95857142857142852</v>
      </c>
      <c r="E35" s="129">
        <f t="shared" si="21"/>
        <v>1170</v>
      </c>
      <c r="F35" s="257" t="str">
        <f t="shared" si="22"/>
        <v>55</v>
      </c>
      <c r="G35" s="130" t="str">
        <f t="shared" si="23"/>
        <v>70바3906</v>
      </c>
      <c r="H35" s="131">
        <f t="shared" si="24"/>
        <v>1</v>
      </c>
      <c r="I35" s="132">
        <f t="shared" si="25"/>
        <v>2484.556</v>
      </c>
      <c r="J35" s="133">
        <f t="shared" si="26"/>
        <v>4.6872991965928243E-3</v>
      </c>
      <c r="K35" s="133">
        <f t="shared" si="27"/>
        <v>0.31135916250877377</v>
      </c>
      <c r="L35" s="133">
        <f t="shared" si="28"/>
        <v>8.1302252796877986E-2</v>
      </c>
      <c r="M35" s="134">
        <f t="shared" si="29"/>
        <v>11.48</v>
      </c>
      <c r="N35" s="135">
        <f t="shared" si="30"/>
        <v>0.12074591999536335</v>
      </c>
      <c r="O35" s="135">
        <f t="shared" si="31"/>
        <v>2.2941724799119037</v>
      </c>
      <c r="P35" s="230">
        <f t="shared" si="32"/>
        <v>0</v>
      </c>
      <c r="Q35" s="231">
        <f t="shared" si="33"/>
        <v>3</v>
      </c>
      <c r="R35" s="231">
        <f t="shared" si="34"/>
        <v>57</v>
      </c>
      <c r="T35">
        <v>506</v>
      </c>
      <c r="U35">
        <v>1170</v>
      </c>
      <c r="V35" t="s">
        <v>303</v>
      </c>
      <c r="W35">
        <v>2484.556</v>
      </c>
      <c r="X35">
        <v>1234.211</v>
      </c>
      <c r="Y35">
        <v>2.0129999999999999</v>
      </c>
      <c r="Z35">
        <v>11.48</v>
      </c>
      <c r="AA35">
        <v>155.259131</v>
      </c>
      <c r="AB35">
        <v>0.727746</v>
      </c>
      <c r="AC35">
        <v>48.341352999999998</v>
      </c>
      <c r="AD35" s="1">
        <v>202</v>
      </c>
      <c r="AE35">
        <v>3</v>
      </c>
      <c r="AF35">
        <v>57</v>
      </c>
      <c r="AG35">
        <v>71</v>
      </c>
      <c r="AH35">
        <v>16.00264</v>
      </c>
      <c r="AI35">
        <v>84.7</v>
      </c>
      <c r="AJ35">
        <v>0</v>
      </c>
      <c r="AK35">
        <v>0</v>
      </c>
      <c r="AL35">
        <v>0</v>
      </c>
      <c r="AM35" t="s">
        <v>304</v>
      </c>
      <c r="AN35" t="s">
        <v>553</v>
      </c>
      <c r="AO35">
        <v>2484.556</v>
      </c>
      <c r="AR35" t="s">
        <v>119</v>
      </c>
      <c r="AS35" t="s">
        <v>122</v>
      </c>
      <c r="AT35" t="s">
        <v>227</v>
      </c>
      <c r="AU35" t="s">
        <v>303</v>
      </c>
      <c r="AV35" t="s">
        <v>48</v>
      </c>
      <c r="AW35">
        <v>1</v>
      </c>
      <c r="BB35">
        <v>0.95857142857142852</v>
      </c>
      <c r="BC35" t="s">
        <v>66</v>
      </c>
      <c r="BF35" t="s">
        <v>119</v>
      </c>
      <c r="BG35" t="s">
        <v>122</v>
      </c>
      <c r="BH35" t="s">
        <v>303</v>
      </c>
      <c r="BI35">
        <v>1170</v>
      </c>
      <c r="BJ35">
        <v>1</v>
      </c>
      <c r="BK35" t="s">
        <v>227</v>
      </c>
      <c r="BL35" t="s">
        <v>178</v>
      </c>
      <c r="BM35">
        <v>0.95857142857142852</v>
      </c>
      <c r="BN35" t="s">
        <v>66</v>
      </c>
      <c r="BO35" t="s">
        <v>182</v>
      </c>
      <c r="BP35">
        <v>2484.556</v>
      </c>
    </row>
    <row r="36" spans="1:68" ht="16.5">
      <c r="A36" s="109" t="str">
        <f t="shared" si="18"/>
        <v>도영운수</v>
      </c>
      <c r="B36" s="110" t="str">
        <f t="shared" si="1"/>
        <v>박이락</v>
      </c>
      <c r="C36" s="111" t="str">
        <f t="shared" si="19"/>
        <v>F</v>
      </c>
      <c r="D36" s="112">
        <f t="shared" si="20"/>
        <v>0.72513761547153865</v>
      </c>
      <c r="E36" s="113">
        <f t="shared" si="21"/>
        <v>7278</v>
      </c>
      <c r="F36" s="258" t="str">
        <f t="shared" si="22"/>
        <v>65-1</v>
      </c>
      <c r="G36" s="114" t="str">
        <f t="shared" si="23"/>
        <v>71바5860</v>
      </c>
      <c r="H36" s="115">
        <f t="shared" si="24"/>
        <v>2</v>
      </c>
      <c r="I36" s="116">
        <f t="shared" si="25"/>
        <v>642.76700000000005</v>
      </c>
      <c r="J36" s="117">
        <f t="shared" si="26"/>
        <v>2.4331186615739499E-2</v>
      </c>
      <c r="K36" s="117">
        <f t="shared" si="27"/>
        <v>0.38626865019615186</v>
      </c>
      <c r="L36" s="117">
        <f t="shared" si="28"/>
        <v>0.12601767047779366</v>
      </c>
      <c r="M36" s="118">
        <f t="shared" si="29"/>
        <v>18.347000000000001</v>
      </c>
      <c r="N36" s="119">
        <f t="shared" si="30"/>
        <v>0</v>
      </c>
      <c r="O36" s="119">
        <f t="shared" si="31"/>
        <v>25.591126096297817</v>
      </c>
      <c r="P36" s="232">
        <f t="shared" si="32"/>
        <v>38</v>
      </c>
      <c r="Q36" s="233">
        <f t="shared" si="33"/>
        <v>0</v>
      </c>
      <c r="R36" s="233">
        <f t="shared" si="34"/>
        <v>177</v>
      </c>
      <c r="T36">
        <v>506</v>
      </c>
      <c r="U36">
        <v>7278</v>
      </c>
      <c r="V36" t="s">
        <v>305</v>
      </c>
      <c r="W36">
        <v>691.64599999999996</v>
      </c>
      <c r="X36">
        <v>421.16800000000001</v>
      </c>
      <c r="Y36">
        <v>1.6419999999999999</v>
      </c>
      <c r="Z36">
        <v>18.347000000000001</v>
      </c>
      <c r="AA36">
        <v>45.140543999999998</v>
      </c>
      <c r="AB36">
        <v>1.0983229999999999</v>
      </c>
      <c r="AC36">
        <v>17.436377</v>
      </c>
      <c r="AD36" s="1">
        <v>81</v>
      </c>
      <c r="AE36">
        <v>0</v>
      </c>
      <c r="AF36">
        <v>177</v>
      </c>
      <c r="AG36">
        <v>71</v>
      </c>
      <c r="AH36">
        <v>15.322056999999999</v>
      </c>
      <c r="AI36">
        <v>633.4</v>
      </c>
      <c r="AJ36">
        <v>0</v>
      </c>
      <c r="AK36">
        <v>38</v>
      </c>
      <c r="AL36">
        <v>3569</v>
      </c>
      <c r="AM36" t="s">
        <v>306</v>
      </c>
      <c r="AN36" t="s">
        <v>554</v>
      </c>
      <c r="AO36">
        <v>517.27300000000002</v>
      </c>
      <c r="AR36" t="s">
        <v>119</v>
      </c>
      <c r="AS36" t="s">
        <v>124</v>
      </c>
      <c r="AT36" t="s">
        <v>246</v>
      </c>
      <c r="AU36" t="s">
        <v>305</v>
      </c>
      <c r="AV36" t="s">
        <v>48</v>
      </c>
      <c r="AW36">
        <v>2</v>
      </c>
      <c r="BB36">
        <v>0.72513761547153865</v>
      </c>
      <c r="BC36" t="s">
        <v>70</v>
      </c>
      <c r="BF36" t="s">
        <v>119</v>
      </c>
      <c r="BG36" s="5" t="s">
        <v>124</v>
      </c>
      <c r="BH36" t="s">
        <v>305</v>
      </c>
      <c r="BI36">
        <v>7278</v>
      </c>
      <c r="BJ36">
        <v>2</v>
      </c>
      <c r="BK36" t="s">
        <v>246</v>
      </c>
      <c r="BL36" t="s">
        <v>252</v>
      </c>
      <c r="BM36">
        <v>0.72513761547153865</v>
      </c>
      <c r="BN36" t="s">
        <v>70</v>
      </c>
      <c r="BO36" t="s">
        <v>193</v>
      </c>
      <c r="BP36">
        <v>642.76700000000005</v>
      </c>
    </row>
    <row r="37" spans="1:68" ht="16.5">
      <c r="A37" s="125" t="str">
        <f t="shared" si="18"/>
        <v>도영운수</v>
      </c>
      <c r="B37" s="126" t="str">
        <f t="shared" si="1"/>
        <v>박주원</v>
      </c>
      <c r="C37" s="127" t="str">
        <f t="shared" si="19"/>
        <v>F</v>
      </c>
      <c r="D37" s="128">
        <f t="shared" si="20"/>
        <v>0.76396321279774027</v>
      </c>
      <c r="E37" s="129">
        <f t="shared" si="21"/>
        <v>1679</v>
      </c>
      <c r="F37" s="257" t="str">
        <f t="shared" si="22"/>
        <v>35</v>
      </c>
      <c r="G37" s="130" t="str">
        <f t="shared" si="23"/>
        <v>70바3902</v>
      </c>
      <c r="H37" s="131">
        <f t="shared" si="24"/>
        <v>6</v>
      </c>
      <c r="I37" s="132">
        <f t="shared" si="25"/>
        <v>1477.5430000000001</v>
      </c>
      <c r="J37" s="133">
        <f t="shared" si="26"/>
        <v>4.3053583604160631E-2</v>
      </c>
      <c r="K37" s="133">
        <f t="shared" si="27"/>
        <v>0.36945474441318787</v>
      </c>
      <c r="L37" s="133">
        <f t="shared" si="28"/>
        <v>5.8881535088995712E-2</v>
      </c>
      <c r="M37" s="134">
        <f t="shared" si="29"/>
        <v>17.245000000000001</v>
      </c>
      <c r="N37" s="135">
        <f t="shared" si="30"/>
        <v>0.27071970155860103</v>
      </c>
      <c r="O37" s="135">
        <f t="shared" si="31"/>
        <v>22.131335602415632</v>
      </c>
      <c r="P37" s="230">
        <f t="shared" si="32"/>
        <v>398</v>
      </c>
      <c r="Q37" s="231">
        <f t="shared" si="33"/>
        <v>4</v>
      </c>
      <c r="R37" s="231">
        <f t="shared" si="34"/>
        <v>327</v>
      </c>
      <c r="T37">
        <v>506</v>
      </c>
      <c r="U37">
        <v>1679</v>
      </c>
      <c r="V37" t="s">
        <v>307</v>
      </c>
      <c r="W37">
        <v>1477.5429999999999</v>
      </c>
      <c r="X37">
        <v>813.04899999999998</v>
      </c>
      <c r="Y37">
        <v>1.8169999999999999</v>
      </c>
      <c r="Z37">
        <v>17.245000000000001</v>
      </c>
      <c r="AA37">
        <v>86.713316000000006</v>
      </c>
      <c r="AB37">
        <v>3.7333189999999998</v>
      </c>
      <c r="AC37">
        <v>32.036645999999998</v>
      </c>
      <c r="AD37" s="1">
        <v>87</v>
      </c>
      <c r="AE37">
        <v>4</v>
      </c>
      <c r="AF37">
        <v>327</v>
      </c>
      <c r="AG37">
        <v>83</v>
      </c>
      <c r="AH37">
        <v>17.039401000000002</v>
      </c>
      <c r="AI37">
        <v>810.3</v>
      </c>
      <c r="AJ37">
        <v>0</v>
      </c>
      <c r="AK37">
        <v>398</v>
      </c>
      <c r="AL37">
        <v>3823</v>
      </c>
      <c r="AM37" t="s">
        <v>308</v>
      </c>
      <c r="AN37" t="s">
        <v>555</v>
      </c>
      <c r="AO37">
        <v>652.95100000000002</v>
      </c>
      <c r="AR37" t="s">
        <v>119</v>
      </c>
      <c r="AS37" t="s">
        <v>120</v>
      </c>
      <c r="AT37" t="s">
        <v>199</v>
      </c>
      <c r="AU37" t="s">
        <v>307</v>
      </c>
      <c r="AV37" t="s">
        <v>48</v>
      </c>
      <c r="AW37">
        <v>6</v>
      </c>
      <c r="BB37">
        <v>0.76396321279774027</v>
      </c>
      <c r="BC37" t="s">
        <v>70</v>
      </c>
      <c r="BF37" t="s">
        <v>119</v>
      </c>
      <c r="BG37" t="s">
        <v>120</v>
      </c>
      <c r="BH37" t="s">
        <v>307</v>
      </c>
      <c r="BI37">
        <v>1679</v>
      </c>
      <c r="BJ37">
        <v>6</v>
      </c>
      <c r="BK37" t="s">
        <v>199</v>
      </c>
      <c r="BL37" t="s">
        <v>483</v>
      </c>
      <c r="BM37">
        <v>0.76396321279774027</v>
      </c>
      <c r="BN37" t="s">
        <v>70</v>
      </c>
      <c r="BO37" t="s">
        <v>193</v>
      </c>
      <c r="BP37">
        <v>1477.5430000000001</v>
      </c>
    </row>
    <row r="38" spans="1:68" ht="16.5">
      <c r="A38" s="109" t="str">
        <f t="shared" si="18"/>
        <v>도영운수</v>
      </c>
      <c r="B38" s="110" t="str">
        <f t="shared" si="1"/>
        <v>백운상</v>
      </c>
      <c r="C38" s="111" t="str">
        <f t="shared" si="19"/>
        <v>C</v>
      </c>
      <c r="D38" s="112">
        <f t="shared" si="20"/>
        <v>0.88007411502646227</v>
      </c>
      <c r="E38" s="113">
        <f t="shared" si="21"/>
        <v>4138</v>
      </c>
      <c r="F38" s="258" t="str">
        <f t="shared" si="22"/>
        <v>35</v>
      </c>
      <c r="G38" s="114" t="str">
        <f t="shared" si="23"/>
        <v>71바5853</v>
      </c>
      <c r="H38" s="115">
        <f t="shared" si="24"/>
        <v>7</v>
      </c>
      <c r="I38" s="116">
        <f t="shared" si="25"/>
        <v>1683.633</v>
      </c>
      <c r="J38" s="117">
        <f t="shared" si="26"/>
        <v>1.3806585271040214E-2</v>
      </c>
      <c r="K38" s="117">
        <f t="shared" si="27"/>
        <v>0.35322598778691261</v>
      </c>
      <c r="L38" s="117">
        <f t="shared" si="28"/>
        <v>0.18234377682072042</v>
      </c>
      <c r="M38" s="118">
        <f t="shared" si="29"/>
        <v>14.691000000000001</v>
      </c>
      <c r="N38" s="119">
        <f t="shared" si="30"/>
        <v>0.23758146817031978</v>
      </c>
      <c r="O38" s="119">
        <f t="shared" si="31"/>
        <v>19.481680389966222</v>
      </c>
      <c r="P38" s="232">
        <f t="shared" si="32"/>
        <v>99</v>
      </c>
      <c r="Q38" s="233">
        <f t="shared" si="33"/>
        <v>4</v>
      </c>
      <c r="R38" s="233">
        <f t="shared" si="34"/>
        <v>328</v>
      </c>
      <c r="T38">
        <v>506</v>
      </c>
      <c r="U38">
        <v>4138</v>
      </c>
      <c r="V38" t="s">
        <v>309</v>
      </c>
      <c r="W38">
        <v>1683.633</v>
      </c>
      <c r="X38">
        <v>804.125</v>
      </c>
      <c r="Y38">
        <v>2.0939999999999999</v>
      </c>
      <c r="Z38">
        <v>14.691000000000001</v>
      </c>
      <c r="AA38">
        <v>96.168312</v>
      </c>
      <c r="AB38">
        <v>1.3277559999999999</v>
      </c>
      <c r="AC38">
        <v>33.969147</v>
      </c>
      <c r="AD38" s="1">
        <v>307</v>
      </c>
      <c r="AE38">
        <v>4</v>
      </c>
      <c r="AF38">
        <v>328</v>
      </c>
      <c r="AG38">
        <v>74</v>
      </c>
      <c r="AH38">
        <v>17.507148999999998</v>
      </c>
      <c r="AI38">
        <v>864</v>
      </c>
      <c r="AJ38">
        <v>0</v>
      </c>
      <c r="AK38">
        <v>99</v>
      </c>
      <c r="AL38">
        <v>484</v>
      </c>
      <c r="AM38" t="s">
        <v>310</v>
      </c>
      <c r="AN38" t="s">
        <v>556</v>
      </c>
      <c r="AO38">
        <v>497.03199999999998</v>
      </c>
      <c r="AR38" t="s">
        <v>119</v>
      </c>
      <c r="AS38" t="s">
        <v>120</v>
      </c>
      <c r="AT38" t="s">
        <v>202</v>
      </c>
      <c r="AU38" t="s">
        <v>309</v>
      </c>
      <c r="AV38" t="s">
        <v>48</v>
      </c>
      <c r="AW38">
        <v>7</v>
      </c>
      <c r="BB38">
        <v>0.88007411502646227</v>
      </c>
      <c r="BC38" t="s">
        <v>69</v>
      </c>
      <c r="BF38" t="s">
        <v>119</v>
      </c>
      <c r="BG38" t="s">
        <v>120</v>
      </c>
      <c r="BH38" t="s">
        <v>309</v>
      </c>
      <c r="BI38">
        <v>4138</v>
      </c>
      <c r="BJ38">
        <v>7</v>
      </c>
      <c r="BK38" t="s">
        <v>202</v>
      </c>
      <c r="BL38" t="s">
        <v>245</v>
      </c>
      <c r="BM38">
        <v>0.88007411502646227</v>
      </c>
      <c r="BN38" t="s">
        <v>69</v>
      </c>
      <c r="BO38" t="s">
        <v>181</v>
      </c>
      <c r="BP38">
        <v>1683.633</v>
      </c>
    </row>
    <row r="39" spans="1:68" ht="16.5">
      <c r="A39" s="125" t="str">
        <f t="shared" si="18"/>
        <v>도영운수</v>
      </c>
      <c r="B39" s="126" t="str">
        <f t="shared" si="1"/>
        <v>백진경</v>
      </c>
      <c r="C39" s="127" t="str">
        <f t="shared" si="19"/>
        <v>C</v>
      </c>
      <c r="D39" s="128">
        <f t="shared" si="20"/>
        <v>0.89319999999999999</v>
      </c>
      <c r="E39" s="129">
        <f t="shared" si="21"/>
        <v>1407</v>
      </c>
      <c r="F39" s="257" t="str">
        <f t="shared" si="22"/>
        <v>35</v>
      </c>
      <c r="G39" s="130" t="str">
        <f t="shared" si="23"/>
        <v>71바5861</v>
      </c>
      <c r="H39" s="131">
        <f t="shared" si="24"/>
        <v>1</v>
      </c>
      <c r="I39" s="132">
        <f t="shared" si="25"/>
        <v>1505.329</v>
      </c>
      <c r="J39" s="133">
        <f t="shared" si="26"/>
        <v>3.4991465729031446E-2</v>
      </c>
      <c r="K39" s="133">
        <f t="shared" si="27"/>
        <v>0.32125275381533369</v>
      </c>
      <c r="L39" s="133">
        <f t="shared" si="28"/>
        <v>7.3073726740134556E-2</v>
      </c>
      <c r="M39" s="134">
        <f t="shared" si="29"/>
        <v>11.789</v>
      </c>
      <c r="N39" s="135">
        <f t="shared" si="30"/>
        <v>6.6430660672849598E-2</v>
      </c>
      <c r="O39" s="135">
        <f t="shared" si="31"/>
        <v>11.160350993038731</v>
      </c>
      <c r="P39" s="230">
        <f t="shared" si="32"/>
        <v>4</v>
      </c>
      <c r="Q39" s="231">
        <f t="shared" si="33"/>
        <v>1</v>
      </c>
      <c r="R39" s="231">
        <f t="shared" si="34"/>
        <v>168</v>
      </c>
      <c r="T39">
        <v>506</v>
      </c>
      <c r="U39">
        <v>1407</v>
      </c>
      <c r="V39" t="s">
        <v>311</v>
      </c>
      <c r="W39">
        <v>1505.329</v>
      </c>
      <c r="X39">
        <v>674.04899999999998</v>
      </c>
      <c r="Y39">
        <v>2.2330000000000001</v>
      </c>
      <c r="Z39">
        <v>11.789</v>
      </c>
      <c r="AA39">
        <v>86.933025999999998</v>
      </c>
      <c r="AB39">
        <v>3.0419139999999998</v>
      </c>
      <c r="AC39">
        <v>27.927474</v>
      </c>
      <c r="AD39" s="1">
        <v>110</v>
      </c>
      <c r="AE39">
        <v>1</v>
      </c>
      <c r="AF39">
        <v>168</v>
      </c>
      <c r="AG39">
        <v>75</v>
      </c>
      <c r="AH39">
        <v>17.315961999999999</v>
      </c>
      <c r="AI39">
        <v>555.4</v>
      </c>
      <c r="AJ39">
        <v>0</v>
      </c>
      <c r="AK39">
        <v>4</v>
      </c>
      <c r="AL39">
        <v>2233</v>
      </c>
      <c r="AM39" t="s">
        <v>312</v>
      </c>
      <c r="AN39" t="s">
        <v>557</v>
      </c>
      <c r="AO39">
        <v>1505.329</v>
      </c>
      <c r="AR39" t="s">
        <v>119</v>
      </c>
      <c r="AS39" t="s">
        <v>120</v>
      </c>
      <c r="AT39" t="s">
        <v>205</v>
      </c>
      <c r="AU39" t="s">
        <v>311</v>
      </c>
      <c r="AV39" t="s">
        <v>48</v>
      </c>
      <c r="AW39">
        <v>1</v>
      </c>
      <c r="BB39">
        <v>0.89319999999999999</v>
      </c>
      <c r="BC39" t="s">
        <v>69</v>
      </c>
      <c r="BF39" t="s">
        <v>119</v>
      </c>
      <c r="BG39" t="s">
        <v>120</v>
      </c>
      <c r="BH39" t="s">
        <v>311</v>
      </c>
      <c r="BI39">
        <v>1407</v>
      </c>
      <c r="BJ39">
        <v>1</v>
      </c>
      <c r="BK39" t="s">
        <v>205</v>
      </c>
      <c r="BL39" t="s">
        <v>178</v>
      </c>
      <c r="BM39">
        <v>0.89319999999999999</v>
      </c>
      <c r="BN39" t="s">
        <v>69</v>
      </c>
      <c r="BO39" t="s">
        <v>181</v>
      </c>
      <c r="BP39">
        <v>1505.329</v>
      </c>
    </row>
    <row r="40" spans="1:68" ht="16.5">
      <c r="A40" s="109" t="str">
        <f t="shared" si="18"/>
        <v>도영운수</v>
      </c>
      <c r="B40" s="110" t="str">
        <f t="shared" si="1"/>
        <v>손이성</v>
      </c>
      <c r="C40" s="111" t="str">
        <f t="shared" si="19"/>
        <v>F</v>
      </c>
      <c r="D40" s="112">
        <f t="shared" si="20"/>
        <v>0.79520000000000002</v>
      </c>
      <c r="E40" s="113">
        <f t="shared" si="21"/>
        <v>3117</v>
      </c>
      <c r="F40" s="258" t="str">
        <f t="shared" si="22"/>
        <v>523</v>
      </c>
      <c r="G40" s="114" t="str">
        <f t="shared" si="23"/>
        <v>70바3901</v>
      </c>
      <c r="H40" s="115">
        <f t="shared" si="24"/>
        <v>1</v>
      </c>
      <c r="I40" s="116">
        <f t="shared" si="25"/>
        <v>2363.663</v>
      </c>
      <c r="J40" s="117">
        <f t="shared" si="26"/>
        <v>9.9302996930561473E-3</v>
      </c>
      <c r="K40" s="117">
        <f t="shared" si="27"/>
        <v>0.33853569129884115</v>
      </c>
      <c r="L40" s="117">
        <f t="shared" si="28"/>
        <v>0.21872830433103196</v>
      </c>
      <c r="M40" s="118">
        <f t="shared" si="29"/>
        <v>15.978</v>
      </c>
      <c r="N40" s="119">
        <f t="shared" si="30"/>
        <v>0.12692164661375163</v>
      </c>
      <c r="O40" s="119">
        <f t="shared" si="31"/>
        <v>47.299466971391439</v>
      </c>
      <c r="P40" s="232">
        <f t="shared" si="32"/>
        <v>0</v>
      </c>
      <c r="Q40" s="233">
        <f t="shared" si="33"/>
        <v>3</v>
      </c>
      <c r="R40" s="233">
        <f t="shared" si="34"/>
        <v>1118</v>
      </c>
      <c r="T40">
        <v>506</v>
      </c>
      <c r="U40">
        <v>3117</v>
      </c>
      <c r="V40" t="s">
        <v>313</v>
      </c>
      <c r="W40">
        <v>2363.663</v>
      </c>
      <c r="X40">
        <v>1189.088</v>
      </c>
      <c r="Y40">
        <v>1.988</v>
      </c>
      <c r="Z40">
        <v>15.978</v>
      </c>
      <c r="AA40">
        <v>145.37023500000001</v>
      </c>
      <c r="AB40">
        <v>1.44357</v>
      </c>
      <c r="AC40">
        <v>49.213012999999997</v>
      </c>
      <c r="AD40" s="1">
        <v>517</v>
      </c>
      <c r="AE40">
        <v>3</v>
      </c>
      <c r="AF40">
        <v>1118</v>
      </c>
      <c r="AG40">
        <v>72</v>
      </c>
      <c r="AH40">
        <v>16.259606999999999</v>
      </c>
      <c r="AI40">
        <v>367.9</v>
      </c>
      <c r="AJ40">
        <v>0</v>
      </c>
      <c r="AK40">
        <v>0</v>
      </c>
      <c r="AL40">
        <v>0</v>
      </c>
      <c r="AM40" t="s">
        <v>314</v>
      </c>
      <c r="AN40" t="s">
        <v>558</v>
      </c>
      <c r="AO40">
        <v>2363.663</v>
      </c>
      <c r="AR40" t="s">
        <v>119</v>
      </c>
      <c r="AS40" t="s">
        <v>121</v>
      </c>
      <c r="AT40" t="s">
        <v>213</v>
      </c>
      <c r="AU40" t="s">
        <v>313</v>
      </c>
      <c r="AV40" t="s">
        <v>48</v>
      </c>
      <c r="AW40">
        <v>1</v>
      </c>
      <c r="BB40">
        <v>0.79520000000000002</v>
      </c>
      <c r="BC40" t="s">
        <v>70</v>
      </c>
      <c r="BF40" t="s">
        <v>119</v>
      </c>
      <c r="BG40" s="5" t="s">
        <v>121</v>
      </c>
      <c r="BH40" t="s">
        <v>313</v>
      </c>
      <c r="BI40">
        <v>3117</v>
      </c>
      <c r="BJ40">
        <v>1</v>
      </c>
      <c r="BK40" t="s">
        <v>213</v>
      </c>
      <c r="BL40" t="s">
        <v>178</v>
      </c>
      <c r="BM40">
        <v>0.79520000000000002</v>
      </c>
      <c r="BN40" t="s">
        <v>70</v>
      </c>
      <c r="BO40" t="s">
        <v>193</v>
      </c>
      <c r="BP40">
        <v>2363.663</v>
      </c>
    </row>
    <row r="41" spans="1:68" ht="16.5">
      <c r="A41" s="125" t="str">
        <f t="shared" si="18"/>
        <v>도영운수</v>
      </c>
      <c r="B41" s="126" t="str">
        <f t="shared" si="1"/>
        <v>송인관</v>
      </c>
      <c r="C41" s="127" t="str">
        <f t="shared" si="19"/>
        <v>B</v>
      </c>
      <c r="D41" s="128">
        <f t="shared" si="20"/>
        <v>0.90333333333333332</v>
      </c>
      <c r="E41" s="129">
        <f t="shared" si="21"/>
        <v>4097</v>
      </c>
      <c r="F41" s="257" t="str">
        <f t="shared" si="22"/>
        <v>55</v>
      </c>
      <c r="G41" s="130" t="str">
        <f t="shared" si="23"/>
        <v>70바3906</v>
      </c>
      <c r="H41" s="131">
        <f t="shared" si="24"/>
        <v>1</v>
      </c>
      <c r="I41" s="132">
        <f t="shared" si="25"/>
        <v>2150.3670000000002</v>
      </c>
      <c r="J41" s="133">
        <f t="shared" si="26"/>
        <v>9.7843990887205197E-3</v>
      </c>
      <c r="K41" s="133">
        <f t="shared" si="27"/>
        <v>0.35928834809734322</v>
      </c>
      <c r="L41" s="133">
        <f t="shared" si="28"/>
        <v>0.21298689944553648</v>
      </c>
      <c r="M41" s="134">
        <f t="shared" si="29"/>
        <v>13.958</v>
      </c>
      <c r="N41" s="135">
        <f t="shared" si="30"/>
        <v>9.3007379670539944E-2</v>
      </c>
      <c r="O41" s="135">
        <f t="shared" si="31"/>
        <v>2.0461623527518791</v>
      </c>
      <c r="P41" s="230">
        <f t="shared" si="32"/>
        <v>0</v>
      </c>
      <c r="Q41" s="231">
        <f t="shared" si="33"/>
        <v>2</v>
      </c>
      <c r="R41" s="231">
        <f t="shared" si="34"/>
        <v>44</v>
      </c>
      <c r="T41">
        <v>506</v>
      </c>
      <c r="U41">
        <v>4097</v>
      </c>
      <c r="V41" t="s">
        <v>315</v>
      </c>
      <c r="W41">
        <v>2150.3670000000002</v>
      </c>
      <c r="X41">
        <v>1133.5170000000001</v>
      </c>
      <c r="Y41">
        <v>1.897</v>
      </c>
      <c r="Z41">
        <v>13.958</v>
      </c>
      <c r="AA41">
        <v>136.26774499999999</v>
      </c>
      <c r="AB41">
        <v>1.3332980000000001</v>
      </c>
      <c r="AC41">
        <v>48.959412999999998</v>
      </c>
      <c r="AD41" s="1">
        <v>458</v>
      </c>
      <c r="AE41">
        <v>2</v>
      </c>
      <c r="AF41">
        <v>44</v>
      </c>
      <c r="AG41">
        <v>70</v>
      </c>
      <c r="AH41">
        <v>15.780454000000001</v>
      </c>
      <c r="AI41">
        <v>179.9</v>
      </c>
      <c r="AJ41">
        <v>0</v>
      </c>
      <c r="AK41">
        <v>0</v>
      </c>
      <c r="AL41">
        <v>0</v>
      </c>
      <c r="AM41" t="s">
        <v>316</v>
      </c>
      <c r="AN41" t="s">
        <v>559</v>
      </c>
      <c r="AO41">
        <v>2150.3670000000002</v>
      </c>
      <c r="AR41" t="s">
        <v>119</v>
      </c>
      <c r="AS41" t="s">
        <v>122</v>
      </c>
      <c r="AT41" t="s">
        <v>227</v>
      </c>
      <c r="AU41" t="s">
        <v>315</v>
      </c>
      <c r="AV41" t="s">
        <v>48</v>
      </c>
      <c r="AW41">
        <v>1</v>
      </c>
      <c r="BB41">
        <v>0.90333333333333332</v>
      </c>
      <c r="BC41" t="s">
        <v>68</v>
      </c>
      <c r="BF41" t="s">
        <v>119</v>
      </c>
      <c r="BG41" t="s">
        <v>122</v>
      </c>
      <c r="BH41" t="s">
        <v>315</v>
      </c>
      <c r="BI41">
        <v>4097</v>
      </c>
      <c r="BJ41">
        <v>1</v>
      </c>
      <c r="BK41" t="s">
        <v>227</v>
      </c>
      <c r="BL41" t="s">
        <v>178</v>
      </c>
      <c r="BM41">
        <v>0.90333333333333332</v>
      </c>
      <c r="BN41" t="s">
        <v>68</v>
      </c>
      <c r="BO41" t="s">
        <v>179</v>
      </c>
      <c r="BP41">
        <v>2150.3670000000002</v>
      </c>
    </row>
    <row r="42" spans="1:68" ht="16.5">
      <c r="A42" s="109" t="str">
        <f t="shared" si="18"/>
        <v>도영운수</v>
      </c>
      <c r="B42" s="110" t="str">
        <f t="shared" si="1"/>
        <v>송정현</v>
      </c>
      <c r="C42" s="111" t="str">
        <f t="shared" si="19"/>
        <v>C</v>
      </c>
      <c r="D42" s="112">
        <f t="shared" si="20"/>
        <v>0.86815868062581192</v>
      </c>
      <c r="E42" s="113">
        <f t="shared" si="21"/>
        <v>5281</v>
      </c>
      <c r="F42" s="258" t="str">
        <f t="shared" si="22"/>
        <v>35</v>
      </c>
      <c r="G42" s="114" t="str">
        <f t="shared" si="23"/>
        <v>71바5855</v>
      </c>
      <c r="H42" s="115">
        <f t="shared" si="24"/>
        <v>2</v>
      </c>
      <c r="I42" s="116">
        <f t="shared" si="25"/>
        <v>1225.672</v>
      </c>
      <c r="J42" s="117">
        <f t="shared" si="26"/>
        <v>1.7867808677694528E-2</v>
      </c>
      <c r="K42" s="117">
        <f t="shared" si="27"/>
        <v>0.35927620558154327</v>
      </c>
      <c r="L42" s="117">
        <f t="shared" si="28"/>
        <v>0.1493058501785143</v>
      </c>
      <c r="M42" s="118">
        <f t="shared" si="29"/>
        <v>13.285</v>
      </c>
      <c r="N42" s="119">
        <f t="shared" si="30"/>
        <v>0</v>
      </c>
      <c r="O42" s="119">
        <f t="shared" si="31"/>
        <v>21.457616719644406</v>
      </c>
      <c r="P42" s="232">
        <f t="shared" si="32"/>
        <v>17</v>
      </c>
      <c r="Q42" s="233">
        <f t="shared" si="33"/>
        <v>0</v>
      </c>
      <c r="R42" s="233">
        <f t="shared" si="34"/>
        <v>263</v>
      </c>
      <c r="T42">
        <v>506</v>
      </c>
      <c r="U42">
        <v>5281</v>
      </c>
      <c r="V42" t="s">
        <v>317</v>
      </c>
      <c r="W42">
        <v>1225.672</v>
      </c>
      <c r="X42">
        <v>565.14599999999996</v>
      </c>
      <c r="Y42">
        <v>2.169</v>
      </c>
      <c r="Z42">
        <v>13.285</v>
      </c>
      <c r="AA42">
        <v>73.626375999999993</v>
      </c>
      <c r="AB42">
        <v>1.315542</v>
      </c>
      <c r="AC42">
        <v>26.452204999999999</v>
      </c>
      <c r="AD42" s="1">
        <v>183</v>
      </c>
      <c r="AE42">
        <v>0</v>
      </c>
      <c r="AF42">
        <v>263</v>
      </c>
      <c r="AG42">
        <v>82</v>
      </c>
      <c r="AH42">
        <v>16.647186000000001</v>
      </c>
      <c r="AI42">
        <v>1111.9000000000001</v>
      </c>
      <c r="AJ42">
        <v>0</v>
      </c>
      <c r="AK42">
        <v>17</v>
      </c>
      <c r="AL42">
        <v>6607</v>
      </c>
      <c r="AM42" t="s">
        <v>318</v>
      </c>
      <c r="AN42" t="s">
        <v>560</v>
      </c>
      <c r="AO42">
        <v>1171.7460000000001</v>
      </c>
      <c r="AR42" t="s">
        <v>119</v>
      </c>
      <c r="AS42" t="s">
        <v>120</v>
      </c>
      <c r="AT42" t="s">
        <v>204</v>
      </c>
      <c r="AU42" t="s">
        <v>317</v>
      </c>
      <c r="AV42" t="s">
        <v>48</v>
      </c>
      <c r="AW42">
        <v>2</v>
      </c>
      <c r="BB42">
        <v>0.86815868062581192</v>
      </c>
      <c r="BC42" t="s">
        <v>69</v>
      </c>
      <c r="BF42" t="s">
        <v>119</v>
      </c>
      <c r="BG42" s="5" t="s">
        <v>120</v>
      </c>
      <c r="BH42" t="s">
        <v>317</v>
      </c>
      <c r="BI42">
        <v>5281</v>
      </c>
      <c r="BJ42">
        <v>2</v>
      </c>
      <c r="BK42" t="s">
        <v>204</v>
      </c>
      <c r="BL42" t="s">
        <v>205</v>
      </c>
      <c r="BM42">
        <v>0.86815868062581192</v>
      </c>
      <c r="BN42" t="s">
        <v>69</v>
      </c>
      <c r="BO42" t="s">
        <v>181</v>
      </c>
      <c r="BP42">
        <v>1225.672</v>
      </c>
    </row>
    <row r="43" spans="1:68" ht="16.5">
      <c r="A43" s="125" t="str">
        <f t="shared" si="18"/>
        <v>도영운수</v>
      </c>
      <c r="B43" s="126" t="str">
        <f t="shared" si="1"/>
        <v>송정환</v>
      </c>
      <c r="C43" s="127" t="str">
        <f t="shared" si="19"/>
        <v>D</v>
      </c>
      <c r="D43" s="128">
        <f t="shared" si="20"/>
        <v>0.82146712366513586</v>
      </c>
      <c r="E43" s="129">
        <f t="shared" si="21"/>
        <v>9919</v>
      </c>
      <c r="F43" s="257" t="str">
        <f t="shared" si="22"/>
        <v>65</v>
      </c>
      <c r="G43" s="130" t="str">
        <f t="shared" si="23"/>
        <v>71바5878</v>
      </c>
      <c r="H43" s="131">
        <f t="shared" si="24"/>
        <v>8</v>
      </c>
      <c r="I43" s="132">
        <f t="shared" si="25"/>
        <v>3500.8870000000002</v>
      </c>
      <c r="J43" s="133">
        <f t="shared" si="26"/>
        <v>2.6008331326949057E-2</v>
      </c>
      <c r="K43" s="133">
        <f t="shared" si="27"/>
        <v>0.37135800550546955</v>
      </c>
      <c r="L43" s="133">
        <f t="shared" si="28"/>
        <v>0.1856672323328345</v>
      </c>
      <c r="M43" s="134">
        <f t="shared" si="29"/>
        <v>15.996</v>
      </c>
      <c r="N43" s="135">
        <f t="shared" si="30"/>
        <v>0.57128379179333688</v>
      </c>
      <c r="O43" s="135">
        <f t="shared" si="31"/>
        <v>33.163024113603207</v>
      </c>
      <c r="P43" s="230">
        <f t="shared" si="32"/>
        <v>11</v>
      </c>
      <c r="Q43" s="231">
        <f t="shared" si="33"/>
        <v>20</v>
      </c>
      <c r="R43" s="231">
        <f t="shared" si="34"/>
        <v>1161</v>
      </c>
      <c r="T43">
        <v>506</v>
      </c>
      <c r="U43">
        <v>9919</v>
      </c>
      <c r="V43" t="s">
        <v>319</v>
      </c>
      <c r="W43">
        <v>3500.8870000000002</v>
      </c>
      <c r="X43">
        <v>1906.999</v>
      </c>
      <c r="Y43">
        <v>1.8360000000000001</v>
      </c>
      <c r="Z43">
        <v>15.996</v>
      </c>
      <c r="AA43">
        <v>223.56966800000001</v>
      </c>
      <c r="AB43">
        <v>5.8146740000000001</v>
      </c>
      <c r="AC43">
        <v>83.024386000000007</v>
      </c>
      <c r="AD43" s="1">
        <v>650</v>
      </c>
      <c r="AE43">
        <v>20</v>
      </c>
      <c r="AF43">
        <v>1161</v>
      </c>
      <c r="AG43">
        <v>76</v>
      </c>
      <c r="AH43">
        <v>15.659041999999999</v>
      </c>
      <c r="AI43">
        <v>2339.3000000000002</v>
      </c>
      <c r="AJ43">
        <v>0</v>
      </c>
      <c r="AK43">
        <v>11</v>
      </c>
      <c r="AL43">
        <v>3310</v>
      </c>
      <c r="AM43" t="s">
        <v>320</v>
      </c>
      <c r="AN43" t="s">
        <v>561</v>
      </c>
      <c r="AO43">
        <v>1083.1220000000001</v>
      </c>
      <c r="AR43" t="s">
        <v>119</v>
      </c>
      <c r="AS43" t="s">
        <v>123</v>
      </c>
      <c r="AT43" t="s">
        <v>238</v>
      </c>
      <c r="AU43" t="s">
        <v>319</v>
      </c>
      <c r="AV43" t="s">
        <v>48</v>
      </c>
      <c r="AW43">
        <v>8</v>
      </c>
      <c r="BB43">
        <v>0.82146712366513586</v>
      </c>
      <c r="BC43" t="s">
        <v>67</v>
      </c>
      <c r="BF43" t="s">
        <v>119</v>
      </c>
      <c r="BG43" t="s">
        <v>123</v>
      </c>
      <c r="BH43" t="s">
        <v>319</v>
      </c>
      <c r="BI43">
        <v>9919</v>
      </c>
      <c r="BJ43">
        <v>8</v>
      </c>
      <c r="BK43" t="s">
        <v>238</v>
      </c>
      <c r="BL43" t="s">
        <v>229</v>
      </c>
      <c r="BM43">
        <v>0.82146712366513586</v>
      </c>
      <c r="BN43" t="s">
        <v>67</v>
      </c>
      <c r="BO43" t="s">
        <v>183</v>
      </c>
      <c r="BP43">
        <v>3500.8870000000002</v>
      </c>
    </row>
    <row r="44" spans="1:68" ht="16.5">
      <c r="A44" s="109" t="str">
        <f t="shared" si="18"/>
        <v>도영운수</v>
      </c>
      <c r="B44" s="110" t="str">
        <f t="shared" si="1"/>
        <v>심준섭</v>
      </c>
      <c r="C44" s="111" t="str">
        <f t="shared" si="19"/>
        <v>F</v>
      </c>
      <c r="D44" s="112">
        <f t="shared" si="20"/>
        <v>0.78875000000000006</v>
      </c>
      <c r="E44" s="113">
        <f t="shared" si="21"/>
        <v>10</v>
      </c>
      <c r="F44" s="258" t="str">
        <f t="shared" si="22"/>
        <v>65</v>
      </c>
      <c r="G44" s="114" t="str">
        <f t="shared" si="23"/>
        <v>71바5888</v>
      </c>
      <c r="H44" s="115">
        <f t="shared" si="24"/>
        <v>1</v>
      </c>
      <c r="I44" s="116">
        <f t="shared" si="25"/>
        <v>2792.5729999999999</v>
      </c>
      <c r="J44" s="117">
        <f t="shared" si="26"/>
        <v>2.9171363176748386E-2</v>
      </c>
      <c r="K44" s="117">
        <f t="shared" si="27"/>
        <v>0.37095782089107937</v>
      </c>
      <c r="L44" s="117">
        <f t="shared" si="28"/>
        <v>0.11100873638755371</v>
      </c>
      <c r="M44" s="118">
        <f t="shared" si="29"/>
        <v>16.227</v>
      </c>
      <c r="N44" s="119">
        <f t="shared" si="30"/>
        <v>0.25066488861705677</v>
      </c>
      <c r="O44" s="119">
        <f t="shared" si="31"/>
        <v>30.151405173651685</v>
      </c>
      <c r="P44" s="232">
        <f t="shared" si="32"/>
        <v>9</v>
      </c>
      <c r="Q44" s="233">
        <f t="shared" si="33"/>
        <v>7</v>
      </c>
      <c r="R44" s="233">
        <f t="shared" si="34"/>
        <v>842</v>
      </c>
      <c r="T44">
        <v>506</v>
      </c>
      <c r="U44">
        <v>10</v>
      </c>
      <c r="V44" t="s">
        <v>321</v>
      </c>
      <c r="W44">
        <v>2792.5729999999999</v>
      </c>
      <c r="X44">
        <v>1475.2159999999999</v>
      </c>
      <c r="Y44">
        <v>1.893</v>
      </c>
      <c r="Z44">
        <v>16.227</v>
      </c>
      <c r="AA44">
        <v>171.504121</v>
      </c>
      <c r="AB44">
        <v>5.0030089999999996</v>
      </c>
      <c r="AC44">
        <v>63.620795000000001</v>
      </c>
      <c r="AD44" s="1">
        <v>310</v>
      </c>
      <c r="AE44">
        <v>7</v>
      </c>
      <c r="AF44">
        <v>842</v>
      </c>
      <c r="AG44">
        <v>72</v>
      </c>
      <c r="AH44">
        <v>16.282833</v>
      </c>
      <c r="AI44">
        <v>886.5</v>
      </c>
      <c r="AJ44">
        <v>0</v>
      </c>
      <c r="AK44">
        <v>9</v>
      </c>
      <c r="AL44">
        <v>1966</v>
      </c>
      <c r="AM44" t="s">
        <v>322</v>
      </c>
      <c r="AN44" t="s">
        <v>562</v>
      </c>
      <c r="AO44">
        <v>2792.5729999999999</v>
      </c>
      <c r="AR44" t="s">
        <v>119</v>
      </c>
      <c r="AS44" t="s">
        <v>123</v>
      </c>
      <c r="AT44" t="s">
        <v>243</v>
      </c>
      <c r="AU44" t="s">
        <v>321</v>
      </c>
      <c r="AV44" t="s">
        <v>48</v>
      </c>
      <c r="AW44">
        <v>1</v>
      </c>
      <c r="BB44">
        <v>0.78875000000000006</v>
      </c>
      <c r="BC44" t="s">
        <v>70</v>
      </c>
      <c r="BF44" t="s">
        <v>119</v>
      </c>
      <c r="BG44" t="s">
        <v>123</v>
      </c>
      <c r="BH44" t="s">
        <v>321</v>
      </c>
      <c r="BI44">
        <v>10</v>
      </c>
      <c r="BJ44">
        <v>1</v>
      </c>
      <c r="BK44" t="s">
        <v>243</v>
      </c>
      <c r="BL44" t="s">
        <v>178</v>
      </c>
      <c r="BM44">
        <v>0.78875000000000006</v>
      </c>
      <c r="BN44" t="s">
        <v>70</v>
      </c>
      <c r="BO44" t="s">
        <v>193</v>
      </c>
      <c r="BP44">
        <v>2792.5729999999999</v>
      </c>
    </row>
    <row r="45" spans="1:68" ht="16.5">
      <c r="A45" s="125" t="str">
        <f t="shared" si="18"/>
        <v>도영운수</v>
      </c>
      <c r="B45" s="126" t="str">
        <f t="shared" si="1"/>
        <v>안정원</v>
      </c>
      <c r="C45" s="127" t="str">
        <f t="shared" si="19"/>
        <v>F</v>
      </c>
      <c r="D45" s="128">
        <f t="shared" si="20"/>
        <v>0.69679999999999997</v>
      </c>
      <c r="E45" s="129">
        <f t="shared" si="21"/>
        <v>2612</v>
      </c>
      <c r="F45" s="257" t="str">
        <f t="shared" si="22"/>
        <v>523</v>
      </c>
      <c r="G45" s="130" t="str">
        <f t="shared" si="23"/>
        <v>71바5894</v>
      </c>
      <c r="H45" s="131">
        <f t="shared" si="24"/>
        <v>1</v>
      </c>
      <c r="I45" s="132">
        <f t="shared" si="25"/>
        <v>893.03300000000002</v>
      </c>
      <c r="J45" s="133">
        <f t="shared" si="26"/>
        <v>9.3268151995029788E-3</v>
      </c>
      <c r="K45" s="133">
        <f t="shared" si="27"/>
        <v>0.36384489689568417</v>
      </c>
      <c r="L45" s="133">
        <f t="shared" si="28"/>
        <v>0.17020647613246095</v>
      </c>
      <c r="M45" s="134">
        <f t="shared" si="29"/>
        <v>20.850999999999999</v>
      </c>
      <c r="N45" s="135">
        <f t="shared" si="30"/>
        <v>0.44791177929594989</v>
      </c>
      <c r="O45" s="135">
        <f t="shared" si="31"/>
        <v>147.47495333319148</v>
      </c>
      <c r="P45" s="230">
        <f t="shared" si="32"/>
        <v>5</v>
      </c>
      <c r="Q45" s="231">
        <f t="shared" si="33"/>
        <v>4</v>
      </c>
      <c r="R45" s="231">
        <f t="shared" si="34"/>
        <v>1317</v>
      </c>
      <c r="T45">
        <v>506</v>
      </c>
      <c r="U45">
        <v>2612</v>
      </c>
      <c r="V45" t="s">
        <v>323</v>
      </c>
      <c r="W45">
        <v>893.03300000000002</v>
      </c>
      <c r="X45">
        <v>512.79</v>
      </c>
      <c r="Y45">
        <v>1.742</v>
      </c>
      <c r="Z45">
        <v>20.850999999999999</v>
      </c>
      <c r="AA45">
        <v>52.863596999999999</v>
      </c>
      <c r="AB45">
        <v>0.49304900000000002</v>
      </c>
      <c r="AC45">
        <v>19.23415</v>
      </c>
      <c r="AD45" s="1">
        <v>152</v>
      </c>
      <c r="AE45">
        <v>4</v>
      </c>
      <c r="AF45">
        <v>1317</v>
      </c>
      <c r="AG45">
        <v>78</v>
      </c>
      <c r="AH45">
        <v>16.893156000000001</v>
      </c>
      <c r="AI45">
        <v>682</v>
      </c>
      <c r="AJ45">
        <v>0</v>
      </c>
      <c r="AK45">
        <v>5</v>
      </c>
      <c r="AL45">
        <v>449</v>
      </c>
      <c r="AM45" t="s">
        <v>324</v>
      </c>
      <c r="AN45" t="s">
        <v>563</v>
      </c>
      <c r="AO45">
        <v>893.03300000000002</v>
      </c>
      <c r="AR45" t="s">
        <v>119</v>
      </c>
      <c r="AS45" t="s">
        <v>121</v>
      </c>
      <c r="AT45" t="s">
        <v>226</v>
      </c>
      <c r="AU45" t="s">
        <v>323</v>
      </c>
      <c r="AV45" t="s">
        <v>48</v>
      </c>
      <c r="AW45">
        <v>1</v>
      </c>
      <c r="BB45">
        <v>0.69679999999999997</v>
      </c>
      <c r="BC45" t="s">
        <v>70</v>
      </c>
      <c r="BF45" t="s">
        <v>119</v>
      </c>
      <c r="BG45" t="s">
        <v>121</v>
      </c>
      <c r="BH45" t="s">
        <v>323</v>
      </c>
      <c r="BI45">
        <v>2612</v>
      </c>
      <c r="BJ45">
        <v>1</v>
      </c>
      <c r="BK45" t="s">
        <v>226</v>
      </c>
      <c r="BL45" t="s">
        <v>178</v>
      </c>
      <c r="BM45">
        <v>0.69679999999999997</v>
      </c>
      <c r="BN45" t="s">
        <v>70</v>
      </c>
      <c r="BO45" t="s">
        <v>193</v>
      </c>
      <c r="BP45">
        <v>893.03300000000002</v>
      </c>
    </row>
    <row r="46" spans="1:68" ht="16.5">
      <c r="A46" s="109" t="str">
        <f t="shared" si="18"/>
        <v>도영운수</v>
      </c>
      <c r="B46" s="110" t="str">
        <f t="shared" si="1"/>
        <v>양금수</v>
      </c>
      <c r="C46" s="111" t="str">
        <f t="shared" si="19"/>
        <v>F</v>
      </c>
      <c r="D46" s="112">
        <f t="shared" si="20"/>
        <v>0.79730902118345692</v>
      </c>
      <c r="E46" s="113">
        <f t="shared" si="21"/>
        <v>4283</v>
      </c>
      <c r="F46" s="258" t="str">
        <f t="shared" si="22"/>
        <v>55</v>
      </c>
      <c r="G46" s="114" t="str">
        <f t="shared" si="23"/>
        <v>70바3906</v>
      </c>
      <c r="H46" s="115">
        <f t="shared" si="24"/>
        <v>4</v>
      </c>
      <c r="I46" s="116">
        <f t="shared" si="25"/>
        <v>811.24400000000003</v>
      </c>
      <c r="J46" s="117">
        <f t="shared" si="26"/>
        <v>2.9419900819765116E-2</v>
      </c>
      <c r="K46" s="117">
        <f t="shared" si="27"/>
        <v>0.3821723632739466</v>
      </c>
      <c r="L46" s="117">
        <f t="shared" si="28"/>
        <v>0.24406960174743972</v>
      </c>
      <c r="M46" s="118">
        <f t="shared" si="29"/>
        <v>18.234000000000002</v>
      </c>
      <c r="N46" s="119">
        <f t="shared" si="30"/>
        <v>0.71353056110854107</v>
      </c>
      <c r="O46" s="119">
        <f t="shared" si="31"/>
        <v>30.681814127667266</v>
      </c>
      <c r="P46" s="232">
        <f t="shared" si="32"/>
        <v>6</v>
      </c>
      <c r="Q46" s="233">
        <f t="shared" si="33"/>
        <v>6</v>
      </c>
      <c r="R46" s="233">
        <f t="shared" si="34"/>
        <v>258</v>
      </c>
      <c r="T46">
        <v>506</v>
      </c>
      <c r="U46">
        <v>4283</v>
      </c>
      <c r="V46" t="s">
        <v>325</v>
      </c>
      <c r="W46">
        <v>840.88900000000001</v>
      </c>
      <c r="X46">
        <v>491.786</v>
      </c>
      <c r="Y46">
        <v>1.71</v>
      </c>
      <c r="Z46">
        <v>18.234000000000002</v>
      </c>
      <c r="AA46">
        <v>52.883319</v>
      </c>
      <c r="AB46">
        <v>1.555822</v>
      </c>
      <c r="AC46">
        <v>20.210543000000001</v>
      </c>
      <c r="AD46" s="1">
        <v>198</v>
      </c>
      <c r="AE46">
        <v>6</v>
      </c>
      <c r="AF46">
        <v>258</v>
      </c>
      <c r="AG46">
        <v>75</v>
      </c>
      <c r="AH46">
        <v>15.900836</v>
      </c>
      <c r="AI46">
        <v>395.6</v>
      </c>
      <c r="AJ46">
        <v>0</v>
      </c>
      <c r="AK46">
        <v>6</v>
      </c>
      <c r="AL46">
        <v>1169</v>
      </c>
      <c r="AM46" t="s">
        <v>326</v>
      </c>
      <c r="AN46" t="s">
        <v>564</v>
      </c>
      <c r="AO46">
        <v>392.20800000000003</v>
      </c>
      <c r="AR46" t="s">
        <v>119</v>
      </c>
      <c r="AS46" t="s">
        <v>122</v>
      </c>
      <c r="AT46" t="s">
        <v>227</v>
      </c>
      <c r="AU46" t="s">
        <v>325</v>
      </c>
      <c r="AV46" t="s">
        <v>48</v>
      </c>
      <c r="AW46">
        <v>4</v>
      </c>
      <c r="BB46">
        <v>0.79730902118345692</v>
      </c>
      <c r="BC46" t="s">
        <v>70</v>
      </c>
      <c r="BF46" t="s">
        <v>119</v>
      </c>
      <c r="BG46" t="s">
        <v>122</v>
      </c>
      <c r="BH46" t="s">
        <v>325</v>
      </c>
      <c r="BI46">
        <v>4283</v>
      </c>
      <c r="BJ46">
        <v>4</v>
      </c>
      <c r="BK46" t="s">
        <v>227</v>
      </c>
      <c r="BL46" t="s">
        <v>230</v>
      </c>
      <c r="BM46">
        <v>0.79730902118345692</v>
      </c>
      <c r="BN46" t="s">
        <v>70</v>
      </c>
      <c r="BO46" t="s">
        <v>193</v>
      </c>
      <c r="BP46">
        <v>811.24400000000003</v>
      </c>
    </row>
    <row r="47" spans="1:68" ht="16.5">
      <c r="A47" s="125" t="str">
        <f t="shared" si="18"/>
        <v>도영운수</v>
      </c>
      <c r="B47" s="126" t="str">
        <f t="shared" si="1"/>
        <v>옥현준</v>
      </c>
      <c r="C47" s="127" t="str">
        <f t="shared" si="19"/>
        <v>D</v>
      </c>
      <c r="D47" s="128">
        <f t="shared" si="20"/>
        <v>0.8203068096572711</v>
      </c>
      <c r="E47" s="129">
        <f t="shared" si="21"/>
        <v>8328</v>
      </c>
      <c r="F47" s="257" t="str">
        <f t="shared" si="22"/>
        <v>65</v>
      </c>
      <c r="G47" s="130" t="str">
        <f t="shared" si="23"/>
        <v>71바5879</v>
      </c>
      <c r="H47" s="131">
        <f t="shared" si="24"/>
        <v>11</v>
      </c>
      <c r="I47" s="132">
        <f t="shared" si="25"/>
        <v>2167.3120000000004</v>
      </c>
      <c r="J47" s="133">
        <f t="shared" si="26"/>
        <v>6.2457763397698604E-3</v>
      </c>
      <c r="K47" s="133">
        <f t="shared" si="27"/>
        <v>0.37834231733587714</v>
      </c>
      <c r="L47" s="133">
        <f t="shared" si="28"/>
        <v>4.5678702466465368E-2</v>
      </c>
      <c r="M47" s="134">
        <f t="shared" si="29"/>
        <v>16.350999999999999</v>
      </c>
      <c r="N47" s="135">
        <f t="shared" si="30"/>
        <v>0.50754113851628191</v>
      </c>
      <c r="O47" s="135">
        <f t="shared" si="31"/>
        <v>41.572233254833641</v>
      </c>
      <c r="P47" s="230">
        <f t="shared" si="32"/>
        <v>1</v>
      </c>
      <c r="Q47" s="231">
        <f t="shared" si="33"/>
        <v>11</v>
      </c>
      <c r="R47" s="231">
        <f t="shared" si="34"/>
        <v>901</v>
      </c>
      <c r="T47">
        <v>506</v>
      </c>
      <c r="U47">
        <v>8328</v>
      </c>
      <c r="V47" t="s">
        <v>327</v>
      </c>
      <c r="W47">
        <v>2167.3119999999999</v>
      </c>
      <c r="X47">
        <v>1128.9939999999999</v>
      </c>
      <c r="Y47">
        <v>1.92</v>
      </c>
      <c r="Z47">
        <v>16.350999999999999</v>
      </c>
      <c r="AA47">
        <v>128.74940699999999</v>
      </c>
      <c r="AB47">
        <v>0.80413999999999997</v>
      </c>
      <c r="AC47">
        <v>48.711348999999998</v>
      </c>
      <c r="AD47" s="1">
        <v>99</v>
      </c>
      <c r="AE47">
        <v>11</v>
      </c>
      <c r="AF47">
        <v>901</v>
      </c>
      <c r="AG47">
        <v>76</v>
      </c>
      <c r="AH47">
        <v>16.833568</v>
      </c>
      <c r="AI47">
        <v>1078.2</v>
      </c>
      <c r="AJ47">
        <v>0</v>
      </c>
      <c r="AK47">
        <v>1</v>
      </c>
      <c r="AL47">
        <v>2160</v>
      </c>
      <c r="AM47" t="s">
        <v>328</v>
      </c>
      <c r="AN47" t="s">
        <v>565</v>
      </c>
      <c r="AO47">
        <v>648.97</v>
      </c>
      <c r="AR47" t="s">
        <v>119</v>
      </c>
      <c r="AS47" t="s">
        <v>123</v>
      </c>
      <c r="AT47" t="s">
        <v>239</v>
      </c>
      <c r="AU47" t="s">
        <v>327</v>
      </c>
      <c r="AV47" t="s">
        <v>48</v>
      </c>
      <c r="AW47">
        <v>11</v>
      </c>
      <c r="BB47">
        <v>0.8203068096572711</v>
      </c>
      <c r="BC47" t="s">
        <v>67</v>
      </c>
      <c r="BF47" t="s">
        <v>119</v>
      </c>
      <c r="BG47" t="s">
        <v>123</v>
      </c>
      <c r="BH47" t="s">
        <v>327</v>
      </c>
      <c r="BI47">
        <v>8328</v>
      </c>
      <c r="BJ47">
        <v>11</v>
      </c>
      <c r="BK47" t="s">
        <v>239</v>
      </c>
      <c r="BL47" t="s">
        <v>241</v>
      </c>
      <c r="BM47">
        <v>0.8203068096572711</v>
      </c>
      <c r="BN47" t="s">
        <v>67</v>
      </c>
      <c r="BO47" t="s">
        <v>183</v>
      </c>
      <c r="BP47">
        <v>2167.3120000000004</v>
      </c>
    </row>
    <row r="48" spans="1:68" ht="16.5">
      <c r="A48" s="109" t="str">
        <f t="shared" si="18"/>
        <v>도영운수</v>
      </c>
      <c r="B48" s="110" t="str">
        <f t="shared" si="1"/>
        <v>우성아</v>
      </c>
      <c r="C48" s="111" t="str">
        <f t="shared" si="19"/>
        <v>F</v>
      </c>
      <c r="D48" s="112">
        <f t="shared" si="20"/>
        <v>0.70679902896897862</v>
      </c>
      <c r="E48" s="113">
        <f t="shared" si="21"/>
        <v>7478</v>
      </c>
      <c r="F48" s="258" t="str">
        <f t="shared" si="22"/>
        <v>35</v>
      </c>
      <c r="G48" s="114" t="str">
        <f t="shared" si="23"/>
        <v>71바5892</v>
      </c>
      <c r="H48" s="115">
        <f t="shared" si="24"/>
        <v>2</v>
      </c>
      <c r="I48" s="116">
        <f t="shared" si="25"/>
        <v>977.65499999999997</v>
      </c>
      <c r="J48" s="117">
        <f t="shared" si="26"/>
        <v>4.6976216684244301E-2</v>
      </c>
      <c r="K48" s="117">
        <f t="shared" si="27"/>
        <v>0.37666812393185262</v>
      </c>
      <c r="L48" s="117">
        <f t="shared" si="28"/>
        <v>0.21991397783471675</v>
      </c>
      <c r="M48" s="118">
        <f t="shared" si="29"/>
        <v>19.163</v>
      </c>
      <c r="N48" s="119">
        <f t="shared" si="30"/>
        <v>1.0228557108591476</v>
      </c>
      <c r="O48" s="119">
        <f t="shared" si="31"/>
        <v>42.243940858482802</v>
      </c>
      <c r="P48" s="232">
        <f t="shared" si="32"/>
        <v>14</v>
      </c>
      <c r="Q48" s="233">
        <f t="shared" si="33"/>
        <v>10</v>
      </c>
      <c r="R48" s="233">
        <f t="shared" si="34"/>
        <v>413</v>
      </c>
      <c r="T48">
        <v>506</v>
      </c>
      <c r="U48">
        <v>7478</v>
      </c>
      <c r="V48" t="s">
        <v>566</v>
      </c>
      <c r="W48">
        <v>977.65499999999997</v>
      </c>
      <c r="X48">
        <v>574.95899999999995</v>
      </c>
      <c r="Y48">
        <v>1.7</v>
      </c>
      <c r="Z48">
        <v>19.163</v>
      </c>
      <c r="AA48">
        <v>56.423040999999998</v>
      </c>
      <c r="AB48">
        <v>2.650541</v>
      </c>
      <c r="AC48">
        <v>21.252761</v>
      </c>
      <c r="AD48" s="1">
        <v>215</v>
      </c>
      <c r="AE48">
        <v>10</v>
      </c>
      <c r="AF48">
        <v>413</v>
      </c>
      <c r="AG48">
        <v>77</v>
      </c>
      <c r="AH48">
        <v>17.327228999999999</v>
      </c>
      <c r="AI48">
        <v>1152.3</v>
      </c>
      <c r="AJ48">
        <v>0</v>
      </c>
      <c r="AK48">
        <v>14</v>
      </c>
      <c r="AL48">
        <v>4234</v>
      </c>
      <c r="AM48" t="s">
        <v>567</v>
      </c>
      <c r="AN48" t="s">
        <v>568</v>
      </c>
      <c r="AO48">
        <v>922.976</v>
      </c>
      <c r="AR48" t="s">
        <v>119</v>
      </c>
      <c r="AS48" t="s">
        <v>120</v>
      </c>
      <c r="AT48" t="s">
        <v>483</v>
      </c>
      <c r="AU48" t="s">
        <v>566</v>
      </c>
      <c r="AV48" t="s">
        <v>48</v>
      </c>
      <c r="AW48">
        <v>2</v>
      </c>
      <c r="BB48">
        <v>0.70679902896897862</v>
      </c>
      <c r="BC48" t="s">
        <v>70</v>
      </c>
      <c r="BF48" t="s">
        <v>119</v>
      </c>
      <c r="BG48" t="s">
        <v>120</v>
      </c>
      <c r="BH48" t="s">
        <v>566</v>
      </c>
      <c r="BI48">
        <v>7478</v>
      </c>
      <c r="BJ48">
        <v>2</v>
      </c>
      <c r="BK48" t="s">
        <v>483</v>
      </c>
      <c r="BL48" t="s">
        <v>204</v>
      </c>
      <c r="BM48">
        <v>0.70679902896897862</v>
      </c>
      <c r="BN48" t="s">
        <v>70</v>
      </c>
      <c r="BO48" t="s">
        <v>193</v>
      </c>
      <c r="BP48">
        <v>977.65499999999997</v>
      </c>
    </row>
    <row r="49" spans="1:68" ht="16.5">
      <c r="A49" s="125" t="str">
        <f t="shared" si="18"/>
        <v>도영운수</v>
      </c>
      <c r="B49" s="126" t="str">
        <f t="shared" si="1"/>
        <v>우용일</v>
      </c>
      <c r="C49" s="127" t="str">
        <f t="shared" si="19"/>
        <v>D</v>
      </c>
      <c r="D49" s="128">
        <f t="shared" si="20"/>
        <v>0.843137395997134</v>
      </c>
      <c r="E49" s="129">
        <f t="shared" si="21"/>
        <v>1245</v>
      </c>
      <c r="F49" s="257" t="str">
        <f t="shared" si="22"/>
        <v>55</v>
      </c>
      <c r="G49" s="130" t="str">
        <f t="shared" si="23"/>
        <v>71바5897</v>
      </c>
      <c r="H49" s="131">
        <f t="shared" si="24"/>
        <v>5</v>
      </c>
      <c r="I49" s="132">
        <f t="shared" si="25"/>
        <v>1184.259</v>
      </c>
      <c r="J49" s="133">
        <f t="shared" si="26"/>
        <v>2.0552640850525303E-2</v>
      </c>
      <c r="K49" s="133">
        <f t="shared" si="27"/>
        <v>0.37852987069569938</v>
      </c>
      <c r="L49" s="133">
        <f t="shared" si="28"/>
        <v>0.28034408013787526</v>
      </c>
      <c r="M49" s="134">
        <f t="shared" si="29"/>
        <v>16.276</v>
      </c>
      <c r="N49" s="135">
        <f t="shared" si="30"/>
        <v>8.1249421097874683E-2</v>
      </c>
      <c r="O49" s="135">
        <f t="shared" si="31"/>
        <v>37.049736020630853</v>
      </c>
      <c r="P49" s="230">
        <f t="shared" si="32"/>
        <v>11</v>
      </c>
      <c r="Q49" s="231">
        <f t="shared" si="33"/>
        <v>1</v>
      </c>
      <c r="R49" s="231">
        <f t="shared" si="34"/>
        <v>456</v>
      </c>
      <c r="T49">
        <v>506</v>
      </c>
      <c r="U49">
        <v>1245</v>
      </c>
      <c r="V49" t="s">
        <v>329</v>
      </c>
      <c r="W49">
        <v>1230.778</v>
      </c>
      <c r="X49">
        <v>668.85</v>
      </c>
      <c r="Y49">
        <v>1.84</v>
      </c>
      <c r="Z49">
        <v>16.276</v>
      </c>
      <c r="AA49">
        <v>78.266925000000001</v>
      </c>
      <c r="AB49">
        <v>1.608592</v>
      </c>
      <c r="AC49">
        <v>29.626369</v>
      </c>
      <c r="AD49" s="1">
        <v>332</v>
      </c>
      <c r="AE49">
        <v>1</v>
      </c>
      <c r="AF49">
        <v>456</v>
      </c>
      <c r="AG49">
        <v>73</v>
      </c>
      <c r="AH49">
        <v>15.725391</v>
      </c>
      <c r="AI49">
        <v>1309.5</v>
      </c>
      <c r="AJ49">
        <v>0</v>
      </c>
      <c r="AK49">
        <v>11</v>
      </c>
      <c r="AL49">
        <v>2231</v>
      </c>
      <c r="AM49" t="s">
        <v>330</v>
      </c>
      <c r="AN49" t="s">
        <v>569</v>
      </c>
      <c r="AO49">
        <v>587.84500000000003</v>
      </c>
      <c r="AR49" t="s">
        <v>119</v>
      </c>
      <c r="AS49" t="s">
        <v>122</v>
      </c>
      <c r="AT49" t="s">
        <v>230</v>
      </c>
      <c r="AU49" t="s">
        <v>329</v>
      </c>
      <c r="AV49" t="s">
        <v>48</v>
      </c>
      <c r="AW49">
        <v>5</v>
      </c>
      <c r="BB49">
        <v>0.843137395997134</v>
      </c>
      <c r="BC49" t="s">
        <v>67</v>
      </c>
      <c r="BF49" t="s">
        <v>119</v>
      </c>
      <c r="BG49" s="5" t="s">
        <v>122</v>
      </c>
      <c r="BH49" t="s">
        <v>329</v>
      </c>
      <c r="BI49">
        <v>1245</v>
      </c>
      <c r="BJ49">
        <v>5</v>
      </c>
      <c r="BK49" t="s">
        <v>230</v>
      </c>
      <c r="BL49" t="s">
        <v>242</v>
      </c>
      <c r="BM49">
        <v>0.843137395997134</v>
      </c>
      <c r="BN49" t="s">
        <v>67</v>
      </c>
      <c r="BO49" t="s">
        <v>183</v>
      </c>
      <c r="BP49">
        <v>1184.259</v>
      </c>
    </row>
    <row r="50" spans="1:68" ht="16.5">
      <c r="A50" s="109" t="str">
        <f t="shared" si="18"/>
        <v>도영운수</v>
      </c>
      <c r="B50" s="110" t="str">
        <f t="shared" si="1"/>
        <v>유근배</v>
      </c>
      <c r="C50" s="111" t="str">
        <f t="shared" si="19"/>
        <v>C</v>
      </c>
      <c r="D50" s="112">
        <f t="shared" si="20"/>
        <v>0.87333333333333329</v>
      </c>
      <c r="E50" s="113">
        <f t="shared" si="21"/>
        <v>1746</v>
      </c>
      <c r="F50" s="258" t="str">
        <f t="shared" si="22"/>
        <v>55</v>
      </c>
      <c r="G50" s="114" t="str">
        <f t="shared" si="23"/>
        <v>71바5880</v>
      </c>
      <c r="H50" s="115">
        <f t="shared" si="24"/>
        <v>1</v>
      </c>
      <c r="I50" s="116">
        <f t="shared" si="25"/>
        <v>2118.643</v>
      </c>
      <c r="J50" s="117">
        <f t="shared" si="26"/>
        <v>2.2648736424295698E-2</v>
      </c>
      <c r="K50" s="117">
        <f t="shared" si="27"/>
        <v>0.37328375631330984</v>
      </c>
      <c r="L50" s="117">
        <f t="shared" si="28"/>
        <v>0.20532010348133214</v>
      </c>
      <c r="M50" s="118">
        <f t="shared" si="29"/>
        <v>16.873999999999999</v>
      </c>
      <c r="N50" s="119">
        <f t="shared" si="30"/>
        <v>1.4632007374531717</v>
      </c>
      <c r="O50" s="119">
        <f t="shared" si="31"/>
        <v>25.016012608070355</v>
      </c>
      <c r="P50" s="232">
        <f t="shared" si="32"/>
        <v>10</v>
      </c>
      <c r="Q50" s="233">
        <f t="shared" si="33"/>
        <v>31</v>
      </c>
      <c r="R50" s="233">
        <f t="shared" si="34"/>
        <v>530</v>
      </c>
      <c r="T50">
        <v>506</v>
      </c>
      <c r="U50">
        <v>1746</v>
      </c>
      <c r="V50" t="s">
        <v>331</v>
      </c>
      <c r="W50">
        <v>2118.643</v>
      </c>
      <c r="X50">
        <v>1155.412</v>
      </c>
      <c r="Y50">
        <v>1.8340000000000001</v>
      </c>
      <c r="Z50">
        <v>16.873999999999999</v>
      </c>
      <c r="AA50">
        <v>137.01885799999999</v>
      </c>
      <c r="AB50">
        <v>3.1033040000000001</v>
      </c>
      <c r="AC50">
        <v>51.146914000000002</v>
      </c>
      <c r="AD50" s="1">
        <v>435</v>
      </c>
      <c r="AE50">
        <v>31</v>
      </c>
      <c r="AF50">
        <v>530</v>
      </c>
      <c r="AG50">
        <v>77</v>
      </c>
      <c r="AH50">
        <v>15.462419000000001</v>
      </c>
      <c r="AI50">
        <v>974.9</v>
      </c>
      <c r="AJ50">
        <v>0</v>
      </c>
      <c r="AK50">
        <v>10</v>
      </c>
      <c r="AL50">
        <v>2287</v>
      </c>
      <c r="AM50" t="s">
        <v>332</v>
      </c>
      <c r="AN50" t="s">
        <v>570</v>
      </c>
      <c r="AO50">
        <v>2118.643</v>
      </c>
      <c r="AR50" t="s">
        <v>119</v>
      </c>
      <c r="AS50" t="s">
        <v>122</v>
      </c>
      <c r="AT50" t="s">
        <v>229</v>
      </c>
      <c r="AU50" t="s">
        <v>331</v>
      </c>
      <c r="AV50" t="s">
        <v>48</v>
      </c>
      <c r="AW50">
        <v>1</v>
      </c>
      <c r="BB50">
        <v>0.87333333333333329</v>
      </c>
      <c r="BC50" t="s">
        <v>69</v>
      </c>
      <c r="BF50" t="s">
        <v>119</v>
      </c>
      <c r="BG50" t="s">
        <v>122</v>
      </c>
      <c r="BH50" t="s">
        <v>331</v>
      </c>
      <c r="BI50">
        <v>1746</v>
      </c>
      <c r="BJ50">
        <v>1</v>
      </c>
      <c r="BK50" t="s">
        <v>229</v>
      </c>
      <c r="BL50" t="s">
        <v>178</v>
      </c>
      <c r="BM50">
        <v>0.87333333333333329</v>
      </c>
      <c r="BN50" t="s">
        <v>69</v>
      </c>
      <c r="BO50" t="s">
        <v>181</v>
      </c>
      <c r="BP50">
        <v>2118.643</v>
      </c>
    </row>
    <row r="51" spans="1:68" ht="16.5">
      <c r="A51" s="125" t="str">
        <f t="shared" si="18"/>
        <v>도영운수</v>
      </c>
      <c r="B51" s="126" t="str">
        <f t="shared" si="1"/>
        <v>유영근</v>
      </c>
      <c r="C51" s="127" t="str">
        <f t="shared" si="19"/>
        <v>F</v>
      </c>
      <c r="D51" s="128">
        <f t="shared" si="20"/>
        <v>0.70899315224954862</v>
      </c>
      <c r="E51" s="129">
        <f t="shared" si="21"/>
        <v>6334</v>
      </c>
      <c r="F51" s="257" t="str">
        <f t="shared" si="22"/>
        <v>순환46</v>
      </c>
      <c r="G51" s="130" t="str">
        <f t="shared" si="23"/>
        <v>71바5856</v>
      </c>
      <c r="H51" s="131">
        <f t="shared" si="24"/>
        <v>2</v>
      </c>
      <c r="I51" s="132">
        <f t="shared" si="25"/>
        <v>2357.0410000000002</v>
      </c>
      <c r="J51" s="133">
        <f t="shared" si="26"/>
        <v>2.1634104913245411E-2</v>
      </c>
      <c r="K51" s="133">
        <f t="shared" si="27"/>
        <v>0.42184979611629764</v>
      </c>
      <c r="L51" s="133">
        <f t="shared" si="28"/>
        <v>0.11539892602631859</v>
      </c>
      <c r="M51" s="134">
        <f t="shared" si="29"/>
        <v>15.268000000000001</v>
      </c>
      <c r="N51" s="135">
        <f t="shared" si="30"/>
        <v>4.2367136659436005E-2</v>
      </c>
      <c r="O51" s="135">
        <f t="shared" si="31"/>
        <v>13.303280911062906</v>
      </c>
      <c r="P51" s="230">
        <f t="shared" si="32"/>
        <v>34</v>
      </c>
      <c r="Q51" s="231">
        <f t="shared" si="33"/>
        <v>1</v>
      </c>
      <c r="R51" s="231">
        <f t="shared" si="34"/>
        <v>314</v>
      </c>
      <c r="T51">
        <v>506</v>
      </c>
      <c r="U51">
        <v>6334</v>
      </c>
      <c r="V51" t="s">
        <v>333</v>
      </c>
      <c r="W51">
        <v>2360.3200000000002</v>
      </c>
      <c r="X51">
        <v>1330.51</v>
      </c>
      <c r="Y51">
        <v>1.774</v>
      </c>
      <c r="Z51">
        <v>15.268000000000001</v>
      </c>
      <c r="AA51">
        <v>181.643013</v>
      </c>
      <c r="AB51">
        <v>3.929684</v>
      </c>
      <c r="AC51">
        <v>76.626068000000004</v>
      </c>
      <c r="AD51" s="1">
        <v>272</v>
      </c>
      <c r="AE51">
        <v>1</v>
      </c>
      <c r="AF51">
        <v>314</v>
      </c>
      <c r="AG51">
        <v>75</v>
      </c>
      <c r="AH51">
        <v>12.994279000000001</v>
      </c>
      <c r="AI51">
        <v>1456.4</v>
      </c>
      <c r="AJ51">
        <v>0</v>
      </c>
      <c r="AK51">
        <v>34</v>
      </c>
      <c r="AL51">
        <v>7658</v>
      </c>
      <c r="AM51" t="s">
        <v>334</v>
      </c>
      <c r="AN51" t="s">
        <v>571</v>
      </c>
      <c r="AO51">
        <v>1673.115</v>
      </c>
      <c r="AR51" t="s">
        <v>119</v>
      </c>
      <c r="AS51" t="s">
        <v>125</v>
      </c>
      <c r="AT51" t="s">
        <v>256</v>
      </c>
      <c r="AU51" t="s">
        <v>333</v>
      </c>
      <c r="AV51" t="s">
        <v>48</v>
      </c>
      <c r="AW51">
        <v>2</v>
      </c>
      <c r="BB51">
        <v>0.70899315224954862</v>
      </c>
      <c r="BC51" t="s">
        <v>70</v>
      </c>
      <c r="BF51" t="s">
        <v>119</v>
      </c>
      <c r="BG51" t="s">
        <v>125</v>
      </c>
      <c r="BH51" t="s">
        <v>333</v>
      </c>
      <c r="BI51">
        <v>6334</v>
      </c>
      <c r="BJ51">
        <v>2</v>
      </c>
      <c r="BK51" t="s">
        <v>256</v>
      </c>
      <c r="BL51" t="s">
        <v>432</v>
      </c>
      <c r="BM51">
        <v>0.70899315224954862</v>
      </c>
      <c r="BN51" t="s">
        <v>70</v>
      </c>
      <c r="BO51" t="s">
        <v>193</v>
      </c>
      <c r="BP51">
        <v>2357.0410000000002</v>
      </c>
    </row>
    <row r="52" spans="1:68" ht="16.5">
      <c r="A52" s="109" t="str">
        <f t="shared" si="18"/>
        <v>도영운수</v>
      </c>
      <c r="B52" s="110" t="str">
        <f t="shared" si="1"/>
        <v>유영민</v>
      </c>
      <c r="C52" s="111" t="str">
        <f t="shared" si="19"/>
        <v>B</v>
      </c>
      <c r="D52" s="112">
        <f t="shared" si="20"/>
        <v>0.93041666666666678</v>
      </c>
      <c r="E52" s="113">
        <f t="shared" si="21"/>
        <v>6189</v>
      </c>
      <c r="F52" s="258" t="str">
        <f t="shared" si="22"/>
        <v>65</v>
      </c>
      <c r="G52" s="114" t="str">
        <f t="shared" si="23"/>
        <v>71바5879</v>
      </c>
      <c r="H52" s="115">
        <f t="shared" si="24"/>
        <v>1</v>
      </c>
      <c r="I52" s="116">
        <f t="shared" si="25"/>
        <v>2172.5070000000001</v>
      </c>
      <c r="J52" s="117">
        <f t="shared" si="26"/>
        <v>2.7858448104027974E-3</v>
      </c>
      <c r="K52" s="117">
        <f t="shared" si="27"/>
        <v>0.33264696038340547</v>
      </c>
      <c r="L52" s="117">
        <f t="shared" si="28"/>
        <v>0.19562652732534347</v>
      </c>
      <c r="M52" s="118">
        <f t="shared" si="29"/>
        <v>12.164</v>
      </c>
      <c r="N52" s="119">
        <f t="shared" si="30"/>
        <v>4.6029771135374938E-2</v>
      </c>
      <c r="O52" s="119">
        <f t="shared" si="31"/>
        <v>1.9792801588211222</v>
      </c>
      <c r="P52" s="232">
        <f t="shared" si="32"/>
        <v>0</v>
      </c>
      <c r="Q52" s="233">
        <f t="shared" si="33"/>
        <v>1</v>
      </c>
      <c r="R52" s="233">
        <f t="shared" si="34"/>
        <v>43</v>
      </c>
      <c r="T52">
        <v>506</v>
      </c>
      <c r="U52">
        <v>6189</v>
      </c>
      <c r="V52" t="s">
        <v>335</v>
      </c>
      <c r="W52">
        <v>2172.5070000000001</v>
      </c>
      <c r="X52">
        <v>972.74400000000003</v>
      </c>
      <c r="Y52">
        <v>2.2330000000000001</v>
      </c>
      <c r="Z52">
        <v>12.164</v>
      </c>
      <c r="AA52">
        <v>123.733023</v>
      </c>
      <c r="AB52">
        <v>0.34470099999999998</v>
      </c>
      <c r="AC52">
        <v>41.159413999999998</v>
      </c>
      <c r="AD52" s="1">
        <v>425</v>
      </c>
      <c r="AE52">
        <v>1</v>
      </c>
      <c r="AF52">
        <v>43</v>
      </c>
      <c r="AG52">
        <v>68</v>
      </c>
      <c r="AH52">
        <v>17.558019999999999</v>
      </c>
      <c r="AI52">
        <v>521.9</v>
      </c>
      <c r="AJ52">
        <v>0</v>
      </c>
      <c r="AK52">
        <v>0</v>
      </c>
      <c r="AL52">
        <v>0</v>
      </c>
      <c r="AM52" t="s">
        <v>336</v>
      </c>
      <c r="AN52" t="s">
        <v>572</v>
      </c>
      <c r="AO52">
        <v>2172.5070000000001</v>
      </c>
      <c r="AR52" t="s">
        <v>119</v>
      </c>
      <c r="AS52" t="s">
        <v>123</v>
      </c>
      <c r="AT52" t="s">
        <v>239</v>
      </c>
      <c r="AU52" t="s">
        <v>335</v>
      </c>
      <c r="AV52" t="s">
        <v>48</v>
      </c>
      <c r="AW52">
        <v>1</v>
      </c>
      <c r="BB52">
        <v>0.93041666666666678</v>
      </c>
      <c r="BC52" t="s">
        <v>68</v>
      </c>
      <c r="BF52" t="s">
        <v>119</v>
      </c>
      <c r="BG52" t="s">
        <v>123</v>
      </c>
      <c r="BH52" t="s">
        <v>335</v>
      </c>
      <c r="BI52">
        <v>6189</v>
      </c>
      <c r="BJ52">
        <v>1</v>
      </c>
      <c r="BK52" t="s">
        <v>239</v>
      </c>
      <c r="BL52" t="s">
        <v>178</v>
      </c>
      <c r="BM52">
        <v>0.93041666666666678</v>
      </c>
      <c r="BN52" t="s">
        <v>68</v>
      </c>
      <c r="BO52" t="s">
        <v>179</v>
      </c>
      <c r="BP52">
        <v>2172.5070000000001</v>
      </c>
    </row>
    <row r="53" spans="1:68" ht="16.5">
      <c r="A53" s="125" t="str">
        <f t="shared" si="18"/>
        <v>도영운수</v>
      </c>
      <c r="B53" s="126" t="str">
        <f t="shared" si="1"/>
        <v>유재옥</v>
      </c>
      <c r="C53" s="127" t="str">
        <f t="shared" si="19"/>
        <v>D</v>
      </c>
      <c r="D53" s="128">
        <f t="shared" si="20"/>
        <v>0.82193537089380964</v>
      </c>
      <c r="E53" s="129">
        <f t="shared" si="21"/>
        <v>6907</v>
      </c>
      <c r="F53" s="257" t="str">
        <f t="shared" si="22"/>
        <v>55</v>
      </c>
      <c r="G53" s="130" t="str">
        <f t="shared" si="23"/>
        <v>71바5880</v>
      </c>
      <c r="H53" s="131">
        <f t="shared" si="24"/>
        <v>7</v>
      </c>
      <c r="I53" s="132">
        <f t="shared" si="25"/>
        <v>3234.0120000000002</v>
      </c>
      <c r="J53" s="133">
        <f t="shared" si="26"/>
        <v>2.3845494087373062E-2</v>
      </c>
      <c r="K53" s="133">
        <f t="shared" si="27"/>
        <v>0.38042942523335116</v>
      </c>
      <c r="L53" s="133">
        <f t="shared" si="28"/>
        <v>0.22603503017304821</v>
      </c>
      <c r="M53" s="134">
        <f t="shared" si="29"/>
        <v>17.672999999999998</v>
      </c>
      <c r="N53" s="135">
        <f t="shared" si="30"/>
        <v>1.0811826037101244</v>
      </c>
      <c r="O53" s="135">
        <f t="shared" si="31"/>
        <v>42.536812723109755</v>
      </c>
      <c r="P53" s="230">
        <f t="shared" si="32"/>
        <v>21</v>
      </c>
      <c r="Q53" s="231">
        <f t="shared" si="33"/>
        <v>35</v>
      </c>
      <c r="R53" s="231">
        <f t="shared" si="34"/>
        <v>1377</v>
      </c>
      <c r="T53">
        <v>506</v>
      </c>
      <c r="U53">
        <v>6907</v>
      </c>
      <c r="V53" t="s">
        <v>337</v>
      </c>
      <c r="W53">
        <v>3237.1959999999999</v>
      </c>
      <c r="X53">
        <v>1838.8209999999999</v>
      </c>
      <c r="Y53">
        <v>1.76</v>
      </c>
      <c r="Z53">
        <v>17.672999999999998</v>
      </c>
      <c r="AA53">
        <v>208.30690200000001</v>
      </c>
      <c r="AB53">
        <v>4.9671810000000001</v>
      </c>
      <c r="AC53">
        <v>79.246075000000005</v>
      </c>
      <c r="AD53" s="1">
        <v>731</v>
      </c>
      <c r="AE53">
        <v>35</v>
      </c>
      <c r="AF53">
        <v>1377</v>
      </c>
      <c r="AG53">
        <v>77</v>
      </c>
      <c r="AH53">
        <v>15.540512</v>
      </c>
      <c r="AI53">
        <v>3287</v>
      </c>
      <c r="AJ53">
        <v>0</v>
      </c>
      <c r="AK53">
        <v>21</v>
      </c>
      <c r="AL53">
        <v>8944</v>
      </c>
      <c r="AM53" t="s">
        <v>338</v>
      </c>
      <c r="AN53" t="s">
        <v>573</v>
      </c>
      <c r="AO53">
        <v>2349.114</v>
      </c>
      <c r="AR53" t="s">
        <v>119</v>
      </c>
      <c r="AS53" t="s">
        <v>122</v>
      </c>
      <c r="AT53" t="s">
        <v>229</v>
      </c>
      <c r="AU53" t="s">
        <v>337</v>
      </c>
      <c r="AV53" t="s">
        <v>48</v>
      </c>
      <c r="AW53">
        <v>7</v>
      </c>
      <c r="BB53">
        <v>0.82193537089380964</v>
      </c>
      <c r="BC53" t="s">
        <v>67</v>
      </c>
      <c r="BF53" t="s">
        <v>119</v>
      </c>
      <c r="BG53" t="s">
        <v>122</v>
      </c>
      <c r="BH53" t="s">
        <v>337</v>
      </c>
      <c r="BI53">
        <v>6907</v>
      </c>
      <c r="BJ53">
        <v>7</v>
      </c>
      <c r="BK53" t="s">
        <v>229</v>
      </c>
      <c r="BL53" t="s">
        <v>203</v>
      </c>
      <c r="BM53">
        <v>0.82193537089380964</v>
      </c>
      <c r="BN53" t="s">
        <v>67</v>
      </c>
      <c r="BO53" t="s">
        <v>183</v>
      </c>
      <c r="BP53">
        <v>3234.0120000000002</v>
      </c>
    </row>
    <row r="54" spans="1:68" ht="16.5">
      <c r="A54" s="109" t="str">
        <f t="shared" si="18"/>
        <v>도영운수</v>
      </c>
      <c r="B54" s="110" t="str">
        <f t="shared" si="1"/>
        <v>이강만</v>
      </c>
      <c r="C54" s="111" t="str">
        <f t="shared" si="19"/>
        <v>F</v>
      </c>
      <c r="D54" s="112">
        <f t="shared" si="20"/>
        <v>0.74041666666666661</v>
      </c>
      <c r="E54" s="113">
        <f t="shared" si="21"/>
        <v>6976</v>
      </c>
      <c r="F54" s="258" t="str">
        <f t="shared" si="22"/>
        <v>65</v>
      </c>
      <c r="G54" s="114" t="str">
        <f t="shared" si="23"/>
        <v>71바5877</v>
      </c>
      <c r="H54" s="115">
        <f t="shared" si="24"/>
        <v>1</v>
      </c>
      <c r="I54" s="116">
        <f t="shared" si="25"/>
        <v>1762.5889999999999</v>
      </c>
      <c r="J54" s="117">
        <f t="shared" si="26"/>
        <v>3.8104985566757524E-2</v>
      </c>
      <c r="K54" s="117">
        <f t="shared" si="27"/>
        <v>0.33198595475622633</v>
      </c>
      <c r="L54" s="117">
        <f t="shared" si="28"/>
        <v>0.1520490596503212</v>
      </c>
      <c r="M54" s="118">
        <f t="shared" si="29"/>
        <v>17.05</v>
      </c>
      <c r="N54" s="119">
        <f t="shared" si="30"/>
        <v>5.6734723750119856E-2</v>
      </c>
      <c r="O54" s="119">
        <f t="shared" si="31"/>
        <v>0.17020417125035955</v>
      </c>
      <c r="P54" s="232">
        <f t="shared" si="32"/>
        <v>3</v>
      </c>
      <c r="Q54" s="233">
        <f t="shared" si="33"/>
        <v>1</v>
      </c>
      <c r="R54" s="233">
        <f t="shared" si="34"/>
        <v>3</v>
      </c>
      <c r="T54">
        <v>506</v>
      </c>
      <c r="U54">
        <v>6976</v>
      </c>
      <c r="V54" t="s">
        <v>339</v>
      </c>
      <c r="W54">
        <v>1762.5889999999999</v>
      </c>
      <c r="X54">
        <v>992.02700000000004</v>
      </c>
      <c r="Y54">
        <v>1.7769999999999999</v>
      </c>
      <c r="Z54">
        <v>17.05</v>
      </c>
      <c r="AA54">
        <v>104.126637</v>
      </c>
      <c r="AB54">
        <v>3.9677440000000002</v>
      </c>
      <c r="AC54">
        <v>34.568581000000002</v>
      </c>
      <c r="AD54" s="1">
        <v>268</v>
      </c>
      <c r="AE54">
        <v>1</v>
      </c>
      <c r="AF54">
        <v>3</v>
      </c>
      <c r="AG54">
        <v>75</v>
      </c>
      <c r="AH54">
        <v>16.927358999999999</v>
      </c>
      <c r="AI54">
        <v>998.8</v>
      </c>
      <c r="AJ54">
        <v>0</v>
      </c>
      <c r="AK54">
        <v>3</v>
      </c>
      <c r="AL54">
        <v>230</v>
      </c>
      <c r="AM54" t="s">
        <v>340</v>
      </c>
      <c r="AN54" t="s">
        <v>574</v>
      </c>
      <c r="AO54">
        <v>1762.5889999999999</v>
      </c>
      <c r="AR54" t="s">
        <v>119</v>
      </c>
      <c r="AS54" t="s">
        <v>123</v>
      </c>
      <c r="AT54" t="s">
        <v>236</v>
      </c>
      <c r="AU54" t="s">
        <v>339</v>
      </c>
      <c r="AV54" t="s">
        <v>48</v>
      </c>
      <c r="AW54">
        <v>1</v>
      </c>
      <c r="BB54">
        <v>0.74041666666666661</v>
      </c>
      <c r="BC54" t="s">
        <v>70</v>
      </c>
      <c r="BF54" t="s">
        <v>119</v>
      </c>
      <c r="BG54" t="s">
        <v>123</v>
      </c>
      <c r="BH54" t="s">
        <v>339</v>
      </c>
      <c r="BI54">
        <v>6976</v>
      </c>
      <c r="BJ54">
        <v>1</v>
      </c>
      <c r="BK54" t="s">
        <v>236</v>
      </c>
      <c r="BL54" t="s">
        <v>178</v>
      </c>
      <c r="BM54">
        <v>0.74041666666666661</v>
      </c>
      <c r="BN54" t="s">
        <v>70</v>
      </c>
      <c r="BO54" t="s">
        <v>193</v>
      </c>
      <c r="BP54">
        <v>1762.5889999999999</v>
      </c>
    </row>
    <row r="55" spans="1:68" ht="16.5">
      <c r="A55" s="125" t="str">
        <f t="shared" si="18"/>
        <v>도영운수</v>
      </c>
      <c r="B55" s="126" t="str">
        <f t="shared" si="1"/>
        <v>이광철</v>
      </c>
      <c r="C55" s="127" t="str">
        <f t="shared" si="19"/>
        <v>D</v>
      </c>
      <c r="D55" s="128">
        <f t="shared" si="20"/>
        <v>0.81400000000000006</v>
      </c>
      <c r="E55" s="129">
        <f t="shared" si="21"/>
        <v>4466</v>
      </c>
      <c r="F55" s="257" t="str">
        <f t="shared" si="22"/>
        <v>523</v>
      </c>
      <c r="G55" s="130" t="str">
        <f t="shared" si="23"/>
        <v>71바5863</v>
      </c>
      <c r="H55" s="131">
        <f t="shared" si="24"/>
        <v>1</v>
      </c>
      <c r="I55" s="132">
        <f t="shared" si="25"/>
        <v>2368.4499999999998</v>
      </c>
      <c r="J55" s="133">
        <f t="shared" si="26"/>
        <v>7.7296830368287703E-3</v>
      </c>
      <c r="K55" s="133">
        <f t="shared" si="27"/>
        <v>0.37820147814435384</v>
      </c>
      <c r="L55" s="133">
        <f t="shared" si="28"/>
        <v>0.13637611095864385</v>
      </c>
      <c r="M55" s="134">
        <f t="shared" si="29"/>
        <v>21.713000000000001</v>
      </c>
      <c r="N55" s="135">
        <f t="shared" si="30"/>
        <v>0.7177690050454939</v>
      </c>
      <c r="O55" s="135">
        <f t="shared" si="31"/>
        <v>84.316747239755969</v>
      </c>
      <c r="P55" s="230">
        <f t="shared" si="32"/>
        <v>24</v>
      </c>
      <c r="Q55" s="231">
        <f t="shared" si="33"/>
        <v>17</v>
      </c>
      <c r="R55" s="231">
        <f t="shared" si="34"/>
        <v>1997</v>
      </c>
      <c r="T55">
        <v>506</v>
      </c>
      <c r="U55">
        <v>4466</v>
      </c>
      <c r="V55" t="s">
        <v>341</v>
      </c>
      <c r="W55">
        <v>2368.4499999999998</v>
      </c>
      <c r="X55">
        <v>1163.7570000000001</v>
      </c>
      <c r="Y55">
        <v>2.0350000000000001</v>
      </c>
      <c r="Z55">
        <v>21.713000000000001</v>
      </c>
      <c r="AA55">
        <v>150.49802099999999</v>
      </c>
      <c r="AB55">
        <v>1.1633020000000001</v>
      </c>
      <c r="AC55">
        <v>56.918574</v>
      </c>
      <c r="AD55" s="1">
        <v>323</v>
      </c>
      <c r="AE55">
        <v>17</v>
      </c>
      <c r="AF55">
        <v>1997</v>
      </c>
      <c r="AG55">
        <v>74</v>
      </c>
      <c r="AH55">
        <v>15.737416</v>
      </c>
      <c r="AI55">
        <v>1364.3</v>
      </c>
      <c r="AJ55">
        <v>0</v>
      </c>
      <c r="AK55">
        <v>24</v>
      </c>
      <c r="AL55">
        <v>8432</v>
      </c>
      <c r="AM55" t="s">
        <v>342</v>
      </c>
      <c r="AN55" t="s">
        <v>575</v>
      </c>
      <c r="AO55">
        <v>2368.4499999999998</v>
      </c>
      <c r="AR55" t="s">
        <v>119</v>
      </c>
      <c r="AS55" t="s">
        <v>121</v>
      </c>
      <c r="AT55" t="s">
        <v>224</v>
      </c>
      <c r="AU55" t="s">
        <v>341</v>
      </c>
      <c r="AV55" t="s">
        <v>48</v>
      </c>
      <c r="AW55">
        <v>1</v>
      </c>
      <c r="BB55">
        <v>0.81400000000000006</v>
      </c>
      <c r="BC55" t="s">
        <v>67</v>
      </c>
      <c r="BF55" t="s">
        <v>119</v>
      </c>
      <c r="BG55" t="s">
        <v>121</v>
      </c>
      <c r="BH55" t="s">
        <v>341</v>
      </c>
      <c r="BI55">
        <v>4466</v>
      </c>
      <c r="BJ55">
        <v>1</v>
      </c>
      <c r="BK55" t="s">
        <v>224</v>
      </c>
      <c r="BL55" t="s">
        <v>178</v>
      </c>
      <c r="BM55">
        <v>0.81400000000000006</v>
      </c>
      <c r="BN55" t="s">
        <v>67</v>
      </c>
      <c r="BO55" t="s">
        <v>183</v>
      </c>
      <c r="BP55">
        <v>2368.4499999999998</v>
      </c>
    </row>
    <row r="56" spans="1:68" ht="16.5">
      <c r="A56" s="109" t="str">
        <f t="shared" si="18"/>
        <v>도영운수</v>
      </c>
      <c r="B56" s="110" t="str">
        <f t="shared" si="1"/>
        <v>이기훈</v>
      </c>
      <c r="C56" s="111" t="str">
        <f t="shared" si="19"/>
        <v>F</v>
      </c>
      <c r="D56" s="112">
        <f t="shared" si="20"/>
        <v>0.78699644988172712</v>
      </c>
      <c r="E56" s="113">
        <f t="shared" si="21"/>
        <v>1167</v>
      </c>
      <c r="F56" s="258" t="str">
        <f t="shared" si="22"/>
        <v>55</v>
      </c>
      <c r="G56" s="114" t="str">
        <f t="shared" si="23"/>
        <v>71바5890</v>
      </c>
      <c r="H56" s="115">
        <f t="shared" si="24"/>
        <v>9</v>
      </c>
      <c r="I56" s="116">
        <f t="shared" si="25"/>
        <v>2580.63</v>
      </c>
      <c r="J56" s="117">
        <f t="shared" si="26"/>
        <v>4.471610074091413E-2</v>
      </c>
      <c r="K56" s="117">
        <f t="shared" si="27"/>
        <v>0.39127584752872996</v>
      </c>
      <c r="L56" s="117">
        <f t="shared" si="28"/>
        <v>0.1910386223519063</v>
      </c>
      <c r="M56" s="118">
        <f t="shared" si="29"/>
        <v>18.140999999999998</v>
      </c>
      <c r="N56" s="119">
        <f t="shared" si="30"/>
        <v>0.38750227657587488</v>
      </c>
      <c r="O56" s="119">
        <f t="shared" si="31"/>
        <v>49.367790035766461</v>
      </c>
      <c r="P56" s="232">
        <f t="shared" si="32"/>
        <v>26</v>
      </c>
      <c r="Q56" s="233">
        <f t="shared" si="33"/>
        <v>10</v>
      </c>
      <c r="R56" s="233">
        <f t="shared" si="34"/>
        <v>1274</v>
      </c>
      <c r="T56">
        <v>506</v>
      </c>
      <c r="U56">
        <v>1167</v>
      </c>
      <c r="V56" t="s">
        <v>343</v>
      </c>
      <c r="W56">
        <v>2580.63</v>
      </c>
      <c r="X56">
        <v>1507.135</v>
      </c>
      <c r="Y56">
        <v>1.712</v>
      </c>
      <c r="Z56">
        <v>18.140999999999998</v>
      </c>
      <c r="AA56">
        <v>162.95329599999999</v>
      </c>
      <c r="AB56">
        <v>7.2866359999999997</v>
      </c>
      <c r="AC56">
        <v>63.759689000000002</v>
      </c>
      <c r="AD56" s="1">
        <v>493</v>
      </c>
      <c r="AE56">
        <v>10</v>
      </c>
      <c r="AF56">
        <v>1274</v>
      </c>
      <c r="AG56">
        <v>77</v>
      </c>
      <c r="AH56">
        <v>15.836622999999999</v>
      </c>
      <c r="AI56">
        <v>2651</v>
      </c>
      <c r="AJ56">
        <v>0</v>
      </c>
      <c r="AK56">
        <v>26</v>
      </c>
      <c r="AL56">
        <v>13159</v>
      </c>
      <c r="AM56" t="s">
        <v>344</v>
      </c>
      <c r="AN56" t="s">
        <v>576</v>
      </c>
      <c r="AO56">
        <v>1541.0219999999999</v>
      </c>
      <c r="AR56" t="s">
        <v>119</v>
      </c>
      <c r="AS56" t="s">
        <v>122</v>
      </c>
      <c r="AT56" t="s">
        <v>433</v>
      </c>
      <c r="AU56" t="s">
        <v>343</v>
      </c>
      <c r="AV56" t="s">
        <v>48</v>
      </c>
      <c r="AW56">
        <v>9</v>
      </c>
      <c r="BB56">
        <v>0.78699644988172712</v>
      </c>
      <c r="BC56" t="s">
        <v>70</v>
      </c>
      <c r="BF56" t="s">
        <v>119</v>
      </c>
      <c r="BG56" t="s">
        <v>122</v>
      </c>
      <c r="BH56" t="s">
        <v>343</v>
      </c>
      <c r="BI56">
        <v>1167</v>
      </c>
      <c r="BJ56">
        <v>9</v>
      </c>
      <c r="BK56" t="s">
        <v>433</v>
      </c>
      <c r="BL56" t="s">
        <v>202</v>
      </c>
      <c r="BM56">
        <v>0.78699644988172712</v>
      </c>
      <c r="BN56" t="s">
        <v>70</v>
      </c>
      <c r="BO56" t="s">
        <v>193</v>
      </c>
      <c r="BP56">
        <v>2580.63</v>
      </c>
    </row>
    <row r="57" spans="1:68" ht="16.5">
      <c r="A57" s="125" t="str">
        <f t="shared" si="18"/>
        <v>도영운수</v>
      </c>
      <c r="B57" s="126" t="str">
        <f t="shared" si="1"/>
        <v>이배환</v>
      </c>
      <c r="C57" s="127" t="str">
        <f t="shared" si="19"/>
        <v>F</v>
      </c>
      <c r="D57" s="128">
        <f t="shared" si="20"/>
        <v>0.72083333333333333</v>
      </c>
      <c r="E57" s="129">
        <f t="shared" si="21"/>
        <v>7063</v>
      </c>
      <c r="F57" s="257" t="str">
        <f t="shared" si="22"/>
        <v>65</v>
      </c>
      <c r="G57" s="130" t="str">
        <f t="shared" si="23"/>
        <v>71바5885</v>
      </c>
      <c r="H57" s="131">
        <f t="shared" si="24"/>
        <v>1</v>
      </c>
      <c r="I57" s="132">
        <f t="shared" si="25"/>
        <v>1494.643</v>
      </c>
      <c r="J57" s="133">
        <f t="shared" si="26"/>
        <v>4.7121703598036309E-2</v>
      </c>
      <c r="K57" s="133">
        <f t="shared" si="27"/>
        <v>0.37319922423141011</v>
      </c>
      <c r="L57" s="133">
        <f t="shared" si="28"/>
        <v>0.18800476100312918</v>
      </c>
      <c r="M57" s="134">
        <f t="shared" si="29"/>
        <v>20.84</v>
      </c>
      <c r="N57" s="135">
        <f t="shared" si="30"/>
        <v>2.5424131381206081</v>
      </c>
      <c r="O57" s="135">
        <f t="shared" si="31"/>
        <v>72.458774436437324</v>
      </c>
      <c r="P57" s="230">
        <f t="shared" si="32"/>
        <v>15</v>
      </c>
      <c r="Q57" s="231">
        <f t="shared" si="33"/>
        <v>38</v>
      </c>
      <c r="R57" s="231">
        <f t="shared" si="34"/>
        <v>1083</v>
      </c>
      <c r="T57">
        <v>506</v>
      </c>
      <c r="U57">
        <v>7063</v>
      </c>
      <c r="V57" t="s">
        <v>345</v>
      </c>
      <c r="W57">
        <v>1494.643</v>
      </c>
      <c r="X57">
        <v>864.14800000000002</v>
      </c>
      <c r="Y57">
        <v>1.73</v>
      </c>
      <c r="Z57">
        <v>20.84</v>
      </c>
      <c r="AA57">
        <v>88.358307999999994</v>
      </c>
      <c r="AB57">
        <v>4.1635939999999998</v>
      </c>
      <c r="AC57">
        <v>32.975251999999998</v>
      </c>
      <c r="AD57" s="1">
        <v>281</v>
      </c>
      <c r="AE57">
        <v>38</v>
      </c>
      <c r="AF57">
        <v>1083</v>
      </c>
      <c r="AG57">
        <v>75</v>
      </c>
      <c r="AH57">
        <v>16.915704000000002</v>
      </c>
      <c r="AI57">
        <v>2368.1</v>
      </c>
      <c r="AJ57">
        <v>0</v>
      </c>
      <c r="AK57">
        <v>15</v>
      </c>
      <c r="AL57">
        <v>5870</v>
      </c>
      <c r="AM57" t="s">
        <v>346</v>
      </c>
      <c r="AN57" t="s">
        <v>577</v>
      </c>
      <c r="AO57">
        <v>1494.643</v>
      </c>
      <c r="AR57" t="s">
        <v>119</v>
      </c>
      <c r="AS57" t="s">
        <v>123</v>
      </c>
      <c r="AT57" t="s">
        <v>241</v>
      </c>
      <c r="AU57" t="s">
        <v>345</v>
      </c>
      <c r="AV57" t="s">
        <v>48</v>
      </c>
      <c r="AW57">
        <v>1</v>
      </c>
      <c r="BB57">
        <v>0.72083333333333333</v>
      </c>
      <c r="BC57" t="s">
        <v>70</v>
      </c>
      <c r="BF57" t="s">
        <v>119</v>
      </c>
      <c r="BG57" t="s">
        <v>123</v>
      </c>
      <c r="BH57" t="s">
        <v>345</v>
      </c>
      <c r="BI57">
        <v>7063</v>
      </c>
      <c r="BJ57">
        <v>1</v>
      </c>
      <c r="BK57" t="s">
        <v>241</v>
      </c>
      <c r="BL57" t="s">
        <v>178</v>
      </c>
      <c r="BM57">
        <v>0.72083333333333333</v>
      </c>
      <c r="BN57" t="s">
        <v>70</v>
      </c>
      <c r="BO57" t="s">
        <v>193</v>
      </c>
      <c r="BP57">
        <v>1494.643</v>
      </c>
    </row>
    <row r="58" spans="1:68" ht="16.5">
      <c r="A58" s="109" t="str">
        <f t="shared" si="18"/>
        <v>도영운수</v>
      </c>
      <c r="B58" s="110" t="str">
        <f t="shared" si="1"/>
        <v>이병창</v>
      </c>
      <c r="C58" s="111" t="str">
        <f t="shared" si="19"/>
        <v>B</v>
      </c>
      <c r="D58" s="112">
        <f t="shared" si="20"/>
        <v>0.92842931241188886</v>
      </c>
      <c r="E58" s="113">
        <f t="shared" si="21"/>
        <v>508</v>
      </c>
      <c r="F58" s="258" t="str">
        <f t="shared" si="22"/>
        <v>35</v>
      </c>
      <c r="G58" s="114" t="str">
        <f t="shared" si="23"/>
        <v>70바3902</v>
      </c>
      <c r="H58" s="115">
        <f t="shared" si="24"/>
        <v>9</v>
      </c>
      <c r="I58" s="116">
        <f t="shared" si="25"/>
        <v>1869.8679999999999</v>
      </c>
      <c r="J58" s="117">
        <f t="shared" si="26"/>
        <v>1.6609708517604054E-2</v>
      </c>
      <c r="K58" s="117">
        <f t="shared" si="27"/>
        <v>0.34925532135326515</v>
      </c>
      <c r="L58" s="117">
        <f t="shared" si="28"/>
        <v>0.15295197308045275</v>
      </c>
      <c r="M58" s="118">
        <f t="shared" si="29"/>
        <v>13.157</v>
      </c>
      <c r="N58" s="119">
        <f t="shared" si="30"/>
        <v>0</v>
      </c>
      <c r="O58" s="119">
        <f t="shared" si="31"/>
        <v>11.87249581253864</v>
      </c>
      <c r="P58" s="232">
        <f t="shared" si="32"/>
        <v>148</v>
      </c>
      <c r="Q58" s="233">
        <f t="shared" si="33"/>
        <v>0</v>
      </c>
      <c r="R58" s="233">
        <f t="shared" si="34"/>
        <v>222</v>
      </c>
      <c r="T58">
        <v>506</v>
      </c>
      <c r="U58">
        <v>508</v>
      </c>
      <c r="V58" t="s">
        <v>347</v>
      </c>
      <c r="W58">
        <v>1869.8679999999999</v>
      </c>
      <c r="X58">
        <v>859.33900000000006</v>
      </c>
      <c r="Y58">
        <v>2.1760000000000002</v>
      </c>
      <c r="Z58">
        <v>13.157</v>
      </c>
      <c r="AA58">
        <v>109.455804</v>
      </c>
      <c r="AB58">
        <v>1.8180289999999999</v>
      </c>
      <c r="AC58">
        <v>38.228022000000003</v>
      </c>
      <c r="AD58" s="1">
        <v>286</v>
      </c>
      <c r="AE58">
        <v>0</v>
      </c>
      <c r="AF58">
        <v>222</v>
      </c>
      <c r="AG58">
        <v>73</v>
      </c>
      <c r="AH58">
        <v>17.083314999999999</v>
      </c>
      <c r="AI58">
        <v>508.6</v>
      </c>
      <c r="AJ58">
        <v>0</v>
      </c>
      <c r="AK58">
        <v>148</v>
      </c>
      <c r="AL58">
        <v>316</v>
      </c>
      <c r="AM58" t="s">
        <v>348</v>
      </c>
      <c r="AN58" t="s">
        <v>578</v>
      </c>
      <c r="AO58">
        <v>373.32499999999999</v>
      </c>
      <c r="AR58" t="s">
        <v>119</v>
      </c>
      <c r="AS58" t="s">
        <v>120</v>
      </c>
      <c r="AT58" t="s">
        <v>199</v>
      </c>
      <c r="AU58" t="s">
        <v>347</v>
      </c>
      <c r="AV58" t="s">
        <v>48</v>
      </c>
      <c r="AW58">
        <v>9</v>
      </c>
      <c r="BB58">
        <v>0.92842931241188886</v>
      </c>
      <c r="BC58" t="s">
        <v>68</v>
      </c>
      <c r="BF58" t="s">
        <v>119</v>
      </c>
      <c r="BG58" t="s">
        <v>120</v>
      </c>
      <c r="BH58" t="s">
        <v>347</v>
      </c>
      <c r="BI58">
        <v>508</v>
      </c>
      <c r="BJ58">
        <v>9</v>
      </c>
      <c r="BK58" t="s">
        <v>199</v>
      </c>
      <c r="BL58" t="s">
        <v>247</v>
      </c>
      <c r="BM58">
        <v>0.92842931241188886</v>
      </c>
      <c r="BN58" t="s">
        <v>68</v>
      </c>
      <c r="BO58" t="s">
        <v>179</v>
      </c>
      <c r="BP58">
        <v>1869.8679999999999</v>
      </c>
    </row>
    <row r="59" spans="1:68" ht="16.5">
      <c r="A59" s="125" t="str">
        <f t="shared" si="18"/>
        <v>도영운수</v>
      </c>
      <c r="B59" s="126" t="str">
        <f t="shared" si="1"/>
        <v>이상용</v>
      </c>
      <c r="C59" s="127" t="str">
        <f t="shared" si="19"/>
        <v>F</v>
      </c>
      <c r="D59" s="128">
        <f t="shared" si="20"/>
        <v>0.73296296296296293</v>
      </c>
      <c r="E59" s="129">
        <f t="shared" si="21"/>
        <v>9987</v>
      </c>
      <c r="F59" s="257" t="str">
        <f t="shared" si="22"/>
        <v>순환46</v>
      </c>
      <c r="G59" s="130" t="str">
        <f t="shared" si="23"/>
        <v>70바3905</v>
      </c>
      <c r="H59" s="131">
        <f t="shared" si="24"/>
        <v>1</v>
      </c>
      <c r="I59" s="132">
        <f t="shared" si="25"/>
        <v>1900.374</v>
      </c>
      <c r="J59" s="133">
        <f t="shared" si="26"/>
        <v>1.6947751551560392E-2</v>
      </c>
      <c r="K59" s="133">
        <f t="shared" si="27"/>
        <v>0.35990642341038442</v>
      </c>
      <c r="L59" s="133">
        <f t="shared" si="28"/>
        <v>0.14365593299003249</v>
      </c>
      <c r="M59" s="134">
        <f t="shared" si="29"/>
        <v>12.417</v>
      </c>
      <c r="N59" s="135">
        <f t="shared" si="30"/>
        <v>0</v>
      </c>
      <c r="O59" s="135">
        <f t="shared" si="31"/>
        <v>1.1050456383848652</v>
      </c>
      <c r="P59" s="230">
        <f t="shared" si="32"/>
        <v>0</v>
      </c>
      <c r="Q59" s="231">
        <f t="shared" si="33"/>
        <v>0</v>
      </c>
      <c r="R59" s="231">
        <f t="shared" si="34"/>
        <v>21</v>
      </c>
      <c r="T59">
        <v>506</v>
      </c>
      <c r="U59">
        <v>9987</v>
      </c>
      <c r="V59" t="s">
        <v>349</v>
      </c>
      <c r="W59">
        <v>1900.374</v>
      </c>
      <c r="X59">
        <v>960.29899999999998</v>
      </c>
      <c r="Y59">
        <v>1.9790000000000001</v>
      </c>
      <c r="Z59">
        <v>12.417</v>
      </c>
      <c r="AA59">
        <v>145.24829399999999</v>
      </c>
      <c r="AB59">
        <v>2.4616319999999998</v>
      </c>
      <c r="AC59">
        <v>52.275793999999998</v>
      </c>
      <c r="AD59" s="1">
        <v>273</v>
      </c>
      <c r="AE59">
        <v>0</v>
      </c>
      <c r="AF59">
        <v>21</v>
      </c>
      <c r="AG59">
        <v>73</v>
      </c>
      <c r="AH59">
        <v>13.083622999999999</v>
      </c>
      <c r="AI59">
        <v>175.5</v>
      </c>
      <c r="AJ59">
        <v>0</v>
      </c>
      <c r="AK59">
        <v>0</v>
      </c>
      <c r="AL59">
        <v>0</v>
      </c>
      <c r="AM59" t="s">
        <v>350</v>
      </c>
      <c r="AN59" t="s">
        <v>579</v>
      </c>
      <c r="AO59">
        <v>1900.374</v>
      </c>
      <c r="AR59" t="s">
        <v>119</v>
      </c>
      <c r="AS59" t="s">
        <v>125</v>
      </c>
      <c r="AT59" t="s">
        <v>255</v>
      </c>
      <c r="AU59" t="s">
        <v>349</v>
      </c>
      <c r="AV59" t="s">
        <v>48</v>
      </c>
      <c r="AW59">
        <v>1</v>
      </c>
      <c r="BB59">
        <v>0.73296296296296293</v>
      </c>
      <c r="BC59" t="s">
        <v>70</v>
      </c>
      <c r="BF59" t="s">
        <v>119</v>
      </c>
      <c r="BG59" t="s">
        <v>125</v>
      </c>
      <c r="BH59" t="s">
        <v>349</v>
      </c>
      <c r="BI59">
        <v>9987</v>
      </c>
      <c r="BJ59">
        <v>1</v>
      </c>
      <c r="BK59" t="s">
        <v>255</v>
      </c>
      <c r="BL59" t="s">
        <v>178</v>
      </c>
      <c r="BM59">
        <v>0.73296296296296293</v>
      </c>
      <c r="BN59" t="s">
        <v>70</v>
      </c>
      <c r="BO59" t="s">
        <v>193</v>
      </c>
      <c r="BP59">
        <v>1900.374</v>
      </c>
    </row>
    <row r="60" spans="1:68" ht="16.5">
      <c r="A60" s="109" t="str">
        <f t="shared" si="18"/>
        <v>도영운수</v>
      </c>
      <c r="B60" s="110" t="str">
        <f t="shared" si="1"/>
        <v>이석규</v>
      </c>
      <c r="C60" s="111" t="str">
        <f t="shared" si="19"/>
        <v>A</v>
      </c>
      <c r="D60" s="112">
        <f t="shared" si="20"/>
        <v>0.96</v>
      </c>
      <c r="E60" s="113">
        <f t="shared" si="21"/>
        <v>1803</v>
      </c>
      <c r="F60" s="258" t="str">
        <f t="shared" si="22"/>
        <v>55</v>
      </c>
      <c r="G60" s="114" t="str">
        <f t="shared" si="23"/>
        <v>71바5898</v>
      </c>
      <c r="H60" s="115">
        <f t="shared" si="24"/>
        <v>1</v>
      </c>
      <c r="I60" s="116">
        <f t="shared" si="25"/>
        <v>1322.8320000000001</v>
      </c>
      <c r="J60" s="117">
        <f t="shared" si="26"/>
        <v>3.1443646466532953E-3</v>
      </c>
      <c r="K60" s="117">
        <f t="shared" si="27"/>
        <v>0.36662268886193283</v>
      </c>
      <c r="L60" s="117">
        <f t="shared" si="28"/>
        <v>0.16026222528635531</v>
      </c>
      <c r="M60" s="118">
        <f t="shared" si="29"/>
        <v>11.702</v>
      </c>
      <c r="N60" s="119">
        <f t="shared" si="30"/>
        <v>0.15119077857203334</v>
      </c>
      <c r="O60" s="119">
        <f t="shared" si="31"/>
        <v>9.8274006071821667</v>
      </c>
      <c r="P60" s="232">
        <f t="shared" si="32"/>
        <v>3</v>
      </c>
      <c r="Q60" s="233">
        <f t="shared" si="33"/>
        <v>2</v>
      </c>
      <c r="R60" s="233">
        <f t="shared" si="34"/>
        <v>130</v>
      </c>
      <c r="T60">
        <v>506</v>
      </c>
      <c r="U60">
        <v>1803</v>
      </c>
      <c r="V60" t="s">
        <v>351</v>
      </c>
      <c r="W60">
        <v>1322.8320000000001</v>
      </c>
      <c r="X60">
        <v>656.21100000000001</v>
      </c>
      <c r="Y60">
        <v>2.016</v>
      </c>
      <c r="Z60">
        <v>11.702</v>
      </c>
      <c r="AA60">
        <v>88.513588999999996</v>
      </c>
      <c r="AB60">
        <v>0.27831899999999998</v>
      </c>
      <c r="AC60">
        <v>32.451090000000001</v>
      </c>
      <c r="AD60" s="1">
        <v>212</v>
      </c>
      <c r="AE60">
        <v>2</v>
      </c>
      <c r="AF60">
        <v>130</v>
      </c>
      <c r="AG60">
        <v>74</v>
      </c>
      <c r="AH60">
        <v>14.944959000000001</v>
      </c>
      <c r="AI60">
        <v>362</v>
      </c>
      <c r="AJ60">
        <v>0</v>
      </c>
      <c r="AK60">
        <v>3</v>
      </c>
      <c r="AL60">
        <v>862</v>
      </c>
      <c r="AM60" t="s">
        <v>352</v>
      </c>
      <c r="AN60" t="s">
        <v>580</v>
      </c>
      <c r="AO60">
        <v>1322.8320000000001</v>
      </c>
      <c r="AR60" t="s">
        <v>119</v>
      </c>
      <c r="AS60" t="s">
        <v>122</v>
      </c>
      <c r="AT60" t="s">
        <v>232</v>
      </c>
      <c r="AU60" t="s">
        <v>351</v>
      </c>
      <c r="AV60" t="s">
        <v>48</v>
      </c>
      <c r="AW60">
        <v>1</v>
      </c>
      <c r="BB60">
        <v>0.96</v>
      </c>
      <c r="BC60" t="s">
        <v>66</v>
      </c>
      <c r="BF60" t="s">
        <v>119</v>
      </c>
      <c r="BG60" t="s">
        <v>122</v>
      </c>
      <c r="BH60" t="s">
        <v>351</v>
      </c>
      <c r="BI60">
        <v>1803</v>
      </c>
      <c r="BJ60">
        <v>1</v>
      </c>
      <c r="BK60" t="s">
        <v>232</v>
      </c>
      <c r="BL60" t="s">
        <v>178</v>
      </c>
      <c r="BM60">
        <v>0.96</v>
      </c>
      <c r="BN60" t="s">
        <v>66</v>
      </c>
      <c r="BO60" t="s">
        <v>182</v>
      </c>
      <c r="BP60">
        <v>1322.8320000000001</v>
      </c>
    </row>
    <row r="61" spans="1:68" ht="16.5">
      <c r="A61" s="125" t="str">
        <f t="shared" si="18"/>
        <v>도영운수</v>
      </c>
      <c r="B61" s="126" t="str">
        <f t="shared" si="1"/>
        <v>이석찬</v>
      </c>
      <c r="C61" s="127" t="str">
        <f t="shared" si="19"/>
        <v>F</v>
      </c>
      <c r="D61" s="128">
        <f t="shared" si="20"/>
        <v>0.75260869565217403</v>
      </c>
      <c r="E61" s="129">
        <f t="shared" si="21"/>
        <v>9872</v>
      </c>
      <c r="F61" s="257" t="str">
        <f t="shared" si="22"/>
        <v>65-1</v>
      </c>
      <c r="G61" s="130" t="str">
        <f t="shared" si="23"/>
        <v>71바5881</v>
      </c>
      <c r="H61" s="131">
        <f t="shared" si="24"/>
        <v>1</v>
      </c>
      <c r="I61" s="132">
        <f t="shared" si="25"/>
        <v>1919.1130000000001</v>
      </c>
      <c r="J61" s="133">
        <f t="shared" si="26"/>
        <v>2.7404225584440545E-2</v>
      </c>
      <c r="K61" s="133">
        <f t="shared" si="27"/>
        <v>0.36059420192964725</v>
      </c>
      <c r="L61" s="133">
        <f t="shared" si="28"/>
        <v>0.242299437292124</v>
      </c>
      <c r="M61" s="134">
        <f t="shared" si="29"/>
        <v>19.515999999999998</v>
      </c>
      <c r="N61" s="135">
        <f t="shared" si="30"/>
        <v>5.2107405869273982E-2</v>
      </c>
      <c r="O61" s="135">
        <f t="shared" si="31"/>
        <v>16.518047660559851</v>
      </c>
      <c r="P61" s="230">
        <f t="shared" si="32"/>
        <v>12</v>
      </c>
      <c r="Q61" s="231">
        <f t="shared" si="33"/>
        <v>1</v>
      </c>
      <c r="R61" s="231">
        <f t="shared" si="34"/>
        <v>317</v>
      </c>
      <c r="T61">
        <v>506</v>
      </c>
      <c r="U61">
        <v>9872</v>
      </c>
      <c r="V61" t="s">
        <v>353</v>
      </c>
      <c r="W61">
        <v>1919.1130000000001</v>
      </c>
      <c r="X61">
        <v>1108.9870000000001</v>
      </c>
      <c r="Y61">
        <v>1.7310000000000001</v>
      </c>
      <c r="Z61">
        <v>19.515999999999998</v>
      </c>
      <c r="AA61">
        <v>129.176356</v>
      </c>
      <c r="AB61">
        <v>3.5399780000000001</v>
      </c>
      <c r="AC61">
        <v>46.580244999999998</v>
      </c>
      <c r="AD61" s="1">
        <v>465</v>
      </c>
      <c r="AE61">
        <v>1</v>
      </c>
      <c r="AF61">
        <v>317</v>
      </c>
      <c r="AG61">
        <v>71</v>
      </c>
      <c r="AH61">
        <v>14.856534</v>
      </c>
      <c r="AI61">
        <v>1983.5</v>
      </c>
      <c r="AJ61">
        <v>0</v>
      </c>
      <c r="AK61">
        <v>12</v>
      </c>
      <c r="AL61">
        <v>5241</v>
      </c>
      <c r="AM61" t="s">
        <v>354</v>
      </c>
      <c r="AN61" t="s">
        <v>581</v>
      </c>
      <c r="AO61">
        <v>1919.1130000000001</v>
      </c>
      <c r="AR61" t="s">
        <v>119</v>
      </c>
      <c r="AS61" t="s">
        <v>124</v>
      </c>
      <c r="AT61" t="s">
        <v>247</v>
      </c>
      <c r="AU61" t="s">
        <v>353</v>
      </c>
      <c r="AV61" t="s">
        <v>48</v>
      </c>
      <c r="AW61">
        <v>1</v>
      </c>
      <c r="BB61">
        <v>0.75260869565217403</v>
      </c>
      <c r="BC61" t="s">
        <v>70</v>
      </c>
      <c r="BF61" t="s">
        <v>119</v>
      </c>
      <c r="BG61" t="s">
        <v>124</v>
      </c>
      <c r="BH61" t="s">
        <v>353</v>
      </c>
      <c r="BI61">
        <v>9872</v>
      </c>
      <c r="BJ61">
        <v>1</v>
      </c>
      <c r="BK61" t="s">
        <v>247</v>
      </c>
      <c r="BL61" t="s">
        <v>178</v>
      </c>
      <c r="BM61">
        <v>0.75260869565217403</v>
      </c>
      <c r="BN61" t="s">
        <v>70</v>
      </c>
      <c r="BO61" t="s">
        <v>193</v>
      </c>
      <c r="BP61">
        <v>1919.1130000000001</v>
      </c>
    </row>
    <row r="62" spans="1:68" ht="16.5">
      <c r="A62" s="109" t="str">
        <f t="shared" si="18"/>
        <v>도영운수</v>
      </c>
      <c r="B62" s="110" t="str">
        <f t="shared" si="1"/>
        <v>이성재</v>
      </c>
      <c r="C62" s="111" t="str">
        <f t="shared" si="19"/>
        <v>C</v>
      </c>
      <c r="D62" s="112">
        <f t="shared" si="20"/>
        <v>0.87200000000000011</v>
      </c>
      <c r="E62" s="113">
        <f t="shared" si="21"/>
        <v>9178</v>
      </c>
      <c r="F62" s="258" t="str">
        <f t="shared" si="22"/>
        <v>523</v>
      </c>
      <c r="G62" s="114" t="str">
        <f t="shared" si="23"/>
        <v>71바5859</v>
      </c>
      <c r="H62" s="115">
        <f t="shared" si="24"/>
        <v>1</v>
      </c>
      <c r="I62" s="116">
        <f t="shared" si="25"/>
        <v>1020.9109999999999</v>
      </c>
      <c r="J62" s="117">
        <f t="shared" si="26"/>
        <v>4.9213690206714997E-2</v>
      </c>
      <c r="K62" s="117">
        <f t="shared" si="27"/>
        <v>0.3413487639746024</v>
      </c>
      <c r="L62" s="117">
        <f t="shared" si="28"/>
        <v>0.19884201463202963</v>
      </c>
      <c r="M62" s="118">
        <f t="shared" si="29"/>
        <v>19.173999999999999</v>
      </c>
      <c r="N62" s="119">
        <f t="shared" si="30"/>
        <v>1.6651794328790659</v>
      </c>
      <c r="O62" s="119">
        <f t="shared" si="31"/>
        <v>85.707764927598987</v>
      </c>
      <c r="P62" s="232">
        <f t="shared" si="32"/>
        <v>11</v>
      </c>
      <c r="Q62" s="233">
        <f t="shared" si="33"/>
        <v>17</v>
      </c>
      <c r="R62" s="233">
        <f t="shared" si="34"/>
        <v>875</v>
      </c>
      <c r="T62">
        <v>506</v>
      </c>
      <c r="U62">
        <v>9178</v>
      </c>
      <c r="V62" t="s">
        <v>453</v>
      </c>
      <c r="W62">
        <v>1020.9109999999999</v>
      </c>
      <c r="X62">
        <v>468.39699999999999</v>
      </c>
      <c r="Y62">
        <v>2.1800000000000002</v>
      </c>
      <c r="Z62">
        <v>19.173999999999999</v>
      </c>
      <c r="AA62">
        <v>65.197203999999999</v>
      </c>
      <c r="AB62">
        <v>3.2085949999999999</v>
      </c>
      <c r="AC62">
        <v>22.254985000000001</v>
      </c>
      <c r="AD62" s="1">
        <v>203</v>
      </c>
      <c r="AE62">
        <v>17</v>
      </c>
      <c r="AF62">
        <v>875</v>
      </c>
      <c r="AG62">
        <v>75</v>
      </c>
      <c r="AH62">
        <v>15.658815000000001</v>
      </c>
      <c r="AI62">
        <v>283.8</v>
      </c>
      <c r="AJ62">
        <v>0</v>
      </c>
      <c r="AK62">
        <v>11</v>
      </c>
      <c r="AL62">
        <v>3205</v>
      </c>
      <c r="AM62" t="s">
        <v>454</v>
      </c>
      <c r="AN62" t="s">
        <v>582</v>
      </c>
      <c r="AO62">
        <v>1020.9109999999999</v>
      </c>
      <c r="AR62" t="s">
        <v>119</v>
      </c>
      <c r="AS62" t="s">
        <v>121</v>
      </c>
      <c r="AT62" t="s">
        <v>221</v>
      </c>
      <c r="AU62" t="s">
        <v>453</v>
      </c>
      <c r="AV62" t="s">
        <v>48</v>
      </c>
      <c r="AW62">
        <v>1</v>
      </c>
      <c r="BB62">
        <v>0.87200000000000011</v>
      </c>
      <c r="BC62" t="s">
        <v>69</v>
      </c>
      <c r="BF62" t="s">
        <v>119</v>
      </c>
      <c r="BG62" s="5" t="s">
        <v>121</v>
      </c>
      <c r="BH62" t="s">
        <v>453</v>
      </c>
      <c r="BI62">
        <v>9178</v>
      </c>
      <c r="BJ62">
        <v>1</v>
      </c>
      <c r="BK62" t="s">
        <v>221</v>
      </c>
      <c r="BL62" t="s">
        <v>178</v>
      </c>
      <c r="BM62">
        <v>0.87200000000000011</v>
      </c>
      <c r="BN62" t="s">
        <v>69</v>
      </c>
      <c r="BO62" t="s">
        <v>181</v>
      </c>
      <c r="BP62">
        <v>1020.9109999999999</v>
      </c>
    </row>
    <row r="63" spans="1:68" ht="16.5">
      <c r="A63" s="125" t="str">
        <f t="shared" si="18"/>
        <v>도영운수</v>
      </c>
      <c r="B63" s="126" t="str">
        <f t="shared" si="1"/>
        <v>이승기</v>
      </c>
      <c r="C63" s="127" t="str">
        <f t="shared" si="19"/>
        <v>F</v>
      </c>
      <c r="D63" s="128">
        <f t="shared" si="20"/>
        <v>0.73075876258409267</v>
      </c>
      <c r="E63" s="129">
        <f t="shared" si="21"/>
        <v>9046</v>
      </c>
      <c r="F63" s="257" t="str">
        <f t="shared" si="22"/>
        <v>순환46</v>
      </c>
      <c r="G63" s="130" t="str">
        <f t="shared" si="23"/>
        <v>71바5856</v>
      </c>
      <c r="H63" s="131">
        <f t="shared" si="24"/>
        <v>3</v>
      </c>
      <c r="I63" s="132">
        <f t="shared" si="25"/>
        <v>499.42200000000003</v>
      </c>
      <c r="J63" s="133">
        <f t="shared" si="26"/>
        <v>3.2328269029270648E-2</v>
      </c>
      <c r="K63" s="133">
        <f t="shared" si="27"/>
        <v>0.37720768246345837</v>
      </c>
      <c r="L63" s="133">
        <f t="shared" si="28"/>
        <v>0.23827544641605694</v>
      </c>
      <c r="M63" s="134">
        <f t="shared" si="29"/>
        <v>18.239000000000001</v>
      </c>
      <c r="N63" s="135">
        <f t="shared" si="30"/>
        <v>0</v>
      </c>
      <c r="O63" s="135">
        <f t="shared" si="31"/>
        <v>44.098760139640213</v>
      </c>
      <c r="P63" s="230">
        <f t="shared" si="32"/>
        <v>0</v>
      </c>
      <c r="Q63" s="231">
        <f t="shared" si="33"/>
        <v>0</v>
      </c>
      <c r="R63" s="231">
        <f t="shared" si="34"/>
        <v>251</v>
      </c>
      <c r="T63">
        <v>506</v>
      </c>
      <c r="U63">
        <v>9046</v>
      </c>
      <c r="V63" t="s">
        <v>355</v>
      </c>
      <c r="W63">
        <v>569.17700000000002</v>
      </c>
      <c r="X63">
        <v>321.85300000000001</v>
      </c>
      <c r="Y63">
        <v>1.768</v>
      </c>
      <c r="Z63">
        <v>18.239000000000001</v>
      </c>
      <c r="AA63">
        <v>37.161934000000002</v>
      </c>
      <c r="AB63">
        <v>1.201381</v>
      </c>
      <c r="AC63">
        <v>14.017766999999999</v>
      </c>
      <c r="AD63" s="1">
        <v>119</v>
      </c>
      <c r="AE63">
        <v>0</v>
      </c>
      <c r="AF63">
        <v>251</v>
      </c>
      <c r="AG63">
        <v>71</v>
      </c>
      <c r="AH63">
        <v>15.316129</v>
      </c>
      <c r="AI63">
        <v>183.7</v>
      </c>
      <c r="AJ63">
        <v>0</v>
      </c>
      <c r="AK63">
        <v>0</v>
      </c>
      <c r="AL63">
        <v>0</v>
      </c>
      <c r="AM63" t="s">
        <v>356</v>
      </c>
      <c r="AN63" t="s">
        <v>583</v>
      </c>
      <c r="AO63">
        <v>188.78700000000001</v>
      </c>
      <c r="AR63" t="s">
        <v>119</v>
      </c>
      <c r="AS63" t="s">
        <v>125</v>
      </c>
      <c r="AT63" t="s">
        <v>256</v>
      </c>
      <c r="AU63" t="s">
        <v>355</v>
      </c>
      <c r="AV63" t="s">
        <v>48</v>
      </c>
      <c r="AW63">
        <v>3</v>
      </c>
      <c r="BB63">
        <v>0.73075876258409267</v>
      </c>
      <c r="BC63" t="s">
        <v>70</v>
      </c>
      <c r="BF63" t="s">
        <v>119</v>
      </c>
      <c r="BG63" t="s">
        <v>125</v>
      </c>
      <c r="BH63" t="s">
        <v>355</v>
      </c>
      <c r="BI63">
        <v>9046</v>
      </c>
      <c r="BJ63">
        <v>3</v>
      </c>
      <c r="BK63" t="s">
        <v>256</v>
      </c>
      <c r="BL63" t="s">
        <v>219</v>
      </c>
      <c r="BM63">
        <v>0.73075876258409267</v>
      </c>
      <c r="BN63" t="s">
        <v>70</v>
      </c>
      <c r="BO63" t="s">
        <v>193</v>
      </c>
      <c r="BP63">
        <v>499.42200000000003</v>
      </c>
    </row>
    <row r="64" spans="1:68" ht="16.5">
      <c r="A64" s="109" t="str">
        <f t="shared" si="18"/>
        <v>도영운수</v>
      </c>
      <c r="B64" s="110" t="str">
        <f t="shared" si="1"/>
        <v>이승인</v>
      </c>
      <c r="C64" s="111" t="str">
        <f t="shared" si="19"/>
        <v>F</v>
      </c>
      <c r="D64" s="112">
        <f t="shared" si="20"/>
        <v>0.74495280655243179</v>
      </c>
      <c r="E64" s="113">
        <f t="shared" si="21"/>
        <v>5353</v>
      </c>
      <c r="F64" s="258" t="str">
        <f t="shared" si="22"/>
        <v>523</v>
      </c>
      <c r="G64" s="114" t="str">
        <f t="shared" si="23"/>
        <v>71바5862</v>
      </c>
      <c r="H64" s="115">
        <f t="shared" si="24"/>
        <v>4</v>
      </c>
      <c r="I64" s="116">
        <f t="shared" si="25"/>
        <v>712.92399999999998</v>
      </c>
      <c r="J64" s="117">
        <f t="shared" si="26"/>
        <v>1.7636824079961859E-2</v>
      </c>
      <c r="K64" s="117">
        <f t="shared" si="27"/>
        <v>0.41071030892073679</v>
      </c>
      <c r="L64" s="117">
        <f t="shared" si="28"/>
        <v>0.1977770421531608</v>
      </c>
      <c r="M64" s="118">
        <f t="shared" si="29"/>
        <v>19.614999999999998</v>
      </c>
      <c r="N64" s="119">
        <f t="shared" si="30"/>
        <v>0.70133702891191774</v>
      </c>
      <c r="O64" s="119">
        <f t="shared" si="31"/>
        <v>39.415141024849774</v>
      </c>
      <c r="P64" s="232">
        <f t="shared" si="32"/>
        <v>6</v>
      </c>
      <c r="Q64" s="233">
        <f t="shared" si="33"/>
        <v>5</v>
      </c>
      <c r="R64" s="233">
        <f t="shared" si="34"/>
        <v>281</v>
      </c>
      <c r="T64">
        <v>506</v>
      </c>
      <c r="U64">
        <v>5353</v>
      </c>
      <c r="V64" t="s">
        <v>434</v>
      </c>
      <c r="W64">
        <v>712.92399999999998</v>
      </c>
      <c r="X64">
        <v>382.51100000000002</v>
      </c>
      <c r="Y64">
        <v>1.8640000000000001</v>
      </c>
      <c r="Z64">
        <v>19.614999999999998</v>
      </c>
      <c r="AA64">
        <v>48.540542000000002</v>
      </c>
      <c r="AB64">
        <v>0.856101</v>
      </c>
      <c r="AC64">
        <v>19.936101000000001</v>
      </c>
      <c r="AD64" s="1">
        <v>141</v>
      </c>
      <c r="AE64">
        <v>5</v>
      </c>
      <c r="AF64">
        <v>281</v>
      </c>
      <c r="AG64">
        <v>71</v>
      </c>
      <c r="AH64">
        <v>14.687186000000001</v>
      </c>
      <c r="AI64">
        <v>141.9</v>
      </c>
      <c r="AJ64">
        <v>0</v>
      </c>
      <c r="AK64">
        <v>6</v>
      </c>
      <c r="AL64">
        <v>2856</v>
      </c>
      <c r="AM64" t="s">
        <v>435</v>
      </c>
      <c r="AN64" t="s">
        <v>584</v>
      </c>
      <c r="AO64">
        <v>343.87900000000002</v>
      </c>
      <c r="AR64" t="s">
        <v>119</v>
      </c>
      <c r="AS64" t="s">
        <v>121</v>
      </c>
      <c r="AT64" t="s">
        <v>223</v>
      </c>
      <c r="AU64" t="s">
        <v>434</v>
      </c>
      <c r="AV64" t="s">
        <v>48</v>
      </c>
      <c r="AW64">
        <v>4</v>
      </c>
      <c r="BB64">
        <v>0.74495280655243179</v>
      </c>
      <c r="BC64" t="s">
        <v>70</v>
      </c>
      <c r="BF64" t="s">
        <v>119</v>
      </c>
      <c r="BG64" t="s">
        <v>121</v>
      </c>
      <c r="BH64" t="s">
        <v>434</v>
      </c>
      <c r="BI64">
        <v>5353</v>
      </c>
      <c r="BJ64">
        <v>4</v>
      </c>
      <c r="BK64" t="s">
        <v>223</v>
      </c>
      <c r="BL64" t="s">
        <v>256</v>
      </c>
      <c r="BM64">
        <v>0.74495280655243179</v>
      </c>
      <c r="BN64" t="s">
        <v>70</v>
      </c>
      <c r="BO64" t="s">
        <v>193</v>
      </c>
      <c r="BP64">
        <v>712.92399999999998</v>
      </c>
    </row>
    <row r="65" spans="1:68" ht="16.5">
      <c r="A65" s="125" t="str">
        <f t="shared" si="18"/>
        <v>도영운수</v>
      </c>
      <c r="B65" s="126" t="str">
        <f t="shared" si="1"/>
        <v>이승재</v>
      </c>
      <c r="C65" s="127" t="str">
        <f t="shared" si="19"/>
        <v>F</v>
      </c>
      <c r="D65" s="128">
        <f t="shared" si="20"/>
        <v>0.70269342233345655</v>
      </c>
      <c r="E65" s="129">
        <f t="shared" si="21"/>
        <v>5533</v>
      </c>
      <c r="F65" s="257" t="str">
        <f t="shared" si="22"/>
        <v>35</v>
      </c>
      <c r="G65" s="130" t="str">
        <f t="shared" si="23"/>
        <v>71바5864</v>
      </c>
      <c r="H65" s="131">
        <f t="shared" si="24"/>
        <v>4</v>
      </c>
      <c r="I65" s="132">
        <f t="shared" si="25"/>
        <v>684.28499999999997</v>
      </c>
      <c r="J65" s="133">
        <f t="shared" si="26"/>
        <v>1.5226551698521202E-2</v>
      </c>
      <c r="K65" s="133">
        <f t="shared" si="27"/>
        <v>0.42361599764221614</v>
      </c>
      <c r="L65" s="133">
        <f t="shared" si="28"/>
        <v>0.16221311295732041</v>
      </c>
      <c r="M65" s="134">
        <f t="shared" si="29"/>
        <v>19.385000000000002</v>
      </c>
      <c r="N65" s="135">
        <f t="shared" si="30"/>
        <v>0.29227587920237913</v>
      </c>
      <c r="O65" s="135">
        <f t="shared" si="31"/>
        <v>47.494830370386609</v>
      </c>
      <c r="P65" s="230">
        <f t="shared" si="32"/>
        <v>8</v>
      </c>
      <c r="Q65" s="231">
        <f t="shared" si="33"/>
        <v>2</v>
      </c>
      <c r="R65" s="231">
        <f t="shared" si="34"/>
        <v>325</v>
      </c>
      <c r="T65">
        <v>506</v>
      </c>
      <c r="U65">
        <v>5533</v>
      </c>
      <c r="V65" t="s">
        <v>585</v>
      </c>
      <c r="W65">
        <v>684.28499999999997</v>
      </c>
      <c r="X65">
        <v>403.26499999999999</v>
      </c>
      <c r="Y65">
        <v>1.6970000000000001</v>
      </c>
      <c r="Z65">
        <v>19.385000000000002</v>
      </c>
      <c r="AA65">
        <v>42.779153999999998</v>
      </c>
      <c r="AB65">
        <v>0.65137900000000004</v>
      </c>
      <c r="AC65">
        <v>18.121934</v>
      </c>
      <c r="AD65" s="1">
        <v>111</v>
      </c>
      <c r="AE65">
        <v>2</v>
      </c>
      <c r="AF65">
        <v>325</v>
      </c>
      <c r="AG65">
        <v>78</v>
      </c>
      <c r="AH65">
        <v>15.995758</v>
      </c>
      <c r="AI65">
        <v>1369.3</v>
      </c>
      <c r="AJ65">
        <v>0</v>
      </c>
      <c r="AK65">
        <v>8</v>
      </c>
      <c r="AL65">
        <v>2431</v>
      </c>
      <c r="AM65" t="s">
        <v>586</v>
      </c>
      <c r="AN65" t="s">
        <v>587</v>
      </c>
      <c r="AO65">
        <v>225.59700000000001</v>
      </c>
      <c r="AR65" t="s">
        <v>119</v>
      </c>
      <c r="AS65" t="s">
        <v>120</v>
      </c>
      <c r="AT65" t="s">
        <v>206</v>
      </c>
      <c r="AU65" t="s">
        <v>585</v>
      </c>
      <c r="AV65" t="s">
        <v>48</v>
      </c>
      <c r="AW65">
        <v>4</v>
      </c>
      <c r="BB65">
        <v>0.70269342233345655</v>
      </c>
      <c r="BC65" t="s">
        <v>70</v>
      </c>
      <c r="BF65" t="s">
        <v>119</v>
      </c>
      <c r="BG65" t="s">
        <v>120</v>
      </c>
      <c r="BH65" t="s">
        <v>585</v>
      </c>
      <c r="BI65">
        <v>5533</v>
      </c>
      <c r="BJ65">
        <v>4</v>
      </c>
      <c r="BK65" t="s">
        <v>206</v>
      </c>
      <c r="BL65" t="s">
        <v>239</v>
      </c>
      <c r="BM65">
        <v>0.70269342233345655</v>
      </c>
      <c r="BN65" t="s">
        <v>70</v>
      </c>
      <c r="BO65" t="s">
        <v>193</v>
      </c>
      <c r="BP65">
        <v>684.28499999999997</v>
      </c>
    </row>
    <row r="66" spans="1:68" ht="16.5">
      <c r="A66" s="109" t="str">
        <f t="shared" si="18"/>
        <v>도영운수</v>
      </c>
      <c r="B66" s="110" t="str">
        <f t="shared" si="1"/>
        <v>이영선</v>
      </c>
      <c r="C66" s="111" t="str">
        <f t="shared" si="19"/>
        <v>F</v>
      </c>
      <c r="D66" s="112">
        <f t="shared" si="20"/>
        <v>0.78538347213825033</v>
      </c>
      <c r="E66" s="113">
        <f t="shared" si="21"/>
        <v>3385</v>
      </c>
      <c r="F66" s="258" t="str">
        <f t="shared" si="22"/>
        <v>순환46</v>
      </c>
      <c r="G66" s="114" t="str">
        <f t="shared" si="23"/>
        <v>71바5870</v>
      </c>
      <c r="H66" s="115">
        <f t="shared" si="24"/>
        <v>5</v>
      </c>
      <c r="I66" s="116">
        <f t="shared" si="25"/>
        <v>798.721</v>
      </c>
      <c r="J66" s="117">
        <f t="shared" si="26"/>
        <v>2.4562943386833958E-2</v>
      </c>
      <c r="K66" s="117">
        <f t="shared" si="27"/>
        <v>0.34512383785630019</v>
      </c>
      <c r="L66" s="117">
        <f t="shared" si="28"/>
        <v>8.1380106445179234E-2</v>
      </c>
      <c r="M66" s="118">
        <f t="shared" si="29"/>
        <v>11.585000000000001</v>
      </c>
      <c r="N66" s="119">
        <f t="shared" si="30"/>
        <v>0</v>
      </c>
      <c r="O66" s="119">
        <f t="shared" si="31"/>
        <v>8.2632108082797373</v>
      </c>
      <c r="P66" s="232">
        <f t="shared" si="32"/>
        <v>1</v>
      </c>
      <c r="Q66" s="233">
        <f t="shared" si="33"/>
        <v>0</v>
      </c>
      <c r="R66" s="233">
        <f t="shared" si="34"/>
        <v>66</v>
      </c>
      <c r="T66">
        <v>506</v>
      </c>
      <c r="U66">
        <v>3385</v>
      </c>
      <c r="V66" t="s">
        <v>357</v>
      </c>
      <c r="W66">
        <v>798.721</v>
      </c>
      <c r="X66">
        <v>395.56200000000001</v>
      </c>
      <c r="Y66">
        <v>2.0190000000000001</v>
      </c>
      <c r="Z66">
        <v>11.585000000000001</v>
      </c>
      <c r="AA66">
        <v>59.879427999999997</v>
      </c>
      <c r="AB66">
        <v>1.470815</v>
      </c>
      <c r="AC66">
        <v>20.665818000000002</v>
      </c>
      <c r="AD66" s="1">
        <v>65</v>
      </c>
      <c r="AE66">
        <v>0</v>
      </c>
      <c r="AF66">
        <v>66</v>
      </c>
      <c r="AG66">
        <v>71</v>
      </c>
      <c r="AH66">
        <v>13.338820999999999</v>
      </c>
      <c r="AI66">
        <v>50.6</v>
      </c>
      <c r="AJ66">
        <v>0</v>
      </c>
      <c r="AK66">
        <v>1</v>
      </c>
      <c r="AL66">
        <v>613</v>
      </c>
      <c r="AM66" t="s">
        <v>358</v>
      </c>
      <c r="AN66" t="s">
        <v>588</v>
      </c>
      <c r="AO66">
        <v>292.96100000000001</v>
      </c>
      <c r="AR66" t="s">
        <v>119</v>
      </c>
      <c r="AS66" t="s">
        <v>125</v>
      </c>
      <c r="AT66" t="s">
        <v>258</v>
      </c>
      <c r="AU66" t="s">
        <v>357</v>
      </c>
      <c r="AV66" t="s">
        <v>48</v>
      </c>
      <c r="AW66">
        <v>5</v>
      </c>
      <c r="BB66">
        <v>0.78538347213825033</v>
      </c>
      <c r="BC66" t="s">
        <v>70</v>
      </c>
      <c r="BF66" t="s">
        <v>119</v>
      </c>
      <c r="BG66" t="s">
        <v>125</v>
      </c>
      <c r="BH66" t="s">
        <v>357</v>
      </c>
      <c r="BI66">
        <v>3385</v>
      </c>
      <c r="BJ66">
        <v>5</v>
      </c>
      <c r="BK66" t="s">
        <v>258</v>
      </c>
      <c r="BL66" t="s">
        <v>255</v>
      </c>
      <c r="BM66">
        <v>0.78538347213825033</v>
      </c>
      <c r="BN66" t="s">
        <v>70</v>
      </c>
      <c r="BO66" t="s">
        <v>193</v>
      </c>
      <c r="BP66">
        <v>798.721</v>
      </c>
    </row>
    <row r="67" spans="1:68" ht="16.5">
      <c r="A67" s="125" t="str">
        <f t="shared" si="18"/>
        <v>도영운수</v>
      </c>
      <c r="B67" s="126" t="str">
        <f t="shared" si="1"/>
        <v>이재성</v>
      </c>
      <c r="C67" s="127" t="str">
        <f t="shared" si="19"/>
        <v>C</v>
      </c>
      <c r="D67" s="128">
        <f t="shared" si="20"/>
        <v>0.8667999999999999</v>
      </c>
      <c r="E67" s="129">
        <f t="shared" si="21"/>
        <v>6773</v>
      </c>
      <c r="F67" s="257" t="str">
        <f t="shared" si="22"/>
        <v>35</v>
      </c>
      <c r="G67" s="130" t="str">
        <f t="shared" si="23"/>
        <v>71바5876</v>
      </c>
      <c r="H67" s="131">
        <f t="shared" si="24"/>
        <v>1</v>
      </c>
      <c r="I67" s="132">
        <f t="shared" si="25"/>
        <v>2335.7040000000002</v>
      </c>
      <c r="J67" s="133">
        <f t="shared" si="26"/>
        <v>2.7412979488378217E-2</v>
      </c>
      <c r="K67" s="133">
        <f t="shared" si="27"/>
        <v>0.38674382032014337</v>
      </c>
      <c r="L67" s="133">
        <f t="shared" si="28"/>
        <v>0.16483253014936822</v>
      </c>
      <c r="M67" s="134">
        <f t="shared" si="29"/>
        <v>17.23</v>
      </c>
      <c r="N67" s="135">
        <f t="shared" si="30"/>
        <v>0.21406822097320549</v>
      </c>
      <c r="O67" s="135">
        <f t="shared" si="31"/>
        <v>21.792144895072319</v>
      </c>
      <c r="P67" s="230">
        <f t="shared" si="32"/>
        <v>41</v>
      </c>
      <c r="Q67" s="231">
        <f t="shared" si="33"/>
        <v>5</v>
      </c>
      <c r="R67" s="231">
        <f t="shared" si="34"/>
        <v>509</v>
      </c>
      <c r="T67">
        <v>506</v>
      </c>
      <c r="U67">
        <v>6773</v>
      </c>
      <c r="V67" t="s">
        <v>359</v>
      </c>
      <c r="W67">
        <v>2335.7040000000002</v>
      </c>
      <c r="X67">
        <v>1077.9780000000001</v>
      </c>
      <c r="Y67">
        <v>2.1669999999999998</v>
      </c>
      <c r="Z67">
        <v>17.23</v>
      </c>
      <c r="AA67">
        <v>136.70469499999999</v>
      </c>
      <c r="AB67">
        <v>3.7474829999999999</v>
      </c>
      <c r="AC67">
        <v>52.869695999999998</v>
      </c>
      <c r="AD67" s="1">
        <v>385</v>
      </c>
      <c r="AE67">
        <v>5</v>
      </c>
      <c r="AF67">
        <v>509</v>
      </c>
      <c r="AG67">
        <v>74</v>
      </c>
      <c r="AH67">
        <v>17.085761999999999</v>
      </c>
      <c r="AI67">
        <v>2058</v>
      </c>
      <c r="AJ67">
        <v>0</v>
      </c>
      <c r="AK67">
        <v>41</v>
      </c>
      <c r="AL67">
        <v>13466</v>
      </c>
      <c r="AM67" t="s">
        <v>360</v>
      </c>
      <c r="AN67" t="s">
        <v>589</v>
      </c>
      <c r="AO67">
        <v>2335.7040000000002</v>
      </c>
      <c r="AR67" t="s">
        <v>119</v>
      </c>
      <c r="AS67" t="s">
        <v>120</v>
      </c>
      <c r="AT67" t="s">
        <v>209</v>
      </c>
      <c r="AU67" t="s">
        <v>359</v>
      </c>
      <c r="AV67" t="s">
        <v>48</v>
      </c>
      <c r="AW67">
        <v>1</v>
      </c>
      <c r="BB67">
        <v>0.8667999999999999</v>
      </c>
      <c r="BC67" t="s">
        <v>69</v>
      </c>
      <c r="BF67" t="s">
        <v>119</v>
      </c>
      <c r="BG67" t="s">
        <v>120</v>
      </c>
      <c r="BH67" t="s">
        <v>359</v>
      </c>
      <c r="BI67">
        <v>6773</v>
      </c>
      <c r="BJ67">
        <v>1</v>
      </c>
      <c r="BK67" t="s">
        <v>209</v>
      </c>
      <c r="BL67" t="s">
        <v>178</v>
      </c>
      <c r="BM67">
        <v>0.8667999999999999</v>
      </c>
      <c r="BN67" t="s">
        <v>69</v>
      </c>
      <c r="BO67" t="s">
        <v>181</v>
      </c>
      <c r="BP67">
        <v>2335.7040000000002</v>
      </c>
    </row>
    <row r="68" spans="1:68" ht="16.5">
      <c r="A68" s="109" t="str">
        <f t="shared" si="18"/>
        <v>도영운수</v>
      </c>
      <c r="B68" s="110" t="str">
        <f t="shared" si="1"/>
        <v>이종수</v>
      </c>
      <c r="C68" s="111" t="str">
        <f t="shared" si="19"/>
        <v>이상</v>
      </c>
      <c r="D68" s="112">
        <f t="shared" si="20"/>
        <v>0</v>
      </c>
      <c r="E68" s="113">
        <f t="shared" si="21"/>
        <v>2447</v>
      </c>
      <c r="F68" s="258" t="str">
        <f t="shared" si="22"/>
        <v>순환46</v>
      </c>
      <c r="G68" s="114" t="str">
        <f t="shared" si="23"/>
        <v>70바3903</v>
      </c>
      <c r="H68" s="115">
        <f t="shared" si="24"/>
        <v>5</v>
      </c>
      <c r="I68" s="116">
        <f t="shared" si="25"/>
        <v>2012.386</v>
      </c>
      <c r="J68" s="117">
        <f t="shared" si="26"/>
        <v>5.5109610253446274E-2</v>
      </c>
      <c r="K68" s="117">
        <f t="shared" si="27"/>
        <v>0.3839330986339019</v>
      </c>
      <c r="L68" s="117">
        <f t="shared" si="28"/>
        <v>0.19230903017611931</v>
      </c>
      <c r="M68" s="118">
        <f t="shared" si="29"/>
        <v>16.988</v>
      </c>
      <c r="N68" s="119">
        <f t="shared" si="30"/>
        <v>9.9384511718924706E-2</v>
      </c>
      <c r="O68" s="119">
        <f t="shared" si="31"/>
        <v>10.236604707049244</v>
      </c>
      <c r="P68" s="232">
        <f t="shared" si="32"/>
        <v>6</v>
      </c>
      <c r="Q68" s="233">
        <f t="shared" si="33"/>
        <v>2</v>
      </c>
      <c r="R68" s="233">
        <f t="shared" si="34"/>
        <v>206</v>
      </c>
      <c r="T68">
        <v>506</v>
      </c>
      <c r="U68">
        <v>2447</v>
      </c>
      <c r="V68" t="s">
        <v>444</v>
      </c>
      <c r="W68">
        <v>2012.386</v>
      </c>
      <c r="X68">
        <v>1177.9359999999999</v>
      </c>
      <c r="Y68">
        <v>1.708</v>
      </c>
      <c r="Z68">
        <v>16.988</v>
      </c>
      <c r="AA68">
        <v>159.79189400000001</v>
      </c>
      <c r="AB68">
        <v>8.8060690000000008</v>
      </c>
      <c r="AC68">
        <v>61.349397000000003</v>
      </c>
      <c r="AD68" s="1">
        <v>387</v>
      </c>
      <c r="AE68">
        <v>2</v>
      </c>
      <c r="AF68">
        <v>206</v>
      </c>
      <c r="AG68">
        <v>80</v>
      </c>
      <c r="AH68">
        <v>12.593792000000001</v>
      </c>
      <c r="AI68">
        <v>688.9</v>
      </c>
      <c r="AJ68">
        <v>0</v>
      </c>
      <c r="AK68">
        <v>6</v>
      </c>
      <c r="AL68">
        <v>2990</v>
      </c>
      <c r="AM68" t="s">
        <v>445</v>
      </c>
      <c r="AN68" t="s">
        <v>590</v>
      </c>
      <c r="AO68">
        <v>1438.7809999999999</v>
      </c>
      <c r="AR68" t="s">
        <v>119</v>
      </c>
      <c r="AS68" t="s">
        <v>125</v>
      </c>
      <c r="AT68" t="s">
        <v>253</v>
      </c>
      <c r="AU68" t="s">
        <v>444</v>
      </c>
      <c r="AV68" t="s">
        <v>48</v>
      </c>
      <c r="AW68">
        <v>5</v>
      </c>
      <c r="BB68">
        <v>0</v>
      </c>
      <c r="BC68" t="s">
        <v>506</v>
      </c>
      <c r="BF68" t="s">
        <v>119</v>
      </c>
      <c r="BG68" t="s">
        <v>125</v>
      </c>
      <c r="BH68" t="s">
        <v>444</v>
      </c>
      <c r="BI68">
        <v>2447</v>
      </c>
      <c r="BJ68">
        <v>5</v>
      </c>
      <c r="BK68" t="s">
        <v>253</v>
      </c>
      <c r="BL68" t="s">
        <v>257</v>
      </c>
      <c r="BM68">
        <v>0</v>
      </c>
      <c r="BN68" t="s">
        <v>506</v>
      </c>
      <c r="BO68" t="e">
        <v>#N/A</v>
      </c>
      <c r="BP68">
        <v>2012.386</v>
      </c>
    </row>
    <row r="69" spans="1:68" ht="16.5">
      <c r="A69" s="125" t="str">
        <f t="shared" si="18"/>
        <v>도영운수</v>
      </c>
      <c r="B69" s="126" t="str">
        <f t="shared" si="1"/>
        <v>이진호</v>
      </c>
      <c r="C69" s="127" t="str">
        <f t="shared" si="19"/>
        <v>F</v>
      </c>
      <c r="D69" s="128">
        <f t="shared" si="20"/>
        <v>0.7486956521739131</v>
      </c>
      <c r="E69" s="129">
        <f t="shared" si="21"/>
        <v>1406</v>
      </c>
      <c r="F69" s="257" t="str">
        <f t="shared" si="22"/>
        <v>35</v>
      </c>
      <c r="G69" s="130" t="str">
        <f t="shared" si="23"/>
        <v>71바5886</v>
      </c>
      <c r="H69" s="131">
        <f t="shared" si="24"/>
        <v>1</v>
      </c>
      <c r="I69" s="132">
        <f t="shared" si="25"/>
        <v>1791.412</v>
      </c>
      <c r="J69" s="133">
        <f t="shared" si="26"/>
        <v>3.5887839605744661E-2</v>
      </c>
      <c r="K69" s="133">
        <f t="shared" si="27"/>
        <v>0.39335665365416589</v>
      </c>
      <c r="L69" s="133">
        <f t="shared" si="28"/>
        <v>3.7400664950329683E-2</v>
      </c>
      <c r="M69" s="134">
        <f t="shared" si="29"/>
        <v>17.132999999999999</v>
      </c>
      <c r="N69" s="135">
        <f t="shared" si="30"/>
        <v>5.5821887985566691E-2</v>
      </c>
      <c r="O69" s="135">
        <f t="shared" si="31"/>
        <v>75.9177676603707</v>
      </c>
      <c r="P69" s="230">
        <f t="shared" si="32"/>
        <v>40</v>
      </c>
      <c r="Q69" s="231">
        <f t="shared" si="33"/>
        <v>1</v>
      </c>
      <c r="R69" s="231">
        <f t="shared" si="34"/>
        <v>1360</v>
      </c>
      <c r="T69">
        <v>506</v>
      </c>
      <c r="U69">
        <v>1406</v>
      </c>
      <c r="V69" t="s">
        <v>361</v>
      </c>
      <c r="W69">
        <v>1791.412</v>
      </c>
      <c r="X69">
        <v>1040.1310000000001</v>
      </c>
      <c r="Y69">
        <v>1.722</v>
      </c>
      <c r="Z69">
        <v>17.132999999999999</v>
      </c>
      <c r="AA69">
        <v>111.032206</v>
      </c>
      <c r="AB69">
        <v>3.9847060000000001</v>
      </c>
      <c r="AC69">
        <v>43.675257000000002</v>
      </c>
      <c r="AD69" s="1">
        <v>67</v>
      </c>
      <c r="AE69">
        <v>1</v>
      </c>
      <c r="AF69">
        <v>1360</v>
      </c>
      <c r="AG69">
        <v>80</v>
      </c>
      <c r="AH69">
        <v>16.134164999999999</v>
      </c>
      <c r="AI69">
        <v>4334.6000000000004</v>
      </c>
      <c r="AJ69">
        <v>0</v>
      </c>
      <c r="AK69">
        <v>40</v>
      </c>
      <c r="AL69">
        <v>7934</v>
      </c>
      <c r="AM69" t="s">
        <v>362</v>
      </c>
      <c r="AN69" t="s">
        <v>591</v>
      </c>
      <c r="AO69">
        <v>1791.412</v>
      </c>
      <c r="AR69" t="s">
        <v>119</v>
      </c>
      <c r="AS69" t="s">
        <v>120</v>
      </c>
      <c r="AT69" t="s">
        <v>210</v>
      </c>
      <c r="AU69" t="s">
        <v>361</v>
      </c>
      <c r="AV69" t="s">
        <v>48</v>
      </c>
      <c r="AW69">
        <v>1</v>
      </c>
      <c r="BB69">
        <v>0.7486956521739131</v>
      </c>
      <c r="BC69" t="s">
        <v>70</v>
      </c>
      <c r="BF69" t="s">
        <v>119</v>
      </c>
      <c r="BG69" t="s">
        <v>120</v>
      </c>
      <c r="BH69" t="s">
        <v>361</v>
      </c>
      <c r="BI69">
        <v>1406</v>
      </c>
      <c r="BJ69">
        <v>1</v>
      </c>
      <c r="BK69" t="s">
        <v>210</v>
      </c>
      <c r="BL69" t="s">
        <v>178</v>
      </c>
      <c r="BM69">
        <v>0.7486956521739131</v>
      </c>
      <c r="BN69" t="s">
        <v>70</v>
      </c>
      <c r="BO69" t="s">
        <v>193</v>
      </c>
      <c r="BP69">
        <v>1791.412</v>
      </c>
    </row>
    <row r="70" spans="1:68" ht="16.5">
      <c r="A70" s="109" t="str">
        <f t="shared" si="18"/>
        <v>도영운수</v>
      </c>
      <c r="B70" s="110" t="str">
        <f t="shared" ref="B70:B108" si="35">IF(BH70="NULL", E70, BH70)</f>
        <v>이창훈</v>
      </c>
      <c r="C70" s="111" t="str">
        <f t="shared" si="19"/>
        <v>F</v>
      </c>
      <c r="D70" s="112">
        <f t="shared" si="20"/>
        <v>0.79160000000000008</v>
      </c>
      <c r="E70" s="113">
        <f t="shared" si="21"/>
        <v>5336</v>
      </c>
      <c r="F70" s="258" t="str">
        <f t="shared" si="22"/>
        <v>35</v>
      </c>
      <c r="G70" s="114" t="str">
        <f t="shared" si="23"/>
        <v>71바5876</v>
      </c>
      <c r="H70" s="115">
        <f t="shared" si="24"/>
        <v>1</v>
      </c>
      <c r="I70" s="116">
        <f t="shared" si="25"/>
        <v>2095.2139999999999</v>
      </c>
      <c r="J70" s="117">
        <f t="shared" si="26"/>
        <v>1.8858275530170682E-2</v>
      </c>
      <c r="K70" s="117">
        <f t="shared" si="27"/>
        <v>0.40848753312796315</v>
      </c>
      <c r="L70" s="117">
        <f t="shared" si="28"/>
        <v>0.13650156976805233</v>
      </c>
      <c r="M70" s="118">
        <f t="shared" si="29"/>
        <v>19.763000000000002</v>
      </c>
      <c r="N70" s="119">
        <f t="shared" si="30"/>
        <v>0.23863910798610549</v>
      </c>
      <c r="O70" s="119">
        <f t="shared" si="31"/>
        <v>45.341430517360038</v>
      </c>
      <c r="P70" s="232">
        <f t="shared" si="32"/>
        <v>56</v>
      </c>
      <c r="Q70" s="233">
        <f t="shared" si="33"/>
        <v>5</v>
      </c>
      <c r="R70" s="233">
        <f t="shared" si="34"/>
        <v>950</v>
      </c>
      <c r="T70">
        <v>506</v>
      </c>
      <c r="U70">
        <v>5336</v>
      </c>
      <c r="V70" t="s">
        <v>363</v>
      </c>
      <c r="W70">
        <v>2095.2139999999999</v>
      </c>
      <c r="X70">
        <v>1058.578</v>
      </c>
      <c r="Y70">
        <v>1.9790000000000001</v>
      </c>
      <c r="Z70">
        <v>19.763000000000002</v>
      </c>
      <c r="AA70">
        <v>124.318313</v>
      </c>
      <c r="AB70">
        <v>2.3444289999999999</v>
      </c>
      <c r="AC70">
        <v>50.782480999999997</v>
      </c>
      <c r="AD70" s="1">
        <v>286</v>
      </c>
      <c r="AE70">
        <v>5</v>
      </c>
      <c r="AF70">
        <v>950</v>
      </c>
      <c r="AG70">
        <v>74</v>
      </c>
      <c r="AH70">
        <v>16.853622999999999</v>
      </c>
      <c r="AI70">
        <v>2417.9</v>
      </c>
      <c r="AJ70">
        <v>0</v>
      </c>
      <c r="AK70">
        <v>56</v>
      </c>
      <c r="AL70">
        <v>19064</v>
      </c>
      <c r="AM70" t="s">
        <v>364</v>
      </c>
      <c r="AN70" t="s">
        <v>592</v>
      </c>
      <c r="AO70">
        <v>2095.2139999999999</v>
      </c>
      <c r="AR70" t="s">
        <v>119</v>
      </c>
      <c r="AS70" t="s">
        <v>120</v>
      </c>
      <c r="AT70" t="s">
        <v>209</v>
      </c>
      <c r="AU70" t="s">
        <v>363</v>
      </c>
      <c r="AV70" t="s">
        <v>48</v>
      </c>
      <c r="AW70">
        <v>1</v>
      </c>
      <c r="BB70">
        <v>0.79160000000000008</v>
      </c>
      <c r="BC70" t="s">
        <v>70</v>
      </c>
      <c r="BF70" t="s">
        <v>119</v>
      </c>
      <c r="BG70" t="s">
        <v>120</v>
      </c>
      <c r="BH70" t="s">
        <v>363</v>
      </c>
      <c r="BI70">
        <v>5336</v>
      </c>
      <c r="BJ70">
        <v>1</v>
      </c>
      <c r="BK70" t="s">
        <v>209</v>
      </c>
      <c r="BL70" t="s">
        <v>178</v>
      </c>
      <c r="BM70">
        <v>0.79160000000000008</v>
      </c>
      <c r="BN70" t="s">
        <v>70</v>
      </c>
      <c r="BO70" t="s">
        <v>193</v>
      </c>
      <c r="BP70">
        <v>2095.2139999999999</v>
      </c>
    </row>
    <row r="71" spans="1:68" ht="16.5">
      <c r="A71" s="125" t="str">
        <f t="shared" si="18"/>
        <v>도영운수</v>
      </c>
      <c r="B71" s="126" t="str">
        <f t="shared" si="35"/>
        <v>이태현</v>
      </c>
      <c r="C71" s="127" t="str">
        <f t="shared" si="19"/>
        <v>F</v>
      </c>
      <c r="D71" s="128">
        <f t="shared" si="20"/>
        <v>0.78681818181818175</v>
      </c>
      <c r="E71" s="129">
        <f t="shared" si="21"/>
        <v>2661</v>
      </c>
      <c r="F71" s="257" t="str">
        <f t="shared" si="22"/>
        <v>523</v>
      </c>
      <c r="G71" s="130" t="str">
        <f t="shared" si="23"/>
        <v>70바3910</v>
      </c>
      <c r="H71" s="131">
        <f t="shared" si="24"/>
        <v>1</v>
      </c>
      <c r="I71" s="132">
        <f t="shared" si="25"/>
        <v>2345.7600000000002</v>
      </c>
      <c r="J71" s="133">
        <f t="shared" si="26"/>
        <v>1.3852284916585732E-2</v>
      </c>
      <c r="K71" s="133">
        <f t="shared" si="27"/>
        <v>0.34505359854696444</v>
      </c>
      <c r="L71" s="133">
        <f t="shared" si="28"/>
        <v>0.18671986904031102</v>
      </c>
      <c r="M71" s="134">
        <f t="shared" si="29"/>
        <v>15.718</v>
      </c>
      <c r="N71" s="135">
        <f t="shared" si="30"/>
        <v>0.29841074960780301</v>
      </c>
      <c r="O71" s="135">
        <f t="shared" si="31"/>
        <v>60.406861742036689</v>
      </c>
      <c r="P71" s="230">
        <f t="shared" si="32"/>
        <v>1</v>
      </c>
      <c r="Q71" s="231">
        <f t="shared" si="33"/>
        <v>7</v>
      </c>
      <c r="R71" s="231">
        <f t="shared" si="34"/>
        <v>1417</v>
      </c>
      <c r="T71">
        <v>506</v>
      </c>
      <c r="U71">
        <v>2661</v>
      </c>
      <c r="V71" t="s">
        <v>365</v>
      </c>
      <c r="W71">
        <v>2345.7600000000002</v>
      </c>
      <c r="X71">
        <v>1355.4639999999999</v>
      </c>
      <c r="Y71">
        <v>1.7310000000000001</v>
      </c>
      <c r="Z71">
        <v>15.718</v>
      </c>
      <c r="AA71">
        <v>136.79829799999999</v>
      </c>
      <c r="AB71">
        <v>1.8949689999999999</v>
      </c>
      <c r="AC71">
        <v>47.202745</v>
      </c>
      <c r="AD71" s="1">
        <v>438</v>
      </c>
      <c r="AE71">
        <v>7</v>
      </c>
      <c r="AF71">
        <v>1417</v>
      </c>
      <c r="AG71">
        <v>74</v>
      </c>
      <c r="AH71">
        <v>17.147580999999999</v>
      </c>
      <c r="AI71">
        <v>564.1</v>
      </c>
      <c r="AJ71">
        <v>0</v>
      </c>
      <c r="AK71">
        <v>1</v>
      </c>
      <c r="AL71">
        <v>7</v>
      </c>
      <c r="AM71" t="s">
        <v>366</v>
      </c>
      <c r="AN71" t="s">
        <v>593</v>
      </c>
      <c r="AO71">
        <v>2345.7600000000002</v>
      </c>
      <c r="AR71" t="s">
        <v>119</v>
      </c>
      <c r="AS71" t="s">
        <v>121</v>
      </c>
      <c r="AT71" t="s">
        <v>219</v>
      </c>
      <c r="AU71" t="s">
        <v>365</v>
      </c>
      <c r="AV71" t="s">
        <v>48</v>
      </c>
      <c r="AW71">
        <v>1</v>
      </c>
      <c r="BB71">
        <v>0.78681818181818175</v>
      </c>
      <c r="BC71" t="s">
        <v>70</v>
      </c>
      <c r="BF71" t="s">
        <v>119</v>
      </c>
      <c r="BG71" t="s">
        <v>121</v>
      </c>
      <c r="BH71" t="s">
        <v>365</v>
      </c>
      <c r="BI71">
        <v>2661</v>
      </c>
      <c r="BJ71">
        <v>1</v>
      </c>
      <c r="BK71" t="s">
        <v>219</v>
      </c>
      <c r="BL71" t="s">
        <v>178</v>
      </c>
      <c r="BM71">
        <v>0.78681818181818175</v>
      </c>
      <c r="BN71" t="s">
        <v>70</v>
      </c>
      <c r="BO71" t="s">
        <v>193</v>
      </c>
      <c r="BP71">
        <v>2345.7600000000002</v>
      </c>
    </row>
    <row r="72" spans="1:68" ht="16.5">
      <c r="A72" s="109" t="str">
        <f t="shared" ref="A72:A87" si="36">BF72</f>
        <v>도영운수</v>
      </c>
      <c r="B72" s="110" t="str">
        <f t="shared" si="35"/>
        <v>이한승</v>
      </c>
      <c r="C72" s="111" t="str">
        <f t="shared" ref="C72:C87" si="37">BN72</f>
        <v>C</v>
      </c>
      <c r="D72" s="112">
        <f t="shared" ref="D72:D87" si="38">BM72</f>
        <v>0.86629318777062403</v>
      </c>
      <c r="E72" s="113">
        <f t="shared" ref="E72:E87" si="39">U72</f>
        <v>2576</v>
      </c>
      <c r="F72" s="258" t="str">
        <f t="shared" ref="F72:F87" si="40">BG72</f>
        <v>55</v>
      </c>
      <c r="G72" s="114" t="str">
        <f t="shared" ref="G72:G87" si="41">BK72</f>
        <v>71바5900</v>
      </c>
      <c r="H72" s="115">
        <f t="shared" ref="H72:H87" si="42">BJ72</f>
        <v>2</v>
      </c>
      <c r="I72" s="116">
        <f t="shared" ref="I72:I87" si="43">BP72</f>
        <v>2018.3609999999999</v>
      </c>
      <c r="J72" s="117">
        <f t="shared" ref="J72:J87" si="44">AB72/AA72</f>
        <v>8.1694528266334325E-3</v>
      </c>
      <c r="K72" s="117">
        <f t="shared" ref="K72:K87" si="45">AC72/AA72</f>
        <v>0.35882963266223555</v>
      </c>
      <c r="L72" s="117">
        <f t="shared" ref="L72:L87" si="46">AD72/I72</f>
        <v>0.2100714391528572</v>
      </c>
      <c r="M72" s="118">
        <f t="shared" ref="M72:M87" si="47">Z72</f>
        <v>14.301</v>
      </c>
      <c r="N72" s="119">
        <f t="shared" ref="N72:N87" si="48">AE72*100/W72</f>
        <v>0</v>
      </c>
      <c r="O72" s="119">
        <f t="shared" ref="O72:O87" si="49">AF72*100/W72</f>
        <v>28.538006828312675</v>
      </c>
      <c r="P72" s="232">
        <f t="shared" ref="P72:P87" si="50">AK72</f>
        <v>1</v>
      </c>
      <c r="Q72" s="233">
        <f t="shared" ref="Q72:Q87" si="51">AE72</f>
        <v>0</v>
      </c>
      <c r="R72" s="233">
        <f t="shared" ref="R72:R87" si="52">AF72</f>
        <v>576</v>
      </c>
      <c r="T72">
        <v>506</v>
      </c>
      <c r="U72">
        <v>2576</v>
      </c>
      <c r="V72" t="s">
        <v>367</v>
      </c>
      <c r="W72">
        <v>2018.3610000000001</v>
      </c>
      <c r="X72">
        <v>1110.2460000000001</v>
      </c>
      <c r="Y72">
        <v>1.8180000000000001</v>
      </c>
      <c r="Z72">
        <v>14.301</v>
      </c>
      <c r="AA72">
        <v>128.55830399999999</v>
      </c>
      <c r="AB72">
        <v>1.050251</v>
      </c>
      <c r="AC72">
        <v>46.130529000000003</v>
      </c>
      <c r="AD72" s="1">
        <v>424</v>
      </c>
      <c r="AE72">
        <v>0</v>
      </c>
      <c r="AF72">
        <v>576</v>
      </c>
      <c r="AG72">
        <v>74</v>
      </c>
      <c r="AH72">
        <v>15.699965000000001</v>
      </c>
      <c r="AI72">
        <v>746</v>
      </c>
      <c r="AJ72">
        <v>0</v>
      </c>
      <c r="AK72">
        <v>1</v>
      </c>
      <c r="AL72">
        <v>190</v>
      </c>
      <c r="AM72" t="s">
        <v>368</v>
      </c>
      <c r="AN72" t="s">
        <v>594</v>
      </c>
      <c r="AO72">
        <v>1899.8409999999999</v>
      </c>
      <c r="AR72" t="s">
        <v>119</v>
      </c>
      <c r="AS72" t="s">
        <v>122</v>
      </c>
      <c r="AT72" t="s">
        <v>234</v>
      </c>
      <c r="AU72" t="s">
        <v>367</v>
      </c>
      <c r="AV72" t="s">
        <v>48</v>
      </c>
      <c r="AW72">
        <v>2</v>
      </c>
      <c r="BB72">
        <v>0.86629318777062403</v>
      </c>
      <c r="BC72" t="s">
        <v>69</v>
      </c>
      <c r="BF72" t="s">
        <v>119</v>
      </c>
      <c r="BG72" t="s">
        <v>122</v>
      </c>
      <c r="BH72" t="s">
        <v>367</v>
      </c>
      <c r="BI72">
        <v>2576</v>
      </c>
      <c r="BJ72">
        <v>2</v>
      </c>
      <c r="BK72" t="s">
        <v>234</v>
      </c>
      <c r="BL72" t="s">
        <v>230</v>
      </c>
      <c r="BM72">
        <v>0.86629318777062403</v>
      </c>
      <c r="BN72" t="s">
        <v>69</v>
      </c>
      <c r="BO72" t="s">
        <v>181</v>
      </c>
      <c r="BP72">
        <v>2018.3609999999999</v>
      </c>
    </row>
    <row r="73" spans="1:68" ht="16.5">
      <c r="A73" s="125" t="str">
        <f t="shared" si="36"/>
        <v>도영운수</v>
      </c>
      <c r="B73" s="126" t="str">
        <f t="shared" si="35"/>
        <v>인명호</v>
      </c>
      <c r="C73" s="127" t="str">
        <f t="shared" si="37"/>
        <v>F</v>
      </c>
      <c r="D73" s="128">
        <f t="shared" si="38"/>
        <v>0.70916666666666672</v>
      </c>
      <c r="E73" s="129">
        <f t="shared" si="39"/>
        <v>3598</v>
      </c>
      <c r="F73" s="257" t="str">
        <f t="shared" si="40"/>
        <v>65</v>
      </c>
      <c r="G73" s="130" t="str">
        <f t="shared" si="41"/>
        <v>71바5888</v>
      </c>
      <c r="H73" s="131">
        <f t="shared" si="42"/>
        <v>1</v>
      </c>
      <c r="I73" s="132">
        <f t="shared" si="43"/>
        <v>1399.5709999999999</v>
      </c>
      <c r="J73" s="133">
        <f t="shared" si="44"/>
        <v>5.7094850222332634E-2</v>
      </c>
      <c r="K73" s="133">
        <f t="shared" si="45"/>
        <v>0.36367761406043814</v>
      </c>
      <c r="L73" s="133">
        <f t="shared" si="46"/>
        <v>0.15076048303372963</v>
      </c>
      <c r="M73" s="134">
        <f t="shared" si="47"/>
        <v>19.561</v>
      </c>
      <c r="N73" s="135">
        <f t="shared" si="48"/>
        <v>0.42870279535657713</v>
      </c>
      <c r="O73" s="135">
        <f t="shared" si="49"/>
        <v>24.79331166478871</v>
      </c>
      <c r="P73" s="230">
        <f t="shared" si="50"/>
        <v>13</v>
      </c>
      <c r="Q73" s="231">
        <f t="shared" si="51"/>
        <v>6</v>
      </c>
      <c r="R73" s="231">
        <f t="shared" si="52"/>
        <v>347</v>
      </c>
      <c r="T73">
        <v>506</v>
      </c>
      <c r="U73">
        <v>3598</v>
      </c>
      <c r="V73" t="s">
        <v>369</v>
      </c>
      <c r="W73">
        <v>1399.5709999999999</v>
      </c>
      <c r="X73">
        <v>822.40499999999997</v>
      </c>
      <c r="Y73">
        <v>1.702</v>
      </c>
      <c r="Z73">
        <v>19.561</v>
      </c>
      <c r="AA73">
        <v>86.595253</v>
      </c>
      <c r="AB73">
        <v>4.9441430000000004</v>
      </c>
      <c r="AC73">
        <v>31.492754999999999</v>
      </c>
      <c r="AD73" s="1">
        <v>211</v>
      </c>
      <c r="AE73">
        <v>6</v>
      </c>
      <c r="AF73">
        <v>347</v>
      </c>
      <c r="AG73">
        <v>74</v>
      </c>
      <c r="AH73">
        <v>16.162213000000001</v>
      </c>
      <c r="AI73">
        <v>1688.8</v>
      </c>
      <c r="AJ73">
        <v>0</v>
      </c>
      <c r="AK73">
        <v>13</v>
      </c>
      <c r="AL73">
        <v>4070</v>
      </c>
      <c r="AM73" t="s">
        <v>370</v>
      </c>
      <c r="AN73" t="s">
        <v>595</v>
      </c>
      <c r="AO73">
        <v>1399.5709999999999</v>
      </c>
      <c r="AR73" t="s">
        <v>119</v>
      </c>
      <c r="AS73" t="s">
        <v>123</v>
      </c>
      <c r="AT73" t="s">
        <v>243</v>
      </c>
      <c r="AU73" t="s">
        <v>369</v>
      </c>
      <c r="AV73" t="s">
        <v>48</v>
      </c>
      <c r="AW73">
        <v>1</v>
      </c>
      <c r="BB73">
        <v>0.70916666666666672</v>
      </c>
      <c r="BC73" t="s">
        <v>70</v>
      </c>
      <c r="BF73" t="s">
        <v>119</v>
      </c>
      <c r="BG73" t="s">
        <v>123</v>
      </c>
      <c r="BH73" t="s">
        <v>369</v>
      </c>
      <c r="BI73">
        <v>3598</v>
      </c>
      <c r="BJ73">
        <v>1</v>
      </c>
      <c r="BK73" t="s">
        <v>243</v>
      </c>
      <c r="BL73" t="s">
        <v>178</v>
      </c>
      <c r="BM73">
        <v>0.70916666666666672</v>
      </c>
      <c r="BN73" t="s">
        <v>70</v>
      </c>
      <c r="BO73" t="s">
        <v>193</v>
      </c>
      <c r="BP73">
        <v>1399.5709999999999</v>
      </c>
    </row>
    <row r="74" spans="1:68" ht="16.5">
      <c r="A74" s="109" t="str">
        <f t="shared" si="36"/>
        <v>도영운수</v>
      </c>
      <c r="B74" s="110" t="str">
        <f t="shared" si="35"/>
        <v>임계주</v>
      </c>
      <c r="C74" s="111" t="str">
        <f t="shared" si="37"/>
        <v>F</v>
      </c>
      <c r="D74" s="112">
        <f t="shared" si="38"/>
        <v>0.78079999999999994</v>
      </c>
      <c r="E74" s="113">
        <f t="shared" si="39"/>
        <v>3923</v>
      </c>
      <c r="F74" s="258" t="str">
        <f t="shared" si="40"/>
        <v>35</v>
      </c>
      <c r="G74" s="114" t="str">
        <f t="shared" si="41"/>
        <v>71바5852</v>
      </c>
      <c r="H74" s="115">
        <f t="shared" si="42"/>
        <v>1</v>
      </c>
      <c r="I74" s="116">
        <f t="shared" si="43"/>
        <v>2201.2890000000002</v>
      </c>
      <c r="J74" s="117">
        <f t="shared" si="44"/>
        <v>5.2833601071633957E-2</v>
      </c>
      <c r="K74" s="117">
        <f t="shared" si="45"/>
        <v>0.35763095156868646</v>
      </c>
      <c r="L74" s="117">
        <f t="shared" si="46"/>
        <v>0.18943446317135096</v>
      </c>
      <c r="M74" s="118">
        <f t="shared" si="47"/>
        <v>16.972000000000001</v>
      </c>
      <c r="N74" s="119">
        <f t="shared" si="48"/>
        <v>0.13628378645420933</v>
      </c>
      <c r="O74" s="119">
        <f t="shared" si="49"/>
        <v>86.903627828967473</v>
      </c>
      <c r="P74" s="232">
        <f t="shared" si="50"/>
        <v>12</v>
      </c>
      <c r="Q74" s="233">
        <f t="shared" si="51"/>
        <v>3</v>
      </c>
      <c r="R74" s="233">
        <f t="shared" si="52"/>
        <v>1913</v>
      </c>
      <c r="T74">
        <v>506</v>
      </c>
      <c r="U74">
        <v>3923</v>
      </c>
      <c r="V74" t="s">
        <v>371</v>
      </c>
      <c r="W74">
        <v>2201.2890000000002</v>
      </c>
      <c r="X74">
        <v>1127.6510000000001</v>
      </c>
      <c r="Y74">
        <v>1.952</v>
      </c>
      <c r="Z74">
        <v>16.972000000000001</v>
      </c>
      <c r="AA74">
        <v>129.26802000000001</v>
      </c>
      <c r="AB74">
        <v>6.8296950000000001</v>
      </c>
      <c r="AC74">
        <v>46.230244999999996</v>
      </c>
      <c r="AD74" s="1">
        <v>417</v>
      </c>
      <c r="AE74">
        <v>3</v>
      </c>
      <c r="AF74">
        <v>1913</v>
      </c>
      <c r="AG74">
        <v>84</v>
      </c>
      <c r="AH74">
        <v>17.028874999999999</v>
      </c>
      <c r="AI74">
        <v>4304.1000000000004</v>
      </c>
      <c r="AJ74">
        <v>41.1</v>
      </c>
      <c r="AK74">
        <v>12</v>
      </c>
      <c r="AL74">
        <v>2674</v>
      </c>
      <c r="AM74" t="s">
        <v>372</v>
      </c>
      <c r="AN74" t="s">
        <v>596</v>
      </c>
      <c r="AO74">
        <v>2201.2890000000002</v>
      </c>
      <c r="AR74" t="s">
        <v>119</v>
      </c>
      <c r="AS74" t="s">
        <v>120</v>
      </c>
      <c r="AT74" t="s">
        <v>201</v>
      </c>
      <c r="AU74" t="s">
        <v>371</v>
      </c>
      <c r="AV74" t="s">
        <v>48</v>
      </c>
      <c r="AW74">
        <v>1</v>
      </c>
      <c r="BB74">
        <v>0.78079999999999994</v>
      </c>
      <c r="BC74" t="s">
        <v>70</v>
      </c>
      <c r="BF74" t="s">
        <v>119</v>
      </c>
      <c r="BG74" t="s">
        <v>120</v>
      </c>
      <c r="BH74" t="s">
        <v>371</v>
      </c>
      <c r="BI74">
        <v>3923</v>
      </c>
      <c r="BJ74">
        <v>1</v>
      </c>
      <c r="BK74" t="s">
        <v>201</v>
      </c>
      <c r="BL74" t="s">
        <v>178</v>
      </c>
      <c r="BM74">
        <v>0.78079999999999994</v>
      </c>
      <c r="BN74" t="s">
        <v>70</v>
      </c>
      <c r="BO74" t="s">
        <v>193</v>
      </c>
      <c r="BP74">
        <v>2201.2890000000002</v>
      </c>
    </row>
    <row r="75" spans="1:68" ht="16.5">
      <c r="A75" s="125" t="str">
        <f t="shared" si="36"/>
        <v>도영운수</v>
      </c>
      <c r="B75" s="126" t="str">
        <f t="shared" si="35"/>
        <v>임낙진</v>
      </c>
      <c r="C75" s="127" t="str">
        <f t="shared" si="37"/>
        <v>C</v>
      </c>
      <c r="D75" s="128">
        <f t="shared" si="38"/>
        <v>0.89084746663540937</v>
      </c>
      <c r="E75" s="129">
        <f t="shared" si="39"/>
        <v>8084</v>
      </c>
      <c r="F75" s="257" t="str">
        <f t="shared" si="40"/>
        <v>65</v>
      </c>
      <c r="G75" s="130" t="str">
        <f t="shared" si="41"/>
        <v>71바5887</v>
      </c>
      <c r="H75" s="131">
        <f t="shared" si="42"/>
        <v>2</v>
      </c>
      <c r="I75" s="132">
        <f t="shared" si="43"/>
        <v>1740.393</v>
      </c>
      <c r="J75" s="133">
        <f t="shared" si="44"/>
        <v>2.2556052748380191E-2</v>
      </c>
      <c r="K75" s="133">
        <f t="shared" si="45"/>
        <v>0.34093762173031666</v>
      </c>
      <c r="L75" s="133">
        <f t="shared" si="46"/>
        <v>0.21489399233391537</v>
      </c>
      <c r="M75" s="134">
        <f t="shared" si="47"/>
        <v>15.352</v>
      </c>
      <c r="N75" s="135">
        <f t="shared" si="48"/>
        <v>0.11491657344059646</v>
      </c>
      <c r="O75" s="135">
        <f t="shared" si="49"/>
        <v>3.0452891961758062</v>
      </c>
      <c r="P75" s="230">
        <f t="shared" si="50"/>
        <v>2</v>
      </c>
      <c r="Q75" s="231">
        <f t="shared" si="51"/>
        <v>2</v>
      </c>
      <c r="R75" s="231">
        <f t="shared" si="52"/>
        <v>53</v>
      </c>
      <c r="T75">
        <v>506</v>
      </c>
      <c r="U75">
        <v>8084</v>
      </c>
      <c r="V75" t="s">
        <v>455</v>
      </c>
      <c r="W75">
        <v>1740.393</v>
      </c>
      <c r="X75">
        <v>813.947</v>
      </c>
      <c r="Y75">
        <v>2.1379999999999999</v>
      </c>
      <c r="Z75">
        <v>15.352</v>
      </c>
      <c r="AA75">
        <v>100.501361</v>
      </c>
      <c r="AB75">
        <v>2.2669139999999999</v>
      </c>
      <c r="AC75">
        <v>34.264695000000003</v>
      </c>
      <c r="AD75" s="1">
        <v>374</v>
      </c>
      <c r="AE75">
        <v>2</v>
      </c>
      <c r="AF75">
        <v>53</v>
      </c>
      <c r="AG75">
        <v>70</v>
      </c>
      <c r="AH75">
        <v>17.317108000000001</v>
      </c>
      <c r="AI75">
        <v>240.4</v>
      </c>
      <c r="AJ75">
        <v>0</v>
      </c>
      <c r="AK75">
        <v>2</v>
      </c>
      <c r="AL75">
        <v>201</v>
      </c>
      <c r="AM75" t="s">
        <v>456</v>
      </c>
      <c r="AN75" t="s">
        <v>597</v>
      </c>
      <c r="AO75">
        <v>1616.7819999999999</v>
      </c>
      <c r="AR75" t="s">
        <v>119</v>
      </c>
      <c r="AS75" t="s">
        <v>123</v>
      </c>
      <c r="AT75" t="s">
        <v>242</v>
      </c>
      <c r="AU75" t="s">
        <v>455</v>
      </c>
      <c r="AV75" t="s">
        <v>48</v>
      </c>
      <c r="AW75">
        <v>2</v>
      </c>
      <c r="BB75">
        <v>0.89084746663540937</v>
      </c>
      <c r="BC75" t="s">
        <v>69</v>
      </c>
      <c r="BF75" t="s">
        <v>119</v>
      </c>
      <c r="BG75" t="s">
        <v>123</v>
      </c>
      <c r="BH75" t="s">
        <v>455</v>
      </c>
      <c r="BI75">
        <v>8084</v>
      </c>
      <c r="BJ75">
        <v>2</v>
      </c>
      <c r="BK75" t="s">
        <v>242</v>
      </c>
      <c r="BL75" t="s">
        <v>236</v>
      </c>
      <c r="BM75">
        <v>0.89084746663540937</v>
      </c>
      <c r="BN75" t="s">
        <v>69</v>
      </c>
      <c r="BO75" t="s">
        <v>181</v>
      </c>
      <c r="BP75">
        <v>1740.393</v>
      </c>
    </row>
    <row r="76" spans="1:68" ht="16.5">
      <c r="A76" s="109" t="str">
        <f t="shared" si="36"/>
        <v>도영운수</v>
      </c>
      <c r="B76" s="110" t="str">
        <f t="shared" si="35"/>
        <v>임형택</v>
      </c>
      <c r="C76" s="111" t="str">
        <f t="shared" si="37"/>
        <v>F</v>
      </c>
      <c r="D76" s="112">
        <f t="shared" si="38"/>
        <v>0.71440108474142994</v>
      </c>
      <c r="E76" s="113">
        <f t="shared" si="39"/>
        <v>4700</v>
      </c>
      <c r="F76" s="258" t="str">
        <f t="shared" si="40"/>
        <v>35</v>
      </c>
      <c r="G76" s="114" t="str">
        <f t="shared" si="41"/>
        <v>71바5892</v>
      </c>
      <c r="H76" s="115">
        <f t="shared" si="42"/>
        <v>3</v>
      </c>
      <c r="I76" s="116">
        <f t="shared" si="43"/>
        <v>1022.302</v>
      </c>
      <c r="J76" s="117">
        <f t="shared" si="44"/>
        <v>3.2755838657434276E-2</v>
      </c>
      <c r="K76" s="117">
        <f t="shared" si="45"/>
        <v>0.38609898210589833</v>
      </c>
      <c r="L76" s="117">
        <f t="shared" si="46"/>
        <v>0.13890220306719542</v>
      </c>
      <c r="M76" s="118">
        <f t="shared" si="47"/>
        <v>18.834</v>
      </c>
      <c r="N76" s="119">
        <f t="shared" si="48"/>
        <v>0</v>
      </c>
      <c r="O76" s="119">
        <f t="shared" si="49"/>
        <v>41.5728424672944</v>
      </c>
      <c r="P76" s="232">
        <f t="shared" si="50"/>
        <v>9</v>
      </c>
      <c r="Q76" s="233">
        <f t="shared" si="51"/>
        <v>0</v>
      </c>
      <c r="R76" s="233">
        <f t="shared" si="52"/>
        <v>425</v>
      </c>
      <c r="T76">
        <v>506</v>
      </c>
      <c r="U76">
        <v>4700</v>
      </c>
      <c r="V76" t="s">
        <v>598</v>
      </c>
      <c r="W76">
        <v>1022.302</v>
      </c>
      <c r="X76">
        <v>593.50099999999998</v>
      </c>
      <c r="Y76">
        <v>1.722</v>
      </c>
      <c r="Z76">
        <v>18.834</v>
      </c>
      <c r="AA76">
        <v>59.073041000000003</v>
      </c>
      <c r="AB76">
        <v>1.934987</v>
      </c>
      <c r="AC76">
        <v>22.808040999999999</v>
      </c>
      <c r="AD76" s="1">
        <v>142</v>
      </c>
      <c r="AE76">
        <v>0</v>
      </c>
      <c r="AF76">
        <v>425</v>
      </c>
      <c r="AG76">
        <v>80</v>
      </c>
      <c r="AH76">
        <v>17.305727999999998</v>
      </c>
      <c r="AI76">
        <v>1668.7</v>
      </c>
      <c r="AJ76">
        <v>0</v>
      </c>
      <c r="AK76">
        <v>9</v>
      </c>
      <c r="AL76">
        <v>2324</v>
      </c>
      <c r="AM76" t="s">
        <v>599</v>
      </c>
      <c r="AN76" t="s">
        <v>600</v>
      </c>
      <c r="AO76">
        <v>811.43200000000002</v>
      </c>
      <c r="AR76" t="s">
        <v>119</v>
      </c>
      <c r="AS76" t="s">
        <v>120</v>
      </c>
      <c r="AT76" t="s">
        <v>483</v>
      </c>
      <c r="AU76" t="s">
        <v>598</v>
      </c>
      <c r="AV76" t="s">
        <v>48</v>
      </c>
      <c r="AW76">
        <v>3</v>
      </c>
      <c r="BB76">
        <v>0.71440108474142994</v>
      </c>
      <c r="BC76" t="s">
        <v>70</v>
      </c>
      <c r="BF76" t="s">
        <v>119</v>
      </c>
      <c r="BG76" t="s">
        <v>120</v>
      </c>
      <c r="BH76" t="s">
        <v>598</v>
      </c>
      <c r="BI76">
        <v>4700</v>
      </c>
      <c r="BJ76">
        <v>3</v>
      </c>
      <c r="BK76" t="s">
        <v>483</v>
      </c>
      <c r="BL76" t="s">
        <v>204</v>
      </c>
      <c r="BM76">
        <v>0.71440108474142994</v>
      </c>
      <c r="BN76" t="s">
        <v>70</v>
      </c>
      <c r="BO76" t="s">
        <v>193</v>
      </c>
      <c r="BP76">
        <v>1022.302</v>
      </c>
    </row>
    <row r="77" spans="1:68" ht="16.5">
      <c r="A77" s="125" t="str">
        <f t="shared" si="36"/>
        <v>도영운수</v>
      </c>
      <c r="B77" s="126" t="str">
        <f t="shared" si="35"/>
        <v>장권순</v>
      </c>
      <c r="C77" s="127" t="str">
        <f t="shared" si="37"/>
        <v>F</v>
      </c>
      <c r="D77" s="128">
        <f t="shared" si="38"/>
        <v>0.79550098412442671</v>
      </c>
      <c r="E77" s="129">
        <f t="shared" si="39"/>
        <v>9270</v>
      </c>
      <c r="F77" s="257" t="str">
        <f t="shared" si="40"/>
        <v>523</v>
      </c>
      <c r="G77" s="130" t="str">
        <f t="shared" si="41"/>
        <v>71바5862</v>
      </c>
      <c r="H77" s="131">
        <f t="shared" si="42"/>
        <v>3</v>
      </c>
      <c r="I77" s="132">
        <f t="shared" si="43"/>
        <v>2017.6680000000001</v>
      </c>
      <c r="J77" s="133">
        <f t="shared" si="44"/>
        <v>1.6968271801661518E-2</v>
      </c>
      <c r="K77" s="133">
        <f t="shared" si="45"/>
        <v>0.34409503627665933</v>
      </c>
      <c r="L77" s="133">
        <f t="shared" si="46"/>
        <v>0.1571120719563377</v>
      </c>
      <c r="M77" s="134">
        <f t="shared" si="47"/>
        <v>20.178000000000001</v>
      </c>
      <c r="N77" s="135">
        <f t="shared" si="48"/>
        <v>0.59474601371484315</v>
      </c>
      <c r="O77" s="135">
        <f t="shared" si="49"/>
        <v>33.751836278317349</v>
      </c>
      <c r="P77" s="230">
        <f t="shared" si="50"/>
        <v>6</v>
      </c>
      <c r="Q77" s="231">
        <f t="shared" si="51"/>
        <v>12</v>
      </c>
      <c r="R77" s="231">
        <f t="shared" si="52"/>
        <v>681</v>
      </c>
      <c r="T77">
        <v>506</v>
      </c>
      <c r="U77">
        <v>9270</v>
      </c>
      <c r="V77" t="s">
        <v>373</v>
      </c>
      <c r="W77">
        <v>2017.6679999999999</v>
      </c>
      <c r="X77">
        <v>1021.028</v>
      </c>
      <c r="Y77">
        <v>1.976</v>
      </c>
      <c r="Z77">
        <v>20.178000000000001</v>
      </c>
      <c r="AA77">
        <v>127.32746299999999</v>
      </c>
      <c r="AB77">
        <v>2.1605270000000001</v>
      </c>
      <c r="AC77">
        <v>43.812747999999999</v>
      </c>
      <c r="AD77" s="1">
        <v>317</v>
      </c>
      <c r="AE77">
        <v>12</v>
      </c>
      <c r="AF77">
        <v>681</v>
      </c>
      <c r="AG77">
        <v>72</v>
      </c>
      <c r="AH77">
        <v>15.84629</v>
      </c>
      <c r="AI77">
        <v>858.8</v>
      </c>
      <c r="AJ77">
        <v>0</v>
      </c>
      <c r="AK77">
        <v>6</v>
      </c>
      <c r="AL77">
        <v>582</v>
      </c>
      <c r="AM77" t="s">
        <v>374</v>
      </c>
      <c r="AN77" t="s">
        <v>601</v>
      </c>
      <c r="AO77">
        <v>1844.0830000000001</v>
      </c>
      <c r="AR77" t="s">
        <v>119</v>
      </c>
      <c r="AS77" t="s">
        <v>121</v>
      </c>
      <c r="AT77" t="s">
        <v>223</v>
      </c>
      <c r="AU77" t="s">
        <v>373</v>
      </c>
      <c r="AV77" t="s">
        <v>48</v>
      </c>
      <c r="AW77">
        <v>3</v>
      </c>
      <c r="BB77">
        <v>0.79550098412442671</v>
      </c>
      <c r="BC77" t="s">
        <v>70</v>
      </c>
      <c r="BF77" t="s">
        <v>119</v>
      </c>
      <c r="BG77" t="s">
        <v>121</v>
      </c>
      <c r="BH77" t="s">
        <v>373</v>
      </c>
      <c r="BI77">
        <v>9270</v>
      </c>
      <c r="BJ77">
        <v>3</v>
      </c>
      <c r="BK77" t="s">
        <v>223</v>
      </c>
      <c r="BL77" t="s">
        <v>213</v>
      </c>
      <c r="BM77">
        <v>0.79550098412442671</v>
      </c>
      <c r="BN77" t="s">
        <v>70</v>
      </c>
      <c r="BO77" t="s">
        <v>193</v>
      </c>
      <c r="BP77">
        <v>2017.6680000000001</v>
      </c>
    </row>
    <row r="78" spans="1:68" ht="16.5">
      <c r="A78" s="109" t="str">
        <f t="shared" si="36"/>
        <v>도영운수</v>
      </c>
      <c r="B78" s="110" t="str">
        <f t="shared" si="35"/>
        <v>장병연</v>
      </c>
      <c r="C78" s="111" t="str">
        <f t="shared" si="37"/>
        <v>C</v>
      </c>
      <c r="D78" s="112">
        <f t="shared" si="38"/>
        <v>0.85238095238095235</v>
      </c>
      <c r="E78" s="113">
        <f t="shared" si="39"/>
        <v>1398</v>
      </c>
      <c r="F78" s="258" t="str">
        <f t="shared" si="40"/>
        <v>523</v>
      </c>
      <c r="G78" s="114" t="str">
        <f t="shared" si="41"/>
        <v>70바3907</v>
      </c>
      <c r="H78" s="115">
        <f t="shared" si="42"/>
        <v>1</v>
      </c>
      <c r="I78" s="116">
        <f t="shared" si="43"/>
        <v>2045.7170000000001</v>
      </c>
      <c r="J78" s="117">
        <f t="shared" si="44"/>
        <v>5.0632790567727119E-3</v>
      </c>
      <c r="K78" s="117">
        <f t="shared" si="45"/>
        <v>0.32180520470174884</v>
      </c>
      <c r="L78" s="117">
        <f t="shared" si="46"/>
        <v>0.29134039556791091</v>
      </c>
      <c r="M78" s="118">
        <f t="shared" si="47"/>
        <v>14.122999999999999</v>
      </c>
      <c r="N78" s="119">
        <f t="shared" si="48"/>
        <v>1.4175958844747343</v>
      </c>
      <c r="O78" s="119">
        <f t="shared" si="49"/>
        <v>19.992990232764356</v>
      </c>
      <c r="P78" s="232">
        <f t="shared" si="50"/>
        <v>2</v>
      </c>
      <c r="Q78" s="233">
        <f t="shared" si="51"/>
        <v>29</v>
      </c>
      <c r="R78" s="233">
        <f t="shared" si="52"/>
        <v>409</v>
      </c>
      <c r="T78">
        <v>506</v>
      </c>
      <c r="U78">
        <v>1398</v>
      </c>
      <c r="V78" t="s">
        <v>375</v>
      </c>
      <c r="W78">
        <v>2045.7170000000001</v>
      </c>
      <c r="X78">
        <v>1142.94</v>
      </c>
      <c r="Y78">
        <v>1.79</v>
      </c>
      <c r="Z78">
        <v>14.122999999999999</v>
      </c>
      <c r="AA78">
        <v>122.994406</v>
      </c>
      <c r="AB78">
        <v>0.62275499999999995</v>
      </c>
      <c r="AC78">
        <v>39.580240000000003</v>
      </c>
      <c r="AD78" s="1">
        <v>596</v>
      </c>
      <c r="AE78">
        <v>29</v>
      </c>
      <c r="AF78">
        <v>409</v>
      </c>
      <c r="AG78">
        <v>72</v>
      </c>
      <c r="AH78">
        <v>16.632601000000001</v>
      </c>
      <c r="AI78">
        <v>226.8</v>
      </c>
      <c r="AJ78">
        <v>0</v>
      </c>
      <c r="AK78">
        <v>2</v>
      </c>
      <c r="AL78">
        <v>897</v>
      </c>
      <c r="AM78" t="s">
        <v>376</v>
      </c>
      <c r="AN78" t="s">
        <v>602</v>
      </c>
      <c r="AO78">
        <v>2045.7170000000001</v>
      </c>
      <c r="AR78" t="s">
        <v>119</v>
      </c>
      <c r="AS78" t="s">
        <v>121</v>
      </c>
      <c r="AT78" t="s">
        <v>217</v>
      </c>
      <c r="AU78" t="s">
        <v>375</v>
      </c>
      <c r="AV78" t="s">
        <v>48</v>
      </c>
      <c r="AW78">
        <v>1</v>
      </c>
      <c r="BB78">
        <v>0.85238095238095235</v>
      </c>
      <c r="BC78" t="s">
        <v>69</v>
      </c>
      <c r="BF78" t="s">
        <v>119</v>
      </c>
      <c r="BG78" t="s">
        <v>121</v>
      </c>
      <c r="BH78" t="s">
        <v>375</v>
      </c>
      <c r="BI78">
        <v>1398</v>
      </c>
      <c r="BJ78">
        <v>1</v>
      </c>
      <c r="BK78" t="s">
        <v>217</v>
      </c>
      <c r="BL78" t="s">
        <v>178</v>
      </c>
      <c r="BM78">
        <v>0.85238095238095235</v>
      </c>
      <c r="BN78" t="s">
        <v>69</v>
      </c>
      <c r="BO78" t="s">
        <v>181</v>
      </c>
      <c r="BP78">
        <v>2045.7170000000001</v>
      </c>
    </row>
    <row r="79" spans="1:68" ht="16.5">
      <c r="A79" s="125" t="str">
        <f t="shared" si="36"/>
        <v>도영운수</v>
      </c>
      <c r="B79" s="126" t="str">
        <f t="shared" si="35"/>
        <v>전성일</v>
      </c>
      <c r="C79" s="127" t="str">
        <f t="shared" si="37"/>
        <v>D</v>
      </c>
      <c r="D79" s="128">
        <f t="shared" si="38"/>
        <v>0.81879605736713379</v>
      </c>
      <c r="E79" s="129">
        <f t="shared" si="39"/>
        <v>6338</v>
      </c>
      <c r="F79" s="257" t="str">
        <f t="shared" si="40"/>
        <v>35</v>
      </c>
      <c r="G79" s="130" t="str">
        <f t="shared" si="41"/>
        <v>71바5876</v>
      </c>
      <c r="H79" s="131">
        <f t="shared" si="42"/>
        <v>6</v>
      </c>
      <c r="I79" s="132">
        <f t="shared" si="43"/>
        <v>870.779</v>
      </c>
      <c r="J79" s="133">
        <f t="shared" si="44"/>
        <v>2.1237298717400176E-2</v>
      </c>
      <c r="K79" s="133">
        <f t="shared" si="45"/>
        <v>0.38744162175502356</v>
      </c>
      <c r="L79" s="133">
        <f t="shared" si="46"/>
        <v>0.33073833888966087</v>
      </c>
      <c r="M79" s="134">
        <f t="shared" si="47"/>
        <v>15.22</v>
      </c>
      <c r="N79" s="135">
        <f t="shared" si="48"/>
        <v>0</v>
      </c>
      <c r="O79" s="135">
        <f t="shared" si="49"/>
        <v>28.02088704481849</v>
      </c>
      <c r="P79" s="230">
        <f t="shared" si="50"/>
        <v>18</v>
      </c>
      <c r="Q79" s="231">
        <f t="shared" si="51"/>
        <v>0</v>
      </c>
      <c r="R79" s="231">
        <f t="shared" si="52"/>
        <v>244</v>
      </c>
      <c r="T79">
        <v>506</v>
      </c>
      <c r="U79">
        <v>6338</v>
      </c>
      <c r="V79" t="s">
        <v>377</v>
      </c>
      <c r="W79">
        <v>870.779</v>
      </c>
      <c r="X79">
        <v>446.91199999999998</v>
      </c>
      <c r="Y79">
        <v>1.948</v>
      </c>
      <c r="Z79">
        <v>15.22</v>
      </c>
      <c r="AA79">
        <v>56.111656000000004</v>
      </c>
      <c r="AB79">
        <v>1.1916599999999999</v>
      </c>
      <c r="AC79">
        <v>21.739991</v>
      </c>
      <c r="AD79" s="1">
        <v>288</v>
      </c>
      <c r="AE79">
        <v>0</v>
      </c>
      <c r="AF79">
        <v>244</v>
      </c>
      <c r="AG79">
        <v>76</v>
      </c>
      <c r="AH79">
        <v>15.518682</v>
      </c>
      <c r="AI79">
        <v>848.6</v>
      </c>
      <c r="AJ79">
        <v>0</v>
      </c>
      <c r="AK79">
        <v>18</v>
      </c>
      <c r="AL79">
        <v>11996</v>
      </c>
      <c r="AM79" t="s">
        <v>378</v>
      </c>
      <c r="AN79" t="s">
        <v>603</v>
      </c>
      <c r="AO79">
        <v>271.23700000000002</v>
      </c>
      <c r="AR79" t="s">
        <v>119</v>
      </c>
      <c r="AS79" t="s">
        <v>120</v>
      </c>
      <c r="AT79" t="s">
        <v>209</v>
      </c>
      <c r="AU79" t="s">
        <v>377</v>
      </c>
      <c r="AV79" t="s">
        <v>48</v>
      </c>
      <c r="AW79">
        <v>6</v>
      </c>
      <c r="BB79">
        <v>0.81879605736713379</v>
      </c>
      <c r="BC79" t="s">
        <v>67</v>
      </c>
      <c r="BF79" t="s">
        <v>119</v>
      </c>
      <c r="BG79" s="5" t="s">
        <v>120</v>
      </c>
      <c r="BH79" t="s">
        <v>377</v>
      </c>
      <c r="BI79">
        <v>6338</v>
      </c>
      <c r="BJ79">
        <v>6</v>
      </c>
      <c r="BK79" t="s">
        <v>209</v>
      </c>
      <c r="BL79" t="s">
        <v>202</v>
      </c>
      <c r="BM79">
        <v>0.81879605736713379</v>
      </c>
      <c r="BN79" t="s">
        <v>67</v>
      </c>
      <c r="BO79" t="s">
        <v>183</v>
      </c>
      <c r="BP79">
        <v>870.779</v>
      </c>
    </row>
    <row r="80" spans="1:68" ht="16.5">
      <c r="A80" s="109" t="str">
        <f t="shared" si="36"/>
        <v>도영운수</v>
      </c>
      <c r="B80" s="110" t="str">
        <f t="shared" si="35"/>
        <v>전용범</v>
      </c>
      <c r="C80" s="111" t="str">
        <f t="shared" si="37"/>
        <v>D</v>
      </c>
      <c r="D80" s="112">
        <f t="shared" si="38"/>
        <v>0.83130434782608698</v>
      </c>
      <c r="E80" s="113">
        <f t="shared" si="39"/>
        <v>3218</v>
      </c>
      <c r="F80" s="258" t="str">
        <f t="shared" si="40"/>
        <v>65-1</v>
      </c>
      <c r="G80" s="114" t="str">
        <f t="shared" si="41"/>
        <v>71바5889</v>
      </c>
      <c r="H80" s="115">
        <f t="shared" si="42"/>
        <v>1</v>
      </c>
      <c r="I80" s="116">
        <f t="shared" si="43"/>
        <v>2304.8989999999999</v>
      </c>
      <c r="J80" s="117">
        <f t="shared" si="44"/>
        <v>2.1406407185858799E-2</v>
      </c>
      <c r="K80" s="117">
        <f t="shared" si="45"/>
        <v>0.35581556403842834</v>
      </c>
      <c r="L80" s="117">
        <f t="shared" si="46"/>
        <v>0.14751188663798284</v>
      </c>
      <c r="M80" s="118">
        <f t="shared" si="47"/>
        <v>14.12</v>
      </c>
      <c r="N80" s="119">
        <f t="shared" si="48"/>
        <v>0.30370094307819995</v>
      </c>
      <c r="O80" s="119">
        <f t="shared" si="49"/>
        <v>13.753314136541341</v>
      </c>
      <c r="P80" s="232">
        <f t="shared" si="50"/>
        <v>4</v>
      </c>
      <c r="Q80" s="233">
        <f t="shared" si="51"/>
        <v>7</v>
      </c>
      <c r="R80" s="233">
        <f t="shared" si="52"/>
        <v>317</v>
      </c>
      <c r="T80">
        <v>506</v>
      </c>
      <c r="U80">
        <v>3218</v>
      </c>
      <c r="V80" t="s">
        <v>379</v>
      </c>
      <c r="W80">
        <v>2304.8989999999999</v>
      </c>
      <c r="X80">
        <v>1205.5830000000001</v>
      </c>
      <c r="Y80">
        <v>1.9119999999999999</v>
      </c>
      <c r="Z80">
        <v>14.12</v>
      </c>
      <c r="AA80">
        <v>151.22523699999999</v>
      </c>
      <c r="AB80">
        <v>3.2371889999999999</v>
      </c>
      <c r="AC80">
        <v>53.808292999999999</v>
      </c>
      <c r="AD80" s="1">
        <v>340</v>
      </c>
      <c r="AE80">
        <v>7</v>
      </c>
      <c r="AF80">
        <v>317</v>
      </c>
      <c r="AG80">
        <v>74</v>
      </c>
      <c r="AH80">
        <v>15.241497000000001</v>
      </c>
      <c r="AI80">
        <v>667.6</v>
      </c>
      <c r="AJ80">
        <v>0</v>
      </c>
      <c r="AK80">
        <v>4</v>
      </c>
      <c r="AL80">
        <v>1136</v>
      </c>
      <c r="AM80" t="s">
        <v>380</v>
      </c>
      <c r="AN80" t="s">
        <v>604</v>
      </c>
      <c r="AO80">
        <v>2304.8989999999999</v>
      </c>
      <c r="AR80" t="s">
        <v>119</v>
      </c>
      <c r="AS80" t="s">
        <v>124</v>
      </c>
      <c r="AT80" t="s">
        <v>250</v>
      </c>
      <c r="AU80" t="s">
        <v>379</v>
      </c>
      <c r="AV80" t="s">
        <v>48</v>
      </c>
      <c r="AW80">
        <v>1</v>
      </c>
      <c r="BB80">
        <v>0.83130434782608698</v>
      </c>
      <c r="BC80" t="s">
        <v>67</v>
      </c>
      <c r="BF80" t="s">
        <v>119</v>
      </c>
      <c r="BG80" t="s">
        <v>124</v>
      </c>
      <c r="BH80" t="s">
        <v>379</v>
      </c>
      <c r="BI80">
        <v>3218</v>
      </c>
      <c r="BJ80">
        <v>1</v>
      </c>
      <c r="BK80" t="s">
        <v>250</v>
      </c>
      <c r="BL80" t="s">
        <v>178</v>
      </c>
      <c r="BM80">
        <v>0.83130434782608698</v>
      </c>
      <c r="BN80" t="s">
        <v>67</v>
      </c>
      <c r="BO80" t="s">
        <v>183</v>
      </c>
      <c r="BP80">
        <v>2304.8989999999999</v>
      </c>
    </row>
    <row r="81" spans="1:68" ht="16.5">
      <c r="A81" s="125" t="str">
        <f t="shared" si="36"/>
        <v>도영운수</v>
      </c>
      <c r="B81" s="126" t="str">
        <f t="shared" si="35"/>
        <v>정상호</v>
      </c>
      <c r="C81" s="127" t="str">
        <f t="shared" si="37"/>
        <v>이상</v>
      </c>
      <c r="D81" s="128">
        <f t="shared" si="38"/>
        <v>0</v>
      </c>
      <c r="E81" s="129">
        <f t="shared" si="39"/>
        <v>8312</v>
      </c>
      <c r="F81" s="257" t="str">
        <f t="shared" si="40"/>
        <v>순환46</v>
      </c>
      <c r="G81" s="130" t="str">
        <f t="shared" si="41"/>
        <v>70바3903</v>
      </c>
      <c r="H81" s="131">
        <f t="shared" si="42"/>
        <v>1</v>
      </c>
      <c r="I81" s="132">
        <f t="shared" si="43"/>
        <v>488.95299999999997</v>
      </c>
      <c r="J81" s="133">
        <f t="shared" si="44"/>
        <v>6.0900479632390037E-2</v>
      </c>
      <c r="K81" s="133">
        <f t="shared" si="45"/>
        <v>0.37824984986767796</v>
      </c>
      <c r="L81" s="133">
        <f t="shared" si="46"/>
        <v>0.23519642992271242</v>
      </c>
      <c r="M81" s="134">
        <f t="shared" si="47"/>
        <v>18.77</v>
      </c>
      <c r="N81" s="135">
        <f t="shared" si="48"/>
        <v>0</v>
      </c>
      <c r="O81" s="135">
        <f t="shared" si="49"/>
        <v>10.839487639916312</v>
      </c>
      <c r="P81" s="230">
        <f t="shared" si="50"/>
        <v>0</v>
      </c>
      <c r="Q81" s="231">
        <f t="shared" si="51"/>
        <v>0</v>
      </c>
      <c r="R81" s="231">
        <f t="shared" si="52"/>
        <v>53</v>
      </c>
      <c r="T81">
        <v>506</v>
      </c>
      <c r="U81">
        <v>8312</v>
      </c>
      <c r="V81" t="s">
        <v>605</v>
      </c>
      <c r="W81">
        <v>488.95299999999997</v>
      </c>
      <c r="X81">
        <v>298.47899999999998</v>
      </c>
      <c r="Y81">
        <v>1.6379999999999999</v>
      </c>
      <c r="Z81">
        <v>18.77</v>
      </c>
      <c r="AA81">
        <v>37.798323000000003</v>
      </c>
      <c r="AB81">
        <v>2.301936</v>
      </c>
      <c r="AC81">
        <v>14.29721</v>
      </c>
      <c r="AD81" s="1">
        <v>115</v>
      </c>
      <c r="AE81">
        <v>0</v>
      </c>
      <c r="AF81">
        <v>53</v>
      </c>
      <c r="AG81">
        <v>74</v>
      </c>
      <c r="AH81">
        <v>12.935838</v>
      </c>
      <c r="AI81">
        <v>359</v>
      </c>
      <c r="AJ81">
        <v>0</v>
      </c>
      <c r="AK81">
        <v>0</v>
      </c>
      <c r="AL81">
        <v>0</v>
      </c>
      <c r="AM81" t="s">
        <v>606</v>
      </c>
      <c r="AN81" t="s">
        <v>607</v>
      </c>
      <c r="AO81">
        <v>488.95299999999997</v>
      </c>
      <c r="AR81" t="s">
        <v>119</v>
      </c>
      <c r="AS81" t="s">
        <v>125</v>
      </c>
      <c r="AT81" t="s">
        <v>253</v>
      </c>
      <c r="AU81" t="s">
        <v>605</v>
      </c>
      <c r="AV81" t="s">
        <v>48</v>
      </c>
      <c r="AW81">
        <v>1</v>
      </c>
      <c r="BB81">
        <v>0</v>
      </c>
      <c r="BC81" t="s">
        <v>506</v>
      </c>
      <c r="BF81" t="s">
        <v>119</v>
      </c>
      <c r="BG81" t="s">
        <v>125</v>
      </c>
      <c r="BH81" t="s">
        <v>605</v>
      </c>
      <c r="BI81">
        <v>8312</v>
      </c>
      <c r="BJ81">
        <v>1</v>
      </c>
      <c r="BK81" t="s">
        <v>253</v>
      </c>
      <c r="BL81" t="s">
        <v>178</v>
      </c>
      <c r="BM81">
        <v>0</v>
      </c>
      <c r="BN81" t="s">
        <v>506</v>
      </c>
      <c r="BO81" t="e">
        <v>#N/A</v>
      </c>
      <c r="BP81">
        <v>488.95299999999997</v>
      </c>
    </row>
    <row r="82" spans="1:68" ht="16.5">
      <c r="A82" s="109" t="str">
        <f t="shared" si="36"/>
        <v>도영운수</v>
      </c>
      <c r="B82" s="110" t="str">
        <f t="shared" si="35"/>
        <v>정승구</v>
      </c>
      <c r="C82" s="111" t="str">
        <f t="shared" si="37"/>
        <v>D</v>
      </c>
      <c r="D82" s="112">
        <f t="shared" si="38"/>
        <v>0.81446270070341265</v>
      </c>
      <c r="E82" s="113">
        <f t="shared" si="39"/>
        <v>7300</v>
      </c>
      <c r="F82" s="258" t="str">
        <f t="shared" si="40"/>
        <v>65</v>
      </c>
      <c r="G82" s="114" t="str">
        <f t="shared" si="41"/>
        <v>71바5885</v>
      </c>
      <c r="H82" s="115">
        <f t="shared" si="42"/>
        <v>8</v>
      </c>
      <c r="I82" s="116">
        <f t="shared" si="43"/>
        <v>1205.2180000000001</v>
      </c>
      <c r="J82" s="117">
        <f t="shared" si="44"/>
        <v>2.4240051223240449E-2</v>
      </c>
      <c r="K82" s="117">
        <f t="shared" si="45"/>
        <v>0.34868246113129014</v>
      </c>
      <c r="L82" s="117">
        <f t="shared" si="46"/>
        <v>0.19747464774007689</v>
      </c>
      <c r="M82" s="118">
        <f t="shared" si="47"/>
        <v>16.158999999999999</v>
      </c>
      <c r="N82" s="119">
        <f t="shared" si="48"/>
        <v>0</v>
      </c>
      <c r="O82" s="119">
        <f t="shared" si="49"/>
        <v>14.686139768904878</v>
      </c>
      <c r="P82" s="232">
        <f t="shared" si="50"/>
        <v>1</v>
      </c>
      <c r="Q82" s="233">
        <f t="shared" si="51"/>
        <v>0</v>
      </c>
      <c r="R82" s="233">
        <f t="shared" si="52"/>
        <v>177</v>
      </c>
      <c r="T82">
        <v>506</v>
      </c>
      <c r="U82">
        <v>7300</v>
      </c>
      <c r="V82" t="s">
        <v>381</v>
      </c>
      <c r="W82">
        <v>1205.2180000000001</v>
      </c>
      <c r="X82">
        <v>644.31399999999996</v>
      </c>
      <c r="Y82">
        <v>1.871</v>
      </c>
      <c r="Z82">
        <v>16.158999999999999</v>
      </c>
      <c r="AA82">
        <v>71.712761</v>
      </c>
      <c r="AB82">
        <v>1.738321</v>
      </c>
      <c r="AC82">
        <v>25.004981999999998</v>
      </c>
      <c r="AD82" s="1">
        <v>238</v>
      </c>
      <c r="AE82">
        <v>0</v>
      </c>
      <c r="AF82">
        <v>177</v>
      </c>
      <c r="AG82">
        <v>78</v>
      </c>
      <c r="AH82">
        <v>16.806186</v>
      </c>
      <c r="AI82">
        <v>1653.3</v>
      </c>
      <c r="AJ82">
        <v>0</v>
      </c>
      <c r="AK82">
        <v>1</v>
      </c>
      <c r="AL82">
        <v>255</v>
      </c>
      <c r="AM82" t="s">
        <v>382</v>
      </c>
      <c r="AN82" t="s">
        <v>608</v>
      </c>
      <c r="AO82">
        <v>261.46699999999998</v>
      </c>
      <c r="AR82" t="s">
        <v>119</v>
      </c>
      <c r="AS82" t="s">
        <v>123</v>
      </c>
      <c r="AT82" t="s">
        <v>241</v>
      </c>
      <c r="AU82" t="s">
        <v>381</v>
      </c>
      <c r="AV82" t="s">
        <v>48</v>
      </c>
      <c r="AW82">
        <v>8</v>
      </c>
      <c r="BB82">
        <v>0.81446270070341265</v>
      </c>
      <c r="BC82" t="s">
        <v>67</v>
      </c>
      <c r="BF82" t="s">
        <v>119</v>
      </c>
      <c r="BG82" t="s">
        <v>123</v>
      </c>
      <c r="BH82" t="s">
        <v>381</v>
      </c>
      <c r="BI82">
        <v>7300</v>
      </c>
      <c r="BJ82">
        <v>8</v>
      </c>
      <c r="BK82" t="s">
        <v>241</v>
      </c>
      <c r="BL82" t="s">
        <v>212</v>
      </c>
      <c r="BM82">
        <v>0.81446270070341265</v>
      </c>
      <c r="BN82" t="s">
        <v>67</v>
      </c>
      <c r="BO82" t="s">
        <v>183</v>
      </c>
      <c r="BP82">
        <v>1205.2180000000001</v>
      </c>
    </row>
    <row r="83" spans="1:68" ht="16.5">
      <c r="A83" s="125" t="str">
        <f t="shared" si="36"/>
        <v>도영운수</v>
      </c>
      <c r="B83" s="126" t="str">
        <f t="shared" si="35"/>
        <v>정원</v>
      </c>
      <c r="C83" s="127" t="str">
        <f t="shared" si="37"/>
        <v>D</v>
      </c>
      <c r="D83" s="128">
        <f t="shared" si="38"/>
        <v>0.80697458872989147</v>
      </c>
      <c r="E83" s="129">
        <f t="shared" si="39"/>
        <v>864</v>
      </c>
      <c r="F83" s="257" t="str">
        <f t="shared" si="40"/>
        <v>523</v>
      </c>
      <c r="G83" s="130" t="str">
        <f t="shared" si="41"/>
        <v>70바3910</v>
      </c>
      <c r="H83" s="131">
        <f t="shared" si="42"/>
        <v>2</v>
      </c>
      <c r="I83" s="132">
        <f t="shared" si="43"/>
        <v>1755.4920000000002</v>
      </c>
      <c r="J83" s="133">
        <f t="shared" si="44"/>
        <v>8.0469116813511269E-3</v>
      </c>
      <c r="K83" s="133">
        <f t="shared" si="45"/>
        <v>0.33319462760868118</v>
      </c>
      <c r="L83" s="133">
        <f t="shared" si="46"/>
        <v>0.27399726116667006</v>
      </c>
      <c r="M83" s="134">
        <f t="shared" si="47"/>
        <v>13.677</v>
      </c>
      <c r="N83" s="135">
        <f t="shared" si="48"/>
        <v>5.6964087560638275E-2</v>
      </c>
      <c r="O83" s="135">
        <f t="shared" si="49"/>
        <v>64.996023906688265</v>
      </c>
      <c r="P83" s="230">
        <f t="shared" si="50"/>
        <v>0</v>
      </c>
      <c r="Q83" s="231">
        <f t="shared" si="51"/>
        <v>1</v>
      </c>
      <c r="R83" s="231">
        <f t="shared" si="52"/>
        <v>1141</v>
      </c>
      <c r="T83">
        <v>506</v>
      </c>
      <c r="U83">
        <v>864</v>
      </c>
      <c r="V83" t="s">
        <v>383</v>
      </c>
      <c r="W83">
        <v>1755.492</v>
      </c>
      <c r="X83">
        <v>991.61199999999997</v>
      </c>
      <c r="Y83">
        <v>1.77</v>
      </c>
      <c r="Z83">
        <v>13.677</v>
      </c>
      <c r="AA83">
        <v>107.594694</v>
      </c>
      <c r="AB83">
        <v>0.86580500000000005</v>
      </c>
      <c r="AC83">
        <v>35.849974000000003</v>
      </c>
      <c r="AD83" s="1">
        <v>481</v>
      </c>
      <c r="AE83">
        <v>1</v>
      </c>
      <c r="AF83">
        <v>1141</v>
      </c>
      <c r="AG83">
        <v>73</v>
      </c>
      <c r="AH83">
        <v>16.315785000000002</v>
      </c>
      <c r="AI83">
        <v>137.1</v>
      </c>
      <c r="AJ83">
        <v>0</v>
      </c>
      <c r="AK83">
        <v>0</v>
      </c>
      <c r="AL83">
        <v>0</v>
      </c>
      <c r="AM83" t="s">
        <v>384</v>
      </c>
      <c r="AN83" t="s">
        <v>609</v>
      </c>
      <c r="AO83">
        <v>1642.39</v>
      </c>
      <c r="AR83" t="s">
        <v>119</v>
      </c>
      <c r="AS83" t="s">
        <v>121</v>
      </c>
      <c r="AT83" t="s">
        <v>219</v>
      </c>
      <c r="AU83" t="s">
        <v>383</v>
      </c>
      <c r="AV83" t="s">
        <v>48</v>
      </c>
      <c r="AW83">
        <v>2</v>
      </c>
      <c r="BB83">
        <v>0.80697458872989147</v>
      </c>
      <c r="BC83" t="s">
        <v>67</v>
      </c>
      <c r="BF83" t="s">
        <v>119</v>
      </c>
      <c r="BG83" t="s">
        <v>121</v>
      </c>
      <c r="BH83" t="s">
        <v>383</v>
      </c>
      <c r="BI83">
        <v>864</v>
      </c>
      <c r="BJ83">
        <v>2</v>
      </c>
      <c r="BK83" t="s">
        <v>219</v>
      </c>
      <c r="BL83" t="s">
        <v>230</v>
      </c>
      <c r="BM83">
        <v>0.80697458872989147</v>
      </c>
      <c r="BN83" t="s">
        <v>67</v>
      </c>
      <c r="BO83" t="s">
        <v>183</v>
      </c>
      <c r="BP83">
        <v>1755.4920000000002</v>
      </c>
    </row>
    <row r="84" spans="1:68" ht="16.5">
      <c r="A84" s="109" t="str">
        <f t="shared" si="36"/>
        <v>도영운수</v>
      </c>
      <c r="B84" s="110" t="str">
        <f t="shared" si="35"/>
        <v>정정훈</v>
      </c>
      <c r="C84" s="111" t="str">
        <f t="shared" si="37"/>
        <v>F</v>
      </c>
      <c r="D84" s="112">
        <f t="shared" si="38"/>
        <v>0.78966245958609615</v>
      </c>
      <c r="E84" s="113">
        <f t="shared" si="39"/>
        <v>3787</v>
      </c>
      <c r="F84" s="258" t="str">
        <f t="shared" si="40"/>
        <v>523</v>
      </c>
      <c r="G84" s="114" t="str">
        <f t="shared" si="41"/>
        <v>71바5859</v>
      </c>
      <c r="H84" s="115">
        <f t="shared" si="42"/>
        <v>8</v>
      </c>
      <c r="I84" s="116">
        <f t="shared" si="43"/>
        <v>4155.8860000000004</v>
      </c>
      <c r="J84" s="117">
        <f t="shared" si="44"/>
        <v>2.5799002814089741E-2</v>
      </c>
      <c r="K84" s="117">
        <f t="shared" si="45"/>
        <v>0.35890694727017147</v>
      </c>
      <c r="L84" s="117">
        <f t="shared" si="46"/>
        <v>0.18816685539497471</v>
      </c>
      <c r="M84" s="118">
        <f t="shared" si="47"/>
        <v>18.276</v>
      </c>
      <c r="N84" s="119">
        <f t="shared" si="48"/>
        <v>1.0018147157994768</v>
      </c>
      <c r="O84" s="119">
        <f t="shared" si="49"/>
        <v>42.672536346792</v>
      </c>
      <c r="P84" s="232">
        <f t="shared" si="50"/>
        <v>35</v>
      </c>
      <c r="Q84" s="233">
        <f t="shared" si="51"/>
        <v>42</v>
      </c>
      <c r="R84" s="233">
        <f t="shared" si="52"/>
        <v>1789</v>
      </c>
      <c r="T84">
        <v>506</v>
      </c>
      <c r="U84">
        <v>3787</v>
      </c>
      <c r="V84" t="s">
        <v>457</v>
      </c>
      <c r="W84">
        <v>4192.3919999999998</v>
      </c>
      <c r="X84">
        <v>2128.7489999999998</v>
      </c>
      <c r="Y84">
        <v>1.9690000000000001</v>
      </c>
      <c r="Z84">
        <v>18.276</v>
      </c>
      <c r="AA84">
        <v>280.06853799999999</v>
      </c>
      <c r="AB84">
        <v>7.2254889999999996</v>
      </c>
      <c r="AC84">
        <v>100.51854400000001</v>
      </c>
      <c r="AD84" s="1">
        <v>782</v>
      </c>
      <c r="AE84">
        <v>42</v>
      </c>
      <c r="AF84">
        <v>1789</v>
      </c>
      <c r="AG84">
        <v>78</v>
      </c>
      <c r="AH84">
        <v>14.969163999999999</v>
      </c>
      <c r="AI84">
        <v>845.2</v>
      </c>
      <c r="AJ84">
        <v>0</v>
      </c>
      <c r="AK84">
        <v>35</v>
      </c>
      <c r="AL84">
        <v>16431</v>
      </c>
      <c r="AM84" t="s">
        <v>458</v>
      </c>
      <c r="AN84" t="s">
        <v>610</v>
      </c>
      <c r="AO84">
        <v>2367.9699999999998</v>
      </c>
      <c r="AR84" t="s">
        <v>119</v>
      </c>
      <c r="AS84" t="s">
        <v>121</v>
      </c>
      <c r="AT84" t="s">
        <v>221</v>
      </c>
      <c r="AU84" t="s">
        <v>457</v>
      </c>
      <c r="AV84" t="s">
        <v>48</v>
      </c>
      <c r="AW84">
        <v>8</v>
      </c>
      <c r="BB84">
        <v>0.78966245958609615</v>
      </c>
      <c r="BC84" t="s">
        <v>70</v>
      </c>
      <c r="BF84" t="s">
        <v>119</v>
      </c>
      <c r="BG84" t="s">
        <v>121</v>
      </c>
      <c r="BH84" t="s">
        <v>457</v>
      </c>
      <c r="BI84">
        <v>3787</v>
      </c>
      <c r="BJ84">
        <v>8</v>
      </c>
      <c r="BK84" t="s">
        <v>221</v>
      </c>
      <c r="BL84" t="s">
        <v>257</v>
      </c>
      <c r="BM84">
        <v>0.78966245958609615</v>
      </c>
      <c r="BN84" t="s">
        <v>70</v>
      </c>
      <c r="BO84" t="s">
        <v>193</v>
      </c>
      <c r="BP84">
        <v>4155.8860000000004</v>
      </c>
    </row>
    <row r="85" spans="1:68" ht="16.5">
      <c r="A85" s="125" t="str">
        <f t="shared" si="36"/>
        <v>도영운수</v>
      </c>
      <c r="B85" s="126" t="str">
        <f t="shared" si="35"/>
        <v>정진권</v>
      </c>
      <c r="C85" s="127" t="str">
        <f t="shared" si="37"/>
        <v>F</v>
      </c>
      <c r="D85" s="128">
        <f t="shared" si="38"/>
        <v>0.75519999999999998</v>
      </c>
      <c r="E85" s="129">
        <f t="shared" si="39"/>
        <v>6998</v>
      </c>
      <c r="F85" s="257" t="str">
        <f t="shared" si="40"/>
        <v>35</v>
      </c>
      <c r="G85" s="130" t="str">
        <f t="shared" si="41"/>
        <v>71바5852</v>
      </c>
      <c r="H85" s="131">
        <f t="shared" si="42"/>
        <v>1</v>
      </c>
      <c r="I85" s="132">
        <f t="shared" si="43"/>
        <v>2096.19</v>
      </c>
      <c r="J85" s="133">
        <f t="shared" si="44"/>
        <v>4.1428719608771265E-2</v>
      </c>
      <c r="K85" s="133">
        <f t="shared" si="45"/>
        <v>0.37605568818756185</v>
      </c>
      <c r="L85" s="133">
        <f t="shared" si="46"/>
        <v>0.13691506972173323</v>
      </c>
      <c r="M85" s="134">
        <f t="shared" si="47"/>
        <v>17.172999999999998</v>
      </c>
      <c r="N85" s="135">
        <f t="shared" si="48"/>
        <v>0</v>
      </c>
      <c r="O85" s="135">
        <f t="shared" si="49"/>
        <v>21.562930841192831</v>
      </c>
      <c r="P85" s="230">
        <f t="shared" si="50"/>
        <v>29</v>
      </c>
      <c r="Q85" s="231">
        <f t="shared" si="51"/>
        <v>0</v>
      </c>
      <c r="R85" s="231">
        <f t="shared" si="52"/>
        <v>452</v>
      </c>
      <c r="T85">
        <v>506</v>
      </c>
      <c r="U85">
        <v>6998</v>
      </c>
      <c r="V85" t="s">
        <v>385</v>
      </c>
      <c r="W85">
        <v>2096.19</v>
      </c>
      <c r="X85">
        <v>1110.4639999999999</v>
      </c>
      <c r="Y85">
        <v>1.8879999999999999</v>
      </c>
      <c r="Z85">
        <v>17.172999999999998</v>
      </c>
      <c r="AA85">
        <v>127.769143</v>
      </c>
      <c r="AB85">
        <v>5.2933120000000002</v>
      </c>
      <c r="AC85">
        <v>48.048313</v>
      </c>
      <c r="AD85" s="1">
        <v>287</v>
      </c>
      <c r="AE85">
        <v>0</v>
      </c>
      <c r="AF85">
        <v>452</v>
      </c>
      <c r="AG85">
        <v>77</v>
      </c>
      <c r="AH85">
        <v>16.406072999999999</v>
      </c>
      <c r="AI85">
        <v>1630</v>
      </c>
      <c r="AJ85">
        <v>0</v>
      </c>
      <c r="AK85">
        <v>29</v>
      </c>
      <c r="AL85">
        <v>13856</v>
      </c>
      <c r="AM85" t="s">
        <v>386</v>
      </c>
      <c r="AN85" t="s">
        <v>611</v>
      </c>
      <c r="AO85">
        <v>2096.19</v>
      </c>
      <c r="AR85" t="s">
        <v>119</v>
      </c>
      <c r="AS85" t="s">
        <v>120</v>
      </c>
      <c r="AT85" t="s">
        <v>201</v>
      </c>
      <c r="AU85" t="s">
        <v>385</v>
      </c>
      <c r="AV85" t="s">
        <v>48</v>
      </c>
      <c r="AW85">
        <v>1</v>
      </c>
      <c r="BB85">
        <v>0.75519999999999998</v>
      </c>
      <c r="BC85" t="s">
        <v>70</v>
      </c>
      <c r="BF85" t="s">
        <v>119</v>
      </c>
      <c r="BG85" t="s">
        <v>120</v>
      </c>
      <c r="BH85" t="s">
        <v>385</v>
      </c>
      <c r="BI85">
        <v>6998</v>
      </c>
      <c r="BJ85">
        <v>1</v>
      </c>
      <c r="BK85" t="s">
        <v>201</v>
      </c>
      <c r="BL85" t="s">
        <v>178</v>
      </c>
      <c r="BM85">
        <v>0.75519999999999998</v>
      </c>
      <c r="BN85" t="s">
        <v>70</v>
      </c>
      <c r="BO85" t="s">
        <v>193</v>
      </c>
      <c r="BP85">
        <v>2096.19</v>
      </c>
    </row>
    <row r="86" spans="1:68" ht="16.5">
      <c r="A86" s="109" t="str">
        <f t="shared" si="36"/>
        <v>도영운수</v>
      </c>
      <c r="B86" s="110" t="str">
        <f t="shared" si="35"/>
        <v>정해원</v>
      </c>
      <c r="C86" s="111" t="str">
        <f t="shared" si="37"/>
        <v>F</v>
      </c>
      <c r="D86" s="112">
        <f t="shared" si="38"/>
        <v>0.76795106300443317</v>
      </c>
      <c r="E86" s="113">
        <f t="shared" si="39"/>
        <v>469</v>
      </c>
      <c r="F86" s="258" t="str">
        <f t="shared" si="40"/>
        <v>523</v>
      </c>
      <c r="G86" s="114" t="str">
        <f t="shared" si="41"/>
        <v>71바5862</v>
      </c>
      <c r="H86" s="115">
        <f t="shared" si="42"/>
        <v>2</v>
      </c>
      <c r="I86" s="116">
        <f t="shared" si="43"/>
        <v>1673.0409999999999</v>
      </c>
      <c r="J86" s="117">
        <f t="shared" si="44"/>
        <v>3.0222832012901386E-2</v>
      </c>
      <c r="K86" s="117">
        <f t="shared" si="45"/>
        <v>0.39570583054829089</v>
      </c>
      <c r="L86" s="117">
        <f t="shared" si="46"/>
        <v>0.3484672521474369</v>
      </c>
      <c r="M86" s="118">
        <f t="shared" si="47"/>
        <v>23.032</v>
      </c>
      <c r="N86" s="119">
        <f t="shared" si="48"/>
        <v>0.46891723493574078</v>
      </c>
      <c r="O86" s="119">
        <f t="shared" si="49"/>
        <v>67.113779250177899</v>
      </c>
      <c r="P86" s="232">
        <f t="shared" si="50"/>
        <v>23</v>
      </c>
      <c r="Q86" s="233">
        <f t="shared" si="51"/>
        <v>8</v>
      </c>
      <c r="R86" s="233">
        <f t="shared" si="52"/>
        <v>1145</v>
      </c>
      <c r="T86">
        <v>506</v>
      </c>
      <c r="U86">
        <v>469</v>
      </c>
      <c r="V86" t="s">
        <v>428</v>
      </c>
      <c r="W86">
        <v>1706.058</v>
      </c>
      <c r="X86">
        <v>892.64200000000005</v>
      </c>
      <c r="Y86">
        <v>1.911</v>
      </c>
      <c r="Z86">
        <v>23.032</v>
      </c>
      <c r="AA86">
        <v>112.506366</v>
      </c>
      <c r="AB86">
        <v>3.400261</v>
      </c>
      <c r="AC86">
        <v>44.519424999999998</v>
      </c>
      <c r="AD86" s="1">
        <v>583</v>
      </c>
      <c r="AE86">
        <v>8</v>
      </c>
      <c r="AF86">
        <v>1145</v>
      </c>
      <c r="AG86">
        <v>77</v>
      </c>
      <c r="AH86">
        <v>15.164101</v>
      </c>
      <c r="AI86">
        <v>1357.9</v>
      </c>
      <c r="AJ86">
        <v>0</v>
      </c>
      <c r="AK86">
        <v>23</v>
      </c>
      <c r="AL86">
        <v>17841</v>
      </c>
      <c r="AM86" t="s">
        <v>429</v>
      </c>
      <c r="AN86" t="s">
        <v>612</v>
      </c>
      <c r="AO86">
        <v>1537.2929999999999</v>
      </c>
      <c r="AR86" t="s">
        <v>119</v>
      </c>
      <c r="AS86" t="s">
        <v>121</v>
      </c>
      <c r="AT86" t="s">
        <v>223</v>
      </c>
      <c r="AU86" t="s">
        <v>428</v>
      </c>
      <c r="AV86" t="s">
        <v>48</v>
      </c>
      <c r="AW86">
        <v>2</v>
      </c>
      <c r="BB86">
        <v>0.76795106300443317</v>
      </c>
      <c r="BC86" t="s">
        <v>70</v>
      </c>
      <c r="BF86" t="s">
        <v>119</v>
      </c>
      <c r="BG86" t="s">
        <v>121</v>
      </c>
      <c r="BH86" t="s">
        <v>428</v>
      </c>
      <c r="BI86">
        <v>469</v>
      </c>
      <c r="BJ86">
        <v>2</v>
      </c>
      <c r="BK86" t="s">
        <v>223</v>
      </c>
      <c r="BL86" t="s">
        <v>226</v>
      </c>
      <c r="BM86">
        <v>0.76795106300443317</v>
      </c>
      <c r="BN86" t="s">
        <v>70</v>
      </c>
      <c r="BO86" t="s">
        <v>193</v>
      </c>
      <c r="BP86">
        <v>1673.0409999999999</v>
      </c>
    </row>
    <row r="87" spans="1:68" ht="16.5">
      <c r="A87" s="125" t="str">
        <f t="shared" si="36"/>
        <v>도영운수</v>
      </c>
      <c r="B87" s="126" t="str">
        <f t="shared" si="35"/>
        <v>정현수</v>
      </c>
      <c r="C87" s="127" t="str">
        <f t="shared" si="37"/>
        <v>F</v>
      </c>
      <c r="D87" s="128">
        <f t="shared" si="38"/>
        <v>0.78325685700281134</v>
      </c>
      <c r="E87" s="129">
        <f t="shared" si="39"/>
        <v>5970</v>
      </c>
      <c r="F87" s="257" t="str">
        <f t="shared" si="40"/>
        <v>35</v>
      </c>
      <c r="G87" s="130" t="str">
        <f t="shared" si="41"/>
        <v>71바5876</v>
      </c>
      <c r="H87" s="131">
        <f t="shared" si="42"/>
        <v>7</v>
      </c>
      <c r="I87" s="132">
        <f t="shared" si="43"/>
        <v>1090.74</v>
      </c>
      <c r="J87" s="133">
        <f t="shared" si="44"/>
        <v>2.6425632601674433E-2</v>
      </c>
      <c r="K87" s="133">
        <f t="shared" si="45"/>
        <v>0.36973588455043915</v>
      </c>
      <c r="L87" s="133">
        <f t="shared" si="46"/>
        <v>0.13202046317179161</v>
      </c>
      <c r="M87" s="134">
        <f t="shared" si="47"/>
        <v>16.497</v>
      </c>
      <c r="N87" s="135">
        <f t="shared" si="48"/>
        <v>0.18336175440526614</v>
      </c>
      <c r="O87" s="135">
        <f t="shared" si="49"/>
        <v>17.786090177310815</v>
      </c>
      <c r="P87" s="230">
        <f t="shared" si="50"/>
        <v>2</v>
      </c>
      <c r="Q87" s="231">
        <f t="shared" si="51"/>
        <v>2</v>
      </c>
      <c r="R87" s="231">
        <f t="shared" si="52"/>
        <v>194</v>
      </c>
      <c r="T87">
        <v>506</v>
      </c>
      <c r="U87">
        <v>5970</v>
      </c>
      <c r="V87" t="s">
        <v>387</v>
      </c>
      <c r="W87">
        <v>1090.74</v>
      </c>
      <c r="X87">
        <v>583.80700000000002</v>
      </c>
      <c r="Y87">
        <v>1.8680000000000001</v>
      </c>
      <c r="Z87">
        <v>16.497</v>
      </c>
      <c r="AA87">
        <v>66.654146999999995</v>
      </c>
      <c r="AB87">
        <v>1.7613780000000001</v>
      </c>
      <c r="AC87">
        <v>24.64443</v>
      </c>
      <c r="AD87" s="1">
        <v>144</v>
      </c>
      <c r="AE87">
        <v>2</v>
      </c>
      <c r="AF87">
        <v>194</v>
      </c>
      <c r="AG87">
        <v>77</v>
      </c>
      <c r="AH87">
        <v>16.364173000000001</v>
      </c>
      <c r="AI87">
        <v>524</v>
      </c>
      <c r="AJ87">
        <v>0</v>
      </c>
      <c r="AK87">
        <v>2</v>
      </c>
      <c r="AL87">
        <v>503</v>
      </c>
      <c r="AM87" t="s">
        <v>388</v>
      </c>
      <c r="AN87" t="s">
        <v>613</v>
      </c>
      <c r="AO87">
        <v>217.072</v>
      </c>
      <c r="AR87" t="s">
        <v>119</v>
      </c>
      <c r="AS87" t="s">
        <v>120</v>
      </c>
      <c r="AT87" t="s">
        <v>209</v>
      </c>
      <c r="AU87" t="s">
        <v>387</v>
      </c>
      <c r="AV87" t="s">
        <v>48</v>
      </c>
      <c r="AW87">
        <v>7</v>
      </c>
      <c r="BB87">
        <v>0.78325685700281134</v>
      </c>
      <c r="BC87" t="s">
        <v>70</v>
      </c>
      <c r="BF87" t="s">
        <v>119</v>
      </c>
      <c r="BG87" t="s">
        <v>120</v>
      </c>
      <c r="BH87" t="s">
        <v>387</v>
      </c>
      <c r="BI87">
        <v>5970</v>
      </c>
      <c r="BJ87">
        <v>7</v>
      </c>
      <c r="BK87" t="s">
        <v>209</v>
      </c>
      <c r="BL87" t="s">
        <v>246</v>
      </c>
      <c r="BM87">
        <v>0.78325685700281134</v>
      </c>
      <c r="BN87" t="s">
        <v>70</v>
      </c>
      <c r="BO87" t="s">
        <v>193</v>
      </c>
      <c r="BP87">
        <v>1090.74</v>
      </c>
    </row>
    <row r="88" spans="1:68" ht="16.5">
      <c r="A88" s="109" t="str">
        <f t="shared" ref="A88:A108" si="53">BF88</f>
        <v>도영운수</v>
      </c>
      <c r="B88" s="110" t="str">
        <f t="shared" si="35"/>
        <v>정흥복</v>
      </c>
      <c r="C88" s="111" t="str">
        <f t="shared" ref="C88:C108" si="54">BN88</f>
        <v>C</v>
      </c>
      <c r="D88" s="112">
        <f t="shared" ref="D88:D108" si="55">BM88</f>
        <v>0.85399999999999987</v>
      </c>
      <c r="E88" s="113">
        <f t="shared" ref="E88:E108" si="56">U88</f>
        <v>5480</v>
      </c>
      <c r="F88" s="258" t="str">
        <f t="shared" ref="F88:F108" si="57">BG88</f>
        <v>35</v>
      </c>
      <c r="G88" s="114" t="str">
        <f t="shared" ref="G88:G108" si="58">BK88</f>
        <v>71바5853</v>
      </c>
      <c r="H88" s="115">
        <f t="shared" ref="H88:H108" si="59">BJ88</f>
        <v>1</v>
      </c>
      <c r="I88" s="116">
        <f t="shared" ref="I88:I108" si="60">BP88</f>
        <v>2213.9299999999998</v>
      </c>
      <c r="J88" s="117">
        <f t="shared" ref="J88:J108" si="61">AB88/AA88</f>
        <v>1.8189210578124854E-2</v>
      </c>
      <c r="K88" s="117">
        <f t="shared" ref="K88:K108" si="62">AC88/AA88</f>
        <v>0.37359116757920985</v>
      </c>
      <c r="L88" s="117">
        <f t="shared" ref="L88:L108" si="63">AD88/I88</f>
        <v>0.16847867818765724</v>
      </c>
      <c r="M88" s="118">
        <f t="shared" ref="M88:M108" si="64">Z88</f>
        <v>12.683</v>
      </c>
      <c r="N88" s="119">
        <f t="shared" ref="N88:N108" si="65">AE88*100/W88</f>
        <v>4.516854643100731E-2</v>
      </c>
      <c r="O88" s="119">
        <f t="shared" ref="O88:O108" si="66">AF88*100/W88</f>
        <v>12.556855907820031</v>
      </c>
      <c r="P88" s="232">
        <f t="shared" ref="P88:P108" si="67">AK88</f>
        <v>17</v>
      </c>
      <c r="Q88" s="233">
        <f t="shared" ref="Q88:Q108" si="68">AE88</f>
        <v>1</v>
      </c>
      <c r="R88" s="233">
        <f t="shared" ref="R88:R108" si="69">AF88</f>
        <v>278</v>
      </c>
      <c r="T88">
        <v>506</v>
      </c>
      <c r="U88">
        <v>5480</v>
      </c>
      <c r="V88" t="s">
        <v>389</v>
      </c>
      <c r="W88">
        <v>2213.9299999999998</v>
      </c>
      <c r="X88">
        <v>1036.78</v>
      </c>
      <c r="Y88">
        <v>2.1349999999999998</v>
      </c>
      <c r="Z88">
        <v>12.683</v>
      </c>
      <c r="AA88">
        <v>135.12164200000001</v>
      </c>
      <c r="AB88">
        <v>2.4577559999999998</v>
      </c>
      <c r="AC88">
        <v>50.480252</v>
      </c>
      <c r="AD88" s="1">
        <v>373</v>
      </c>
      <c r="AE88">
        <v>1</v>
      </c>
      <c r="AF88">
        <v>278</v>
      </c>
      <c r="AG88">
        <v>73</v>
      </c>
      <c r="AH88">
        <v>16.384717999999999</v>
      </c>
      <c r="AI88">
        <v>927.4</v>
      </c>
      <c r="AJ88">
        <v>0</v>
      </c>
      <c r="AK88">
        <v>17</v>
      </c>
      <c r="AL88">
        <v>2385</v>
      </c>
      <c r="AM88" t="s">
        <v>390</v>
      </c>
      <c r="AN88" t="s">
        <v>614</v>
      </c>
      <c r="AO88">
        <v>2213.9299999999998</v>
      </c>
      <c r="AR88" t="s">
        <v>119</v>
      </c>
      <c r="AS88" t="s">
        <v>120</v>
      </c>
      <c r="AT88" t="s">
        <v>202</v>
      </c>
      <c r="AU88" t="s">
        <v>389</v>
      </c>
      <c r="AV88" t="s">
        <v>48</v>
      </c>
      <c r="AW88">
        <v>1</v>
      </c>
      <c r="BB88">
        <v>0.85399999999999987</v>
      </c>
      <c r="BC88" t="s">
        <v>69</v>
      </c>
      <c r="BF88" t="s">
        <v>119</v>
      </c>
      <c r="BG88" t="s">
        <v>120</v>
      </c>
      <c r="BH88" t="s">
        <v>389</v>
      </c>
      <c r="BI88">
        <v>5480</v>
      </c>
      <c r="BJ88">
        <v>1</v>
      </c>
      <c r="BK88" t="s">
        <v>202</v>
      </c>
      <c r="BL88" t="s">
        <v>178</v>
      </c>
      <c r="BM88">
        <v>0.85399999999999987</v>
      </c>
      <c r="BN88" t="s">
        <v>69</v>
      </c>
      <c r="BO88" t="s">
        <v>181</v>
      </c>
      <c r="BP88">
        <v>2213.9299999999998</v>
      </c>
    </row>
    <row r="89" spans="1:68" ht="16.5">
      <c r="A89" s="125" t="str">
        <f t="shared" si="53"/>
        <v>도영운수</v>
      </c>
      <c r="B89" s="126" t="str">
        <f t="shared" si="35"/>
        <v>조광순</v>
      </c>
      <c r="C89" s="127" t="str">
        <f t="shared" si="54"/>
        <v>F</v>
      </c>
      <c r="D89" s="128">
        <f t="shared" si="55"/>
        <v>0.72491919576549813</v>
      </c>
      <c r="E89" s="129">
        <f t="shared" si="56"/>
        <v>5857</v>
      </c>
      <c r="F89" s="257" t="str">
        <f t="shared" si="57"/>
        <v>35</v>
      </c>
      <c r="G89" s="130" t="str">
        <f t="shared" si="58"/>
        <v>71바5865</v>
      </c>
      <c r="H89" s="131">
        <f t="shared" si="59"/>
        <v>3</v>
      </c>
      <c r="I89" s="132">
        <f t="shared" si="60"/>
        <v>1181.68</v>
      </c>
      <c r="J89" s="133">
        <f t="shared" si="61"/>
        <v>3.761671203318908E-2</v>
      </c>
      <c r="K89" s="133">
        <f t="shared" si="62"/>
        <v>0.37464752824629022</v>
      </c>
      <c r="L89" s="133">
        <f t="shared" si="63"/>
        <v>0.17517432807528263</v>
      </c>
      <c r="M89" s="134">
        <f t="shared" si="64"/>
        <v>16.611000000000001</v>
      </c>
      <c r="N89" s="135">
        <f t="shared" si="65"/>
        <v>0.4231263963171078</v>
      </c>
      <c r="O89" s="135">
        <f t="shared" si="66"/>
        <v>39.689255974544714</v>
      </c>
      <c r="P89" s="230">
        <f t="shared" si="67"/>
        <v>44</v>
      </c>
      <c r="Q89" s="231">
        <f t="shared" si="68"/>
        <v>5</v>
      </c>
      <c r="R89" s="231">
        <f t="shared" si="69"/>
        <v>469</v>
      </c>
      <c r="T89">
        <v>506</v>
      </c>
      <c r="U89">
        <v>5857</v>
      </c>
      <c r="V89" t="s">
        <v>615</v>
      </c>
      <c r="W89">
        <v>1181.68</v>
      </c>
      <c r="X89">
        <v>655.43100000000004</v>
      </c>
      <c r="Y89">
        <v>1.8029999999999999</v>
      </c>
      <c r="Z89">
        <v>16.611000000000001</v>
      </c>
      <c r="AA89">
        <v>73.223597999999996</v>
      </c>
      <c r="AB89">
        <v>2.7544309999999999</v>
      </c>
      <c r="AC89">
        <v>27.433039999999998</v>
      </c>
      <c r="AD89" s="1">
        <v>207</v>
      </c>
      <c r="AE89">
        <v>5</v>
      </c>
      <c r="AF89">
        <v>469</v>
      </c>
      <c r="AG89">
        <v>74</v>
      </c>
      <c r="AH89">
        <v>16.137965999999999</v>
      </c>
      <c r="AI89">
        <v>841.1</v>
      </c>
      <c r="AJ89">
        <v>0</v>
      </c>
      <c r="AK89">
        <v>44</v>
      </c>
      <c r="AL89">
        <v>3372</v>
      </c>
      <c r="AM89" t="s">
        <v>616</v>
      </c>
      <c r="AN89" t="s">
        <v>617</v>
      </c>
      <c r="AO89">
        <v>1015.397</v>
      </c>
      <c r="AR89" t="s">
        <v>119</v>
      </c>
      <c r="AS89" t="s">
        <v>120</v>
      </c>
      <c r="AT89" t="s">
        <v>207</v>
      </c>
      <c r="AU89" t="s">
        <v>615</v>
      </c>
      <c r="AV89" t="s">
        <v>48</v>
      </c>
      <c r="AW89">
        <v>3</v>
      </c>
      <c r="BB89">
        <v>0.72491919576549813</v>
      </c>
      <c r="BC89" t="s">
        <v>70</v>
      </c>
      <c r="BF89" t="s">
        <v>119</v>
      </c>
      <c r="BG89" t="s">
        <v>120</v>
      </c>
      <c r="BH89" t="s">
        <v>615</v>
      </c>
      <c r="BI89">
        <v>5857</v>
      </c>
      <c r="BJ89">
        <v>3</v>
      </c>
      <c r="BK89" t="s">
        <v>207</v>
      </c>
      <c r="BL89" t="s">
        <v>209</v>
      </c>
      <c r="BM89">
        <v>0.72491919576549813</v>
      </c>
      <c r="BN89" t="s">
        <v>70</v>
      </c>
      <c r="BO89" t="s">
        <v>193</v>
      </c>
      <c r="BP89">
        <v>1181.68</v>
      </c>
    </row>
    <row r="90" spans="1:68" ht="16.5">
      <c r="A90" s="109" t="str">
        <f t="shared" si="53"/>
        <v>도영운수</v>
      </c>
      <c r="B90" s="110" t="str">
        <f t="shared" si="35"/>
        <v>조대형</v>
      </c>
      <c r="C90" s="111" t="str">
        <f t="shared" si="54"/>
        <v>A</v>
      </c>
      <c r="D90" s="112">
        <f t="shared" si="55"/>
        <v>0.97849672802492016</v>
      </c>
      <c r="E90" s="113">
        <f t="shared" si="56"/>
        <v>8282</v>
      </c>
      <c r="F90" s="258" t="str">
        <f t="shared" si="57"/>
        <v>65</v>
      </c>
      <c r="G90" s="114" t="str">
        <f t="shared" si="58"/>
        <v>71바5887</v>
      </c>
      <c r="H90" s="115">
        <f t="shared" si="59"/>
        <v>2</v>
      </c>
      <c r="I90" s="116">
        <f t="shared" si="60"/>
        <v>477.79499999999996</v>
      </c>
      <c r="J90" s="117">
        <f t="shared" si="61"/>
        <v>4.928262446522131E-3</v>
      </c>
      <c r="K90" s="117">
        <f t="shared" si="62"/>
        <v>0.30851207567396893</v>
      </c>
      <c r="L90" s="117">
        <f t="shared" si="63"/>
        <v>0.21766657248401514</v>
      </c>
      <c r="M90" s="118">
        <f t="shared" si="64"/>
        <v>12.58</v>
      </c>
      <c r="N90" s="119">
        <f t="shared" si="65"/>
        <v>0</v>
      </c>
      <c r="O90" s="119">
        <f t="shared" si="66"/>
        <v>7.3253173432120464</v>
      </c>
      <c r="P90" s="232">
        <f t="shared" si="67"/>
        <v>1</v>
      </c>
      <c r="Q90" s="233">
        <f t="shared" si="68"/>
        <v>0</v>
      </c>
      <c r="R90" s="233">
        <f t="shared" si="69"/>
        <v>35</v>
      </c>
      <c r="T90">
        <v>506</v>
      </c>
      <c r="U90">
        <v>8282</v>
      </c>
      <c r="V90" t="s">
        <v>391</v>
      </c>
      <c r="W90">
        <v>477.79500000000002</v>
      </c>
      <c r="X90">
        <v>204.143</v>
      </c>
      <c r="Y90">
        <v>2.34</v>
      </c>
      <c r="Z90">
        <v>12.58</v>
      </c>
      <c r="AA90">
        <v>25.926379000000001</v>
      </c>
      <c r="AB90">
        <v>0.127772</v>
      </c>
      <c r="AC90">
        <v>7.9986009999999998</v>
      </c>
      <c r="AD90" s="1">
        <v>104</v>
      </c>
      <c r="AE90">
        <v>0</v>
      </c>
      <c r="AF90">
        <v>35</v>
      </c>
      <c r="AG90">
        <v>67</v>
      </c>
      <c r="AH90">
        <v>18.428913000000001</v>
      </c>
      <c r="AI90">
        <v>6.3</v>
      </c>
      <c r="AJ90">
        <v>0</v>
      </c>
      <c r="AK90">
        <v>1</v>
      </c>
      <c r="AL90">
        <v>58</v>
      </c>
      <c r="AM90" t="s">
        <v>392</v>
      </c>
      <c r="AN90" t="s">
        <v>618</v>
      </c>
      <c r="AO90">
        <v>348.68299999999999</v>
      </c>
      <c r="AR90" t="s">
        <v>119</v>
      </c>
      <c r="AS90" t="s">
        <v>123</v>
      </c>
      <c r="AT90" t="s">
        <v>242</v>
      </c>
      <c r="AU90" t="s">
        <v>391</v>
      </c>
      <c r="AV90" t="s">
        <v>48</v>
      </c>
      <c r="AW90">
        <v>2</v>
      </c>
      <c r="BB90">
        <v>0.97849672802492016</v>
      </c>
      <c r="BC90" t="s">
        <v>66</v>
      </c>
      <c r="BF90" t="s">
        <v>119</v>
      </c>
      <c r="BG90" t="s">
        <v>123</v>
      </c>
      <c r="BH90" t="s">
        <v>391</v>
      </c>
      <c r="BI90">
        <v>8282</v>
      </c>
      <c r="BJ90">
        <v>2</v>
      </c>
      <c r="BK90" t="s">
        <v>242</v>
      </c>
      <c r="BL90" t="s">
        <v>238</v>
      </c>
      <c r="BM90">
        <v>0.97849672802492016</v>
      </c>
      <c r="BN90" t="s">
        <v>66</v>
      </c>
      <c r="BO90" t="s">
        <v>182</v>
      </c>
      <c r="BP90">
        <v>477.79499999999996</v>
      </c>
    </row>
    <row r="91" spans="1:68" ht="16.5">
      <c r="A91" s="125" t="str">
        <f t="shared" si="53"/>
        <v>도영운수</v>
      </c>
      <c r="B91" s="126" t="str">
        <f t="shared" si="35"/>
        <v>조성오</v>
      </c>
      <c r="C91" s="127" t="str">
        <f t="shared" si="54"/>
        <v>S</v>
      </c>
      <c r="D91" s="128">
        <f t="shared" si="55"/>
        <v>1.2034782608695653</v>
      </c>
      <c r="E91" s="129">
        <f t="shared" si="56"/>
        <v>1742</v>
      </c>
      <c r="F91" s="257" t="str">
        <f t="shared" si="57"/>
        <v>65</v>
      </c>
      <c r="G91" s="130" t="str">
        <f t="shared" si="58"/>
        <v>75아1109</v>
      </c>
      <c r="H91" s="131">
        <f t="shared" si="59"/>
        <v>1</v>
      </c>
      <c r="I91" s="132">
        <f t="shared" si="60"/>
        <v>2145.6709999999998</v>
      </c>
      <c r="J91" s="133">
        <f t="shared" si="61"/>
        <v>3.4009175989806417E-4</v>
      </c>
      <c r="K91" s="133">
        <f t="shared" si="62"/>
        <v>0.32774356084976664</v>
      </c>
      <c r="L91" s="133">
        <f t="shared" si="63"/>
        <v>0.1556622613625295</v>
      </c>
      <c r="M91" s="134">
        <f t="shared" si="64"/>
        <v>11.335000000000001</v>
      </c>
      <c r="N91" s="135">
        <f t="shared" si="65"/>
        <v>4.6605467473811224E-2</v>
      </c>
      <c r="O91" s="135">
        <f t="shared" si="66"/>
        <v>6.1053162390692703</v>
      </c>
      <c r="P91" s="230">
        <f t="shared" si="67"/>
        <v>0</v>
      </c>
      <c r="Q91" s="231">
        <f t="shared" si="68"/>
        <v>1</v>
      </c>
      <c r="R91" s="231">
        <f t="shared" si="69"/>
        <v>131</v>
      </c>
      <c r="T91">
        <v>506</v>
      </c>
      <c r="U91">
        <v>1742</v>
      </c>
      <c r="V91" t="s">
        <v>459</v>
      </c>
      <c r="W91">
        <v>2145.6709999999998</v>
      </c>
      <c r="X91">
        <v>775.26900000000001</v>
      </c>
      <c r="Y91">
        <v>2.7679999999999998</v>
      </c>
      <c r="Z91">
        <v>11.335000000000001</v>
      </c>
      <c r="AA91">
        <v>120.843857</v>
      </c>
      <c r="AB91">
        <v>4.1098000000000003E-2</v>
      </c>
      <c r="AC91">
        <v>39.605795999999998</v>
      </c>
      <c r="AD91" s="1">
        <v>334</v>
      </c>
      <c r="AE91">
        <v>1</v>
      </c>
      <c r="AF91">
        <v>131</v>
      </c>
      <c r="AG91">
        <v>72</v>
      </c>
      <c r="AH91">
        <v>17.75573</v>
      </c>
      <c r="AI91">
        <v>149.4</v>
      </c>
      <c r="AJ91">
        <v>0</v>
      </c>
      <c r="AK91">
        <v>0</v>
      </c>
      <c r="AL91">
        <v>0</v>
      </c>
      <c r="AM91" t="s">
        <v>460</v>
      </c>
      <c r="AN91" t="s">
        <v>619</v>
      </c>
      <c r="AO91">
        <v>2145.6709999999998</v>
      </c>
      <c r="AR91" t="s">
        <v>119</v>
      </c>
      <c r="AS91" t="s">
        <v>123</v>
      </c>
      <c r="AT91" t="s">
        <v>245</v>
      </c>
      <c r="AU91" t="s">
        <v>459</v>
      </c>
      <c r="AV91" t="s">
        <v>48</v>
      </c>
      <c r="AW91">
        <v>1</v>
      </c>
      <c r="BB91">
        <v>1.2034782608695653</v>
      </c>
      <c r="BC91" t="s">
        <v>71</v>
      </c>
      <c r="BF91" t="s">
        <v>119</v>
      </c>
      <c r="BG91" t="s">
        <v>123</v>
      </c>
      <c r="BH91" t="s">
        <v>459</v>
      </c>
      <c r="BI91">
        <v>1742</v>
      </c>
      <c r="BJ91">
        <v>1</v>
      </c>
      <c r="BK91" t="s">
        <v>245</v>
      </c>
      <c r="BL91" t="s">
        <v>178</v>
      </c>
      <c r="BM91">
        <v>1.2034782608695653</v>
      </c>
      <c r="BN91" t="s">
        <v>71</v>
      </c>
      <c r="BO91" t="s">
        <v>180</v>
      </c>
      <c r="BP91">
        <v>2145.6709999999998</v>
      </c>
    </row>
    <row r="92" spans="1:68" ht="16.5">
      <c r="A92" s="109" t="str">
        <f t="shared" si="53"/>
        <v>도영운수</v>
      </c>
      <c r="B92" s="110" t="str">
        <f t="shared" si="35"/>
        <v>조성환</v>
      </c>
      <c r="C92" s="111" t="str">
        <f t="shared" si="54"/>
        <v>C</v>
      </c>
      <c r="D92" s="112">
        <f t="shared" si="55"/>
        <v>0.89960000000000007</v>
      </c>
      <c r="E92" s="113">
        <f t="shared" si="56"/>
        <v>8555</v>
      </c>
      <c r="F92" s="258" t="str">
        <f t="shared" si="57"/>
        <v>523</v>
      </c>
      <c r="G92" s="114" t="str">
        <f t="shared" si="58"/>
        <v>71바5894</v>
      </c>
      <c r="H92" s="115">
        <f t="shared" si="59"/>
        <v>1</v>
      </c>
      <c r="I92" s="116">
        <f t="shared" si="60"/>
        <v>1031.1469999999999</v>
      </c>
      <c r="J92" s="117">
        <f t="shared" si="61"/>
        <v>3.8995900031771223E-3</v>
      </c>
      <c r="K92" s="117">
        <f t="shared" si="62"/>
        <v>0.31179369228064796</v>
      </c>
      <c r="L92" s="117">
        <f t="shared" si="63"/>
        <v>0.10958670296281714</v>
      </c>
      <c r="M92" s="118">
        <f t="shared" si="64"/>
        <v>13.518000000000001</v>
      </c>
      <c r="N92" s="119">
        <f t="shared" si="65"/>
        <v>0</v>
      </c>
      <c r="O92" s="119">
        <f t="shared" si="66"/>
        <v>36.46424806550376</v>
      </c>
      <c r="P92" s="232">
        <f t="shared" si="67"/>
        <v>1</v>
      </c>
      <c r="Q92" s="233">
        <f t="shared" si="68"/>
        <v>0</v>
      </c>
      <c r="R92" s="233">
        <f t="shared" si="69"/>
        <v>376</v>
      </c>
      <c r="T92">
        <v>506</v>
      </c>
      <c r="U92">
        <v>8555</v>
      </c>
      <c r="V92" t="s">
        <v>393</v>
      </c>
      <c r="W92">
        <v>1031.1469999999999</v>
      </c>
      <c r="X92">
        <v>458.40100000000001</v>
      </c>
      <c r="Y92">
        <v>2.2490000000000001</v>
      </c>
      <c r="Z92">
        <v>13.518000000000001</v>
      </c>
      <c r="AA92">
        <v>58.763869999999997</v>
      </c>
      <c r="AB92">
        <v>0.229155</v>
      </c>
      <c r="AC92">
        <v>18.322203999999999</v>
      </c>
      <c r="AD92" s="1">
        <v>113</v>
      </c>
      <c r="AE92">
        <v>0</v>
      </c>
      <c r="AF92">
        <v>376</v>
      </c>
      <c r="AG92">
        <v>70</v>
      </c>
      <c r="AH92">
        <v>17.547294999999998</v>
      </c>
      <c r="AI92">
        <v>20.100000000000001</v>
      </c>
      <c r="AJ92">
        <v>0</v>
      </c>
      <c r="AK92">
        <v>1</v>
      </c>
      <c r="AL92">
        <v>145</v>
      </c>
      <c r="AM92" t="s">
        <v>394</v>
      </c>
      <c r="AN92" t="s">
        <v>620</v>
      </c>
      <c r="AO92">
        <v>1031.1469999999999</v>
      </c>
      <c r="AR92" t="s">
        <v>119</v>
      </c>
      <c r="AS92" t="s">
        <v>121</v>
      </c>
      <c r="AT92" t="s">
        <v>226</v>
      </c>
      <c r="AU92" t="s">
        <v>393</v>
      </c>
      <c r="AV92" t="s">
        <v>48</v>
      </c>
      <c r="AW92">
        <v>1</v>
      </c>
      <c r="BB92">
        <v>0.89960000000000007</v>
      </c>
      <c r="BC92" t="s">
        <v>69</v>
      </c>
      <c r="BF92" t="s">
        <v>119</v>
      </c>
      <c r="BG92" t="s">
        <v>121</v>
      </c>
      <c r="BH92" t="s">
        <v>393</v>
      </c>
      <c r="BI92">
        <v>8555</v>
      </c>
      <c r="BJ92">
        <v>1</v>
      </c>
      <c r="BK92" t="s">
        <v>226</v>
      </c>
      <c r="BL92" t="s">
        <v>178</v>
      </c>
      <c r="BM92">
        <v>0.89960000000000007</v>
      </c>
      <c r="BN92" t="s">
        <v>69</v>
      </c>
      <c r="BO92" t="s">
        <v>181</v>
      </c>
      <c r="BP92">
        <v>1031.1469999999999</v>
      </c>
    </row>
    <row r="93" spans="1:68" ht="16.5">
      <c r="A93" s="125" t="str">
        <f t="shared" si="53"/>
        <v>도영운수</v>
      </c>
      <c r="B93" s="126" t="str">
        <f t="shared" si="35"/>
        <v>조지윤</v>
      </c>
      <c r="C93" s="127" t="str">
        <f t="shared" si="54"/>
        <v>F</v>
      </c>
      <c r="D93" s="128">
        <f t="shared" si="55"/>
        <v>0.69222222222222218</v>
      </c>
      <c r="E93" s="129">
        <f t="shared" si="56"/>
        <v>5034</v>
      </c>
      <c r="F93" s="257" t="str">
        <f t="shared" si="57"/>
        <v>순환46</v>
      </c>
      <c r="G93" s="130" t="str">
        <f t="shared" si="58"/>
        <v>71바5868</v>
      </c>
      <c r="H93" s="131">
        <f t="shared" si="59"/>
        <v>1</v>
      </c>
      <c r="I93" s="132">
        <f t="shared" si="60"/>
        <v>1720.865</v>
      </c>
      <c r="J93" s="133">
        <f t="shared" si="61"/>
        <v>3.0594035765645278E-2</v>
      </c>
      <c r="K93" s="133">
        <f t="shared" si="62"/>
        <v>0.3846118980687801</v>
      </c>
      <c r="L93" s="133">
        <f t="shared" si="63"/>
        <v>9.5300909716915627E-2</v>
      </c>
      <c r="M93" s="134">
        <f t="shared" si="64"/>
        <v>14.521000000000001</v>
      </c>
      <c r="N93" s="135">
        <f t="shared" si="65"/>
        <v>0.11622062160599465</v>
      </c>
      <c r="O93" s="135">
        <f t="shared" si="66"/>
        <v>15.689783916809279</v>
      </c>
      <c r="P93" s="230">
        <f t="shared" si="67"/>
        <v>19</v>
      </c>
      <c r="Q93" s="231">
        <f t="shared" si="68"/>
        <v>2</v>
      </c>
      <c r="R93" s="231">
        <f t="shared" si="69"/>
        <v>270</v>
      </c>
      <c r="T93">
        <v>506</v>
      </c>
      <c r="U93">
        <v>5034</v>
      </c>
      <c r="V93" t="s">
        <v>395</v>
      </c>
      <c r="W93">
        <v>1720.865</v>
      </c>
      <c r="X93">
        <v>920.91399999999999</v>
      </c>
      <c r="Y93">
        <v>1.869</v>
      </c>
      <c r="Z93">
        <v>14.521000000000001</v>
      </c>
      <c r="AA93">
        <v>133.92136400000001</v>
      </c>
      <c r="AB93">
        <v>4.0971950000000001</v>
      </c>
      <c r="AC93">
        <v>51.507750000000001</v>
      </c>
      <c r="AD93" s="1">
        <v>164</v>
      </c>
      <c r="AE93">
        <v>2</v>
      </c>
      <c r="AF93">
        <v>270</v>
      </c>
      <c r="AG93">
        <v>75</v>
      </c>
      <c r="AH93">
        <v>12.849816000000001</v>
      </c>
      <c r="AI93">
        <v>540.20000000000005</v>
      </c>
      <c r="AJ93">
        <v>0</v>
      </c>
      <c r="AK93">
        <v>19</v>
      </c>
      <c r="AL93">
        <v>7611</v>
      </c>
      <c r="AM93" t="s">
        <v>396</v>
      </c>
      <c r="AN93" t="s">
        <v>621</v>
      </c>
      <c r="AO93">
        <v>1720.865</v>
      </c>
      <c r="AR93" t="s">
        <v>119</v>
      </c>
      <c r="AS93" t="s">
        <v>125</v>
      </c>
      <c r="AT93" t="s">
        <v>257</v>
      </c>
      <c r="AU93" t="s">
        <v>395</v>
      </c>
      <c r="AV93" t="s">
        <v>48</v>
      </c>
      <c r="AW93">
        <v>1</v>
      </c>
      <c r="BB93">
        <v>0.69222222222222218</v>
      </c>
      <c r="BC93" t="s">
        <v>70</v>
      </c>
      <c r="BF93" t="s">
        <v>119</v>
      </c>
      <c r="BG93" t="s">
        <v>125</v>
      </c>
      <c r="BH93" t="s">
        <v>395</v>
      </c>
      <c r="BI93">
        <v>5034</v>
      </c>
      <c r="BJ93">
        <v>1</v>
      </c>
      <c r="BK93" t="s">
        <v>257</v>
      </c>
      <c r="BL93" t="s">
        <v>178</v>
      </c>
      <c r="BM93">
        <v>0.69222222222222218</v>
      </c>
      <c r="BN93" t="s">
        <v>70</v>
      </c>
      <c r="BO93" t="s">
        <v>193</v>
      </c>
      <c r="BP93">
        <v>1720.865</v>
      </c>
    </row>
    <row r="94" spans="1:68" ht="16.5">
      <c r="A94" s="109" t="str">
        <f t="shared" si="53"/>
        <v>도영운수</v>
      </c>
      <c r="B94" s="110" t="str">
        <f t="shared" si="35"/>
        <v>지은우</v>
      </c>
      <c r="C94" s="111" t="str">
        <f t="shared" si="54"/>
        <v>F</v>
      </c>
      <c r="D94" s="112">
        <f t="shared" si="55"/>
        <v>0.79639298300823747</v>
      </c>
      <c r="E94" s="113">
        <f t="shared" si="56"/>
        <v>9993</v>
      </c>
      <c r="F94" s="258" t="str">
        <f t="shared" si="57"/>
        <v>55</v>
      </c>
      <c r="G94" s="114" t="str">
        <f t="shared" si="58"/>
        <v>71바5890</v>
      </c>
      <c r="H94" s="115">
        <f t="shared" si="59"/>
        <v>5</v>
      </c>
      <c r="I94" s="116">
        <f t="shared" si="60"/>
        <v>2790.9070000000002</v>
      </c>
      <c r="J94" s="117">
        <f t="shared" si="61"/>
        <v>3.6928126817453312E-2</v>
      </c>
      <c r="K94" s="117">
        <f t="shared" si="62"/>
        <v>0.38190864516532086</v>
      </c>
      <c r="L94" s="117">
        <f t="shared" si="63"/>
        <v>0.19241056760400829</v>
      </c>
      <c r="M94" s="118">
        <f t="shared" si="64"/>
        <v>17.068000000000001</v>
      </c>
      <c r="N94" s="119">
        <f t="shared" si="65"/>
        <v>0.53745968604471595</v>
      </c>
      <c r="O94" s="119">
        <f t="shared" si="66"/>
        <v>33.93162151228973</v>
      </c>
      <c r="P94" s="232">
        <f t="shared" si="67"/>
        <v>22</v>
      </c>
      <c r="Q94" s="233">
        <f t="shared" si="68"/>
        <v>15</v>
      </c>
      <c r="R94" s="233">
        <f t="shared" si="69"/>
        <v>947</v>
      </c>
      <c r="T94">
        <v>506</v>
      </c>
      <c r="U94">
        <v>9993</v>
      </c>
      <c r="V94" t="s">
        <v>446</v>
      </c>
      <c r="W94">
        <v>2790.9070000000002</v>
      </c>
      <c r="X94">
        <v>1620.5809999999999</v>
      </c>
      <c r="Y94">
        <v>1.722</v>
      </c>
      <c r="Z94">
        <v>17.068000000000001</v>
      </c>
      <c r="AA94">
        <v>178.25079600000001</v>
      </c>
      <c r="AB94">
        <v>6.5824680000000004</v>
      </c>
      <c r="AC94">
        <v>68.075519999999997</v>
      </c>
      <c r="AD94" s="1">
        <v>537</v>
      </c>
      <c r="AE94">
        <v>15</v>
      </c>
      <c r="AF94">
        <v>947</v>
      </c>
      <c r="AG94">
        <v>77</v>
      </c>
      <c r="AH94">
        <v>15.657192</v>
      </c>
      <c r="AI94">
        <v>1912.3</v>
      </c>
      <c r="AJ94">
        <v>0</v>
      </c>
      <c r="AK94">
        <v>22</v>
      </c>
      <c r="AL94">
        <v>3811</v>
      </c>
      <c r="AM94" t="s">
        <v>447</v>
      </c>
      <c r="AN94" t="s">
        <v>622</v>
      </c>
      <c r="AO94">
        <v>1884.895</v>
      </c>
      <c r="AR94" t="s">
        <v>119</v>
      </c>
      <c r="AS94" t="s">
        <v>122</v>
      </c>
      <c r="AT94" t="s">
        <v>433</v>
      </c>
      <c r="AU94" t="s">
        <v>446</v>
      </c>
      <c r="AV94" t="s">
        <v>48</v>
      </c>
      <c r="AW94">
        <v>5</v>
      </c>
      <c r="BB94">
        <v>0.79639298300823747</v>
      </c>
      <c r="BC94" t="s">
        <v>70</v>
      </c>
      <c r="BF94" t="s">
        <v>119</v>
      </c>
      <c r="BG94" t="s">
        <v>122</v>
      </c>
      <c r="BH94" t="s">
        <v>446</v>
      </c>
      <c r="BI94">
        <v>9993</v>
      </c>
      <c r="BJ94">
        <v>5</v>
      </c>
      <c r="BK94" t="s">
        <v>433</v>
      </c>
      <c r="BL94" t="s">
        <v>201</v>
      </c>
      <c r="BM94">
        <v>0.79639298300823747</v>
      </c>
      <c r="BN94" t="s">
        <v>70</v>
      </c>
      <c r="BO94" t="s">
        <v>193</v>
      </c>
      <c r="BP94">
        <v>2790.9070000000002</v>
      </c>
    </row>
    <row r="95" spans="1:68" ht="16.5">
      <c r="A95" s="125" t="str">
        <f t="shared" si="53"/>
        <v>도영운수</v>
      </c>
      <c r="B95" s="126" t="str">
        <f t="shared" si="35"/>
        <v>지형도</v>
      </c>
      <c r="C95" s="127" t="str">
        <f t="shared" si="54"/>
        <v>F</v>
      </c>
      <c r="D95" s="128">
        <f t="shared" si="55"/>
        <v>0.75759999999999994</v>
      </c>
      <c r="E95" s="129">
        <f t="shared" si="56"/>
        <v>4561</v>
      </c>
      <c r="F95" s="257" t="str">
        <f t="shared" si="57"/>
        <v>35</v>
      </c>
      <c r="G95" s="130" t="str">
        <f t="shared" si="58"/>
        <v>71바5855</v>
      </c>
      <c r="H95" s="131">
        <f t="shared" si="59"/>
        <v>1</v>
      </c>
      <c r="I95" s="132">
        <f t="shared" si="60"/>
        <v>932.11500000000001</v>
      </c>
      <c r="J95" s="133">
        <f t="shared" si="61"/>
        <v>2.5477609074957691E-2</v>
      </c>
      <c r="K95" s="133">
        <f t="shared" si="62"/>
        <v>0.35761860618423702</v>
      </c>
      <c r="L95" s="133">
        <f t="shared" si="63"/>
        <v>0.18559941638102595</v>
      </c>
      <c r="M95" s="134">
        <f t="shared" si="64"/>
        <v>16.317</v>
      </c>
      <c r="N95" s="135">
        <f t="shared" si="65"/>
        <v>0.21456579928442307</v>
      </c>
      <c r="O95" s="135">
        <f t="shared" si="66"/>
        <v>7.0806713763859612</v>
      </c>
      <c r="P95" s="230">
        <f t="shared" si="67"/>
        <v>12</v>
      </c>
      <c r="Q95" s="231">
        <f t="shared" si="68"/>
        <v>2</v>
      </c>
      <c r="R95" s="231">
        <f t="shared" si="69"/>
        <v>66</v>
      </c>
      <c r="T95">
        <v>506</v>
      </c>
      <c r="U95">
        <v>4561</v>
      </c>
      <c r="V95" t="s">
        <v>397</v>
      </c>
      <c r="W95">
        <v>932.11500000000001</v>
      </c>
      <c r="X95">
        <v>492.06400000000002</v>
      </c>
      <c r="Y95">
        <v>1.8939999999999999</v>
      </c>
      <c r="Z95">
        <v>16.317</v>
      </c>
      <c r="AA95">
        <v>56.454433999999999</v>
      </c>
      <c r="AB95">
        <v>1.4383239999999999</v>
      </c>
      <c r="AC95">
        <v>20.189156000000001</v>
      </c>
      <c r="AD95" s="1">
        <v>173</v>
      </c>
      <c r="AE95">
        <v>2</v>
      </c>
      <c r="AF95">
        <v>66</v>
      </c>
      <c r="AG95">
        <v>73</v>
      </c>
      <c r="AH95">
        <v>16.510926000000001</v>
      </c>
      <c r="AI95">
        <v>353.8</v>
      </c>
      <c r="AJ95">
        <v>0</v>
      </c>
      <c r="AK95">
        <v>12</v>
      </c>
      <c r="AL95">
        <v>4743</v>
      </c>
      <c r="AM95" t="s">
        <v>398</v>
      </c>
      <c r="AN95" t="s">
        <v>623</v>
      </c>
      <c r="AO95">
        <v>932.11500000000001</v>
      </c>
      <c r="AR95" t="s">
        <v>119</v>
      </c>
      <c r="AS95" t="s">
        <v>120</v>
      </c>
      <c r="AT95" t="s">
        <v>204</v>
      </c>
      <c r="AU95" t="s">
        <v>397</v>
      </c>
      <c r="AV95" t="s">
        <v>48</v>
      </c>
      <c r="AW95">
        <v>1</v>
      </c>
      <c r="BB95">
        <v>0.75759999999999994</v>
      </c>
      <c r="BC95" t="s">
        <v>70</v>
      </c>
      <c r="BF95" t="s">
        <v>119</v>
      </c>
      <c r="BG95" t="s">
        <v>120</v>
      </c>
      <c r="BH95" t="s">
        <v>397</v>
      </c>
      <c r="BI95">
        <v>4561</v>
      </c>
      <c r="BJ95">
        <v>1</v>
      </c>
      <c r="BK95" t="s">
        <v>204</v>
      </c>
      <c r="BL95" t="s">
        <v>178</v>
      </c>
      <c r="BM95">
        <v>0.75759999999999994</v>
      </c>
      <c r="BN95" t="s">
        <v>70</v>
      </c>
      <c r="BO95" t="s">
        <v>193</v>
      </c>
      <c r="BP95">
        <v>932.11500000000001</v>
      </c>
    </row>
    <row r="96" spans="1:68" ht="16.5">
      <c r="A96" s="109" t="str">
        <f t="shared" si="53"/>
        <v>도영운수</v>
      </c>
      <c r="B96" s="110" t="str">
        <f t="shared" si="35"/>
        <v>최민영</v>
      </c>
      <c r="C96" s="111" t="str">
        <f t="shared" si="54"/>
        <v>F</v>
      </c>
      <c r="D96" s="112">
        <f t="shared" si="55"/>
        <v>0.79095238095238096</v>
      </c>
      <c r="E96" s="113">
        <f t="shared" si="56"/>
        <v>6795</v>
      </c>
      <c r="F96" s="258" t="str">
        <f t="shared" si="57"/>
        <v>523</v>
      </c>
      <c r="G96" s="114" t="str">
        <f t="shared" si="58"/>
        <v>70바3907</v>
      </c>
      <c r="H96" s="115">
        <f t="shared" si="59"/>
        <v>1</v>
      </c>
      <c r="I96" s="116">
        <f t="shared" si="60"/>
        <v>1011.6559999999999</v>
      </c>
      <c r="J96" s="117">
        <f t="shared" si="61"/>
        <v>5.1440584176124883E-2</v>
      </c>
      <c r="K96" s="117">
        <f t="shared" si="62"/>
        <v>0.29539958028459629</v>
      </c>
      <c r="L96" s="117">
        <f t="shared" si="63"/>
        <v>0.2441541393517164</v>
      </c>
      <c r="M96" s="118">
        <f t="shared" si="64"/>
        <v>14.717000000000001</v>
      </c>
      <c r="N96" s="119">
        <f t="shared" si="65"/>
        <v>1.3838696157587165</v>
      </c>
      <c r="O96" s="119">
        <f t="shared" si="66"/>
        <v>35.684066520635476</v>
      </c>
      <c r="P96" s="232">
        <f t="shared" si="67"/>
        <v>7</v>
      </c>
      <c r="Q96" s="233">
        <f t="shared" si="68"/>
        <v>14</v>
      </c>
      <c r="R96" s="233">
        <f t="shared" si="69"/>
        <v>361</v>
      </c>
      <c r="T96">
        <v>506</v>
      </c>
      <c r="U96">
        <v>6795</v>
      </c>
      <c r="V96" t="s">
        <v>436</v>
      </c>
      <c r="W96">
        <v>1011.6559999999999</v>
      </c>
      <c r="X96">
        <v>609.06899999999996</v>
      </c>
      <c r="Y96">
        <v>1.661</v>
      </c>
      <c r="Z96">
        <v>14.717000000000001</v>
      </c>
      <c r="AA96">
        <v>65.684984999999998</v>
      </c>
      <c r="AB96">
        <v>3.3788740000000002</v>
      </c>
      <c r="AC96">
        <v>19.403317000000001</v>
      </c>
      <c r="AD96" s="1">
        <v>247</v>
      </c>
      <c r="AE96">
        <v>14</v>
      </c>
      <c r="AF96">
        <v>361</v>
      </c>
      <c r="AG96">
        <v>71</v>
      </c>
      <c r="AH96">
        <v>15.401631999999999</v>
      </c>
      <c r="AI96">
        <v>69</v>
      </c>
      <c r="AJ96">
        <v>0</v>
      </c>
      <c r="AK96">
        <v>7</v>
      </c>
      <c r="AL96">
        <v>2533</v>
      </c>
      <c r="AM96" t="s">
        <v>437</v>
      </c>
      <c r="AN96" t="s">
        <v>624</v>
      </c>
      <c r="AO96">
        <v>1011.6559999999999</v>
      </c>
      <c r="AR96" t="s">
        <v>119</v>
      </c>
      <c r="AS96" t="s">
        <v>121</v>
      </c>
      <c r="AT96" t="s">
        <v>217</v>
      </c>
      <c r="AU96" t="s">
        <v>436</v>
      </c>
      <c r="AV96" t="s">
        <v>48</v>
      </c>
      <c r="AW96">
        <v>1</v>
      </c>
      <c r="BB96">
        <v>0.79095238095238096</v>
      </c>
      <c r="BC96" t="s">
        <v>70</v>
      </c>
      <c r="BF96" t="s">
        <v>119</v>
      </c>
      <c r="BG96" t="s">
        <v>121</v>
      </c>
      <c r="BH96" t="s">
        <v>436</v>
      </c>
      <c r="BI96">
        <v>6795</v>
      </c>
      <c r="BJ96">
        <v>1</v>
      </c>
      <c r="BK96" t="s">
        <v>217</v>
      </c>
      <c r="BL96" t="s">
        <v>178</v>
      </c>
      <c r="BM96">
        <v>0.79095238095238096</v>
      </c>
      <c r="BN96" t="s">
        <v>70</v>
      </c>
      <c r="BO96" t="s">
        <v>193</v>
      </c>
      <c r="BP96">
        <v>1011.6559999999999</v>
      </c>
    </row>
    <row r="97" spans="1:68" ht="16.5">
      <c r="A97" s="125" t="str">
        <f t="shared" si="53"/>
        <v>도영운수</v>
      </c>
      <c r="B97" s="126" t="str">
        <f t="shared" si="35"/>
        <v>최순경</v>
      </c>
      <c r="C97" s="127" t="str">
        <f t="shared" si="54"/>
        <v>C</v>
      </c>
      <c r="D97" s="128">
        <f t="shared" si="55"/>
        <v>0.85839999999999994</v>
      </c>
      <c r="E97" s="129">
        <f t="shared" si="56"/>
        <v>100</v>
      </c>
      <c r="F97" s="257" t="str">
        <f t="shared" si="57"/>
        <v>35</v>
      </c>
      <c r="G97" s="130" t="str">
        <f t="shared" si="58"/>
        <v>71바5861</v>
      </c>
      <c r="H97" s="131">
        <f t="shared" si="59"/>
        <v>1</v>
      </c>
      <c r="I97" s="132">
        <f t="shared" si="60"/>
        <v>1319.2080000000001</v>
      </c>
      <c r="J97" s="133">
        <f t="shared" si="61"/>
        <v>1.5600033317453549E-2</v>
      </c>
      <c r="K97" s="133">
        <f t="shared" si="62"/>
        <v>0.35228871506989268</v>
      </c>
      <c r="L97" s="133">
        <f t="shared" si="63"/>
        <v>0.20315219434691117</v>
      </c>
      <c r="M97" s="134">
        <f t="shared" si="64"/>
        <v>12.427</v>
      </c>
      <c r="N97" s="135">
        <f t="shared" si="65"/>
        <v>0</v>
      </c>
      <c r="O97" s="135">
        <f t="shared" si="66"/>
        <v>10.385018890121952</v>
      </c>
      <c r="P97" s="230">
        <f t="shared" si="67"/>
        <v>9</v>
      </c>
      <c r="Q97" s="231">
        <f t="shared" si="68"/>
        <v>0</v>
      </c>
      <c r="R97" s="231">
        <f t="shared" si="69"/>
        <v>137</v>
      </c>
      <c r="T97">
        <v>506</v>
      </c>
      <c r="U97">
        <v>100</v>
      </c>
      <c r="V97" t="s">
        <v>400</v>
      </c>
      <c r="W97">
        <v>1319.2080000000001</v>
      </c>
      <c r="X97">
        <v>614.673</v>
      </c>
      <c r="Y97">
        <v>2.1459999999999999</v>
      </c>
      <c r="Z97">
        <v>12.427</v>
      </c>
      <c r="AA97">
        <v>78.097205000000002</v>
      </c>
      <c r="AB97">
        <v>1.2183189999999999</v>
      </c>
      <c r="AC97">
        <v>27.512764000000001</v>
      </c>
      <c r="AD97" s="1">
        <v>268</v>
      </c>
      <c r="AE97">
        <v>0</v>
      </c>
      <c r="AF97">
        <v>137</v>
      </c>
      <c r="AG97">
        <v>78</v>
      </c>
      <c r="AH97">
        <v>16.891871999999999</v>
      </c>
      <c r="AI97">
        <v>1378.5</v>
      </c>
      <c r="AJ97">
        <v>0</v>
      </c>
      <c r="AK97">
        <v>9</v>
      </c>
      <c r="AL97">
        <v>2467</v>
      </c>
      <c r="AM97" t="s">
        <v>401</v>
      </c>
      <c r="AN97" t="s">
        <v>625</v>
      </c>
      <c r="AO97">
        <v>1319.2080000000001</v>
      </c>
      <c r="AR97" t="s">
        <v>119</v>
      </c>
      <c r="AS97" t="s">
        <v>120</v>
      </c>
      <c r="AT97" t="s">
        <v>205</v>
      </c>
      <c r="AU97" t="s">
        <v>400</v>
      </c>
      <c r="AV97" t="s">
        <v>48</v>
      </c>
      <c r="AW97">
        <v>1</v>
      </c>
      <c r="BB97">
        <v>0.85839999999999994</v>
      </c>
      <c r="BC97" t="s">
        <v>69</v>
      </c>
      <c r="BF97" t="s">
        <v>119</v>
      </c>
      <c r="BG97" t="s">
        <v>120</v>
      </c>
      <c r="BH97" t="s">
        <v>400</v>
      </c>
      <c r="BI97">
        <v>100</v>
      </c>
      <c r="BJ97">
        <v>1</v>
      </c>
      <c r="BK97" t="s">
        <v>205</v>
      </c>
      <c r="BL97" t="s">
        <v>178</v>
      </c>
      <c r="BM97">
        <v>0.85839999999999994</v>
      </c>
      <c r="BN97" t="s">
        <v>69</v>
      </c>
      <c r="BO97" t="s">
        <v>181</v>
      </c>
      <c r="BP97">
        <v>1319.2080000000001</v>
      </c>
    </row>
    <row r="98" spans="1:68" ht="16.5">
      <c r="A98" s="109" t="str">
        <f t="shared" si="53"/>
        <v>도영운수</v>
      </c>
      <c r="B98" s="110" t="str">
        <f t="shared" si="35"/>
        <v>최순철</v>
      </c>
      <c r="C98" s="111" t="str">
        <f t="shared" si="54"/>
        <v>F</v>
      </c>
      <c r="D98" s="112">
        <f t="shared" si="55"/>
        <v>0.78015269454924008</v>
      </c>
      <c r="E98" s="113">
        <f t="shared" si="56"/>
        <v>6924</v>
      </c>
      <c r="F98" s="258" t="str">
        <f t="shared" si="57"/>
        <v>65-1</v>
      </c>
      <c r="G98" s="114" t="str">
        <f t="shared" si="58"/>
        <v>71바5882</v>
      </c>
      <c r="H98" s="115">
        <f t="shared" si="59"/>
        <v>2</v>
      </c>
      <c r="I98" s="116">
        <f t="shared" si="60"/>
        <v>2817.4369999999999</v>
      </c>
      <c r="J98" s="117">
        <f t="shared" si="61"/>
        <v>2.6079060759250351E-2</v>
      </c>
      <c r="K98" s="117">
        <f t="shared" si="62"/>
        <v>0.36266771998698105</v>
      </c>
      <c r="L98" s="117">
        <f t="shared" si="63"/>
        <v>0.23248079726361229</v>
      </c>
      <c r="M98" s="118">
        <f t="shared" si="64"/>
        <v>17.591000000000001</v>
      </c>
      <c r="N98" s="119">
        <f t="shared" si="65"/>
        <v>0.74535828130318449</v>
      </c>
      <c r="O98" s="119">
        <f t="shared" si="66"/>
        <v>20.657072367545396</v>
      </c>
      <c r="P98" s="232">
        <f t="shared" si="67"/>
        <v>11</v>
      </c>
      <c r="Q98" s="233">
        <f t="shared" si="68"/>
        <v>21</v>
      </c>
      <c r="R98" s="233">
        <f t="shared" si="69"/>
        <v>582</v>
      </c>
      <c r="T98">
        <v>506</v>
      </c>
      <c r="U98">
        <v>6924</v>
      </c>
      <c r="V98" t="s">
        <v>402</v>
      </c>
      <c r="W98">
        <v>2817.4369999999999</v>
      </c>
      <c r="X98">
        <v>1641.713</v>
      </c>
      <c r="Y98">
        <v>1.716</v>
      </c>
      <c r="Z98">
        <v>17.591000000000001</v>
      </c>
      <c r="AA98">
        <v>180.21994900000001</v>
      </c>
      <c r="AB98">
        <v>4.699967</v>
      </c>
      <c r="AC98">
        <v>65.359958000000006</v>
      </c>
      <c r="AD98" s="1">
        <v>655</v>
      </c>
      <c r="AE98">
        <v>21</v>
      </c>
      <c r="AF98">
        <v>582</v>
      </c>
      <c r="AG98">
        <v>76</v>
      </c>
      <c r="AH98">
        <v>15.633324</v>
      </c>
      <c r="AI98">
        <v>1945</v>
      </c>
      <c r="AJ98">
        <v>0</v>
      </c>
      <c r="AK98">
        <v>11</v>
      </c>
      <c r="AL98">
        <v>2521</v>
      </c>
      <c r="AM98" t="s">
        <v>403</v>
      </c>
      <c r="AN98" t="s">
        <v>626</v>
      </c>
      <c r="AO98">
        <v>1439.5360000000001</v>
      </c>
      <c r="AR98" t="s">
        <v>119</v>
      </c>
      <c r="AS98" t="s">
        <v>124</v>
      </c>
      <c r="AT98" t="s">
        <v>248</v>
      </c>
      <c r="AU98" t="s">
        <v>402</v>
      </c>
      <c r="AV98" t="s">
        <v>48</v>
      </c>
      <c r="AW98">
        <v>2</v>
      </c>
      <c r="BB98">
        <v>0.78015269454924008</v>
      </c>
      <c r="BC98" t="s">
        <v>70</v>
      </c>
      <c r="BF98" t="s">
        <v>119</v>
      </c>
      <c r="BG98" t="s">
        <v>124</v>
      </c>
      <c r="BH98" t="s">
        <v>402</v>
      </c>
      <c r="BI98">
        <v>6924</v>
      </c>
      <c r="BJ98">
        <v>2</v>
      </c>
      <c r="BK98" t="s">
        <v>248</v>
      </c>
      <c r="BL98" t="s">
        <v>251</v>
      </c>
      <c r="BM98">
        <v>0.78015269454924008</v>
      </c>
      <c r="BN98" t="s">
        <v>70</v>
      </c>
      <c r="BO98" t="s">
        <v>193</v>
      </c>
      <c r="BP98">
        <v>2817.4369999999999</v>
      </c>
    </row>
    <row r="99" spans="1:68" ht="16.5">
      <c r="A99" s="125" t="str">
        <f t="shared" si="53"/>
        <v>도영운수</v>
      </c>
      <c r="B99" s="126" t="str">
        <f t="shared" si="35"/>
        <v>최우영</v>
      </c>
      <c r="C99" s="127" t="str">
        <f t="shared" si="54"/>
        <v>B</v>
      </c>
      <c r="D99" s="128">
        <f t="shared" si="55"/>
        <v>0.90840583849780843</v>
      </c>
      <c r="E99" s="129">
        <f t="shared" si="56"/>
        <v>8541</v>
      </c>
      <c r="F99" s="257" t="str">
        <f t="shared" si="57"/>
        <v>35</v>
      </c>
      <c r="G99" s="130" t="str">
        <f t="shared" si="58"/>
        <v>70바3902</v>
      </c>
      <c r="H99" s="131">
        <f t="shared" si="59"/>
        <v>5</v>
      </c>
      <c r="I99" s="132">
        <f t="shared" si="60"/>
        <v>1824.2169999999999</v>
      </c>
      <c r="J99" s="133">
        <f t="shared" si="61"/>
        <v>7.2595699844509682E-3</v>
      </c>
      <c r="K99" s="133">
        <f t="shared" si="62"/>
        <v>0.3424985271824233</v>
      </c>
      <c r="L99" s="133">
        <f t="shared" si="63"/>
        <v>0.11785878544054793</v>
      </c>
      <c r="M99" s="134">
        <f t="shared" si="64"/>
        <v>10.833</v>
      </c>
      <c r="N99" s="135">
        <f t="shared" si="65"/>
        <v>0.65781647687747669</v>
      </c>
      <c r="O99" s="135">
        <f t="shared" si="66"/>
        <v>0.98672471531621508</v>
      </c>
      <c r="P99" s="230">
        <f t="shared" si="67"/>
        <v>944</v>
      </c>
      <c r="Q99" s="231">
        <f t="shared" si="68"/>
        <v>12</v>
      </c>
      <c r="R99" s="231">
        <f t="shared" si="69"/>
        <v>18</v>
      </c>
      <c r="T99">
        <v>506</v>
      </c>
      <c r="U99">
        <v>8541</v>
      </c>
      <c r="V99" t="s">
        <v>404</v>
      </c>
      <c r="W99">
        <v>1824.2170000000001</v>
      </c>
      <c r="X99">
        <v>862.971</v>
      </c>
      <c r="Y99">
        <v>2.1139999999999999</v>
      </c>
      <c r="Z99">
        <v>10.833</v>
      </c>
      <c r="AA99">
        <v>111.268023</v>
      </c>
      <c r="AB99">
        <v>0.80775799999999998</v>
      </c>
      <c r="AC99">
        <v>38.109133999999997</v>
      </c>
      <c r="AD99" s="1">
        <v>215</v>
      </c>
      <c r="AE99">
        <v>12</v>
      </c>
      <c r="AF99">
        <v>18</v>
      </c>
      <c r="AG99">
        <v>71</v>
      </c>
      <c r="AH99">
        <v>16.3948</v>
      </c>
      <c r="AI99">
        <v>241.9</v>
      </c>
      <c r="AJ99">
        <v>0</v>
      </c>
      <c r="AK99">
        <v>944</v>
      </c>
      <c r="AL99">
        <v>272</v>
      </c>
      <c r="AM99" t="s">
        <v>405</v>
      </c>
      <c r="AN99" t="s">
        <v>627</v>
      </c>
      <c r="AO99">
        <v>1279.6089999999999</v>
      </c>
      <c r="AR99" t="s">
        <v>119</v>
      </c>
      <c r="AS99" t="s">
        <v>120</v>
      </c>
      <c r="AT99" t="s">
        <v>199</v>
      </c>
      <c r="AU99" t="s">
        <v>404</v>
      </c>
      <c r="AV99" t="s">
        <v>48</v>
      </c>
      <c r="AW99">
        <v>5</v>
      </c>
      <c r="BB99">
        <v>0.90840583849780843</v>
      </c>
      <c r="BC99" t="s">
        <v>68</v>
      </c>
      <c r="BF99" t="s">
        <v>119</v>
      </c>
      <c r="BG99" t="s">
        <v>120</v>
      </c>
      <c r="BH99" t="s">
        <v>404</v>
      </c>
      <c r="BI99">
        <v>8541</v>
      </c>
      <c r="BJ99">
        <v>5</v>
      </c>
      <c r="BK99" t="s">
        <v>199</v>
      </c>
      <c r="BL99" t="s">
        <v>204</v>
      </c>
      <c r="BM99">
        <v>0.90840583849780843</v>
      </c>
      <c r="BN99" t="s">
        <v>68</v>
      </c>
      <c r="BO99" t="s">
        <v>179</v>
      </c>
      <c r="BP99">
        <v>1824.2169999999999</v>
      </c>
    </row>
    <row r="100" spans="1:68" ht="16.5">
      <c r="A100" s="109" t="str">
        <f t="shared" si="53"/>
        <v>도영운수</v>
      </c>
      <c r="B100" s="110" t="str">
        <f t="shared" si="35"/>
        <v>최재덕</v>
      </c>
      <c r="C100" s="111" t="str">
        <f t="shared" si="54"/>
        <v>F</v>
      </c>
      <c r="D100" s="112">
        <f t="shared" si="55"/>
        <v>0.75015283485094164</v>
      </c>
      <c r="E100" s="113">
        <f t="shared" si="56"/>
        <v>992</v>
      </c>
      <c r="F100" s="258" t="str">
        <f t="shared" si="57"/>
        <v>523</v>
      </c>
      <c r="G100" s="114" t="str">
        <f t="shared" si="58"/>
        <v>70바3910</v>
      </c>
      <c r="H100" s="115">
        <f t="shared" si="59"/>
        <v>7</v>
      </c>
      <c r="I100" s="116">
        <f t="shared" si="60"/>
        <v>1337.4379999999999</v>
      </c>
      <c r="J100" s="117">
        <f t="shared" si="61"/>
        <v>2.0739426780747791E-2</v>
      </c>
      <c r="K100" s="117">
        <f t="shared" si="62"/>
        <v>0.34528695606023829</v>
      </c>
      <c r="L100" s="117">
        <f t="shared" si="63"/>
        <v>0.11963171376916165</v>
      </c>
      <c r="M100" s="118">
        <f t="shared" si="64"/>
        <v>13.819000000000001</v>
      </c>
      <c r="N100" s="119">
        <f t="shared" si="65"/>
        <v>7.4769821105726011E-2</v>
      </c>
      <c r="O100" s="119">
        <f t="shared" si="66"/>
        <v>15.552122789991012</v>
      </c>
      <c r="P100" s="232">
        <f t="shared" si="67"/>
        <v>2</v>
      </c>
      <c r="Q100" s="233">
        <f t="shared" si="68"/>
        <v>1</v>
      </c>
      <c r="R100" s="233">
        <f t="shared" si="69"/>
        <v>208</v>
      </c>
      <c r="T100">
        <v>506</v>
      </c>
      <c r="U100">
        <v>992</v>
      </c>
      <c r="V100" t="s">
        <v>406</v>
      </c>
      <c r="W100">
        <v>1337.4380000000001</v>
      </c>
      <c r="X100">
        <v>738.40099999999995</v>
      </c>
      <c r="Y100">
        <v>1.8109999999999999</v>
      </c>
      <c r="Z100">
        <v>13.819000000000001</v>
      </c>
      <c r="AA100">
        <v>93.004692000000006</v>
      </c>
      <c r="AB100">
        <v>1.9288639999999999</v>
      </c>
      <c r="AC100">
        <v>32.113306999999999</v>
      </c>
      <c r="AD100" s="1">
        <v>160</v>
      </c>
      <c r="AE100">
        <v>1</v>
      </c>
      <c r="AF100">
        <v>208</v>
      </c>
      <c r="AG100">
        <v>71</v>
      </c>
      <c r="AH100">
        <v>14.380328</v>
      </c>
      <c r="AI100">
        <v>53.2</v>
      </c>
      <c r="AJ100">
        <v>0</v>
      </c>
      <c r="AK100">
        <v>2</v>
      </c>
      <c r="AL100">
        <v>314</v>
      </c>
      <c r="AM100" t="s">
        <v>407</v>
      </c>
      <c r="AN100" t="s">
        <v>628</v>
      </c>
      <c r="AO100">
        <v>303.85700000000003</v>
      </c>
      <c r="AR100" t="s">
        <v>119</v>
      </c>
      <c r="AS100" t="s">
        <v>121</v>
      </c>
      <c r="AT100" t="s">
        <v>219</v>
      </c>
      <c r="AU100" t="s">
        <v>406</v>
      </c>
      <c r="AV100" t="s">
        <v>48</v>
      </c>
      <c r="AW100">
        <v>7</v>
      </c>
      <c r="BB100">
        <v>0.75015283485094164</v>
      </c>
      <c r="BC100" t="s">
        <v>70</v>
      </c>
      <c r="BF100" t="s">
        <v>119</v>
      </c>
      <c r="BG100" s="5" t="s">
        <v>121</v>
      </c>
      <c r="BH100" t="s">
        <v>406</v>
      </c>
      <c r="BI100">
        <v>992</v>
      </c>
      <c r="BJ100">
        <v>7</v>
      </c>
      <c r="BK100" t="s">
        <v>219</v>
      </c>
      <c r="BL100" t="s">
        <v>258</v>
      </c>
      <c r="BM100">
        <v>0.75015283485094164</v>
      </c>
      <c r="BN100" t="s">
        <v>70</v>
      </c>
      <c r="BO100" t="s">
        <v>193</v>
      </c>
      <c r="BP100">
        <v>1337.4379999999999</v>
      </c>
    </row>
    <row r="101" spans="1:68" ht="16.5">
      <c r="A101" s="125" t="str">
        <f t="shared" si="53"/>
        <v>도영운수</v>
      </c>
      <c r="B101" s="126" t="str">
        <f t="shared" si="35"/>
        <v>최준</v>
      </c>
      <c r="C101" s="127" t="str">
        <f t="shared" si="54"/>
        <v>D</v>
      </c>
      <c r="D101" s="128">
        <f t="shared" si="55"/>
        <v>0.80800000000000005</v>
      </c>
      <c r="E101" s="129">
        <f t="shared" si="56"/>
        <v>1598</v>
      </c>
      <c r="F101" s="257" t="str">
        <f t="shared" si="57"/>
        <v>523</v>
      </c>
      <c r="G101" s="130" t="str">
        <f t="shared" si="58"/>
        <v>71바5863</v>
      </c>
      <c r="H101" s="131">
        <f t="shared" si="59"/>
        <v>1</v>
      </c>
      <c r="I101" s="132">
        <f t="shared" si="60"/>
        <v>1797.491</v>
      </c>
      <c r="J101" s="133">
        <f t="shared" si="61"/>
        <v>1.9025691581408623E-2</v>
      </c>
      <c r="K101" s="133">
        <f t="shared" si="62"/>
        <v>0.37749219493068742</v>
      </c>
      <c r="L101" s="133">
        <f t="shared" si="63"/>
        <v>0.21585643544251404</v>
      </c>
      <c r="M101" s="134">
        <f t="shared" si="64"/>
        <v>22.5</v>
      </c>
      <c r="N101" s="135">
        <f t="shared" si="65"/>
        <v>0.87521032398098164</v>
      </c>
      <c r="O101" s="135">
        <f t="shared" si="66"/>
        <v>94.960320151936514</v>
      </c>
      <c r="P101" s="230">
        <f t="shared" si="67"/>
        <v>15</v>
      </c>
      <c r="Q101" s="231">
        <f t="shared" si="68"/>
        <v>16</v>
      </c>
      <c r="R101" s="231">
        <f t="shared" si="69"/>
        <v>1736</v>
      </c>
      <c r="T101">
        <v>506</v>
      </c>
      <c r="U101">
        <v>1598</v>
      </c>
      <c r="V101" t="s">
        <v>408</v>
      </c>
      <c r="W101">
        <v>1828.1320000000001</v>
      </c>
      <c r="X101">
        <v>909.79200000000003</v>
      </c>
      <c r="Y101">
        <v>2.0089999999999999</v>
      </c>
      <c r="Z101">
        <v>22.5</v>
      </c>
      <c r="AA101">
        <v>115.588019</v>
      </c>
      <c r="AB101">
        <v>2.1991420000000002</v>
      </c>
      <c r="AC101">
        <v>43.633575</v>
      </c>
      <c r="AD101" s="1">
        <v>388</v>
      </c>
      <c r="AE101">
        <v>16</v>
      </c>
      <c r="AF101">
        <v>1736</v>
      </c>
      <c r="AG101">
        <v>77</v>
      </c>
      <c r="AH101">
        <v>15.815929000000001</v>
      </c>
      <c r="AI101">
        <v>852.5</v>
      </c>
      <c r="AJ101">
        <v>0</v>
      </c>
      <c r="AK101">
        <v>15</v>
      </c>
      <c r="AL101">
        <v>6600</v>
      </c>
      <c r="AM101" t="s">
        <v>409</v>
      </c>
      <c r="AN101" t="s">
        <v>629</v>
      </c>
      <c r="AO101">
        <v>1797.491</v>
      </c>
      <c r="AR101" t="s">
        <v>119</v>
      </c>
      <c r="AS101" t="s">
        <v>121</v>
      </c>
      <c r="AT101" t="s">
        <v>224</v>
      </c>
      <c r="AU101" t="s">
        <v>408</v>
      </c>
      <c r="AV101" t="s">
        <v>48</v>
      </c>
      <c r="AW101">
        <v>1</v>
      </c>
      <c r="BB101">
        <v>0.80800000000000005</v>
      </c>
      <c r="BC101" t="s">
        <v>67</v>
      </c>
      <c r="BF101" t="s">
        <v>119</v>
      </c>
      <c r="BG101" s="5" t="s">
        <v>121</v>
      </c>
      <c r="BH101" t="s">
        <v>408</v>
      </c>
      <c r="BI101">
        <v>1598</v>
      </c>
      <c r="BJ101">
        <v>1</v>
      </c>
      <c r="BK101" t="s">
        <v>224</v>
      </c>
      <c r="BL101" t="s">
        <v>178</v>
      </c>
      <c r="BM101">
        <v>0.80800000000000005</v>
      </c>
      <c r="BN101" t="s">
        <v>67</v>
      </c>
      <c r="BO101" t="s">
        <v>183</v>
      </c>
      <c r="BP101">
        <v>1797.491</v>
      </c>
    </row>
    <row r="102" spans="1:68" ht="16.5">
      <c r="A102" s="109" t="str">
        <f t="shared" si="53"/>
        <v>도영운수</v>
      </c>
      <c r="B102" s="110" t="str">
        <f t="shared" si="35"/>
        <v>최현</v>
      </c>
      <c r="C102" s="111" t="str">
        <f t="shared" si="54"/>
        <v>B</v>
      </c>
      <c r="D102" s="112">
        <f t="shared" si="55"/>
        <v>0.92291666666666661</v>
      </c>
      <c r="E102" s="113">
        <f t="shared" si="56"/>
        <v>5011</v>
      </c>
      <c r="F102" s="258" t="str">
        <f t="shared" si="57"/>
        <v>65</v>
      </c>
      <c r="G102" s="114" t="str">
        <f t="shared" si="58"/>
        <v>71바5879</v>
      </c>
      <c r="H102" s="115">
        <f t="shared" si="59"/>
        <v>1</v>
      </c>
      <c r="I102" s="116">
        <f t="shared" si="60"/>
        <v>2438.2649999999999</v>
      </c>
      <c r="J102" s="117">
        <f t="shared" si="61"/>
        <v>4.1724107494880251E-3</v>
      </c>
      <c r="K102" s="117">
        <f t="shared" si="62"/>
        <v>0.31435806530486166</v>
      </c>
      <c r="L102" s="117">
        <f t="shared" si="63"/>
        <v>0.21367652818705105</v>
      </c>
      <c r="M102" s="118">
        <f t="shared" si="64"/>
        <v>12.912000000000001</v>
      </c>
      <c r="N102" s="119">
        <f t="shared" si="65"/>
        <v>1.1893703104461575</v>
      </c>
      <c r="O102" s="119">
        <f t="shared" si="66"/>
        <v>19.973218661630298</v>
      </c>
      <c r="P102" s="232">
        <f t="shared" si="67"/>
        <v>0</v>
      </c>
      <c r="Q102" s="233">
        <f t="shared" si="68"/>
        <v>29</v>
      </c>
      <c r="R102" s="233">
        <f t="shared" si="69"/>
        <v>487</v>
      </c>
      <c r="T102">
        <v>506</v>
      </c>
      <c r="U102">
        <v>5011</v>
      </c>
      <c r="V102" t="s">
        <v>410</v>
      </c>
      <c r="W102">
        <v>2438.2649999999999</v>
      </c>
      <c r="X102">
        <v>1100.8320000000001</v>
      </c>
      <c r="Y102">
        <v>2.2149999999999999</v>
      </c>
      <c r="Z102">
        <v>12.912000000000001</v>
      </c>
      <c r="AA102">
        <v>131.41131899999999</v>
      </c>
      <c r="AB102">
        <v>0.54830199999999996</v>
      </c>
      <c r="AC102">
        <v>41.310208000000003</v>
      </c>
      <c r="AD102" s="1">
        <v>521</v>
      </c>
      <c r="AE102">
        <v>29</v>
      </c>
      <c r="AF102">
        <v>487</v>
      </c>
      <c r="AG102">
        <v>72</v>
      </c>
      <c r="AH102">
        <v>18.554451</v>
      </c>
      <c r="AI102">
        <v>479.8</v>
      </c>
      <c r="AJ102">
        <v>0</v>
      </c>
      <c r="AK102">
        <v>0</v>
      </c>
      <c r="AL102">
        <v>0</v>
      </c>
      <c r="AM102" t="s">
        <v>411</v>
      </c>
      <c r="AN102" t="s">
        <v>630</v>
      </c>
      <c r="AO102">
        <v>2438.2649999999999</v>
      </c>
      <c r="AR102" t="s">
        <v>119</v>
      </c>
      <c r="AS102" t="s">
        <v>123</v>
      </c>
      <c r="AT102" t="s">
        <v>239</v>
      </c>
      <c r="AU102" t="s">
        <v>410</v>
      </c>
      <c r="AV102" t="s">
        <v>48</v>
      </c>
      <c r="AW102">
        <v>1</v>
      </c>
      <c r="BB102">
        <v>0.92291666666666661</v>
      </c>
      <c r="BC102" t="s">
        <v>68</v>
      </c>
      <c r="BF102" t="s">
        <v>119</v>
      </c>
      <c r="BG102" s="5" t="s">
        <v>123</v>
      </c>
      <c r="BH102" t="s">
        <v>410</v>
      </c>
      <c r="BI102">
        <v>5011</v>
      </c>
      <c r="BJ102">
        <v>1</v>
      </c>
      <c r="BK102" t="s">
        <v>239</v>
      </c>
      <c r="BL102" t="s">
        <v>178</v>
      </c>
      <c r="BM102">
        <v>0.92291666666666661</v>
      </c>
      <c r="BN102" t="s">
        <v>68</v>
      </c>
      <c r="BO102" t="s">
        <v>179</v>
      </c>
      <c r="BP102">
        <v>2438.2649999999999</v>
      </c>
    </row>
    <row r="103" spans="1:68" ht="16.5">
      <c r="A103" s="125" t="str">
        <f t="shared" si="53"/>
        <v>도영운수</v>
      </c>
      <c r="B103" s="126" t="str">
        <f t="shared" si="35"/>
        <v>추경호</v>
      </c>
      <c r="C103" s="127" t="str">
        <f t="shared" si="54"/>
        <v>F</v>
      </c>
      <c r="D103" s="128">
        <f t="shared" si="55"/>
        <v>0.74595750557303286</v>
      </c>
      <c r="E103" s="129">
        <f t="shared" si="56"/>
        <v>8797</v>
      </c>
      <c r="F103" s="257" t="str">
        <f t="shared" si="57"/>
        <v>순환46</v>
      </c>
      <c r="G103" s="130" t="str">
        <f t="shared" si="58"/>
        <v>71바5856</v>
      </c>
      <c r="H103" s="131">
        <f t="shared" si="59"/>
        <v>5</v>
      </c>
      <c r="I103" s="132">
        <f t="shared" si="60"/>
        <v>1492.6210000000001</v>
      </c>
      <c r="J103" s="133">
        <f t="shared" si="61"/>
        <v>3.6565945010303143E-2</v>
      </c>
      <c r="K103" s="133">
        <f t="shared" si="62"/>
        <v>0.35835530979792773</v>
      </c>
      <c r="L103" s="133">
        <f t="shared" si="63"/>
        <v>0.10451413989217624</v>
      </c>
      <c r="M103" s="134">
        <f t="shared" si="64"/>
        <v>12.771000000000001</v>
      </c>
      <c r="N103" s="135">
        <f t="shared" si="65"/>
        <v>6.6996243520625789E-2</v>
      </c>
      <c r="O103" s="135">
        <f t="shared" si="66"/>
        <v>14.739173574537675</v>
      </c>
      <c r="P103" s="230">
        <f t="shared" si="67"/>
        <v>7</v>
      </c>
      <c r="Q103" s="231">
        <f t="shared" si="68"/>
        <v>1</v>
      </c>
      <c r="R103" s="231">
        <f t="shared" si="69"/>
        <v>220</v>
      </c>
      <c r="T103">
        <v>506</v>
      </c>
      <c r="U103">
        <v>8797</v>
      </c>
      <c r="V103" t="s">
        <v>631</v>
      </c>
      <c r="W103">
        <v>1492.6210000000001</v>
      </c>
      <c r="X103">
        <v>754.14</v>
      </c>
      <c r="Y103">
        <v>1.9790000000000001</v>
      </c>
      <c r="Z103">
        <v>12.771000000000001</v>
      </c>
      <c r="AA103">
        <v>117.055528</v>
      </c>
      <c r="AB103">
        <v>4.280246</v>
      </c>
      <c r="AC103">
        <v>41.947470000000003</v>
      </c>
      <c r="AD103" s="1">
        <v>156</v>
      </c>
      <c r="AE103">
        <v>1</v>
      </c>
      <c r="AF103">
        <v>220</v>
      </c>
      <c r="AG103">
        <v>70</v>
      </c>
      <c r="AH103">
        <v>12.751391999999999</v>
      </c>
      <c r="AI103">
        <v>212.2</v>
      </c>
      <c r="AJ103">
        <v>0</v>
      </c>
      <c r="AK103">
        <v>7</v>
      </c>
      <c r="AL103">
        <v>2438</v>
      </c>
      <c r="AM103" t="s">
        <v>632</v>
      </c>
      <c r="AN103" t="s">
        <v>633</v>
      </c>
      <c r="AO103">
        <v>647.26499999999999</v>
      </c>
      <c r="AR103" t="s">
        <v>119</v>
      </c>
      <c r="AS103" t="s">
        <v>125</v>
      </c>
      <c r="AT103" t="s">
        <v>256</v>
      </c>
      <c r="AU103" t="s">
        <v>631</v>
      </c>
      <c r="AV103" t="s">
        <v>48</v>
      </c>
      <c r="AW103">
        <v>5</v>
      </c>
      <c r="BB103">
        <v>0.74595750557303286</v>
      </c>
      <c r="BC103" t="s">
        <v>70</v>
      </c>
      <c r="BF103" t="s">
        <v>119</v>
      </c>
      <c r="BG103" t="s">
        <v>125</v>
      </c>
      <c r="BH103" t="s">
        <v>631</v>
      </c>
      <c r="BI103">
        <v>8797</v>
      </c>
      <c r="BJ103">
        <v>5</v>
      </c>
      <c r="BK103" t="s">
        <v>256</v>
      </c>
      <c r="BL103" t="s">
        <v>257</v>
      </c>
      <c r="BM103">
        <v>0.74595750557303286</v>
      </c>
      <c r="BN103" t="s">
        <v>70</v>
      </c>
      <c r="BO103" t="s">
        <v>193</v>
      </c>
      <c r="BP103">
        <v>1492.6210000000001</v>
      </c>
    </row>
    <row r="104" spans="1:68" ht="16.5">
      <c r="A104" s="109" t="str">
        <f t="shared" si="53"/>
        <v>도영운수</v>
      </c>
      <c r="B104" s="110" t="str">
        <f t="shared" si="35"/>
        <v>하덕용</v>
      </c>
      <c r="C104" s="111" t="str">
        <f t="shared" si="54"/>
        <v>C</v>
      </c>
      <c r="D104" s="112">
        <f t="shared" si="55"/>
        <v>0.87321146110014636</v>
      </c>
      <c r="E104" s="113">
        <f t="shared" si="56"/>
        <v>5173</v>
      </c>
      <c r="F104" s="258" t="str">
        <f t="shared" si="57"/>
        <v>35</v>
      </c>
      <c r="G104" s="114" t="str">
        <f t="shared" si="58"/>
        <v>71바5854</v>
      </c>
      <c r="H104" s="115">
        <f t="shared" si="59"/>
        <v>6</v>
      </c>
      <c r="I104" s="116">
        <f t="shared" si="60"/>
        <v>1097.768</v>
      </c>
      <c r="J104" s="117">
        <f t="shared" si="61"/>
        <v>5.5694300477855938E-2</v>
      </c>
      <c r="K104" s="117">
        <f t="shared" si="62"/>
        <v>0.33503827763935751</v>
      </c>
      <c r="L104" s="117">
        <f t="shared" si="63"/>
        <v>0.19311912899629066</v>
      </c>
      <c r="M104" s="118">
        <f t="shared" si="64"/>
        <v>16.998000000000001</v>
      </c>
      <c r="N104" s="119">
        <f t="shared" si="65"/>
        <v>0.35060409084853206</v>
      </c>
      <c r="O104" s="119">
        <f t="shared" si="66"/>
        <v>43.737860333354369</v>
      </c>
      <c r="P104" s="232">
        <f t="shared" si="67"/>
        <v>76</v>
      </c>
      <c r="Q104" s="233">
        <f t="shared" si="68"/>
        <v>4</v>
      </c>
      <c r="R104" s="233">
        <f t="shared" si="69"/>
        <v>499</v>
      </c>
      <c r="T104">
        <v>506</v>
      </c>
      <c r="U104">
        <v>5173</v>
      </c>
      <c r="V104" t="s">
        <v>438</v>
      </c>
      <c r="W104">
        <v>1140.8879999999999</v>
      </c>
      <c r="X104">
        <v>543.26800000000003</v>
      </c>
      <c r="Y104">
        <v>2.1</v>
      </c>
      <c r="Z104">
        <v>16.998000000000001</v>
      </c>
      <c r="AA104">
        <v>57.500802999999998</v>
      </c>
      <c r="AB104">
        <v>3.202467</v>
      </c>
      <c r="AC104">
        <v>19.264970000000002</v>
      </c>
      <c r="AD104" s="1">
        <v>212</v>
      </c>
      <c r="AE104">
        <v>4</v>
      </c>
      <c r="AF104">
        <v>499</v>
      </c>
      <c r="AG104">
        <v>81</v>
      </c>
      <c r="AH104">
        <v>19.841252999999998</v>
      </c>
      <c r="AI104">
        <v>852.5</v>
      </c>
      <c r="AJ104">
        <v>0</v>
      </c>
      <c r="AK104">
        <v>76</v>
      </c>
      <c r="AL104">
        <v>1757</v>
      </c>
      <c r="AM104" t="s">
        <v>439</v>
      </c>
      <c r="AN104" t="s">
        <v>634</v>
      </c>
      <c r="AO104">
        <v>323.25599999999997</v>
      </c>
      <c r="AR104" t="s">
        <v>119</v>
      </c>
      <c r="AS104" t="s">
        <v>120</v>
      </c>
      <c r="AT104" t="s">
        <v>203</v>
      </c>
      <c r="AU104" t="s">
        <v>438</v>
      </c>
      <c r="AV104" t="s">
        <v>48</v>
      </c>
      <c r="AW104">
        <v>6</v>
      </c>
      <c r="BB104">
        <v>0.87321146110014636</v>
      </c>
      <c r="BC104" t="s">
        <v>69</v>
      </c>
      <c r="BF104" t="s">
        <v>119</v>
      </c>
      <c r="BG104" s="5" t="s">
        <v>120</v>
      </c>
      <c r="BH104" t="s">
        <v>438</v>
      </c>
      <c r="BI104">
        <v>5173</v>
      </c>
      <c r="BJ104">
        <v>6</v>
      </c>
      <c r="BK104" t="s">
        <v>203</v>
      </c>
      <c r="BL104" t="s">
        <v>212</v>
      </c>
      <c r="BM104">
        <v>0.87321146110014636</v>
      </c>
      <c r="BN104" t="s">
        <v>69</v>
      </c>
      <c r="BO104" t="s">
        <v>181</v>
      </c>
      <c r="BP104">
        <v>1097.768</v>
      </c>
    </row>
    <row r="105" spans="1:68" ht="16.5">
      <c r="A105" s="125" t="str">
        <f t="shared" si="53"/>
        <v>도영운수</v>
      </c>
      <c r="B105" s="126" t="str">
        <f t="shared" si="35"/>
        <v>한재성</v>
      </c>
      <c r="C105" s="127" t="str">
        <f t="shared" si="54"/>
        <v>D</v>
      </c>
      <c r="D105" s="128">
        <f t="shared" si="55"/>
        <v>0.81818181818181812</v>
      </c>
      <c r="E105" s="129">
        <f t="shared" si="56"/>
        <v>6191</v>
      </c>
      <c r="F105" s="257" t="str">
        <f t="shared" si="57"/>
        <v>65-1</v>
      </c>
      <c r="G105" s="130" t="str">
        <f t="shared" si="58"/>
        <v>71바5893</v>
      </c>
      <c r="H105" s="131">
        <f t="shared" si="59"/>
        <v>1</v>
      </c>
      <c r="I105" s="132">
        <f t="shared" si="60"/>
        <v>1008.336</v>
      </c>
      <c r="J105" s="133">
        <f t="shared" si="61"/>
        <v>9.9080435924635505E-3</v>
      </c>
      <c r="K105" s="133">
        <f t="shared" si="62"/>
        <v>0.34213010379524977</v>
      </c>
      <c r="L105" s="133">
        <f t="shared" si="63"/>
        <v>0.135867409276273</v>
      </c>
      <c r="M105" s="134">
        <f t="shared" si="64"/>
        <v>15.952999999999999</v>
      </c>
      <c r="N105" s="135">
        <f t="shared" si="65"/>
        <v>0.6942130400977452</v>
      </c>
      <c r="O105" s="135">
        <f t="shared" si="66"/>
        <v>31.437933387283604</v>
      </c>
      <c r="P105" s="230">
        <f t="shared" si="67"/>
        <v>0</v>
      </c>
      <c r="Q105" s="231">
        <f t="shared" si="68"/>
        <v>7</v>
      </c>
      <c r="R105" s="231">
        <f t="shared" si="69"/>
        <v>317</v>
      </c>
      <c r="T105">
        <v>506</v>
      </c>
      <c r="U105">
        <v>6191</v>
      </c>
      <c r="V105" t="s">
        <v>412</v>
      </c>
      <c r="W105">
        <v>1008.336</v>
      </c>
      <c r="X105">
        <v>560.28599999999994</v>
      </c>
      <c r="Y105">
        <v>1.8</v>
      </c>
      <c r="Z105">
        <v>15.952999999999999</v>
      </c>
      <c r="AA105">
        <v>62.153036999999998</v>
      </c>
      <c r="AB105">
        <v>0.615815</v>
      </c>
      <c r="AC105">
        <v>21.264424999999999</v>
      </c>
      <c r="AD105" s="1">
        <v>137</v>
      </c>
      <c r="AE105">
        <v>7</v>
      </c>
      <c r="AF105">
        <v>317</v>
      </c>
      <c r="AG105">
        <v>75</v>
      </c>
      <c r="AH105">
        <v>16.223438000000002</v>
      </c>
      <c r="AI105">
        <v>611.29999999999995</v>
      </c>
      <c r="AJ105">
        <v>0</v>
      </c>
      <c r="AK105">
        <v>0</v>
      </c>
      <c r="AL105">
        <v>0</v>
      </c>
      <c r="AM105" t="s">
        <v>413</v>
      </c>
      <c r="AN105" t="s">
        <v>635</v>
      </c>
      <c r="AO105">
        <v>1008.336</v>
      </c>
      <c r="AR105" t="s">
        <v>119</v>
      </c>
      <c r="AS105" t="s">
        <v>124</v>
      </c>
      <c r="AT105" t="s">
        <v>251</v>
      </c>
      <c r="AU105" t="s">
        <v>412</v>
      </c>
      <c r="AV105" t="s">
        <v>48</v>
      </c>
      <c r="AW105">
        <v>1</v>
      </c>
      <c r="BB105">
        <v>0.81818181818181812</v>
      </c>
      <c r="BC105" t="s">
        <v>67</v>
      </c>
      <c r="BF105" t="s">
        <v>119</v>
      </c>
      <c r="BG105" t="s">
        <v>124</v>
      </c>
      <c r="BH105" t="s">
        <v>412</v>
      </c>
      <c r="BI105">
        <v>6191</v>
      </c>
      <c r="BJ105">
        <v>1</v>
      </c>
      <c r="BK105" t="s">
        <v>251</v>
      </c>
      <c r="BL105" t="s">
        <v>178</v>
      </c>
      <c r="BM105">
        <v>0.81818181818181812</v>
      </c>
      <c r="BN105" t="s">
        <v>67</v>
      </c>
      <c r="BO105" t="s">
        <v>183</v>
      </c>
      <c r="BP105">
        <v>1008.336</v>
      </c>
    </row>
    <row r="106" spans="1:68" ht="16.5">
      <c r="A106" s="109" t="str">
        <f t="shared" si="53"/>
        <v>도영운수</v>
      </c>
      <c r="B106" s="110" t="str">
        <f t="shared" si="35"/>
        <v>홍승철</v>
      </c>
      <c r="C106" s="111" t="str">
        <f t="shared" si="54"/>
        <v>F</v>
      </c>
      <c r="D106" s="112">
        <f t="shared" si="55"/>
        <v>0.78572155067903315</v>
      </c>
      <c r="E106" s="113">
        <f t="shared" si="56"/>
        <v>3602</v>
      </c>
      <c r="F106" s="258" t="str">
        <f t="shared" si="57"/>
        <v>55</v>
      </c>
      <c r="G106" s="114" t="str">
        <f t="shared" si="58"/>
        <v>71바5900</v>
      </c>
      <c r="H106" s="115">
        <f t="shared" si="59"/>
        <v>2</v>
      </c>
      <c r="I106" s="116">
        <f t="shared" si="60"/>
        <v>1582.874</v>
      </c>
      <c r="J106" s="117">
        <f t="shared" si="61"/>
        <v>2.9982958528390367E-2</v>
      </c>
      <c r="K106" s="117">
        <f t="shared" si="62"/>
        <v>0.3924975021956506</v>
      </c>
      <c r="L106" s="117">
        <f t="shared" si="63"/>
        <v>0.13898768948128531</v>
      </c>
      <c r="M106" s="118">
        <f t="shared" si="64"/>
        <v>19.135000000000002</v>
      </c>
      <c r="N106" s="119">
        <f t="shared" si="65"/>
        <v>6.3176222491493322E-2</v>
      </c>
      <c r="O106" s="119">
        <f t="shared" si="66"/>
        <v>50.604154215686151</v>
      </c>
      <c r="P106" s="232">
        <f t="shared" si="67"/>
        <v>3</v>
      </c>
      <c r="Q106" s="233">
        <f t="shared" si="68"/>
        <v>1</v>
      </c>
      <c r="R106" s="233">
        <f t="shared" si="69"/>
        <v>801</v>
      </c>
      <c r="T106">
        <v>506</v>
      </c>
      <c r="U106">
        <v>3602</v>
      </c>
      <c r="V106" t="s">
        <v>430</v>
      </c>
      <c r="W106">
        <v>1582.874</v>
      </c>
      <c r="X106">
        <v>959.35500000000002</v>
      </c>
      <c r="Y106">
        <v>1.65</v>
      </c>
      <c r="Z106">
        <v>19.135000000000002</v>
      </c>
      <c r="AA106">
        <v>99.287199999999999</v>
      </c>
      <c r="AB106">
        <v>2.9769239999999999</v>
      </c>
      <c r="AC106">
        <v>38.969977999999998</v>
      </c>
      <c r="AD106" s="1">
        <v>220</v>
      </c>
      <c r="AE106">
        <v>1</v>
      </c>
      <c r="AF106">
        <v>801</v>
      </c>
      <c r="AG106">
        <v>73</v>
      </c>
      <c r="AH106">
        <v>15.942377</v>
      </c>
      <c r="AI106">
        <v>874.5</v>
      </c>
      <c r="AJ106">
        <v>0</v>
      </c>
      <c r="AK106">
        <v>3</v>
      </c>
      <c r="AL106">
        <v>1279</v>
      </c>
      <c r="AM106" t="s">
        <v>431</v>
      </c>
      <c r="AN106" t="s">
        <v>636</v>
      </c>
      <c r="AO106">
        <v>1467.8230000000001</v>
      </c>
      <c r="AR106" t="s">
        <v>119</v>
      </c>
      <c r="AS106" t="s">
        <v>122</v>
      </c>
      <c r="AT106" t="s">
        <v>234</v>
      </c>
      <c r="AU106" t="s">
        <v>430</v>
      </c>
      <c r="AV106" t="s">
        <v>48</v>
      </c>
      <c r="AW106">
        <v>2</v>
      </c>
      <c r="BB106">
        <v>0.78572155067903315</v>
      </c>
      <c r="BC106" t="s">
        <v>70</v>
      </c>
      <c r="BF106" t="s">
        <v>119</v>
      </c>
      <c r="BG106" t="s">
        <v>122</v>
      </c>
      <c r="BH106" t="s">
        <v>430</v>
      </c>
      <c r="BI106">
        <v>3602</v>
      </c>
      <c r="BJ106">
        <v>2</v>
      </c>
      <c r="BK106" t="s">
        <v>234</v>
      </c>
      <c r="BL106" t="s">
        <v>227</v>
      </c>
      <c r="BM106">
        <v>0.78572155067903315</v>
      </c>
      <c r="BN106" t="s">
        <v>70</v>
      </c>
      <c r="BO106" t="s">
        <v>193</v>
      </c>
      <c r="BP106">
        <v>1582.874</v>
      </c>
    </row>
    <row r="107" spans="1:68" ht="16.5">
      <c r="A107" s="125" t="str">
        <f t="shared" si="53"/>
        <v>도영운수</v>
      </c>
      <c r="B107" s="126" t="str">
        <f t="shared" si="35"/>
        <v>홍형표</v>
      </c>
      <c r="C107" s="127" t="str">
        <f t="shared" si="54"/>
        <v>F</v>
      </c>
      <c r="D107" s="128">
        <f t="shared" si="55"/>
        <v>0.77</v>
      </c>
      <c r="E107" s="129">
        <f t="shared" si="56"/>
        <v>9880</v>
      </c>
      <c r="F107" s="257" t="str">
        <f t="shared" si="57"/>
        <v>35</v>
      </c>
      <c r="G107" s="130" t="str">
        <f t="shared" si="58"/>
        <v>71바5886</v>
      </c>
      <c r="H107" s="131">
        <f t="shared" si="59"/>
        <v>1</v>
      </c>
      <c r="I107" s="132">
        <f t="shared" si="60"/>
        <v>2094.4250000000002</v>
      </c>
      <c r="J107" s="133">
        <f t="shared" si="61"/>
        <v>3.5224147283602729E-2</v>
      </c>
      <c r="K107" s="133">
        <f t="shared" si="62"/>
        <v>0.37853661411812145</v>
      </c>
      <c r="L107" s="133">
        <f t="shared" si="63"/>
        <v>7.5438366138677673E-2</v>
      </c>
      <c r="M107" s="134">
        <f t="shared" si="64"/>
        <v>16.765999999999998</v>
      </c>
      <c r="N107" s="135">
        <f t="shared" si="65"/>
        <v>0.19098320541437386</v>
      </c>
      <c r="O107" s="135">
        <f t="shared" si="66"/>
        <v>22.488272437542523</v>
      </c>
      <c r="P107" s="230">
        <f t="shared" si="67"/>
        <v>27</v>
      </c>
      <c r="Q107" s="231">
        <f t="shared" si="68"/>
        <v>4</v>
      </c>
      <c r="R107" s="231">
        <f t="shared" si="69"/>
        <v>471</v>
      </c>
      <c r="T107">
        <v>506</v>
      </c>
      <c r="U107">
        <v>9880</v>
      </c>
      <c r="V107" t="s">
        <v>414</v>
      </c>
      <c r="W107">
        <v>2094.4250000000002</v>
      </c>
      <c r="X107">
        <v>1182.3219999999999</v>
      </c>
      <c r="Y107">
        <v>1.7709999999999999</v>
      </c>
      <c r="Z107">
        <v>16.765999999999998</v>
      </c>
      <c r="AA107">
        <v>124.732473</v>
      </c>
      <c r="AB107">
        <v>4.3935950000000004</v>
      </c>
      <c r="AC107">
        <v>47.215808000000003</v>
      </c>
      <c r="AD107" s="1">
        <v>158</v>
      </c>
      <c r="AE107">
        <v>4</v>
      </c>
      <c r="AF107">
        <v>471</v>
      </c>
      <c r="AG107">
        <v>79</v>
      </c>
      <c r="AH107">
        <v>16.791336999999999</v>
      </c>
      <c r="AI107">
        <v>3606.5</v>
      </c>
      <c r="AJ107">
        <v>0</v>
      </c>
      <c r="AK107">
        <v>27</v>
      </c>
      <c r="AL107">
        <v>9584</v>
      </c>
      <c r="AM107" t="s">
        <v>415</v>
      </c>
      <c r="AN107" t="s">
        <v>637</v>
      </c>
      <c r="AO107">
        <v>2094.4250000000002</v>
      </c>
      <c r="AR107" t="s">
        <v>119</v>
      </c>
      <c r="AS107" t="s">
        <v>120</v>
      </c>
      <c r="AT107" t="s">
        <v>210</v>
      </c>
      <c r="AU107" t="s">
        <v>414</v>
      </c>
      <c r="AV107" t="s">
        <v>48</v>
      </c>
      <c r="AW107">
        <v>1</v>
      </c>
      <c r="BB107">
        <v>0.77</v>
      </c>
      <c r="BC107" t="s">
        <v>70</v>
      </c>
      <c r="BF107" t="s">
        <v>119</v>
      </c>
      <c r="BG107" t="s">
        <v>120</v>
      </c>
      <c r="BH107" t="s">
        <v>414</v>
      </c>
      <c r="BI107">
        <v>9880</v>
      </c>
      <c r="BJ107">
        <v>1</v>
      </c>
      <c r="BK107" t="s">
        <v>210</v>
      </c>
      <c r="BL107" t="s">
        <v>178</v>
      </c>
      <c r="BM107">
        <v>0.77</v>
      </c>
      <c r="BN107" t="s">
        <v>70</v>
      </c>
      <c r="BO107" t="s">
        <v>193</v>
      </c>
      <c r="BP107">
        <v>2094.4250000000002</v>
      </c>
    </row>
    <row r="108" spans="1:68" ht="16.5">
      <c r="A108" s="109" t="str">
        <f t="shared" si="53"/>
        <v>도영운수</v>
      </c>
      <c r="B108" s="110" t="str">
        <f t="shared" si="35"/>
        <v>황교민</v>
      </c>
      <c r="C108" s="111" t="str">
        <f t="shared" si="54"/>
        <v>C</v>
      </c>
      <c r="D108" s="112">
        <f t="shared" si="55"/>
        <v>0.87875000000000003</v>
      </c>
      <c r="E108" s="113">
        <f t="shared" si="56"/>
        <v>1945</v>
      </c>
      <c r="F108" s="258" t="str">
        <f t="shared" si="57"/>
        <v>35</v>
      </c>
      <c r="G108" s="114" t="str">
        <f t="shared" si="58"/>
        <v>71바5854</v>
      </c>
      <c r="H108" s="115">
        <f t="shared" si="59"/>
        <v>1</v>
      </c>
      <c r="I108" s="116">
        <f t="shared" si="60"/>
        <v>2051.4690000000001</v>
      </c>
      <c r="J108" s="117">
        <f t="shared" si="61"/>
        <v>9.6755572045812629E-3</v>
      </c>
      <c r="K108" s="117">
        <f t="shared" si="62"/>
        <v>0.39234223574836424</v>
      </c>
      <c r="L108" s="117">
        <f t="shared" si="63"/>
        <v>0.11162732656452522</v>
      </c>
      <c r="M108" s="118">
        <f t="shared" si="64"/>
        <v>13.472</v>
      </c>
      <c r="N108" s="119">
        <f t="shared" si="65"/>
        <v>0.48745557451757737</v>
      </c>
      <c r="O108" s="119">
        <f t="shared" si="66"/>
        <v>29.442316700861674</v>
      </c>
      <c r="P108" s="232">
        <f t="shared" si="67"/>
        <v>23</v>
      </c>
      <c r="Q108" s="233">
        <f t="shared" si="68"/>
        <v>10</v>
      </c>
      <c r="R108" s="233">
        <f t="shared" si="69"/>
        <v>604</v>
      </c>
      <c r="T108">
        <v>506</v>
      </c>
      <c r="U108">
        <v>1945</v>
      </c>
      <c r="V108" t="s">
        <v>416</v>
      </c>
      <c r="W108">
        <v>2051.4690000000001</v>
      </c>
      <c r="X108">
        <v>972.69299999999998</v>
      </c>
      <c r="Y108">
        <v>2.109</v>
      </c>
      <c r="Z108">
        <v>13.472</v>
      </c>
      <c r="AA108">
        <v>123.93580799999999</v>
      </c>
      <c r="AB108">
        <v>1.1991480000000001</v>
      </c>
      <c r="AC108">
        <v>48.625252000000003</v>
      </c>
      <c r="AD108" s="1">
        <v>229</v>
      </c>
      <c r="AE108">
        <v>10</v>
      </c>
      <c r="AF108">
        <v>604</v>
      </c>
      <c r="AG108">
        <v>78</v>
      </c>
      <c r="AH108">
        <v>16.552672999999999</v>
      </c>
      <c r="AI108">
        <v>1829.7</v>
      </c>
      <c r="AJ108">
        <v>0</v>
      </c>
      <c r="AK108">
        <v>23</v>
      </c>
      <c r="AL108">
        <v>3159</v>
      </c>
      <c r="AM108" t="s">
        <v>417</v>
      </c>
      <c r="AN108" t="s">
        <v>638</v>
      </c>
      <c r="AO108">
        <v>2051.4690000000001</v>
      </c>
      <c r="AR108" t="s">
        <v>119</v>
      </c>
      <c r="AS108" t="s">
        <v>120</v>
      </c>
      <c r="AT108" t="s">
        <v>203</v>
      </c>
      <c r="AU108" t="s">
        <v>416</v>
      </c>
      <c r="AV108" t="s">
        <v>48</v>
      </c>
      <c r="AW108">
        <v>1</v>
      </c>
      <c r="BB108">
        <v>0.87875000000000003</v>
      </c>
      <c r="BC108" t="s">
        <v>69</v>
      </c>
      <c r="BF108" t="s">
        <v>119</v>
      </c>
      <c r="BG108" t="s">
        <v>120</v>
      </c>
      <c r="BH108" t="s">
        <v>416</v>
      </c>
      <c r="BI108">
        <v>1945</v>
      </c>
      <c r="BJ108">
        <v>1</v>
      </c>
      <c r="BK108" t="s">
        <v>203</v>
      </c>
      <c r="BL108" t="s">
        <v>178</v>
      </c>
      <c r="BM108">
        <v>0.87875000000000003</v>
      </c>
      <c r="BN108" t="s">
        <v>69</v>
      </c>
      <c r="BO108" t="s">
        <v>181</v>
      </c>
      <c r="BP108">
        <v>2051.4690000000001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8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639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34" t="s">
        <v>640</v>
      </c>
      <c r="B4" s="35"/>
      <c r="C4" s="102"/>
      <c r="D4" s="106"/>
      <c r="E4" s="11"/>
      <c r="F4" s="8"/>
      <c r="H4" s="11"/>
    </row>
    <row r="5" spans="1:18" ht="26.25">
      <c r="A5" s="170" t="s">
        <v>641</v>
      </c>
    </row>
    <row r="6" spans="1:18" ht="17.25">
      <c r="A6" s="171" t="s">
        <v>642</v>
      </c>
    </row>
    <row r="7" spans="1:18" ht="17.25">
      <c r="A7" s="171"/>
    </row>
    <row r="8" spans="1:18" ht="17.25">
      <c r="A8" s="173" t="s">
        <v>197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spans="1:18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spans="1:18">
      <c r="A10" s="174" t="s">
        <v>643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</row>
    <row r="13" spans="1:18" ht="37.5" customHeight="1">
      <c r="A13" s="267" t="s">
        <v>0</v>
      </c>
      <c r="B13" s="268" t="s">
        <v>74</v>
      </c>
      <c r="C13" s="260" t="s">
        <v>65</v>
      </c>
      <c r="D13" s="260" t="s">
        <v>162</v>
      </c>
      <c r="E13" s="269" t="s">
        <v>148</v>
      </c>
      <c r="F13" s="268" t="s">
        <v>153</v>
      </c>
      <c r="G13" s="269" t="s">
        <v>151</v>
      </c>
      <c r="H13" s="269" t="s">
        <v>155</v>
      </c>
      <c r="I13" s="261" t="s">
        <v>157</v>
      </c>
      <c r="J13" s="269" t="s">
        <v>11</v>
      </c>
      <c r="K13" s="269" t="s">
        <v>12</v>
      </c>
      <c r="L13" s="269" t="s">
        <v>13</v>
      </c>
      <c r="M13" s="269" t="s">
        <v>106</v>
      </c>
      <c r="N13" s="269" t="s">
        <v>6</v>
      </c>
      <c r="O13" s="269" t="s">
        <v>7</v>
      </c>
      <c r="P13" s="269" t="s">
        <v>184</v>
      </c>
      <c r="Q13" s="270" t="s">
        <v>186</v>
      </c>
      <c r="R13" s="270" t="s">
        <v>187</v>
      </c>
    </row>
    <row r="14" spans="1:18" ht="16.5">
      <c r="A14" s="271" t="s">
        <v>119</v>
      </c>
      <c r="B14" s="272">
        <v>139</v>
      </c>
      <c r="C14" s="262" t="s">
        <v>67</v>
      </c>
      <c r="D14" s="263">
        <v>0.82238095238095243</v>
      </c>
      <c r="E14" s="273">
        <v>139</v>
      </c>
      <c r="F14" s="264" t="s">
        <v>121</v>
      </c>
      <c r="G14" s="274" t="s">
        <v>217</v>
      </c>
      <c r="H14" s="275">
        <v>1</v>
      </c>
      <c r="I14" s="265">
        <v>743.05600000000004</v>
      </c>
      <c r="J14" s="266">
        <v>3.6536002635662868E-2</v>
      </c>
      <c r="K14" s="266">
        <v>0.3050977191531597</v>
      </c>
      <c r="L14" s="266">
        <v>0.25839236881204108</v>
      </c>
      <c r="M14" s="276">
        <v>14.787000000000001</v>
      </c>
      <c r="N14" s="277">
        <v>2.1532697401003422</v>
      </c>
      <c r="O14" s="277">
        <v>29.742038285135976</v>
      </c>
      <c r="P14" s="278">
        <v>1</v>
      </c>
      <c r="Q14" s="279">
        <v>16</v>
      </c>
      <c r="R14" s="279">
        <v>221</v>
      </c>
    </row>
    <row r="15" spans="1:18" ht="16.5">
      <c r="A15" s="271" t="s">
        <v>119</v>
      </c>
      <c r="B15" s="272">
        <v>828</v>
      </c>
      <c r="C15" s="262" t="s">
        <v>67</v>
      </c>
      <c r="D15" s="263">
        <v>0.80625000000000002</v>
      </c>
      <c r="E15" s="273">
        <v>828</v>
      </c>
      <c r="F15" s="264" t="s">
        <v>123</v>
      </c>
      <c r="G15" s="274" t="s">
        <v>242</v>
      </c>
      <c r="H15" s="275">
        <v>1</v>
      </c>
      <c r="I15" s="265">
        <v>1285.375</v>
      </c>
      <c r="J15" s="266">
        <v>5.1287032760323301E-2</v>
      </c>
      <c r="K15" s="266">
        <v>0.34373084533180503</v>
      </c>
      <c r="L15" s="266">
        <v>0.22561509287173004</v>
      </c>
      <c r="M15" s="276">
        <v>18.324999999999999</v>
      </c>
      <c r="N15" s="277">
        <v>0.54458815520762427</v>
      </c>
      <c r="O15" s="277">
        <v>23.728483905475056</v>
      </c>
      <c r="P15" s="278">
        <v>4</v>
      </c>
      <c r="Q15" s="279">
        <v>7</v>
      </c>
      <c r="R15" s="279">
        <v>305</v>
      </c>
    </row>
    <row r="16" spans="1:18" ht="16.5">
      <c r="A16" s="271" t="s">
        <v>119</v>
      </c>
      <c r="B16" s="272">
        <v>3634</v>
      </c>
      <c r="C16" s="262" t="s">
        <v>67</v>
      </c>
      <c r="D16" s="263">
        <v>0.83286771423648642</v>
      </c>
      <c r="E16" s="273">
        <v>3634</v>
      </c>
      <c r="F16" s="264" t="s">
        <v>121</v>
      </c>
      <c r="G16" s="274" t="s">
        <v>221</v>
      </c>
      <c r="H16" s="275">
        <v>3</v>
      </c>
      <c r="I16" s="265">
        <v>851.24</v>
      </c>
      <c r="J16" s="266">
        <v>3.8125286647908631E-2</v>
      </c>
      <c r="K16" s="266">
        <v>0.35665117249061745</v>
      </c>
      <c r="L16" s="266">
        <v>0.16964199883512493</v>
      </c>
      <c r="M16" s="276">
        <v>18.073</v>
      </c>
      <c r="N16" s="277">
        <v>1.1747568253371552</v>
      </c>
      <c r="O16" s="277">
        <v>70.955312250364173</v>
      </c>
      <c r="P16" s="278">
        <v>14</v>
      </c>
      <c r="Q16" s="279">
        <v>10</v>
      </c>
      <c r="R16" s="279">
        <v>612</v>
      </c>
    </row>
    <row r="17" spans="1:18" ht="16.5">
      <c r="A17" s="271" t="s">
        <v>119</v>
      </c>
      <c r="B17" s="272">
        <v>7101</v>
      </c>
      <c r="C17" s="262" t="s">
        <v>70</v>
      </c>
      <c r="D17" s="263">
        <v>0.76245294771027194</v>
      </c>
      <c r="E17" s="273">
        <v>7101</v>
      </c>
      <c r="F17" s="264" t="s">
        <v>125</v>
      </c>
      <c r="G17" s="274" t="s">
        <v>256</v>
      </c>
      <c r="H17" s="275">
        <v>6</v>
      </c>
      <c r="I17" s="265">
        <v>1769.2809999999999</v>
      </c>
      <c r="J17" s="266">
        <v>2.2504571206651964E-2</v>
      </c>
      <c r="K17" s="266">
        <v>0.37819947341300941</v>
      </c>
      <c r="L17" s="266">
        <v>0.17125600738379038</v>
      </c>
      <c r="M17" s="276">
        <v>13.762</v>
      </c>
      <c r="N17" s="277">
        <v>0.22608053780038331</v>
      </c>
      <c r="O17" s="277">
        <v>21.13853028433584</v>
      </c>
      <c r="P17" s="278">
        <v>14</v>
      </c>
      <c r="Q17" s="279">
        <v>4</v>
      </c>
      <c r="R17" s="279">
        <v>374</v>
      </c>
    </row>
    <row r="18" spans="1:18" ht="16.5">
      <c r="A18" s="271" t="s">
        <v>119</v>
      </c>
      <c r="B18" s="272" t="s">
        <v>260</v>
      </c>
      <c r="C18" s="262" t="s">
        <v>67</v>
      </c>
      <c r="D18" s="263">
        <v>0.80714285714285716</v>
      </c>
      <c r="E18" s="273">
        <v>551</v>
      </c>
      <c r="F18" s="264" t="s">
        <v>122</v>
      </c>
      <c r="G18" s="274" t="s">
        <v>230</v>
      </c>
      <c r="H18" s="275">
        <v>1</v>
      </c>
      <c r="I18" s="265">
        <v>2183.8110000000001</v>
      </c>
      <c r="J18" s="266">
        <v>1.5957945951122706E-2</v>
      </c>
      <c r="K18" s="266">
        <v>0.3687741052646219</v>
      </c>
      <c r="L18" s="266">
        <v>0.20837805810552393</v>
      </c>
      <c r="M18" s="276">
        <v>16.907</v>
      </c>
      <c r="N18" s="277">
        <v>4.5791508514244135E-2</v>
      </c>
      <c r="O18" s="277">
        <v>29.398148466144733</v>
      </c>
      <c r="P18" s="278">
        <v>3</v>
      </c>
      <c r="Q18" s="279">
        <v>1</v>
      </c>
      <c r="R18" s="279">
        <v>649</v>
      </c>
    </row>
    <row r="19" spans="1:18" ht="16.5">
      <c r="A19" s="271" t="s">
        <v>119</v>
      </c>
      <c r="B19" s="272" t="s">
        <v>266</v>
      </c>
      <c r="C19" s="262" t="s">
        <v>70</v>
      </c>
      <c r="D19" s="263">
        <v>0.78791666666666671</v>
      </c>
      <c r="E19" s="273">
        <v>3405</v>
      </c>
      <c r="F19" s="264" t="s">
        <v>120</v>
      </c>
      <c r="G19" s="274" t="s">
        <v>212</v>
      </c>
      <c r="H19" s="275">
        <v>1</v>
      </c>
      <c r="I19" s="265">
        <v>1897.4849999999999</v>
      </c>
      <c r="J19" s="266">
        <v>7.3085837182711574E-3</v>
      </c>
      <c r="K19" s="266">
        <v>0.37544236799392122</v>
      </c>
      <c r="L19" s="266">
        <v>6.2187579875466741E-2</v>
      </c>
      <c r="M19" s="276">
        <v>13.853999999999999</v>
      </c>
      <c r="N19" s="277">
        <v>0.10540267775502837</v>
      </c>
      <c r="O19" s="277">
        <v>29.776256465795516</v>
      </c>
      <c r="P19" s="278">
        <v>1</v>
      </c>
      <c r="Q19" s="279">
        <v>2</v>
      </c>
      <c r="R19" s="279">
        <v>565</v>
      </c>
    </row>
    <row r="20" spans="1:18" ht="16.5">
      <c r="A20" s="271" t="s">
        <v>119</v>
      </c>
      <c r="B20" s="272" t="s">
        <v>268</v>
      </c>
      <c r="C20" s="262" t="s">
        <v>70</v>
      </c>
      <c r="D20" s="263">
        <v>0.74782608695652175</v>
      </c>
      <c r="E20" s="273">
        <v>6128</v>
      </c>
      <c r="F20" s="264" t="s">
        <v>124</v>
      </c>
      <c r="G20" s="274" t="s">
        <v>247</v>
      </c>
      <c r="H20" s="275">
        <v>1</v>
      </c>
      <c r="I20" s="265">
        <v>2470.3159999999998</v>
      </c>
      <c r="J20" s="266">
        <v>7.0619501661841055E-3</v>
      </c>
      <c r="K20" s="266">
        <v>0.34737107015748098</v>
      </c>
      <c r="L20" s="266">
        <v>0.1874254144004249</v>
      </c>
      <c r="M20" s="276">
        <v>17.524999999999999</v>
      </c>
      <c r="N20" s="277">
        <v>0.24288390635044263</v>
      </c>
      <c r="O20" s="277">
        <v>27.162516860191168</v>
      </c>
      <c r="P20" s="278">
        <v>9</v>
      </c>
      <c r="Q20" s="279">
        <v>6</v>
      </c>
      <c r="R20" s="279">
        <v>671</v>
      </c>
    </row>
    <row r="21" spans="1:18" ht="16.5">
      <c r="A21" s="271" t="s">
        <v>119</v>
      </c>
      <c r="B21" s="272" t="s">
        <v>272</v>
      </c>
      <c r="C21" s="262" t="s">
        <v>67</v>
      </c>
      <c r="D21" s="263">
        <v>0.80959999999999999</v>
      </c>
      <c r="E21" s="273">
        <v>305</v>
      </c>
      <c r="F21" s="264" t="s">
        <v>120</v>
      </c>
      <c r="G21" s="274" t="s">
        <v>206</v>
      </c>
      <c r="H21" s="275">
        <v>1</v>
      </c>
      <c r="I21" s="265">
        <v>2650.3339999999998</v>
      </c>
      <c r="J21" s="266">
        <v>1.683658996498821E-2</v>
      </c>
      <c r="K21" s="266">
        <v>0.36364279204577565</v>
      </c>
      <c r="L21" s="266">
        <v>0.14073697881097252</v>
      </c>
      <c r="M21" s="276">
        <v>12.416</v>
      </c>
      <c r="N21" s="277">
        <v>0</v>
      </c>
      <c r="O21" s="277">
        <v>9.2063868176614729</v>
      </c>
      <c r="P21" s="278">
        <v>9</v>
      </c>
      <c r="Q21" s="279">
        <v>0</v>
      </c>
      <c r="R21" s="279">
        <v>244</v>
      </c>
    </row>
    <row r="22" spans="1:18" ht="16.5">
      <c r="A22" s="271" t="s">
        <v>119</v>
      </c>
      <c r="B22" s="272" t="s">
        <v>274</v>
      </c>
      <c r="C22" s="262" t="s">
        <v>70</v>
      </c>
      <c r="D22" s="263">
        <v>0.75612046887657214</v>
      </c>
      <c r="E22" s="273">
        <v>6269</v>
      </c>
      <c r="F22" s="264" t="s">
        <v>120</v>
      </c>
      <c r="G22" s="274" t="s">
        <v>206</v>
      </c>
      <c r="H22" s="275">
        <v>2</v>
      </c>
      <c r="I22" s="265">
        <v>2053.7530000000002</v>
      </c>
      <c r="J22" s="266">
        <v>3.234219009719036E-2</v>
      </c>
      <c r="K22" s="266">
        <v>0.38085871803660276</v>
      </c>
      <c r="L22" s="266">
        <v>0.2088858786816136</v>
      </c>
      <c r="M22" s="276">
        <v>16.37</v>
      </c>
      <c r="N22" s="277">
        <v>0</v>
      </c>
      <c r="O22" s="277">
        <v>27.851450490881813</v>
      </c>
      <c r="P22" s="278">
        <v>21</v>
      </c>
      <c r="Q22" s="279">
        <v>0</v>
      </c>
      <c r="R22" s="279">
        <v>572</v>
      </c>
    </row>
    <row r="23" spans="1:18" ht="16.5">
      <c r="A23" s="271" t="s">
        <v>119</v>
      </c>
      <c r="B23" s="272" t="s">
        <v>527</v>
      </c>
      <c r="C23" s="262" t="s">
        <v>70</v>
      </c>
      <c r="D23" s="263">
        <v>0.72039999999999993</v>
      </c>
      <c r="E23" s="273">
        <v>1422</v>
      </c>
      <c r="F23" s="264" t="s">
        <v>120</v>
      </c>
      <c r="G23" s="274" t="s">
        <v>207</v>
      </c>
      <c r="H23" s="275">
        <v>1</v>
      </c>
      <c r="I23" s="265">
        <v>1596.9829999999999</v>
      </c>
      <c r="J23" s="266">
        <v>3.9318855553089102E-2</v>
      </c>
      <c r="K23" s="266">
        <v>0.38065234597437686</v>
      </c>
      <c r="L23" s="266">
        <v>0.17971387297172231</v>
      </c>
      <c r="M23" s="276">
        <v>16.582000000000001</v>
      </c>
      <c r="N23" s="277">
        <v>0.31309037103087511</v>
      </c>
      <c r="O23" s="277">
        <v>32.999725106654239</v>
      </c>
      <c r="P23" s="278">
        <v>26</v>
      </c>
      <c r="Q23" s="279">
        <v>5</v>
      </c>
      <c r="R23" s="279">
        <v>527</v>
      </c>
    </row>
    <row r="24" spans="1:18" ht="16.5">
      <c r="A24" s="271" t="s">
        <v>119</v>
      </c>
      <c r="B24" s="272" t="s">
        <v>276</v>
      </c>
      <c r="C24" s="262" t="s">
        <v>67</v>
      </c>
      <c r="D24" s="263">
        <v>0.8075</v>
      </c>
      <c r="E24" s="273">
        <v>5022</v>
      </c>
      <c r="F24" s="264" t="s">
        <v>120</v>
      </c>
      <c r="G24" s="274" t="s">
        <v>212</v>
      </c>
      <c r="H24" s="275">
        <v>1</v>
      </c>
      <c r="I24" s="265">
        <v>2095.607</v>
      </c>
      <c r="J24" s="266">
        <v>2.741106937801744E-2</v>
      </c>
      <c r="K24" s="266">
        <v>0.37060845795385794</v>
      </c>
      <c r="L24" s="266">
        <v>9.066585480960887E-2</v>
      </c>
      <c r="M24" s="276">
        <v>14.151999999999999</v>
      </c>
      <c r="N24" s="277">
        <v>0</v>
      </c>
      <c r="O24" s="277">
        <v>18.276327574779049</v>
      </c>
      <c r="P24" s="278">
        <v>28</v>
      </c>
      <c r="Q24" s="279">
        <v>0</v>
      </c>
      <c r="R24" s="279">
        <v>383</v>
      </c>
    </row>
    <row r="25" spans="1:18" ht="16.5">
      <c r="A25" s="271" t="s">
        <v>119</v>
      </c>
      <c r="B25" s="272" t="s">
        <v>532</v>
      </c>
      <c r="C25" s="262" t="s">
        <v>70</v>
      </c>
      <c r="D25" s="263">
        <v>0.78500000000000003</v>
      </c>
      <c r="E25" s="273">
        <v>9926</v>
      </c>
      <c r="F25" s="264" t="s">
        <v>121</v>
      </c>
      <c r="G25" s="274" t="s">
        <v>220</v>
      </c>
      <c r="H25" s="275">
        <v>1</v>
      </c>
      <c r="I25" s="265">
        <v>469.12900000000002</v>
      </c>
      <c r="J25" s="266">
        <v>2.3238393888124955E-2</v>
      </c>
      <c r="K25" s="266">
        <v>0.34479911139591451</v>
      </c>
      <c r="L25" s="266">
        <v>0.18971327715830827</v>
      </c>
      <c r="M25" s="276">
        <v>13.718999999999999</v>
      </c>
      <c r="N25" s="277">
        <v>0.42632197114226578</v>
      </c>
      <c r="O25" s="277">
        <v>9.1659223795587135</v>
      </c>
      <c r="P25" s="278">
        <v>1</v>
      </c>
      <c r="Q25" s="279">
        <v>2</v>
      </c>
      <c r="R25" s="279">
        <v>43</v>
      </c>
    </row>
    <row r="26" spans="1:18" ht="16.5" customHeight="1">
      <c r="A26" s="271" t="s">
        <v>119</v>
      </c>
      <c r="B26" s="272" t="s">
        <v>280</v>
      </c>
      <c r="C26" s="262" t="s">
        <v>67</v>
      </c>
      <c r="D26" s="263">
        <v>0.80230220986043055</v>
      </c>
      <c r="E26" s="273">
        <v>1711</v>
      </c>
      <c r="F26" s="264" t="s">
        <v>122</v>
      </c>
      <c r="G26" s="274" t="s">
        <v>432</v>
      </c>
      <c r="H26" s="275">
        <v>8</v>
      </c>
      <c r="I26" s="265">
        <v>3023.6089999999999</v>
      </c>
      <c r="J26" s="266">
        <v>2.3419645488305028E-2</v>
      </c>
      <c r="K26" s="266">
        <v>0.3836469124937365</v>
      </c>
      <c r="L26" s="266">
        <v>0.21160083565952312</v>
      </c>
      <c r="M26" s="276">
        <v>17.969000000000001</v>
      </c>
      <c r="N26" s="277">
        <v>0.49609589070544508</v>
      </c>
      <c r="O26" s="277">
        <v>46.269210073127844</v>
      </c>
      <c r="P26" s="278">
        <v>21</v>
      </c>
      <c r="Q26" s="279">
        <v>15</v>
      </c>
      <c r="R26" s="279">
        <v>1413</v>
      </c>
    </row>
    <row r="27" spans="1:18" ht="16.5">
      <c r="A27" s="271" t="s">
        <v>119</v>
      </c>
      <c r="B27" s="272" t="s">
        <v>284</v>
      </c>
      <c r="C27" s="262" t="s">
        <v>70</v>
      </c>
      <c r="D27" s="263">
        <v>0.72555555555555551</v>
      </c>
      <c r="E27" s="273">
        <v>825</v>
      </c>
      <c r="F27" s="264" t="s">
        <v>125</v>
      </c>
      <c r="G27" s="274" t="s">
        <v>255</v>
      </c>
      <c r="H27" s="275">
        <v>1</v>
      </c>
      <c r="I27" s="265">
        <v>1792.3879999999999</v>
      </c>
      <c r="J27" s="266">
        <v>4.5356169508294717E-3</v>
      </c>
      <c r="K27" s="266">
        <v>0.35350140559337168</v>
      </c>
      <c r="L27" s="266">
        <v>0.13111000519976701</v>
      </c>
      <c r="M27" s="276">
        <v>11.195</v>
      </c>
      <c r="N27" s="277">
        <v>5.5791491574368947E-2</v>
      </c>
      <c r="O27" s="277">
        <v>0</v>
      </c>
      <c r="P27" s="278">
        <v>2</v>
      </c>
      <c r="Q27" s="279">
        <v>1</v>
      </c>
      <c r="R27" s="279">
        <v>0</v>
      </c>
    </row>
    <row r="28" spans="1:18" ht="16.5">
      <c r="A28" s="271" t="s">
        <v>119</v>
      </c>
      <c r="B28" s="272" t="s">
        <v>192</v>
      </c>
      <c r="C28" s="262" t="s">
        <v>70</v>
      </c>
      <c r="D28" s="263">
        <v>0.75492592162815186</v>
      </c>
      <c r="E28" s="273">
        <v>8592</v>
      </c>
      <c r="F28" s="264" t="s">
        <v>121</v>
      </c>
      <c r="G28" s="274" t="s">
        <v>213</v>
      </c>
      <c r="H28" s="275">
        <v>2</v>
      </c>
      <c r="I28" s="265">
        <v>1625.3029999999999</v>
      </c>
      <c r="J28" s="266">
        <v>2.4932690847551476E-3</v>
      </c>
      <c r="K28" s="266">
        <v>0.33645441919461461</v>
      </c>
      <c r="L28" s="266">
        <v>0.26825767256936089</v>
      </c>
      <c r="M28" s="276">
        <v>16.61</v>
      </c>
      <c r="N28" s="277">
        <v>0.24610795648565223</v>
      </c>
      <c r="O28" s="277">
        <v>21.288338236008919</v>
      </c>
      <c r="P28" s="278">
        <v>6</v>
      </c>
      <c r="Q28" s="279">
        <v>4</v>
      </c>
      <c r="R28" s="279">
        <v>346</v>
      </c>
    </row>
    <row r="29" spans="1:18" ht="16.5">
      <c r="A29" s="271" t="s">
        <v>119</v>
      </c>
      <c r="B29" s="272" t="s">
        <v>289</v>
      </c>
      <c r="C29" s="262" t="s">
        <v>67</v>
      </c>
      <c r="D29" s="263">
        <v>0.8418181818181818</v>
      </c>
      <c r="E29" s="273">
        <v>176</v>
      </c>
      <c r="F29" s="264" t="s">
        <v>124</v>
      </c>
      <c r="G29" s="274" t="s">
        <v>252</v>
      </c>
      <c r="H29" s="275">
        <v>1</v>
      </c>
      <c r="I29" s="265">
        <v>2732.8180000000002</v>
      </c>
      <c r="J29" s="266">
        <v>3.0528554115087914E-2</v>
      </c>
      <c r="K29" s="266">
        <v>0.36406953444495704</v>
      </c>
      <c r="L29" s="266">
        <v>0.1617378105676997</v>
      </c>
      <c r="M29" s="276">
        <v>16.541</v>
      </c>
      <c r="N29" s="277">
        <v>0.87821435602370879</v>
      </c>
      <c r="O29" s="277">
        <v>27.993082598255718</v>
      </c>
      <c r="P29" s="278">
        <v>16</v>
      </c>
      <c r="Q29" s="279">
        <v>24</v>
      </c>
      <c r="R29" s="279">
        <v>765</v>
      </c>
    </row>
    <row r="30" spans="1:18" ht="16.5">
      <c r="A30" s="271" t="s">
        <v>119</v>
      </c>
      <c r="B30" s="272" t="s">
        <v>291</v>
      </c>
      <c r="C30" s="262" t="s">
        <v>67</v>
      </c>
      <c r="D30" s="263">
        <v>0.81604023624805033</v>
      </c>
      <c r="E30" s="273">
        <v>3341</v>
      </c>
      <c r="F30" s="264" t="s">
        <v>121</v>
      </c>
      <c r="G30" s="274" t="s">
        <v>220</v>
      </c>
      <c r="H30" s="275">
        <v>2</v>
      </c>
      <c r="I30" s="265">
        <v>1037.297</v>
      </c>
      <c r="J30" s="266">
        <v>1.7019886745121546E-2</v>
      </c>
      <c r="K30" s="266">
        <v>0.31562879494824275</v>
      </c>
      <c r="L30" s="266">
        <v>0.24197505632427357</v>
      </c>
      <c r="M30" s="276">
        <v>12.381</v>
      </c>
      <c r="N30" s="277">
        <v>9.6404404910069144E-2</v>
      </c>
      <c r="O30" s="277">
        <v>10.315271325377399</v>
      </c>
      <c r="P30" s="278">
        <v>3</v>
      </c>
      <c r="Q30" s="279">
        <v>1</v>
      </c>
      <c r="R30" s="279">
        <v>107</v>
      </c>
    </row>
    <row r="31" spans="1:18" ht="16.5">
      <c r="A31" s="271" t="s">
        <v>119</v>
      </c>
      <c r="B31" s="272" t="s">
        <v>293</v>
      </c>
      <c r="C31" s="262" t="s">
        <v>70</v>
      </c>
      <c r="D31" s="263">
        <v>0.76826730666781062</v>
      </c>
      <c r="E31" s="273">
        <v>651</v>
      </c>
      <c r="F31" s="264" t="s">
        <v>125</v>
      </c>
      <c r="G31" s="274" t="s">
        <v>256</v>
      </c>
      <c r="H31" s="275">
        <v>8</v>
      </c>
      <c r="I31" s="265">
        <v>1870.787</v>
      </c>
      <c r="J31" s="266">
        <v>1.9479571103624384E-2</v>
      </c>
      <c r="K31" s="266">
        <v>0.37983138189984461</v>
      </c>
      <c r="L31" s="266">
        <v>0.16036031894598368</v>
      </c>
      <c r="M31" s="276">
        <v>14.938000000000001</v>
      </c>
      <c r="N31" s="277">
        <v>5.3453439648661234E-2</v>
      </c>
      <c r="O31" s="277">
        <v>42.869658598226309</v>
      </c>
      <c r="P31" s="278">
        <v>7</v>
      </c>
      <c r="Q31" s="279">
        <v>1</v>
      </c>
      <c r="R31" s="279">
        <v>802</v>
      </c>
    </row>
    <row r="32" spans="1:18" ht="16.5">
      <c r="A32" s="271" t="s">
        <v>119</v>
      </c>
      <c r="B32" s="272" t="s">
        <v>295</v>
      </c>
      <c r="C32" s="262" t="s">
        <v>70</v>
      </c>
      <c r="D32" s="263">
        <v>0.7721212532100149</v>
      </c>
      <c r="E32" s="273">
        <v>9247</v>
      </c>
      <c r="F32" s="264" t="s">
        <v>123</v>
      </c>
      <c r="G32" s="274" t="s">
        <v>238</v>
      </c>
      <c r="H32" s="275">
        <v>6</v>
      </c>
      <c r="I32" s="265">
        <v>3445.578</v>
      </c>
      <c r="J32" s="266">
        <v>3.197669747843071E-2</v>
      </c>
      <c r="K32" s="266">
        <v>0.37902555814446731</v>
      </c>
      <c r="L32" s="266">
        <v>0.16920238055850137</v>
      </c>
      <c r="M32" s="276">
        <v>17.7</v>
      </c>
      <c r="N32" s="277">
        <v>0.87068120356004131</v>
      </c>
      <c r="O32" s="277">
        <v>67.332679741976534</v>
      </c>
      <c r="P32" s="278">
        <v>11</v>
      </c>
      <c r="Q32" s="279">
        <v>30</v>
      </c>
      <c r="R32" s="279">
        <v>2320</v>
      </c>
    </row>
    <row r="33" spans="1:18" ht="16.5">
      <c r="A33" s="271" t="s">
        <v>119</v>
      </c>
      <c r="B33" s="272" t="s">
        <v>297</v>
      </c>
      <c r="C33" s="262" t="s">
        <v>70</v>
      </c>
      <c r="D33" s="263">
        <v>0.74077245994280061</v>
      </c>
      <c r="E33" s="273">
        <v>8057</v>
      </c>
      <c r="F33" s="264" t="s">
        <v>123</v>
      </c>
      <c r="G33" s="274" t="s">
        <v>239</v>
      </c>
      <c r="H33" s="275">
        <v>4</v>
      </c>
      <c r="I33" s="265">
        <v>633.22</v>
      </c>
      <c r="J33" s="266">
        <v>2.6919905371449275E-2</v>
      </c>
      <c r="K33" s="266">
        <v>0.34562980793555315</v>
      </c>
      <c r="L33" s="266">
        <v>0.16880532871378642</v>
      </c>
      <c r="M33" s="276">
        <v>17.114000000000001</v>
      </c>
      <c r="N33" s="277">
        <v>0</v>
      </c>
      <c r="O33" s="277">
        <v>24.004295505511511</v>
      </c>
      <c r="P33" s="278">
        <v>3</v>
      </c>
      <c r="Q33" s="279">
        <v>0</v>
      </c>
      <c r="R33" s="279">
        <v>168</v>
      </c>
    </row>
    <row r="34" spans="1:18" ht="16.5">
      <c r="A34" s="271" t="s">
        <v>119</v>
      </c>
      <c r="B34" s="272" t="s">
        <v>545</v>
      </c>
      <c r="C34" s="262" t="s">
        <v>67</v>
      </c>
      <c r="D34" s="263">
        <v>0.83791340476522935</v>
      </c>
      <c r="E34" s="273">
        <v>8096</v>
      </c>
      <c r="F34" s="264" t="s">
        <v>121</v>
      </c>
      <c r="G34" s="274" t="s">
        <v>224</v>
      </c>
      <c r="H34" s="275">
        <v>7</v>
      </c>
      <c r="I34" s="265">
        <v>1447.5429999999999</v>
      </c>
      <c r="J34" s="266">
        <v>2.5869657480968072E-2</v>
      </c>
      <c r="K34" s="266">
        <v>0.34729891335616547</v>
      </c>
      <c r="L34" s="266">
        <v>0.19274038836842844</v>
      </c>
      <c r="M34" s="276">
        <v>15.792</v>
      </c>
      <c r="N34" s="277">
        <v>0.20724772942841768</v>
      </c>
      <c r="O34" s="277">
        <v>21.001103248746325</v>
      </c>
      <c r="P34" s="278">
        <v>7</v>
      </c>
      <c r="Q34" s="279">
        <v>3</v>
      </c>
      <c r="R34" s="279">
        <v>304</v>
      </c>
    </row>
    <row r="35" spans="1:18" ht="16.5">
      <c r="A35" s="271" t="s">
        <v>119</v>
      </c>
      <c r="B35" s="272" t="s">
        <v>550</v>
      </c>
      <c r="C35" s="262" t="s">
        <v>70</v>
      </c>
      <c r="D35" s="263">
        <v>0.77334969842224155</v>
      </c>
      <c r="E35" s="273">
        <v>5743</v>
      </c>
      <c r="F35" s="264" t="s">
        <v>123</v>
      </c>
      <c r="G35" s="274" t="s">
        <v>241</v>
      </c>
      <c r="H35" s="275">
        <v>3</v>
      </c>
      <c r="I35" s="265">
        <v>2388.4940000000001</v>
      </c>
      <c r="J35" s="266">
        <v>6.26010789378426E-2</v>
      </c>
      <c r="K35" s="266">
        <v>0.3468985792324103</v>
      </c>
      <c r="L35" s="266">
        <v>0.17668036846648974</v>
      </c>
      <c r="M35" s="276">
        <v>18.577000000000002</v>
      </c>
      <c r="N35" s="277">
        <v>1.8421649792714572</v>
      </c>
      <c r="O35" s="277" t="s">
        <v>651</v>
      </c>
      <c r="P35" s="278">
        <v>9</v>
      </c>
      <c r="Q35" s="279">
        <v>44</v>
      </c>
      <c r="R35" s="279">
        <v>2019</v>
      </c>
    </row>
    <row r="36" spans="1:18" ht="16.5">
      <c r="A36" s="271" t="s">
        <v>119</v>
      </c>
      <c r="B36" s="272" t="s">
        <v>305</v>
      </c>
      <c r="C36" s="262" t="s">
        <v>70</v>
      </c>
      <c r="D36" s="263">
        <v>0.72513761547153865</v>
      </c>
      <c r="E36" s="273">
        <v>7278</v>
      </c>
      <c r="F36" s="264" t="s">
        <v>124</v>
      </c>
      <c r="G36" s="274" t="s">
        <v>246</v>
      </c>
      <c r="H36" s="275">
        <v>2</v>
      </c>
      <c r="I36" s="265">
        <v>642.76700000000005</v>
      </c>
      <c r="J36" s="266">
        <v>2.4331186615739499E-2</v>
      </c>
      <c r="K36" s="266">
        <v>0.38626865019615186</v>
      </c>
      <c r="L36" s="266">
        <v>0.11711193298305782</v>
      </c>
      <c r="M36" s="276">
        <v>18.347000000000001</v>
      </c>
      <c r="N36" s="277">
        <v>0</v>
      </c>
      <c r="O36" s="277">
        <v>27.537194659962317</v>
      </c>
      <c r="P36" s="278">
        <v>38</v>
      </c>
      <c r="Q36" s="279">
        <v>0</v>
      </c>
      <c r="R36" s="279">
        <v>177</v>
      </c>
    </row>
    <row r="37" spans="1:18" ht="16.5">
      <c r="A37" s="271" t="s">
        <v>119</v>
      </c>
      <c r="B37" s="272" t="s">
        <v>307</v>
      </c>
      <c r="C37" s="262" t="s">
        <v>70</v>
      </c>
      <c r="D37" s="263">
        <v>0.76396321279774027</v>
      </c>
      <c r="E37" s="273">
        <v>1679</v>
      </c>
      <c r="F37" s="264" t="s">
        <v>120</v>
      </c>
      <c r="G37" s="274" t="s">
        <v>199</v>
      </c>
      <c r="H37" s="275">
        <v>6</v>
      </c>
      <c r="I37" s="265">
        <v>1477.5430000000001</v>
      </c>
      <c r="J37" s="266">
        <v>4.3053583604160631E-2</v>
      </c>
      <c r="K37" s="266">
        <v>0.36945474441318787</v>
      </c>
      <c r="L37" s="266">
        <v>5.8881535088995719E-2</v>
      </c>
      <c r="M37" s="276">
        <v>17.245000000000001</v>
      </c>
      <c r="N37" s="277">
        <v>0.27071970155860098</v>
      </c>
      <c r="O37" s="277">
        <v>22.131335602415628</v>
      </c>
      <c r="P37" s="278">
        <v>398</v>
      </c>
      <c r="Q37" s="279">
        <v>4</v>
      </c>
      <c r="R37" s="279">
        <v>327</v>
      </c>
    </row>
    <row r="38" spans="1:18" ht="16.5">
      <c r="A38" s="271" t="s">
        <v>119</v>
      </c>
      <c r="B38" s="272" t="s">
        <v>313</v>
      </c>
      <c r="C38" s="262" t="s">
        <v>70</v>
      </c>
      <c r="D38" s="263">
        <v>0.79520000000000002</v>
      </c>
      <c r="E38" s="273">
        <v>3117</v>
      </c>
      <c r="F38" s="264" t="s">
        <v>121</v>
      </c>
      <c r="G38" s="274" t="s">
        <v>213</v>
      </c>
      <c r="H38" s="275">
        <v>1</v>
      </c>
      <c r="I38" s="265">
        <v>2363.663</v>
      </c>
      <c r="J38" s="266">
        <v>9.9302996930561473E-3</v>
      </c>
      <c r="K38" s="266">
        <v>0.33853569129884115</v>
      </c>
      <c r="L38" s="266">
        <v>0.21872830433103196</v>
      </c>
      <c r="M38" s="276">
        <v>15.978</v>
      </c>
      <c r="N38" s="277">
        <v>0.12692164661375163</v>
      </c>
      <c r="O38" s="277">
        <v>47.299466971391439</v>
      </c>
      <c r="P38" s="278">
        <v>0</v>
      </c>
      <c r="Q38" s="279">
        <v>3</v>
      </c>
      <c r="R38" s="279">
        <v>1118</v>
      </c>
    </row>
    <row r="39" spans="1:18" ht="16.5">
      <c r="A39" s="271" t="s">
        <v>119</v>
      </c>
      <c r="B39" s="272" t="s">
        <v>319</v>
      </c>
      <c r="C39" s="262" t="s">
        <v>67</v>
      </c>
      <c r="D39" s="263">
        <v>0.82146712366513586</v>
      </c>
      <c r="E39" s="273">
        <v>9919</v>
      </c>
      <c r="F39" s="264" t="s">
        <v>123</v>
      </c>
      <c r="G39" s="274" t="s">
        <v>238</v>
      </c>
      <c r="H39" s="275">
        <v>8</v>
      </c>
      <c r="I39" s="265">
        <v>3500.8870000000002</v>
      </c>
      <c r="J39" s="266">
        <v>2.6008331326949057E-2</v>
      </c>
      <c r="K39" s="266">
        <v>0.37135800550546955</v>
      </c>
      <c r="L39" s="266">
        <v>0.1856672323328345</v>
      </c>
      <c r="M39" s="276">
        <v>15.996</v>
      </c>
      <c r="N39" s="277">
        <v>0.57128379179333688</v>
      </c>
      <c r="O39" s="277">
        <v>33.163024113603207</v>
      </c>
      <c r="P39" s="278">
        <v>11</v>
      </c>
      <c r="Q39" s="279">
        <v>20</v>
      </c>
      <c r="R39" s="279">
        <v>1161</v>
      </c>
    </row>
    <row r="40" spans="1:18" ht="16.5">
      <c r="A40" s="271" t="s">
        <v>119</v>
      </c>
      <c r="B40" s="272" t="s">
        <v>321</v>
      </c>
      <c r="C40" s="262" t="s">
        <v>70</v>
      </c>
      <c r="D40" s="263">
        <v>0.78875000000000006</v>
      </c>
      <c r="E40" s="273">
        <v>10</v>
      </c>
      <c r="F40" s="264" t="s">
        <v>123</v>
      </c>
      <c r="G40" s="274" t="s">
        <v>243</v>
      </c>
      <c r="H40" s="275">
        <v>1</v>
      </c>
      <c r="I40" s="265">
        <v>2792.5729999999999</v>
      </c>
      <c r="J40" s="266">
        <v>2.9171363176748386E-2</v>
      </c>
      <c r="K40" s="266">
        <v>0.37095782089107937</v>
      </c>
      <c r="L40" s="266">
        <v>0.11100873638755371</v>
      </c>
      <c r="M40" s="276">
        <v>16.227</v>
      </c>
      <c r="N40" s="277">
        <v>0.25066488861705677</v>
      </c>
      <c r="O40" s="277">
        <v>30.151405173651685</v>
      </c>
      <c r="P40" s="278">
        <v>9</v>
      </c>
      <c r="Q40" s="279">
        <v>7</v>
      </c>
      <c r="R40" s="279">
        <v>842</v>
      </c>
    </row>
    <row r="41" spans="1:18" ht="16.5">
      <c r="A41" s="271" t="s">
        <v>119</v>
      </c>
      <c r="B41" s="272" t="s">
        <v>323</v>
      </c>
      <c r="C41" s="262" t="s">
        <v>70</v>
      </c>
      <c r="D41" s="263">
        <v>0.69679999999999997</v>
      </c>
      <c r="E41" s="273">
        <v>2612</v>
      </c>
      <c r="F41" s="264" t="s">
        <v>121</v>
      </c>
      <c r="G41" s="274" t="s">
        <v>226</v>
      </c>
      <c r="H41" s="275">
        <v>1</v>
      </c>
      <c r="I41" s="265">
        <v>893.03300000000002</v>
      </c>
      <c r="J41" s="266">
        <v>9.3268151995029788E-3</v>
      </c>
      <c r="K41" s="266">
        <v>0.36384489689568417</v>
      </c>
      <c r="L41" s="266">
        <v>0.17020647613246095</v>
      </c>
      <c r="M41" s="276">
        <v>20.850999999999999</v>
      </c>
      <c r="N41" s="277">
        <v>0.44791177929594989</v>
      </c>
      <c r="O41" s="277" t="s">
        <v>651</v>
      </c>
      <c r="P41" s="278">
        <v>5</v>
      </c>
      <c r="Q41" s="279">
        <v>4</v>
      </c>
      <c r="R41" s="279">
        <v>1317</v>
      </c>
    </row>
    <row r="42" spans="1:18" ht="16.5">
      <c r="A42" s="271" t="s">
        <v>119</v>
      </c>
      <c r="B42" s="272" t="s">
        <v>325</v>
      </c>
      <c r="C42" s="262" t="s">
        <v>70</v>
      </c>
      <c r="D42" s="263">
        <v>0.79730902118345692</v>
      </c>
      <c r="E42" s="273">
        <v>4283</v>
      </c>
      <c r="F42" s="264" t="s">
        <v>122</v>
      </c>
      <c r="G42" s="274" t="s">
        <v>227</v>
      </c>
      <c r="H42" s="275">
        <v>4</v>
      </c>
      <c r="I42" s="265">
        <v>811.24400000000003</v>
      </c>
      <c r="J42" s="266">
        <v>2.9419900819765116E-2</v>
      </c>
      <c r="K42" s="266">
        <v>0.3821723632739466</v>
      </c>
      <c r="L42" s="266">
        <v>0.23546508516581854</v>
      </c>
      <c r="M42" s="276">
        <v>18.234000000000002</v>
      </c>
      <c r="N42" s="277">
        <v>0.73960485378012042</v>
      </c>
      <c r="O42" s="277">
        <v>30.323799004984934</v>
      </c>
      <c r="P42" s="278">
        <v>6</v>
      </c>
      <c r="Q42" s="279">
        <v>6</v>
      </c>
      <c r="R42" s="279">
        <v>258</v>
      </c>
    </row>
    <row r="43" spans="1:18" ht="16.5">
      <c r="A43" s="271" t="s">
        <v>119</v>
      </c>
      <c r="B43" s="272" t="s">
        <v>327</v>
      </c>
      <c r="C43" s="262" t="s">
        <v>67</v>
      </c>
      <c r="D43" s="263">
        <v>0.8203068096572711</v>
      </c>
      <c r="E43" s="273">
        <v>8328</v>
      </c>
      <c r="F43" s="264" t="s">
        <v>123</v>
      </c>
      <c r="G43" s="274" t="s">
        <v>239</v>
      </c>
      <c r="H43" s="275">
        <v>11</v>
      </c>
      <c r="I43" s="265">
        <v>2167.3120000000004</v>
      </c>
      <c r="J43" s="266">
        <v>6.2457763397698604E-3</v>
      </c>
      <c r="K43" s="266">
        <v>0.37834231733587714</v>
      </c>
      <c r="L43" s="266">
        <v>4.5678702466465375E-2</v>
      </c>
      <c r="M43" s="276">
        <v>16.350999999999999</v>
      </c>
      <c r="N43" s="277">
        <v>0.5075411385162818</v>
      </c>
      <c r="O43" s="277">
        <v>41.572233254833634</v>
      </c>
      <c r="P43" s="278">
        <v>1</v>
      </c>
      <c r="Q43" s="279">
        <v>11</v>
      </c>
      <c r="R43" s="279">
        <v>901</v>
      </c>
    </row>
    <row r="44" spans="1:18" ht="16.5">
      <c r="A44" s="271" t="s">
        <v>119</v>
      </c>
      <c r="B44" s="272" t="s">
        <v>566</v>
      </c>
      <c r="C44" s="262" t="s">
        <v>70</v>
      </c>
      <c r="D44" s="263">
        <v>0.70679902896897862</v>
      </c>
      <c r="E44" s="273">
        <v>7478</v>
      </c>
      <c r="F44" s="264" t="s">
        <v>120</v>
      </c>
      <c r="G44" s="274" t="s">
        <v>483</v>
      </c>
      <c r="H44" s="275">
        <v>2</v>
      </c>
      <c r="I44" s="265">
        <v>977.65499999999997</v>
      </c>
      <c r="J44" s="266">
        <v>4.6976216684244301E-2</v>
      </c>
      <c r="K44" s="266">
        <v>0.37666812393185262</v>
      </c>
      <c r="L44" s="266">
        <v>0.21991397783471675</v>
      </c>
      <c r="M44" s="276">
        <v>19.163</v>
      </c>
      <c r="N44" s="277">
        <v>1.0228557108591476</v>
      </c>
      <c r="O44" s="277">
        <v>42.243940858482802</v>
      </c>
      <c r="P44" s="278">
        <v>14</v>
      </c>
      <c r="Q44" s="279">
        <v>10</v>
      </c>
      <c r="R44" s="279">
        <v>413</v>
      </c>
    </row>
    <row r="45" spans="1:18" ht="16.5">
      <c r="A45" s="271" t="s">
        <v>119</v>
      </c>
      <c r="B45" s="272" t="s">
        <v>329</v>
      </c>
      <c r="C45" s="262" t="s">
        <v>67</v>
      </c>
      <c r="D45" s="263">
        <v>0.843137395997134</v>
      </c>
      <c r="E45" s="273">
        <v>1245</v>
      </c>
      <c r="F45" s="264" t="s">
        <v>122</v>
      </c>
      <c r="G45" s="274" t="s">
        <v>230</v>
      </c>
      <c r="H45" s="275">
        <v>5</v>
      </c>
      <c r="I45" s="265">
        <v>1184.259</v>
      </c>
      <c r="J45" s="266">
        <v>2.0552640850525303E-2</v>
      </c>
      <c r="K45" s="266">
        <v>0.37852987069569938</v>
      </c>
      <c r="L45" s="266">
        <v>0.26974807804494394</v>
      </c>
      <c r="M45" s="276">
        <v>16.276</v>
      </c>
      <c r="N45" s="277">
        <v>8.4440987993335923E-2</v>
      </c>
      <c r="O45" s="277">
        <v>37.576239657034485</v>
      </c>
      <c r="P45" s="278">
        <v>11</v>
      </c>
      <c r="Q45" s="279">
        <v>1</v>
      </c>
      <c r="R45" s="279">
        <v>456</v>
      </c>
    </row>
    <row r="46" spans="1:18" ht="16.5">
      <c r="A46" s="271" t="s">
        <v>119</v>
      </c>
      <c r="B46" s="272" t="s">
        <v>333</v>
      </c>
      <c r="C46" s="262" t="s">
        <v>70</v>
      </c>
      <c r="D46" s="263">
        <v>0.70899315224954862</v>
      </c>
      <c r="E46" s="273">
        <v>6334</v>
      </c>
      <c r="F46" s="264" t="s">
        <v>125</v>
      </c>
      <c r="G46" s="274" t="s">
        <v>256</v>
      </c>
      <c r="H46" s="275">
        <v>2</v>
      </c>
      <c r="I46" s="265">
        <v>2357.0410000000002</v>
      </c>
      <c r="J46" s="266">
        <v>2.1634104913245411E-2</v>
      </c>
      <c r="K46" s="266">
        <v>0.42184979611629764</v>
      </c>
      <c r="L46" s="266">
        <v>0.11523861171366594</v>
      </c>
      <c r="M46" s="276">
        <v>15.268000000000001</v>
      </c>
      <c r="N46" s="277">
        <v>4.2426075744970065E-2</v>
      </c>
      <c r="O46" s="277">
        <v>13.321787783920602</v>
      </c>
      <c r="P46" s="278">
        <v>34</v>
      </c>
      <c r="Q46" s="279">
        <v>1</v>
      </c>
      <c r="R46" s="279">
        <v>314</v>
      </c>
    </row>
    <row r="47" spans="1:18" ht="16.5">
      <c r="A47" s="271" t="s">
        <v>119</v>
      </c>
      <c r="B47" s="272" t="s">
        <v>337</v>
      </c>
      <c r="C47" s="262" t="s">
        <v>67</v>
      </c>
      <c r="D47" s="263">
        <v>0.82193537089380964</v>
      </c>
      <c r="E47" s="273">
        <v>6907</v>
      </c>
      <c r="F47" s="264" t="s">
        <v>122</v>
      </c>
      <c r="G47" s="274" t="s">
        <v>229</v>
      </c>
      <c r="H47" s="275">
        <v>7</v>
      </c>
      <c r="I47" s="265">
        <v>3234.0120000000002</v>
      </c>
      <c r="J47" s="266">
        <v>2.3845494087373062E-2</v>
      </c>
      <c r="K47" s="266">
        <v>0.38042942523335116</v>
      </c>
      <c r="L47" s="266">
        <v>0.22581270951774313</v>
      </c>
      <c r="M47" s="276">
        <v>17.672999999999998</v>
      </c>
      <c r="N47" s="277">
        <v>1.082247066492023</v>
      </c>
      <c r="O47" s="277">
        <v>42.547770385514958</v>
      </c>
      <c r="P47" s="278">
        <v>21</v>
      </c>
      <c r="Q47" s="279">
        <v>35</v>
      </c>
      <c r="R47" s="279">
        <v>1377</v>
      </c>
    </row>
    <row r="48" spans="1:18" ht="16.5">
      <c r="A48" s="271" t="s">
        <v>119</v>
      </c>
      <c r="B48" s="272" t="s">
        <v>339</v>
      </c>
      <c r="C48" s="262" t="s">
        <v>70</v>
      </c>
      <c r="D48" s="263">
        <v>0.74041666666666661</v>
      </c>
      <c r="E48" s="273">
        <v>6976</v>
      </c>
      <c r="F48" s="264" t="s">
        <v>123</v>
      </c>
      <c r="G48" s="274" t="s">
        <v>236</v>
      </c>
      <c r="H48" s="275">
        <v>1</v>
      </c>
      <c r="I48" s="265">
        <v>1762.5889999999999</v>
      </c>
      <c r="J48" s="266">
        <v>3.8104985566757524E-2</v>
      </c>
      <c r="K48" s="266">
        <v>0.33198595475622633</v>
      </c>
      <c r="L48" s="266">
        <v>0.1520490596503212</v>
      </c>
      <c r="M48" s="276">
        <v>17.05</v>
      </c>
      <c r="N48" s="277">
        <v>5.6734723750119856E-2</v>
      </c>
      <c r="O48" s="277">
        <v>0.17020417125035955</v>
      </c>
      <c r="P48" s="278">
        <v>3</v>
      </c>
      <c r="Q48" s="279">
        <v>1</v>
      </c>
      <c r="R48" s="279">
        <v>3</v>
      </c>
    </row>
    <row r="49" spans="1:18" ht="16.5">
      <c r="A49" s="271" t="s">
        <v>119</v>
      </c>
      <c r="B49" s="272" t="s">
        <v>341</v>
      </c>
      <c r="C49" s="262" t="s">
        <v>67</v>
      </c>
      <c r="D49" s="263">
        <v>0.81400000000000006</v>
      </c>
      <c r="E49" s="273">
        <v>4466</v>
      </c>
      <c r="F49" s="264" t="s">
        <v>121</v>
      </c>
      <c r="G49" s="274" t="s">
        <v>224</v>
      </c>
      <c r="H49" s="275">
        <v>1</v>
      </c>
      <c r="I49" s="265">
        <v>2368.4499999999998</v>
      </c>
      <c r="J49" s="266">
        <v>7.7296830368287703E-3</v>
      </c>
      <c r="K49" s="266">
        <v>0.37820147814435384</v>
      </c>
      <c r="L49" s="266">
        <v>0.13637611095864385</v>
      </c>
      <c r="M49" s="276">
        <v>21.713000000000001</v>
      </c>
      <c r="N49" s="277">
        <v>0.7177690050454939</v>
      </c>
      <c r="O49" s="277" t="s">
        <v>651</v>
      </c>
      <c r="P49" s="278">
        <v>24</v>
      </c>
      <c r="Q49" s="279">
        <v>17</v>
      </c>
      <c r="R49" s="279">
        <v>1997</v>
      </c>
    </row>
    <row r="50" spans="1:18" ht="16.5">
      <c r="A50" s="271" t="s">
        <v>119</v>
      </c>
      <c r="B50" s="272" t="s">
        <v>343</v>
      </c>
      <c r="C50" s="262" t="s">
        <v>70</v>
      </c>
      <c r="D50" s="263">
        <v>0.78699644988172712</v>
      </c>
      <c r="E50" s="273">
        <v>1167</v>
      </c>
      <c r="F50" s="264" t="s">
        <v>122</v>
      </c>
      <c r="G50" s="274" t="s">
        <v>433</v>
      </c>
      <c r="H50" s="275">
        <v>9</v>
      </c>
      <c r="I50" s="265">
        <v>2580.63</v>
      </c>
      <c r="J50" s="266">
        <v>4.471610074091413E-2</v>
      </c>
      <c r="K50" s="266">
        <v>0.39127584752872996</v>
      </c>
      <c r="L50" s="266">
        <v>0.1910386223519063</v>
      </c>
      <c r="M50" s="276">
        <v>18.140999999999998</v>
      </c>
      <c r="N50" s="277">
        <v>0.38750227657587488</v>
      </c>
      <c r="O50" s="277">
        <v>49.367790035766461</v>
      </c>
      <c r="P50" s="278">
        <v>26</v>
      </c>
      <c r="Q50" s="279">
        <v>10</v>
      </c>
      <c r="R50" s="279">
        <v>1274</v>
      </c>
    </row>
    <row r="51" spans="1:18" ht="16.5">
      <c r="A51" s="271" t="s">
        <v>119</v>
      </c>
      <c r="B51" s="272" t="s">
        <v>345</v>
      </c>
      <c r="C51" s="262" t="s">
        <v>70</v>
      </c>
      <c r="D51" s="263">
        <v>0.72083333333333333</v>
      </c>
      <c r="E51" s="273">
        <v>7063</v>
      </c>
      <c r="F51" s="264" t="s">
        <v>123</v>
      </c>
      <c r="G51" s="274" t="s">
        <v>241</v>
      </c>
      <c r="H51" s="275">
        <v>1</v>
      </c>
      <c r="I51" s="265">
        <v>1494.643</v>
      </c>
      <c r="J51" s="266">
        <v>4.7121703598036309E-2</v>
      </c>
      <c r="K51" s="266">
        <v>0.37319922423141011</v>
      </c>
      <c r="L51" s="266">
        <v>0.18800476100312918</v>
      </c>
      <c r="M51" s="276">
        <v>20.84</v>
      </c>
      <c r="N51" s="277">
        <v>2.5424131381206081</v>
      </c>
      <c r="O51" s="277">
        <v>72.458774436437324</v>
      </c>
      <c r="P51" s="278">
        <v>15</v>
      </c>
      <c r="Q51" s="279">
        <v>38</v>
      </c>
      <c r="R51" s="279">
        <v>1083</v>
      </c>
    </row>
    <row r="52" spans="1:18" ht="16.5">
      <c r="A52" s="271" t="s">
        <v>119</v>
      </c>
      <c r="B52" s="272" t="s">
        <v>349</v>
      </c>
      <c r="C52" s="262" t="s">
        <v>70</v>
      </c>
      <c r="D52" s="263">
        <v>0.73296296296296293</v>
      </c>
      <c r="E52" s="273">
        <v>9987</v>
      </c>
      <c r="F52" s="264" t="s">
        <v>125</v>
      </c>
      <c r="G52" s="274" t="s">
        <v>255</v>
      </c>
      <c r="H52" s="275">
        <v>1</v>
      </c>
      <c r="I52" s="265">
        <v>1900.374</v>
      </c>
      <c r="J52" s="266">
        <v>1.6947751551560392E-2</v>
      </c>
      <c r="K52" s="266">
        <v>0.35990642341038442</v>
      </c>
      <c r="L52" s="266">
        <v>0.14365593299003249</v>
      </c>
      <c r="M52" s="276">
        <v>12.417</v>
      </c>
      <c r="N52" s="277">
        <v>0</v>
      </c>
      <c r="O52" s="277">
        <v>1.1050456383848652</v>
      </c>
      <c r="P52" s="278">
        <v>0</v>
      </c>
      <c r="Q52" s="279">
        <v>0</v>
      </c>
      <c r="R52" s="279">
        <v>21</v>
      </c>
    </row>
    <row r="53" spans="1:18" ht="16.5">
      <c r="A53" s="271" t="s">
        <v>119</v>
      </c>
      <c r="B53" s="272" t="s">
        <v>353</v>
      </c>
      <c r="C53" s="262" t="s">
        <v>70</v>
      </c>
      <c r="D53" s="263">
        <v>0.75260869565217403</v>
      </c>
      <c r="E53" s="273">
        <v>9872</v>
      </c>
      <c r="F53" s="264" t="s">
        <v>124</v>
      </c>
      <c r="G53" s="274" t="s">
        <v>247</v>
      </c>
      <c r="H53" s="275">
        <v>1</v>
      </c>
      <c r="I53" s="265">
        <v>1919.1130000000001</v>
      </c>
      <c r="J53" s="266">
        <v>2.7404225584440545E-2</v>
      </c>
      <c r="K53" s="266">
        <v>0.36059420192964725</v>
      </c>
      <c r="L53" s="266">
        <v>0.242299437292124</v>
      </c>
      <c r="M53" s="276">
        <v>19.515999999999998</v>
      </c>
      <c r="N53" s="277">
        <v>5.2107405869273982E-2</v>
      </c>
      <c r="O53" s="277">
        <v>16.518047660559851</v>
      </c>
      <c r="P53" s="278">
        <v>12</v>
      </c>
      <c r="Q53" s="279">
        <v>1</v>
      </c>
      <c r="R53" s="279">
        <v>317</v>
      </c>
    </row>
    <row r="54" spans="1:18" ht="16.5">
      <c r="A54" s="271" t="s">
        <v>119</v>
      </c>
      <c r="B54" s="272" t="s">
        <v>355</v>
      </c>
      <c r="C54" s="262" t="s">
        <v>70</v>
      </c>
      <c r="D54" s="263">
        <v>0.73075876258409267</v>
      </c>
      <c r="E54" s="273">
        <v>9046</v>
      </c>
      <c r="F54" s="264" t="s">
        <v>125</v>
      </c>
      <c r="G54" s="274" t="s">
        <v>256</v>
      </c>
      <c r="H54" s="275">
        <v>3</v>
      </c>
      <c r="I54" s="265">
        <v>499.42200000000003</v>
      </c>
      <c r="J54" s="266">
        <v>3.2328269029270648E-2</v>
      </c>
      <c r="K54" s="266">
        <v>0.37720768246345837</v>
      </c>
      <c r="L54" s="266">
        <v>0.20907380305247752</v>
      </c>
      <c r="M54" s="276">
        <v>18.239000000000001</v>
      </c>
      <c r="N54" s="277">
        <v>0</v>
      </c>
      <c r="O54" s="277">
        <v>43.65045993168102</v>
      </c>
      <c r="P54" s="278">
        <v>0</v>
      </c>
      <c r="Q54" s="279">
        <v>0</v>
      </c>
      <c r="R54" s="279">
        <v>251</v>
      </c>
    </row>
    <row r="55" spans="1:18" ht="16.5">
      <c r="A55" s="271" t="s">
        <v>119</v>
      </c>
      <c r="B55" s="272" t="s">
        <v>434</v>
      </c>
      <c r="C55" s="262" t="s">
        <v>70</v>
      </c>
      <c r="D55" s="263">
        <v>0.74495280655243179</v>
      </c>
      <c r="E55" s="273">
        <v>5353</v>
      </c>
      <c r="F55" s="264" t="s">
        <v>121</v>
      </c>
      <c r="G55" s="274" t="s">
        <v>223</v>
      </c>
      <c r="H55" s="275">
        <v>4</v>
      </c>
      <c r="I55" s="265">
        <v>712.92399999999998</v>
      </c>
      <c r="J55" s="266">
        <v>1.7636824079961859E-2</v>
      </c>
      <c r="K55" s="266">
        <v>0.41071030892073679</v>
      </c>
      <c r="L55" s="266">
        <v>0.1977770421531608</v>
      </c>
      <c r="M55" s="276">
        <v>19.614999999999998</v>
      </c>
      <c r="N55" s="277">
        <v>0.70133702891191774</v>
      </c>
      <c r="O55" s="277">
        <v>39.415141024849774</v>
      </c>
      <c r="P55" s="278">
        <v>6</v>
      </c>
      <c r="Q55" s="279">
        <v>5</v>
      </c>
      <c r="R55" s="279">
        <v>281</v>
      </c>
    </row>
    <row r="56" spans="1:18" ht="16.5">
      <c r="A56" s="271" t="s">
        <v>119</v>
      </c>
      <c r="B56" s="272" t="s">
        <v>585</v>
      </c>
      <c r="C56" s="262" t="s">
        <v>70</v>
      </c>
      <c r="D56" s="263">
        <v>0.70269342233345655</v>
      </c>
      <c r="E56" s="273">
        <v>5533</v>
      </c>
      <c r="F56" s="264" t="s">
        <v>120</v>
      </c>
      <c r="G56" s="274" t="s">
        <v>206</v>
      </c>
      <c r="H56" s="275">
        <v>4</v>
      </c>
      <c r="I56" s="265">
        <v>684.28499999999997</v>
      </c>
      <c r="J56" s="266">
        <v>1.5226551698521202E-2</v>
      </c>
      <c r="K56" s="266">
        <v>0.42361599764221614</v>
      </c>
      <c r="L56" s="266">
        <v>0.16221311295732041</v>
      </c>
      <c r="M56" s="276">
        <v>19.385000000000002</v>
      </c>
      <c r="N56" s="277">
        <v>0.29227587920237913</v>
      </c>
      <c r="O56" s="277">
        <v>47.494830370386609</v>
      </c>
      <c r="P56" s="278">
        <v>8</v>
      </c>
      <c r="Q56" s="279">
        <v>2</v>
      </c>
      <c r="R56" s="279">
        <v>325</v>
      </c>
    </row>
    <row r="57" spans="1:18" ht="16.5">
      <c r="A57" s="271" t="s">
        <v>119</v>
      </c>
      <c r="B57" s="272" t="s">
        <v>357</v>
      </c>
      <c r="C57" s="262" t="s">
        <v>70</v>
      </c>
      <c r="D57" s="263">
        <v>0.78538347213825033</v>
      </c>
      <c r="E57" s="273">
        <v>3385</v>
      </c>
      <c r="F57" s="264" t="s">
        <v>125</v>
      </c>
      <c r="G57" s="274" t="s">
        <v>258</v>
      </c>
      <c r="H57" s="275">
        <v>5</v>
      </c>
      <c r="I57" s="265">
        <v>798.721</v>
      </c>
      <c r="J57" s="266">
        <v>2.4562943386833958E-2</v>
      </c>
      <c r="K57" s="266">
        <v>0.34512383785630019</v>
      </c>
      <c r="L57" s="266">
        <v>8.1380106445179234E-2</v>
      </c>
      <c r="M57" s="276">
        <v>11.585000000000001</v>
      </c>
      <c r="N57" s="277">
        <v>0</v>
      </c>
      <c r="O57" s="277">
        <v>8.2632108082797373</v>
      </c>
      <c r="P57" s="278">
        <v>1</v>
      </c>
      <c r="Q57" s="279">
        <v>0</v>
      </c>
      <c r="R57" s="279">
        <v>66</v>
      </c>
    </row>
    <row r="58" spans="1:18" ht="16.5">
      <c r="A58" s="271" t="s">
        <v>119</v>
      </c>
      <c r="B58" s="272" t="s">
        <v>361</v>
      </c>
      <c r="C58" s="262" t="s">
        <v>70</v>
      </c>
      <c r="D58" s="263">
        <v>0.7486956521739131</v>
      </c>
      <c r="E58" s="273">
        <v>1406</v>
      </c>
      <c r="F58" s="264" t="s">
        <v>120</v>
      </c>
      <c r="G58" s="274" t="s">
        <v>210</v>
      </c>
      <c r="H58" s="275">
        <v>1</v>
      </c>
      <c r="I58" s="265">
        <v>1791.412</v>
      </c>
      <c r="J58" s="266">
        <v>3.5887839605744661E-2</v>
      </c>
      <c r="K58" s="266">
        <v>0.39335665365416589</v>
      </c>
      <c r="L58" s="266">
        <v>3.7400664950329683E-2</v>
      </c>
      <c r="M58" s="276">
        <v>17.132999999999999</v>
      </c>
      <c r="N58" s="277">
        <v>5.5821887985566691E-2</v>
      </c>
      <c r="O58" s="277">
        <v>75.9177676603707</v>
      </c>
      <c r="P58" s="278">
        <v>40</v>
      </c>
      <c r="Q58" s="279">
        <v>1</v>
      </c>
      <c r="R58" s="279">
        <v>1360</v>
      </c>
    </row>
    <row r="59" spans="1:18" ht="16.5">
      <c r="A59" s="271" t="s">
        <v>119</v>
      </c>
      <c r="B59" s="272" t="s">
        <v>363</v>
      </c>
      <c r="C59" s="262" t="s">
        <v>70</v>
      </c>
      <c r="D59" s="263">
        <v>0.79160000000000008</v>
      </c>
      <c r="E59" s="273">
        <v>5336</v>
      </c>
      <c r="F59" s="264" t="s">
        <v>120</v>
      </c>
      <c r="G59" s="274" t="s">
        <v>209</v>
      </c>
      <c r="H59" s="275">
        <v>1</v>
      </c>
      <c r="I59" s="265">
        <v>2095.2139999999999</v>
      </c>
      <c r="J59" s="266">
        <v>1.8858275530170682E-2</v>
      </c>
      <c r="K59" s="266">
        <v>0.40848753312796315</v>
      </c>
      <c r="L59" s="266">
        <v>0.13650156976805233</v>
      </c>
      <c r="M59" s="276">
        <v>19.763000000000002</v>
      </c>
      <c r="N59" s="277">
        <v>0.23863910798610549</v>
      </c>
      <c r="O59" s="277">
        <v>45.341430517360038</v>
      </c>
      <c r="P59" s="278">
        <v>56</v>
      </c>
      <c r="Q59" s="279">
        <v>5</v>
      </c>
      <c r="R59" s="279">
        <v>950</v>
      </c>
    </row>
    <row r="60" spans="1:18" ht="16.5">
      <c r="A60" s="271" t="s">
        <v>119</v>
      </c>
      <c r="B60" s="272" t="s">
        <v>365</v>
      </c>
      <c r="C60" s="262" t="s">
        <v>70</v>
      </c>
      <c r="D60" s="263">
        <v>0.78681818181818175</v>
      </c>
      <c r="E60" s="273">
        <v>2661</v>
      </c>
      <c r="F60" s="264" t="s">
        <v>121</v>
      </c>
      <c r="G60" s="274" t="s">
        <v>219</v>
      </c>
      <c r="H60" s="275">
        <v>1</v>
      </c>
      <c r="I60" s="265">
        <v>2345.7600000000002</v>
      </c>
      <c r="J60" s="266">
        <v>1.3852284916585732E-2</v>
      </c>
      <c r="K60" s="266">
        <v>0.34505359854696444</v>
      </c>
      <c r="L60" s="266">
        <v>0.18671986904031102</v>
      </c>
      <c r="M60" s="276">
        <v>15.718</v>
      </c>
      <c r="N60" s="277">
        <v>0.29841074960780301</v>
      </c>
      <c r="O60" s="277">
        <v>60.406861742036689</v>
      </c>
      <c r="P60" s="278">
        <v>1</v>
      </c>
      <c r="Q60" s="279">
        <v>7</v>
      </c>
      <c r="R60" s="279">
        <v>1417</v>
      </c>
    </row>
    <row r="61" spans="1:18" ht="16.5">
      <c r="A61" s="271" t="s">
        <v>119</v>
      </c>
      <c r="B61" s="272" t="s">
        <v>369</v>
      </c>
      <c r="C61" s="262" t="s">
        <v>70</v>
      </c>
      <c r="D61" s="263">
        <v>0.70916666666666672</v>
      </c>
      <c r="E61" s="273">
        <v>3598</v>
      </c>
      <c r="F61" s="264" t="s">
        <v>123</v>
      </c>
      <c r="G61" s="274" t="s">
        <v>243</v>
      </c>
      <c r="H61" s="275">
        <v>1</v>
      </c>
      <c r="I61" s="265">
        <v>1399.5709999999999</v>
      </c>
      <c r="J61" s="266">
        <v>5.7094850222332634E-2</v>
      </c>
      <c r="K61" s="266">
        <v>0.36367761406043814</v>
      </c>
      <c r="L61" s="266">
        <v>0.15076048303372963</v>
      </c>
      <c r="M61" s="276">
        <v>19.561</v>
      </c>
      <c r="N61" s="277">
        <v>0.42870279535657713</v>
      </c>
      <c r="O61" s="277">
        <v>24.79331166478871</v>
      </c>
      <c r="P61" s="278">
        <v>13</v>
      </c>
      <c r="Q61" s="279">
        <v>6</v>
      </c>
      <c r="R61" s="279">
        <v>347</v>
      </c>
    </row>
    <row r="62" spans="1:18" ht="16.5">
      <c r="A62" s="271" t="s">
        <v>119</v>
      </c>
      <c r="B62" s="272" t="s">
        <v>371</v>
      </c>
      <c r="C62" s="262" t="s">
        <v>70</v>
      </c>
      <c r="D62" s="263">
        <v>0.78079999999999994</v>
      </c>
      <c r="E62" s="273">
        <v>3923</v>
      </c>
      <c r="F62" s="264" t="s">
        <v>120</v>
      </c>
      <c r="G62" s="274" t="s">
        <v>201</v>
      </c>
      <c r="H62" s="275">
        <v>1</v>
      </c>
      <c r="I62" s="265">
        <v>2201.2890000000002</v>
      </c>
      <c r="J62" s="266">
        <v>5.2833601071633957E-2</v>
      </c>
      <c r="K62" s="266">
        <v>0.35763095156868646</v>
      </c>
      <c r="L62" s="266">
        <v>0.18943446317135096</v>
      </c>
      <c r="M62" s="276">
        <v>16.972000000000001</v>
      </c>
      <c r="N62" s="277">
        <v>0.13628378645420933</v>
      </c>
      <c r="O62" s="277" t="s">
        <v>651</v>
      </c>
      <c r="P62" s="278">
        <v>12</v>
      </c>
      <c r="Q62" s="279">
        <v>3</v>
      </c>
      <c r="R62" s="279">
        <v>1913</v>
      </c>
    </row>
    <row r="63" spans="1:18" ht="16.5">
      <c r="A63" s="271" t="s">
        <v>119</v>
      </c>
      <c r="B63" s="272" t="s">
        <v>598</v>
      </c>
      <c r="C63" s="262" t="s">
        <v>70</v>
      </c>
      <c r="D63" s="263">
        <v>0.71440108474142994</v>
      </c>
      <c r="E63" s="273">
        <v>4700</v>
      </c>
      <c r="F63" s="264" t="s">
        <v>120</v>
      </c>
      <c r="G63" s="274" t="s">
        <v>483</v>
      </c>
      <c r="H63" s="275">
        <v>3</v>
      </c>
      <c r="I63" s="265">
        <v>1022.302</v>
      </c>
      <c r="J63" s="266">
        <v>3.2755838657434276E-2</v>
      </c>
      <c r="K63" s="266">
        <v>0.38609898210589833</v>
      </c>
      <c r="L63" s="266">
        <v>0.13890220306719542</v>
      </c>
      <c r="M63" s="276">
        <v>18.834</v>
      </c>
      <c r="N63" s="277">
        <v>0</v>
      </c>
      <c r="O63" s="277">
        <v>41.5728424672944</v>
      </c>
      <c r="P63" s="278">
        <v>9</v>
      </c>
      <c r="Q63" s="279">
        <v>0</v>
      </c>
      <c r="R63" s="279">
        <v>425</v>
      </c>
    </row>
    <row r="64" spans="1:18" ht="16.5">
      <c r="A64" s="271" t="s">
        <v>119</v>
      </c>
      <c r="B64" s="272" t="s">
        <v>373</v>
      </c>
      <c r="C64" s="262" t="s">
        <v>70</v>
      </c>
      <c r="D64" s="263">
        <v>0.79550098412442671</v>
      </c>
      <c r="E64" s="273">
        <v>9270</v>
      </c>
      <c r="F64" s="264" t="s">
        <v>121</v>
      </c>
      <c r="G64" s="274" t="s">
        <v>223</v>
      </c>
      <c r="H64" s="275">
        <v>3</v>
      </c>
      <c r="I64" s="265">
        <v>2017.6680000000001</v>
      </c>
      <c r="J64" s="266">
        <v>1.6968271801661518E-2</v>
      </c>
      <c r="K64" s="266">
        <v>0.34409503627665933</v>
      </c>
      <c r="L64" s="266">
        <v>0.15711207195633772</v>
      </c>
      <c r="M64" s="276">
        <v>20.178000000000001</v>
      </c>
      <c r="N64" s="277">
        <v>0.59474601371484304</v>
      </c>
      <c r="O64" s="277">
        <v>33.751836278317342</v>
      </c>
      <c r="P64" s="278">
        <v>6</v>
      </c>
      <c r="Q64" s="279">
        <v>12</v>
      </c>
      <c r="R64" s="279">
        <v>681</v>
      </c>
    </row>
    <row r="65" spans="1:18" ht="16.5">
      <c r="A65" s="271" t="s">
        <v>119</v>
      </c>
      <c r="B65" s="272" t="s">
        <v>377</v>
      </c>
      <c r="C65" s="262" t="s">
        <v>67</v>
      </c>
      <c r="D65" s="263">
        <v>0.81879605736713379</v>
      </c>
      <c r="E65" s="273">
        <v>6338</v>
      </c>
      <c r="F65" s="264" t="s">
        <v>120</v>
      </c>
      <c r="G65" s="274" t="s">
        <v>209</v>
      </c>
      <c r="H65" s="275">
        <v>6</v>
      </c>
      <c r="I65" s="265">
        <v>870.779</v>
      </c>
      <c r="J65" s="266">
        <v>2.1237298717400176E-2</v>
      </c>
      <c r="K65" s="266">
        <v>0.38744162175502356</v>
      </c>
      <c r="L65" s="266">
        <v>0.33073833888966087</v>
      </c>
      <c r="M65" s="276">
        <v>15.22</v>
      </c>
      <c r="N65" s="277">
        <v>0</v>
      </c>
      <c r="O65" s="277">
        <v>28.02088704481849</v>
      </c>
      <c r="P65" s="278">
        <v>18</v>
      </c>
      <c r="Q65" s="279">
        <v>0</v>
      </c>
      <c r="R65" s="279">
        <v>244</v>
      </c>
    </row>
    <row r="66" spans="1:18" ht="16.5">
      <c r="A66" s="271" t="s">
        <v>119</v>
      </c>
      <c r="B66" s="272" t="s">
        <v>379</v>
      </c>
      <c r="C66" s="262" t="s">
        <v>67</v>
      </c>
      <c r="D66" s="263">
        <v>0.83130434782608698</v>
      </c>
      <c r="E66" s="273">
        <v>3218</v>
      </c>
      <c r="F66" s="264" t="s">
        <v>124</v>
      </c>
      <c r="G66" s="274" t="s">
        <v>250</v>
      </c>
      <c r="H66" s="275">
        <v>1</v>
      </c>
      <c r="I66" s="265">
        <v>2304.8989999999999</v>
      </c>
      <c r="J66" s="266">
        <v>2.1406407185858799E-2</v>
      </c>
      <c r="K66" s="266">
        <v>0.35581556403842834</v>
      </c>
      <c r="L66" s="266">
        <v>0.14751188663798284</v>
      </c>
      <c r="M66" s="276">
        <v>14.12</v>
      </c>
      <c r="N66" s="277">
        <v>0.30370094307819995</v>
      </c>
      <c r="O66" s="277">
        <v>13.753314136541341</v>
      </c>
      <c r="P66" s="278">
        <v>4</v>
      </c>
      <c r="Q66" s="279">
        <v>7</v>
      </c>
      <c r="R66" s="279">
        <v>317</v>
      </c>
    </row>
    <row r="67" spans="1:18" ht="16.5">
      <c r="A67" s="271" t="s">
        <v>119</v>
      </c>
      <c r="B67" s="272" t="s">
        <v>381</v>
      </c>
      <c r="C67" s="262" t="s">
        <v>67</v>
      </c>
      <c r="D67" s="263">
        <v>0.81446270070341265</v>
      </c>
      <c r="E67" s="273">
        <v>7300</v>
      </c>
      <c r="F67" s="264" t="s">
        <v>123</v>
      </c>
      <c r="G67" s="274" t="s">
        <v>241</v>
      </c>
      <c r="H67" s="275">
        <v>8</v>
      </c>
      <c r="I67" s="265">
        <v>1205.2180000000001</v>
      </c>
      <c r="J67" s="266">
        <v>2.4240051223240449E-2</v>
      </c>
      <c r="K67" s="266">
        <v>0.34868246113129014</v>
      </c>
      <c r="L67" s="266">
        <v>0.19747464774007689</v>
      </c>
      <c r="M67" s="276">
        <v>16.158999999999999</v>
      </c>
      <c r="N67" s="277">
        <v>0</v>
      </c>
      <c r="O67" s="277">
        <v>14.686139768904878</v>
      </c>
      <c r="P67" s="278">
        <v>1</v>
      </c>
      <c r="Q67" s="279">
        <v>0</v>
      </c>
      <c r="R67" s="279">
        <v>177</v>
      </c>
    </row>
    <row r="68" spans="1:18" ht="16.5">
      <c r="A68" s="271" t="s">
        <v>119</v>
      </c>
      <c r="B68" s="272" t="s">
        <v>383</v>
      </c>
      <c r="C68" s="262" t="s">
        <v>67</v>
      </c>
      <c r="D68" s="263">
        <v>0.80697458872989147</v>
      </c>
      <c r="E68" s="273">
        <v>864</v>
      </c>
      <c r="F68" s="264" t="s">
        <v>121</v>
      </c>
      <c r="G68" s="274" t="s">
        <v>219</v>
      </c>
      <c r="H68" s="275">
        <v>2</v>
      </c>
      <c r="I68" s="265">
        <v>1755.4920000000002</v>
      </c>
      <c r="J68" s="266">
        <v>8.0469116813511269E-3</v>
      </c>
      <c r="K68" s="266">
        <v>0.33319462760868118</v>
      </c>
      <c r="L68" s="266">
        <v>0.27399726116667011</v>
      </c>
      <c r="M68" s="276">
        <v>13.677</v>
      </c>
      <c r="N68" s="277">
        <v>5.6964087560638269E-2</v>
      </c>
      <c r="O68" s="277">
        <v>64.996023906688265</v>
      </c>
      <c r="P68" s="278">
        <v>0</v>
      </c>
      <c r="Q68" s="279">
        <v>1</v>
      </c>
      <c r="R68" s="279">
        <v>1141</v>
      </c>
    </row>
    <row r="69" spans="1:18" ht="16.5">
      <c r="A69" s="271" t="s">
        <v>119</v>
      </c>
      <c r="B69" s="272" t="s">
        <v>457</v>
      </c>
      <c r="C69" s="262" t="s">
        <v>70</v>
      </c>
      <c r="D69" s="263">
        <v>0.78966245958609615</v>
      </c>
      <c r="E69" s="273">
        <v>3787</v>
      </c>
      <c r="F69" s="264" t="s">
        <v>121</v>
      </c>
      <c r="G69" s="274" t="s">
        <v>221</v>
      </c>
      <c r="H69" s="275">
        <v>8</v>
      </c>
      <c r="I69" s="265">
        <v>4155.8860000000004</v>
      </c>
      <c r="J69" s="266">
        <v>2.5799002814089741E-2</v>
      </c>
      <c r="K69" s="266">
        <v>0.35890694727017147</v>
      </c>
      <c r="L69" s="266">
        <v>0.18652835898933115</v>
      </c>
      <c r="M69" s="276">
        <v>18.276</v>
      </c>
      <c r="N69" s="277">
        <v>1.010614824371987</v>
      </c>
      <c r="O69" s="277">
        <v>42.927067778086304</v>
      </c>
      <c r="P69" s="278">
        <v>35</v>
      </c>
      <c r="Q69" s="279">
        <v>42</v>
      </c>
      <c r="R69" s="279">
        <v>1789</v>
      </c>
    </row>
    <row r="70" spans="1:18" ht="16.5">
      <c r="A70" s="271" t="s">
        <v>119</v>
      </c>
      <c r="B70" s="272" t="s">
        <v>385</v>
      </c>
      <c r="C70" s="262" t="s">
        <v>70</v>
      </c>
      <c r="D70" s="263">
        <v>0.75519999999999998</v>
      </c>
      <c r="E70" s="273">
        <v>6998</v>
      </c>
      <c r="F70" s="264" t="s">
        <v>120</v>
      </c>
      <c r="G70" s="274" t="s">
        <v>201</v>
      </c>
      <c r="H70" s="275">
        <v>1</v>
      </c>
      <c r="I70" s="265">
        <v>2096.19</v>
      </c>
      <c r="J70" s="266">
        <v>4.1428719608771265E-2</v>
      </c>
      <c r="K70" s="266">
        <v>0.37605568818756185</v>
      </c>
      <c r="L70" s="266">
        <v>0.13691506972173323</v>
      </c>
      <c r="M70" s="276">
        <v>17.172999999999998</v>
      </c>
      <c r="N70" s="277">
        <v>0</v>
      </c>
      <c r="O70" s="277">
        <v>21.562930841192831</v>
      </c>
      <c r="P70" s="278">
        <v>29</v>
      </c>
      <c r="Q70" s="279">
        <v>0</v>
      </c>
      <c r="R70" s="279">
        <v>452</v>
      </c>
    </row>
    <row r="71" spans="1:18" ht="16.5">
      <c r="A71" s="271" t="s">
        <v>119</v>
      </c>
      <c r="B71" s="272" t="s">
        <v>428</v>
      </c>
      <c r="C71" s="262" t="s">
        <v>70</v>
      </c>
      <c r="D71" s="263">
        <v>0.76795106300443317</v>
      </c>
      <c r="E71" s="273">
        <v>469</v>
      </c>
      <c r="F71" s="264" t="s">
        <v>121</v>
      </c>
      <c r="G71" s="274" t="s">
        <v>223</v>
      </c>
      <c r="H71" s="275">
        <v>2</v>
      </c>
      <c r="I71" s="265">
        <v>1673.0409999999999</v>
      </c>
      <c r="J71" s="266">
        <v>3.0222832012901386E-2</v>
      </c>
      <c r="K71" s="266">
        <v>0.39570583054829089</v>
      </c>
      <c r="L71" s="266">
        <v>0.34172343495942109</v>
      </c>
      <c r="M71" s="276">
        <v>23.032</v>
      </c>
      <c r="N71" s="277">
        <v>0.47817118648018792</v>
      </c>
      <c r="O71" s="277">
        <v>68.019851276806733</v>
      </c>
      <c r="P71" s="278">
        <v>23</v>
      </c>
      <c r="Q71" s="279">
        <v>8</v>
      </c>
      <c r="R71" s="279">
        <v>1145</v>
      </c>
    </row>
    <row r="72" spans="1:18" ht="16.5">
      <c r="A72" s="271" t="s">
        <v>119</v>
      </c>
      <c r="B72" s="272" t="s">
        <v>387</v>
      </c>
      <c r="C72" s="262" t="s">
        <v>70</v>
      </c>
      <c r="D72" s="263">
        <v>0.78325685700281134</v>
      </c>
      <c r="E72" s="273">
        <v>5970</v>
      </c>
      <c r="F72" s="264" t="s">
        <v>120</v>
      </c>
      <c r="G72" s="274" t="s">
        <v>209</v>
      </c>
      <c r="H72" s="275">
        <v>7</v>
      </c>
      <c r="I72" s="265">
        <v>1090.74</v>
      </c>
      <c r="J72" s="266">
        <v>2.6425632601674433E-2</v>
      </c>
      <c r="K72" s="266">
        <v>0.36973588455043915</v>
      </c>
      <c r="L72" s="266">
        <v>0.13202046317179161</v>
      </c>
      <c r="M72" s="276">
        <v>16.497</v>
      </c>
      <c r="N72" s="277">
        <v>0.18336175440526614</v>
      </c>
      <c r="O72" s="277">
        <v>17.786090177310815</v>
      </c>
      <c r="P72" s="278">
        <v>2</v>
      </c>
      <c r="Q72" s="279">
        <v>2</v>
      </c>
      <c r="R72" s="279">
        <v>194</v>
      </c>
    </row>
    <row r="73" spans="1:18" ht="16.5">
      <c r="A73" s="271" t="s">
        <v>119</v>
      </c>
      <c r="B73" s="272" t="s">
        <v>615</v>
      </c>
      <c r="C73" s="262" t="s">
        <v>70</v>
      </c>
      <c r="D73" s="263">
        <v>0.72491919576549813</v>
      </c>
      <c r="E73" s="273">
        <v>5857</v>
      </c>
      <c r="F73" s="264" t="s">
        <v>120</v>
      </c>
      <c r="G73" s="274" t="s">
        <v>207</v>
      </c>
      <c r="H73" s="275">
        <v>3</v>
      </c>
      <c r="I73" s="265">
        <v>1181.68</v>
      </c>
      <c r="J73" s="266">
        <v>3.761671203318908E-2</v>
      </c>
      <c r="K73" s="266">
        <v>0.37464752824629022</v>
      </c>
      <c r="L73" s="266">
        <v>0.17517432807528263</v>
      </c>
      <c r="M73" s="276">
        <v>16.611000000000001</v>
      </c>
      <c r="N73" s="277">
        <v>0.4231263963171078</v>
      </c>
      <c r="O73" s="277">
        <v>39.689255974544714</v>
      </c>
      <c r="P73" s="278">
        <v>44</v>
      </c>
      <c r="Q73" s="279">
        <v>5</v>
      </c>
      <c r="R73" s="279">
        <v>469</v>
      </c>
    </row>
    <row r="74" spans="1:18" ht="16.5">
      <c r="A74" s="271" t="s">
        <v>119</v>
      </c>
      <c r="B74" s="272" t="s">
        <v>395</v>
      </c>
      <c r="C74" s="262" t="s">
        <v>70</v>
      </c>
      <c r="D74" s="263">
        <v>0.69222222222222218</v>
      </c>
      <c r="E74" s="273">
        <v>5034</v>
      </c>
      <c r="F74" s="264" t="s">
        <v>125</v>
      </c>
      <c r="G74" s="274" t="s">
        <v>257</v>
      </c>
      <c r="H74" s="275">
        <v>1</v>
      </c>
      <c r="I74" s="265">
        <v>1720.865</v>
      </c>
      <c r="J74" s="266">
        <v>3.0594035765645278E-2</v>
      </c>
      <c r="K74" s="266">
        <v>0.3846118980687801</v>
      </c>
      <c r="L74" s="266">
        <v>9.5300909716915627E-2</v>
      </c>
      <c r="M74" s="276">
        <v>14.521000000000001</v>
      </c>
      <c r="N74" s="277">
        <v>0.11622062160599465</v>
      </c>
      <c r="O74" s="277">
        <v>15.689783916809279</v>
      </c>
      <c r="P74" s="278">
        <v>19</v>
      </c>
      <c r="Q74" s="279">
        <v>2</v>
      </c>
      <c r="R74" s="279">
        <v>270</v>
      </c>
    </row>
    <row r="75" spans="1:18" ht="16.5">
      <c r="A75" s="271" t="s">
        <v>119</v>
      </c>
      <c r="B75" s="272" t="s">
        <v>446</v>
      </c>
      <c r="C75" s="262" t="s">
        <v>70</v>
      </c>
      <c r="D75" s="263">
        <v>0.79639298300823747</v>
      </c>
      <c r="E75" s="273">
        <v>9993</v>
      </c>
      <c r="F75" s="264" t="s">
        <v>122</v>
      </c>
      <c r="G75" s="274" t="s">
        <v>433</v>
      </c>
      <c r="H75" s="275">
        <v>5</v>
      </c>
      <c r="I75" s="265">
        <v>2790.9070000000002</v>
      </c>
      <c r="J75" s="266">
        <v>3.6928126817453312E-2</v>
      </c>
      <c r="K75" s="266">
        <v>0.38190864516532086</v>
      </c>
      <c r="L75" s="266">
        <v>0.19241056760400829</v>
      </c>
      <c r="M75" s="276">
        <v>17.068000000000001</v>
      </c>
      <c r="N75" s="277">
        <v>0.53745968604471595</v>
      </c>
      <c r="O75" s="277">
        <v>33.93162151228973</v>
      </c>
      <c r="P75" s="278">
        <v>22</v>
      </c>
      <c r="Q75" s="279">
        <v>15</v>
      </c>
      <c r="R75" s="279">
        <v>947</v>
      </c>
    </row>
    <row r="76" spans="1:18" ht="16.5">
      <c r="A76" s="271" t="s">
        <v>119</v>
      </c>
      <c r="B76" s="272" t="s">
        <v>397</v>
      </c>
      <c r="C76" s="262" t="s">
        <v>70</v>
      </c>
      <c r="D76" s="263">
        <v>0.75759999999999994</v>
      </c>
      <c r="E76" s="273">
        <v>4561</v>
      </c>
      <c r="F76" s="264" t="s">
        <v>120</v>
      </c>
      <c r="G76" s="274" t="s">
        <v>204</v>
      </c>
      <c r="H76" s="275">
        <v>1</v>
      </c>
      <c r="I76" s="265">
        <v>932.11500000000001</v>
      </c>
      <c r="J76" s="266">
        <v>2.5477609074957691E-2</v>
      </c>
      <c r="K76" s="266">
        <v>0.35761860618423702</v>
      </c>
      <c r="L76" s="266">
        <v>0.18559941638102595</v>
      </c>
      <c r="M76" s="276">
        <v>16.317</v>
      </c>
      <c r="N76" s="277">
        <v>0.21456579928442307</v>
      </c>
      <c r="O76" s="277">
        <v>7.0806713763859612</v>
      </c>
      <c r="P76" s="278">
        <v>12</v>
      </c>
      <c r="Q76" s="279">
        <v>2</v>
      </c>
      <c r="R76" s="279">
        <v>66</v>
      </c>
    </row>
    <row r="77" spans="1:18" ht="16.5">
      <c r="A77" s="271" t="s">
        <v>119</v>
      </c>
      <c r="B77" s="272" t="s">
        <v>436</v>
      </c>
      <c r="C77" s="262" t="s">
        <v>70</v>
      </c>
      <c r="D77" s="263">
        <v>0.79095238095238096</v>
      </c>
      <c r="E77" s="273">
        <v>6795</v>
      </c>
      <c r="F77" s="264" t="s">
        <v>121</v>
      </c>
      <c r="G77" s="274" t="s">
        <v>217</v>
      </c>
      <c r="H77" s="275">
        <v>1</v>
      </c>
      <c r="I77" s="265">
        <v>1011.6559999999999</v>
      </c>
      <c r="J77" s="266">
        <v>5.1440584176124883E-2</v>
      </c>
      <c r="K77" s="266">
        <v>0.29539958028459629</v>
      </c>
      <c r="L77" s="266">
        <v>0.2441541393517164</v>
      </c>
      <c r="M77" s="276">
        <v>14.717000000000001</v>
      </c>
      <c r="N77" s="277">
        <v>1.3838696157587165</v>
      </c>
      <c r="O77" s="277">
        <v>35.684066520635476</v>
      </c>
      <c r="P77" s="278">
        <v>7</v>
      </c>
      <c r="Q77" s="279">
        <v>14</v>
      </c>
      <c r="R77" s="279">
        <v>361</v>
      </c>
    </row>
    <row r="78" spans="1:18" ht="16.5">
      <c r="A78" s="271" t="s">
        <v>119</v>
      </c>
      <c r="B78" s="272" t="s">
        <v>402</v>
      </c>
      <c r="C78" s="262" t="s">
        <v>70</v>
      </c>
      <c r="D78" s="263">
        <v>0.78015269454924008</v>
      </c>
      <c r="E78" s="273">
        <v>6924</v>
      </c>
      <c r="F78" s="264" t="s">
        <v>124</v>
      </c>
      <c r="G78" s="274" t="s">
        <v>248</v>
      </c>
      <c r="H78" s="275">
        <v>2</v>
      </c>
      <c r="I78" s="265">
        <v>2817.4369999999999</v>
      </c>
      <c r="J78" s="266">
        <v>2.6079060759250351E-2</v>
      </c>
      <c r="K78" s="266">
        <v>0.36266771998698105</v>
      </c>
      <c r="L78" s="266">
        <v>0.23248079726361229</v>
      </c>
      <c r="M78" s="276">
        <v>17.591000000000001</v>
      </c>
      <c r="N78" s="277">
        <v>0.74535828130318449</v>
      </c>
      <c r="O78" s="277">
        <v>20.657072367545396</v>
      </c>
      <c r="P78" s="278">
        <v>11</v>
      </c>
      <c r="Q78" s="279">
        <v>21</v>
      </c>
      <c r="R78" s="279">
        <v>582</v>
      </c>
    </row>
    <row r="79" spans="1:18" ht="16.5">
      <c r="A79" s="271" t="s">
        <v>119</v>
      </c>
      <c r="B79" s="272" t="s">
        <v>406</v>
      </c>
      <c r="C79" s="262" t="s">
        <v>70</v>
      </c>
      <c r="D79" s="263">
        <v>0.75015283485094164</v>
      </c>
      <c r="E79" s="273">
        <v>992</v>
      </c>
      <c r="F79" s="264" t="s">
        <v>121</v>
      </c>
      <c r="G79" s="274" t="s">
        <v>219</v>
      </c>
      <c r="H79" s="275">
        <v>7</v>
      </c>
      <c r="I79" s="265">
        <v>1337.4379999999999</v>
      </c>
      <c r="J79" s="266">
        <v>2.0739426780747791E-2</v>
      </c>
      <c r="K79" s="266">
        <v>0.34528695606023829</v>
      </c>
      <c r="L79" s="266">
        <v>0.11963171376916162</v>
      </c>
      <c r="M79" s="276">
        <v>13.819000000000001</v>
      </c>
      <c r="N79" s="277">
        <v>7.4769821105726025E-2</v>
      </c>
      <c r="O79" s="277">
        <v>15.552122789991014</v>
      </c>
      <c r="P79" s="278">
        <v>2</v>
      </c>
      <c r="Q79" s="279">
        <v>1</v>
      </c>
      <c r="R79" s="279">
        <v>208</v>
      </c>
    </row>
    <row r="80" spans="1:18" ht="16.5">
      <c r="A80" s="271" t="s">
        <v>119</v>
      </c>
      <c r="B80" s="272" t="s">
        <v>408</v>
      </c>
      <c r="C80" s="262" t="s">
        <v>67</v>
      </c>
      <c r="D80" s="263">
        <v>0.80800000000000005</v>
      </c>
      <c r="E80" s="273">
        <v>1598</v>
      </c>
      <c r="F80" s="264" t="s">
        <v>121</v>
      </c>
      <c r="G80" s="274" t="s">
        <v>224</v>
      </c>
      <c r="H80" s="275">
        <v>1</v>
      </c>
      <c r="I80" s="265">
        <v>1797.491</v>
      </c>
      <c r="J80" s="266">
        <v>1.9025691581408623E-2</v>
      </c>
      <c r="K80" s="266">
        <v>0.37749219493068742</v>
      </c>
      <c r="L80" s="266">
        <v>0.21223850356538804</v>
      </c>
      <c r="M80" s="276">
        <v>22.5</v>
      </c>
      <c r="N80" s="277">
        <v>0.89012963069077955</v>
      </c>
      <c r="O80" s="277" t="s">
        <v>651</v>
      </c>
      <c r="P80" s="278">
        <v>15</v>
      </c>
      <c r="Q80" s="279">
        <v>16</v>
      </c>
      <c r="R80" s="279">
        <v>1736</v>
      </c>
    </row>
    <row r="81" spans="1:18" ht="16.5">
      <c r="A81" s="271" t="s">
        <v>119</v>
      </c>
      <c r="B81" s="272" t="s">
        <v>631</v>
      </c>
      <c r="C81" s="262" t="s">
        <v>70</v>
      </c>
      <c r="D81" s="263">
        <v>0.74595750557303286</v>
      </c>
      <c r="E81" s="273">
        <v>8797</v>
      </c>
      <c r="F81" s="264" t="s">
        <v>125</v>
      </c>
      <c r="G81" s="274" t="s">
        <v>256</v>
      </c>
      <c r="H81" s="275">
        <v>5</v>
      </c>
      <c r="I81" s="265">
        <v>1492.6210000000001</v>
      </c>
      <c r="J81" s="266">
        <v>3.6565945010303143E-2</v>
      </c>
      <c r="K81" s="266">
        <v>0.35835530979792773</v>
      </c>
      <c r="L81" s="266">
        <v>0.10451413989217624</v>
      </c>
      <c r="M81" s="276">
        <v>12.771000000000001</v>
      </c>
      <c r="N81" s="277">
        <v>6.6996243520625789E-2</v>
      </c>
      <c r="O81" s="277">
        <v>14.739173574537675</v>
      </c>
      <c r="P81" s="278">
        <v>7</v>
      </c>
      <c r="Q81" s="279">
        <v>1</v>
      </c>
      <c r="R81" s="279">
        <v>220</v>
      </c>
    </row>
    <row r="82" spans="1:18" ht="16.5">
      <c r="A82" s="271" t="s">
        <v>119</v>
      </c>
      <c r="B82" s="272" t="s">
        <v>412</v>
      </c>
      <c r="C82" s="262" t="s">
        <v>67</v>
      </c>
      <c r="D82" s="263">
        <v>0.81818181818181812</v>
      </c>
      <c r="E82" s="273">
        <v>6191</v>
      </c>
      <c r="F82" s="264" t="s">
        <v>124</v>
      </c>
      <c r="G82" s="274" t="s">
        <v>251</v>
      </c>
      <c r="H82" s="275">
        <v>1</v>
      </c>
      <c r="I82" s="265">
        <v>1008.336</v>
      </c>
      <c r="J82" s="266">
        <v>9.9080435924635505E-3</v>
      </c>
      <c r="K82" s="266">
        <v>0.34213010379524977</v>
      </c>
      <c r="L82" s="266">
        <v>0.135867409276273</v>
      </c>
      <c r="M82" s="276">
        <v>15.952999999999999</v>
      </c>
      <c r="N82" s="277">
        <v>0.6942130400977452</v>
      </c>
      <c r="O82" s="277">
        <v>31.437933387283604</v>
      </c>
      <c r="P82" s="278">
        <v>0</v>
      </c>
      <c r="Q82" s="279">
        <v>7</v>
      </c>
      <c r="R82" s="279">
        <v>317</v>
      </c>
    </row>
    <row r="83" spans="1:18" ht="16.5">
      <c r="A83" s="271" t="s">
        <v>119</v>
      </c>
      <c r="B83" s="272" t="s">
        <v>430</v>
      </c>
      <c r="C83" s="262" t="s">
        <v>70</v>
      </c>
      <c r="D83" s="263">
        <v>0.78572155067903315</v>
      </c>
      <c r="E83" s="273">
        <v>3602</v>
      </c>
      <c r="F83" s="264" t="s">
        <v>122</v>
      </c>
      <c r="G83" s="274" t="s">
        <v>234</v>
      </c>
      <c r="H83" s="275">
        <v>2</v>
      </c>
      <c r="I83" s="265">
        <v>1582.874</v>
      </c>
      <c r="J83" s="266">
        <v>2.9982958528390367E-2</v>
      </c>
      <c r="K83" s="266">
        <v>0.3924975021956506</v>
      </c>
      <c r="L83" s="266">
        <v>0.13898768948128531</v>
      </c>
      <c r="M83" s="276">
        <v>19.135000000000002</v>
      </c>
      <c r="N83" s="277">
        <v>6.3176222491493322E-2</v>
      </c>
      <c r="O83" s="277">
        <v>50.604154215686151</v>
      </c>
      <c r="P83" s="278">
        <v>3</v>
      </c>
      <c r="Q83" s="279">
        <v>1</v>
      </c>
      <c r="R83" s="279">
        <v>801</v>
      </c>
    </row>
    <row r="84" spans="1:18" ht="16.5">
      <c r="A84" s="271" t="s">
        <v>119</v>
      </c>
      <c r="B84" s="272" t="s">
        <v>414</v>
      </c>
      <c r="C84" s="262" t="s">
        <v>70</v>
      </c>
      <c r="D84" s="263">
        <v>0.77</v>
      </c>
      <c r="E84" s="273">
        <v>9880</v>
      </c>
      <c r="F84" s="264" t="s">
        <v>120</v>
      </c>
      <c r="G84" s="274" t="s">
        <v>210</v>
      </c>
      <c r="H84" s="275">
        <v>1</v>
      </c>
      <c r="I84" s="265">
        <v>2094.4250000000002</v>
      </c>
      <c r="J84" s="266">
        <v>3.5224147283602729E-2</v>
      </c>
      <c r="K84" s="266">
        <v>0.37853661411812145</v>
      </c>
      <c r="L84" s="266">
        <v>7.5438366138677673E-2</v>
      </c>
      <c r="M84" s="276">
        <v>16.765999999999998</v>
      </c>
      <c r="N84" s="277">
        <v>0.19098320541437386</v>
      </c>
      <c r="O84" s="277">
        <v>22.488272437542523</v>
      </c>
      <c r="P84" s="278">
        <v>27</v>
      </c>
      <c r="Q84" s="279">
        <v>4</v>
      </c>
      <c r="R84" s="279">
        <v>471</v>
      </c>
    </row>
  </sheetData>
  <phoneticPr fontId="2" type="noConversion"/>
  <conditionalFormatting sqref="C14:D84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72"/>
  <sheetViews>
    <sheetView showGridLines="0" zoomScaleNormal="100" zoomScaleSheetLayoutView="85" workbookViewId="0"/>
  </sheetViews>
  <sheetFormatPr defaultRowHeight="13.5"/>
  <cols>
    <col min="1" max="2" width="9.140625" style="251"/>
    <col min="3" max="3" width="9.85546875" style="251" customWidth="1"/>
    <col min="4" max="16384" width="9.140625" style="251"/>
  </cols>
  <sheetData>
    <row r="1" spans="1:11" ht="3.75" customHeight="1">
      <c r="A1" s="246"/>
      <c r="B1" s="247"/>
      <c r="C1" s="248"/>
      <c r="D1" s="249"/>
      <c r="E1" s="249"/>
      <c r="F1" s="250"/>
      <c r="G1" s="249"/>
      <c r="H1" s="249"/>
      <c r="I1" s="249"/>
      <c r="J1" s="249"/>
      <c r="K1" s="249"/>
    </row>
    <row r="2" spans="1:11" ht="41.25">
      <c r="A2" s="298" t="s">
        <v>644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</row>
    <row r="4" spans="1:11" ht="17.25">
      <c r="A4" s="252" t="s">
        <v>418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</row>
    <row r="6" spans="1:11" ht="26.25">
      <c r="A6" s="254"/>
    </row>
    <row r="7" spans="1:11" ht="130.5" customHeight="1">
      <c r="A7" s="254"/>
    </row>
    <row r="8" spans="1:11" ht="26.25">
      <c r="A8" s="254"/>
    </row>
    <row r="9" spans="1:11" ht="26.25">
      <c r="A9" s="254"/>
    </row>
    <row r="10" spans="1:11" ht="40.5" customHeight="1">
      <c r="A10" s="254" t="s">
        <v>419</v>
      </c>
    </row>
    <row r="11" spans="1:11" ht="19.5" customHeight="1">
      <c r="A11" s="254"/>
    </row>
    <row r="12" spans="1:11" ht="17.25">
      <c r="A12" s="255" t="s">
        <v>420</v>
      </c>
    </row>
    <row r="13" spans="1:11" ht="40.5">
      <c r="A13" s="267" t="s">
        <v>0</v>
      </c>
      <c r="B13" s="268" t="s">
        <v>74</v>
      </c>
      <c r="C13" s="260" t="s">
        <v>65</v>
      </c>
      <c r="D13" s="260" t="s">
        <v>162</v>
      </c>
      <c r="E13" s="269" t="s">
        <v>148</v>
      </c>
      <c r="F13" s="268" t="s">
        <v>153</v>
      </c>
      <c r="G13" s="269" t="s">
        <v>151</v>
      </c>
      <c r="H13" s="269" t="s">
        <v>155</v>
      </c>
      <c r="I13" s="261" t="s">
        <v>157</v>
      </c>
      <c r="J13" s="269" t="s">
        <v>6</v>
      </c>
      <c r="K13" s="280" t="s">
        <v>7</v>
      </c>
    </row>
    <row r="14" spans="1:11" ht="16.5">
      <c r="A14" s="271" t="s">
        <v>119</v>
      </c>
      <c r="B14" s="272">
        <v>139</v>
      </c>
      <c r="C14" s="262" t="s">
        <v>67</v>
      </c>
      <c r="D14" s="263">
        <v>0.82238095238095243</v>
      </c>
      <c r="E14" s="273">
        <v>139</v>
      </c>
      <c r="F14" s="264" t="s">
        <v>121</v>
      </c>
      <c r="G14" s="274" t="s">
        <v>217</v>
      </c>
      <c r="H14" s="275">
        <v>1</v>
      </c>
      <c r="I14" s="265">
        <v>743.05600000000004</v>
      </c>
      <c r="J14" s="277">
        <v>2.1532697401003422</v>
      </c>
      <c r="K14" s="281">
        <v>29.742038285135976</v>
      </c>
    </row>
    <row r="15" spans="1:11" ht="16.5">
      <c r="A15" s="271" t="s">
        <v>119</v>
      </c>
      <c r="B15" s="272">
        <v>828</v>
      </c>
      <c r="C15" s="262" t="s">
        <v>67</v>
      </c>
      <c r="D15" s="263">
        <v>0.80625000000000002</v>
      </c>
      <c r="E15" s="273">
        <v>828</v>
      </c>
      <c r="F15" s="264" t="s">
        <v>123</v>
      </c>
      <c r="G15" s="274" t="s">
        <v>242</v>
      </c>
      <c r="H15" s="275">
        <v>1</v>
      </c>
      <c r="I15" s="265">
        <v>1285.375</v>
      </c>
      <c r="J15" s="277">
        <v>0.54458815520762427</v>
      </c>
      <c r="K15" s="281">
        <v>23.728483905475056</v>
      </c>
    </row>
    <row r="16" spans="1:11" ht="16.5">
      <c r="A16" s="271" t="s">
        <v>119</v>
      </c>
      <c r="B16" s="272">
        <v>3634</v>
      </c>
      <c r="C16" s="262" t="s">
        <v>67</v>
      </c>
      <c r="D16" s="263">
        <v>0.83286771423648642</v>
      </c>
      <c r="E16" s="273">
        <v>3634</v>
      </c>
      <c r="F16" s="264" t="s">
        <v>121</v>
      </c>
      <c r="G16" s="274" t="s">
        <v>221</v>
      </c>
      <c r="H16" s="275">
        <v>3</v>
      </c>
      <c r="I16" s="265">
        <v>851.24</v>
      </c>
      <c r="J16" s="277">
        <v>1.1747568253371552</v>
      </c>
      <c r="K16" s="281">
        <v>70.955312250364173</v>
      </c>
    </row>
    <row r="17" spans="1:11" ht="16.5">
      <c r="A17" s="271" t="s">
        <v>119</v>
      </c>
      <c r="B17" s="272">
        <v>7101</v>
      </c>
      <c r="C17" s="262" t="s">
        <v>70</v>
      </c>
      <c r="D17" s="263">
        <v>0.76245294771027194</v>
      </c>
      <c r="E17" s="273">
        <v>7101</v>
      </c>
      <c r="F17" s="264" t="s">
        <v>125</v>
      </c>
      <c r="G17" s="274" t="s">
        <v>256</v>
      </c>
      <c r="H17" s="275">
        <v>6</v>
      </c>
      <c r="I17" s="265">
        <v>1769.2809999999999</v>
      </c>
      <c r="J17" s="277">
        <v>0.22608053780038331</v>
      </c>
      <c r="K17" s="281">
        <v>21.13853028433584</v>
      </c>
    </row>
    <row r="18" spans="1:11" ht="16.5">
      <c r="A18" s="271" t="s">
        <v>119</v>
      </c>
      <c r="B18" s="272" t="s">
        <v>260</v>
      </c>
      <c r="C18" s="262" t="s">
        <v>67</v>
      </c>
      <c r="D18" s="263">
        <v>0.80714285714285716</v>
      </c>
      <c r="E18" s="273">
        <v>551</v>
      </c>
      <c r="F18" s="264" t="s">
        <v>122</v>
      </c>
      <c r="G18" s="274" t="s">
        <v>230</v>
      </c>
      <c r="H18" s="275">
        <v>1</v>
      </c>
      <c r="I18" s="265">
        <v>2183.8110000000001</v>
      </c>
      <c r="J18" s="277">
        <v>4.5791508514244135E-2</v>
      </c>
      <c r="K18" s="281">
        <v>29.398148466144733</v>
      </c>
    </row>
    <row r="19" spans="1:11" ht="16.5">
      <c r="A19" s="271" t="s">
        <v>119</v>
      </c>
      <c r="B19" s="272" t="s">
        <v>266</v>
      </c>
      <c r="C19" s="262" t="s">
        <v>70</v>
      </c>
      <c r="D19" s="263">
        <v>0.78791666666666671</v>
      </c>
      <c r="E19" s="273">
        <v>3405</v>
      </c>
      <c r="F19" s="264" t="s">
        <v>120</v>
      </c>
      <c r="G19" s="274" t="s">
        <v>212</v>
      </c>
      <c r="H19" s="275">
        <v>1</v>
      </c>
      <c r="I19" s="265">
        <v>1897.4849999999999</v>
      </c>
      <c r="J19" s="277">
        <v>0.10540267775502837</v>
      </c>
      <c r="K19" s="281">
        <v>29.776256465795516</v>
      </c>
    </row>
    <row r="20" spans="1:11" ht="16.5">
      <c r="A20" s="271" t="s">
        <v>119</v>
      </c>
      <c r="B20" s="272" t="s">
        <v>268</v>
      </c>
      <c r="C20" s="262" t="s">
        <v>70</v>
      </c>
      <c r="D20" s="263">
        <v>0.74782608695652175</v>
      </c>
      <c r="E20" s="273">
        <v>6128</v>
      </c>
      <c r="F20" s="264" t="s">
        <v>124</v>
      </c>
      <c r="G20" s="274" t="s">
        <v>247</v>
      </c>
      <c r="H20" s="275">
        <v>1</v>
      </c>
      <c r="I20" s="265">
        <v>2470.3159999999998</v>
      </c>
      <c r="J20" s="277">
        <v>0.24288390635044263</v>
      </c>
      <c r="K20" s="281">
        <v>27.162516860191168</v>
      </c>
    </row>
    <row r="21" spans="1:11" ht="16.5">
      <c r="A21" s="271" t="s">
        <v>119</v>
      </c>
      <c r="B21" s="272" t="s">
        <v>274</v>
      </c>
      <c r="C21" s="262" t="s">
        <v>70</v>
      </c>
      <c r="D21" s="263">
        <v>0.75612046887657214</v>
      </c>
      <c r="E21" s="273">
        <v>6269</v>
      </c>
      <c r="F21" s="264" t="s">
        <v>120</v>
      </c>
      <c r="G21" s="274" t="s">
        <v>206</v>
      </c>
      <c r="H21" s="275">
        <v>2</v>
      </c>
      <c r="I21" s="265">
        <v>2053.7530000000002</v>
      </c>
      <c r="J21" s="277">
        <v>0</v>
      </c>
      <c r="K21" s="281">
        <v>27.851450490881813</v>
      </c>
    </row>
    <row r="22" spans="1:11" ht="16.5">
      <c r="A22" s="271" t="s">
        <v>119</v>
      </c>
      <c r="B22" s="272" t="s">
        <v>527</v>
      </c>
      <c r="C22" s="262" t="s">
        <v>70</v>
      </c>
      <c r="D22" s="263">
        <v>0.72039999999999993</v>
      </c>
      <c r="E22" s="273">
        <v>1422</v>
      </c>
      <c r="F22" s="264" t="s">
        <v>120</v>
      </c>
      <c r="G22" s="274" t="s">
        <v>207</v>
      </c>
      <c r="H22" s="275">
        <v>1</v>
      </c>
      <c r="I22" s="265">
        <v>1596.9829999999999</v>
      </c>
      <c r="J22" s="277">
        <v>0.31309037103087511</v>
      </c>
      <c r="K22" s="281">
        <v>32.999725106654239</v>
      </c>
    </row>
    <row r="23" spans="1:11" ht="16.5">
      <c r="A23" s="271" t="s">
        <v>119</v>
      </c>
      <c r="B23" s="272" t="s">
        <v>280</v>
      </c>
      <c r="C23" s="262" t="s">
        <v>67</v>
      </c>
      <c r="D23" s="263">
        <v>0.80230220986043055</v>
      </c>
      <c r="E23" s="273">
        <v>1711</v>
      </c>
      <c r="F23" s="264" t="s">
        <v>122</v>
      </c>
      <c r="G23" s="274" t="s">
        <v>432</v>
      </c>
      <c r="H23" s="275">
        <v>8</v>
      </c>
      <c r="I23" s="265">
        <v>3023.6089999999999</v>
      </c>
      <c r="J23" s="277">
        <v>0.49609589070544508</v>
      </c>
      <c r="K23" s="281">
        <v>46.269210073127844</v>
      </c>
    </row>
    <row r="24" spans="1:11" ht="16.5">
      <c r="A24" s="271" t="s">
        <v>119</v>
      </c>
      <c r="B24" s="272" t="s">
        <v>286</v>
      </c>
      <c r="C24" s="262" t="s">
        <v>69</v>
      </c>
      <c r="D24" s="263">
        <v>0.87486862597739434</v>
      </c>
      <c r="E24" s="273">
        <v>1929</v>
      </c>
      <c r="F24" s="264" t="s">
        <v>121</v>
      </c>
      <c r="G24" s="274" t="s">
        <v>221</v>
      </c>
      <c r="H24" s="275">
        <v>5</v>
      </c>
      <c r="I24" s="265">
        <v>891.63700000000006</v>
      </c>
      <c r="J24" s="277">
        <v>0.11215326416467687</v>
      </c>
      <c r="K24" s="281">
        <v>20.299740813806515</v>
      </c>
    </row>
    <row r="25" spans="1:11" ht="16.5">
      <c r="A25" s="271" t="s">
        <v>119</v>
      </c>
      <c r="B25" s="272" t="s">
        <v>192</v>
      </c>
      <c r="C25" s="262" t="s">
        <v>70</v>
      </c>
      <c r="D25" s="263">
        <v>0.75492592162815186</v>
      </c>
      <c r="E25" s="273">
        <v>8592</v>
      </c>
      <c r="F25" s="264" t="s">
        <v>121</v>
      </c>
      <c r="G25" s="274" t="s">
        <v>213</v>
      </c>
      <c r="H25" s="275">
        <v>2</v>
      </c>
      <c r="I25" s="265">
        <v>1625.3029999999999</v>
      </c>
      <c r="J25" s="277">
        <v>0.24610795648565223</v>
      </c>
      <c r="K25" s="281">
        <v>21.288338236008919</v>
      </c>
    </row>
    <row r="26" spans="1:11" ht="16.5">
      <c r="A26" s="271" t="s">
        <v>119</v>
      </c>
      <c r="B26" s="272" t="s">
        <v>289</v>
      </c>
      <c r="C26" s="262" t="s">
        <v>67</v>
      </c>
      <c r="D26" s="263">
        <v>0.8418181818181818</v>
      </c>
      <c r="E26" s="273">
        <v>176</v>
      </c>
      <c r="F26" s="264" t="s">
        <v>124</v>
      </c>
      <c r="G26" s="274" t="s">
        <v>252</v>
      </c>
      <c r="H26" s="275">
        <v>1</v>
      </c>
      <c r="I26" s="265">
        <v>2732.8180000000002</v>
      </c>
      <c r="J26" s="277">
        <v>0.87821435602370879</v>
      </c>
      <c r="K26" s="281">
        <v>27.993082598255718</v>
      </c>
    </row>
    <row r="27" spans="1:11" ht="16.5">
      <c r="A27" s="271" t="s">
        <v>119</v>
      </c>
      <c r="B27" s="272" t="s">
        <v>293</v>
      </c>
      <c r="C27" s="262" t="s">
        <v>70</v>
      </c>
      <c r="D27" s="263">
        <v>0.76826730666781062</v>
      </c>
      <c r="E27" s="273">
        <v>651</v>
      </c>
      <c r="F27" s="264" t="s">
        <v>125</v>
      </c>
      <c r="G27" s="274" t="s">
        <v>256</v>
      </c>
      <c r="H27" s="275">
        <v>8</v>
      </c>
      <c r="I27" s="265">
        <v>1870.787</v>
      </c>
      <c r="J27" s="277">
        <v>5.3453439648661234E-2</v>
      </c>
      <c r="K27" s="281">
        <v>42.869658598226309</v>
      </c>
    </row>
    <row r="28" spans="1:11" ht="16.5">
      <c r="A28" s="271" t="s">
        <v>119</v>
      </c>
      <c r="B28" s="272" t="s">
        <v>295</v>
      </c>
      <c r="C28" s="262" t="s">
        <v>70</v>
      </c>
      <c r="D28" s="263">
        <v>0.7721212532100149</v>
      </c>
      <c r="E28" s="273">
        <v>9247</v>
      </c>
      <c r="F28" s="264" t="s">
        <v>123</v>
      </c>
      <c r="G28" s="274" t="s">
        <v>238</v>
      </c>
      <c r="H28" s="275">
        <v>6</v>
      </c>
      <c r="I28" s="265">
        <v>3445.578</v>
      </c>
      <c r="J28" s="277">
        <v>0.87068120356004131</v>
      </c>
      <c r="K28" s="281">
        <v>67.332679741976534</v>
      </c>
    </row>
    <row r="29" spans="1:11" ht="16.5">
      <c r="A29" s="271" t="s">
        <v>119</v>
      </c>
      <c r="B29" s="272" t="s">
        <v>297</v>
      </c>
      <c r="C29" s="262" t="s">
        <v>70</v>
      </c>
      <c r="D29" s="263">
        <v>0.74077245994280061</v>
      </c>
      <c r="E29" s="273">
        <v>8057</v>
      </c>
      <c r="F29" s="264" t="s">
        <v>123</v>
      </c>
      <c r="G29" s="274" t="s">
        <v>239</v>
      </c>
      <c r="H29" s="275">
        <v>4</v>
      </c>
      <c r="I29" s="265">
        <v>633.22</v>
      </c>
      <c r="J29" s="277">
        <v>0</v>
      </c>
      <c r="K29" s="281">
        <v>24.004295505511511</v>
      </c>
    </row>
    <row r="30" spans="1:11" ht="16.5">
      <c r="A30" s="271" t="s">
        <v>119</v>
      </c>
      <c r="B30" s="272" t="s">
        <v>545</v>
      </c>
      <c r="C30" s="262" t="s">
        <v>67</v>
      </c>
      <c r="D30" s="263">
        <v>0.83791340476522935</v>
      </c>
      <c r="E30" s="273">
        <v>8096</v>
      </c>
      <c r="F30" s="264" t="s">
        <v>121</v>
      </c>
      <c r="G30" s="274" t="s">
        <v>224</v>
      </c>
      <c r="H30" s="275">
        <v>7</v>
      </c>
      <c r="I30" s="265">
        <v>1447.5429999999999</v>
      </c>
      <c r="J30" s="277">
        <v>0.20724772942841768</v>
      </c>
      <c r="K30" s="281">
        <v>21.001103248746325</v>
      </c>
    </row>
    <row r="31" spans="1:11" ht="16.5">
      <c r="A31" s="271" t="s">
        <v>119</v>
      </c>
      <c r="B31" s="272" t="s">
        <v>550</v>
      </c>
      <c r="C31" s="262" t="s">
        <v>70</v>
      </c>
      <c r="D31" s="263">
        <v>0.77334969842224155</v>
      </c>
      <c r="E31" s="273">
        <v>5743</v>
      </c>
      <c r="F31" s="264" t="s">
        <v>123</v>
      </c>
      <c r="G31" s="274" t="s">
        <v>241</v>
      </c>
      <c r="H31" s="275">
        <v>3</v>
      </c>
      <c r="I31" s="265">
        <v>2388.4940000000001</v>
      </c>
      <c r="J31" s="277">
        <v>1.8421649792714572</v>
      </c>
      <c r="K31" s="281">
        <v>84.530252117024361</v>
      </c>
    </row>
    <row r="32" spans="1:11" ht="16.5">
      <c r="A32" s="271" t="s">
        <v>119</v>
      </c>
      <c r="B32" s="272" t="s">
        <v>305</v>
      </c>
      <c r="C32" s="262" t="s">
        <v>70</v>
      </c>
      <c r="D32" s="263">
        <v>0.72513761547153865</v>
      </c>
      <c r="E32" s="273">
        <v>7278</v>
      </c>
      <c r="F32" s="264" t="s">
        <v>124</v>
      </c>
      <c r="G32" s="274" t="s">
        <v>246</v>
      </c>
      <c r="H32" s="275">
        <v>2</v>
      </c>
      <c r="I32" s="265">
        <v>642.76700000000005</v>
      </c>
      <c r="J32" s="277">
        <v>0</v>
      </c>
      <c r="K32" s="281">
        <v>27.537194659962317</v>
      </c>
    </row>
    <row r="33" spans="1:11" ht="16.5">
      <c r="A33" s="271" t="s">
        <v>119</v>
      </c>
      <c r="B33" s="272" t="s">
        <v>307</v>
      </c>
      <c r="C33" s="262" t="s">
        <v>70</v>
      </c>
      <c r="D33" s="263">
        <v>0.76396321279774027</v>
      </c>
      <c r="E33" s="273">
        <v>1679</v>
      </c>
      <c r="F33" s="264" t="s">
        <v>120</v>
      </c>
      <c r="G33" s="274" t="s">
        <v>199</v>
      </c>
      <c r="H33" s="275">
        <v>6</v>
      </c>
      <c r="I33" s="265">
        <v>1477.5430000000001</v>
      </c>
      <c r="J33" s="277">
        <v>0.27071970155860098</v>
      </c>
      <c r="K33" s="281">
        <v>22.131335602415628</v>
      </c>
    </row>
    <row r="34" spans="1:11" ht="16.5">
      <c r="A34" s="271" t="s">
        <v>119</v>
      </c>
      <c r="B34" s="272" t="s">
        <v>313</v>
      </c>
      <c r="C34" s="262" t="s">
        <v>70</v>
      </c>
      <c r="D34" s="263">
        <v>0.79520000000000002</v>
      </c>
      <c r="E34" s="273">
        <v>3117</v>
      </c>
      <c r="F34" s="264" t="s">
        <v>121</v>
      </c>
      <c r="G34" s="274" t="s">
        <v>213</v>
      </c>
      <c r="H34" s="275">
        <v>1</v>
      </c>
      <c r="I34" s="265">
        <v>2363.663</v>
      </c>
      <c r="J34" s="277">
        <v>0.12692164661375163</v>
      </c>
      <c r="K34" s="281">
        <v>47.299466971391439</v>
      </c>
    </row>
    <row r="35" spans="1:11" ht="16.5">
      <c r="A35" s="271" t="s">
        <v>119</v>
      </c>
      <c r="B35" s="272" t="s">
        <v>317</v>
      </c>
      <c r="C35" s="262" t="s">
        <v>69</v>
      </c>
      <c r="D35" s="263">
        <v>0.86815868062581192</v>
      </c>
      <c r="E35" s="273">
        <v>5281</v>
      </c>
      <c r="F35" s="264" t="s">
        <v>120</v>
      </c>
      <c r="G35" s="274" t="s">
        <v>204</v>
      </c>
      <c r="H35" s="275">
        <v>2</v>
      </c>
      <c r="I35" s="265">
        <v>1225.672</v>
      </c>
      <c r="J35" s="277">
        <v>0</v>
      </c>
      <c r="K35" s="281">
        <v>21.457616719644406</v>
      </c>
    </row>
    <row r="36" spans="1:11" ht="16.5">
      <c r="A36" s="271" t="s">
        <v>119</v>
      </c>
      <c r="B36" s="272" t="s">
        <v>319</v>
      </c>
      <c r="C36" s="262" t="s">
        <v>67</v>
      </c>
      <c r="D36" s="263">
        <v>0.82146712366513586</v>
      </c>
      <c r="E36" s="273">
        <v>9919</v>
      </c>
      <c r="F36" s="264" t="s">
        <v>123</v>
      </c>
      <c r="G36" s="274" t="s">
        <v>238</v>
      </c>
      <c r="H36" s="275">
        <v>8</v>
      </c>
      <c r="I36" s="265">
        <v>3500.8870000000002</v>
      </c>
      <c r="J36" s="277">
        <v>0.57128379179333688</v>
      </c>
      <c r="K36" s="281">
        <v>33.163024113603207</v>
      </c>
    </row>
    <row r="37" spans="1:11" ht="16.5">
      <c r="A37" s="271" t="s">
        <v>119</v>
      </c>
      <c r="B37" s="272" t="s">
        <v>321</v>
      </c>
      <c r="C37" s="262" t="s">
        <v>70</v>
      </c>
      <c r="D37" s="263">
        <v>0.78875000000000006</v>
      </c>
      <c r="E37" s="273">
        <v>10</v>
      </c>
      <c r="F37" s="264" t="s">
        <v>123</v>
      </c>
      <c r="G37" s="274" t="s">
        <v>243</v>
      </c>
      <c r="H37" s="275">
        <v>1</v>
      </c>
      <c r="I37" s="265">
        <v>2792.5729999999999</v>
      </c>
      <c r="J37" s="277">
        <v>0.25066488861705677</v>
      </c>
      <c r="K37" s="281">
        <v>30.151405173651685</v>
      </c>
    </row>
    <row r="38" spans="1:11" ht="16.5">
      <c r="A38" s="271" t="s">
        <v>119</v>
      </c>
      <c r="B38" s="272" t="s">
        <v>325</v>
      </c>
      <c r="C38" s="262" t="s">
        <v>70</v>
      </c>
      <c r="D38" s="263">
        <v>0.79730902118345692</v>
      </c>
      <c r="E38" s="273">
        <v>4283</v>
      </c>
      <c r="F38" s="264" t="s">
        <v>122</v>
      </c>
      <c r="G38" s="274" t="s">
        <v>227</v>
      </c>
      <c r="H38" s="275">
        <v>4</v>
      </c>
      <c r="I38" s="265">
        <v>811.24400000000003</v>
      </c>
      <c r="J38" s="277">
        <v>0.73960485378012042</v>
      </c>
      <c r="K38" s="281">
        <v>30.323799004984934</v>
      </c>
    </row>
    <row r="39" spans="1:11" ht="16.5">
      <c r="A39" s="271" t="s">
        <v>119</v>
      </c>
      <c r="B39" s="272" t="s">
        <v>327</v>
      </c>
      <c r="C39" s="262" t="s">
        <v>67</v>
      </c>
      <c r="D39" s="263">
        <v>0.8203068096572711</v>
      </c>
      <c r="E39" s="273">
        <v>8328</v>
      </c>
      <c r="F39" s="264" t="s">
        <v>123</v>
      </c>
      <c r="G39" s="274" t="s">
        <v>239</v>
      </c>
      <c r="H39" s="275">
        <v>11</v>
      </c>
      <c r="I39" s="265">
        <v>2167.3120000000004</v>
      </c>
      <c r="J39" s="277">
        <v>0.5075411385162818</v>
      </c>
      <c r="K39" s="281">
        <v>41.572233254833634</v>
      </c>
    </row>
    <row r="40" spans="1:11" ht="16.5">
      <c r="A40" s="271" t="s">
        <v>119</v>
      </c>
      <c r="B40" s="272" t="s">
        <v>566</v>
      </c>
      <c r="C40" s="262" t="s">
        <v>70</v>
      </c>
      <c r="D40" s="263">
        <v>0.70679902896897862</v>
      </c>
      <c r="E40" s="273">
        <v>7478</v>
      </c>
      <c r="F40" s="264" t="s">
        <v>120</v>
      </c>
      <c r="G40" s="274" t="s">
        <v>483</v>
      </c>
      <c r="H40" s="275">
        <v>2</v>
      </c>
      <c r="I40" s="265">
        <v>977.65499999999997</v>
      </c>
      <c r="J40" s="277">
        <v>1.0228557108591476</v>
      </c>
      <c r="K40" s="281">
        <v>42.243940858482802</v>
      </c>
    </row>
    <row r="41" spans="1:11" ht="16.5">
      <c r="A41" s="271" t="s">
        <v>119</v>
      </c>
      <c r="B41" s="272" t="s">
        <v>329</v>
      </c>
      <c r="C41" s="262" t="s">
        <v>67</v>
      </c>
      <c r="D41" s="263">
        <v>0.843137395997134</v>
      </c>
      <c r="E41" s="273">
        <v>1245</v>
      </c>
      <c r="F41" s="264" t="s">
        <v>122</v>
      </c>
      <c r="G41" s="274" t="s">
        <v>230</v>
      </c>
      <c r="H41" s="275">
        <v>5</v>
      </c>
      <c r="I41" s="265">
        <v>1184.259</v>
      </c>
      <c r="J41" s="277">
        <v>8.4440987993335923E-2</v>
      </c>
      <c r="K41" s="281">
        <v>37.576239657034485</v>
      </c>
    </row>
    <row r="42" spans="1:11" ht="16.5">
      <c r="A42" s="271" t="s">
        <v>119</v>
      </c>
      <c r="B42" s="272" t="s">
        <v>331</v>
      </c>
      <c r="C42" s="262" t="s">
        <v>69</v>
      </c>
      <c r="D42" s="263">
        <v>0.87333333333333329</v>
      </c>
      <c r="E42" s="273">
        <v>1746</v>
      </c>
      <c r="F42" s="264" t="s">
        <v>122</v>
      </c>
      <c r="G42" s="274" t="s">
        <v>229</v>
      </c>
      <c r="H42" s="275">
        <v>1</v>
      </c>
      <c r="I42" s="265">
        <v>2118.643</v>
      </c>
      <c r="J42" s="277">
        <v>1.4632007374531717</v>
      </c>
      <c r="K42" s="281">
        <v>25.016012608070355</v>
      </c>
    </row>
    <row r="43" spans="1:11" ht="16.5">
      <c r="A43" s="271" t="s">
        <v>119</v>
      </c>
      <c r="B43" s="272" t="s">
        <v>337</v>
      </c>
      <c r="C43" s="262" t="s">
        <v>67</v>
      </c>
      <c r="D43" s="263">
        <v>0.82193537089380964</v>
      </c>
      <c r="E43" s="273">
        <v>6907</v>
      </c>
      <c r="F43" s="264" t="s">
        <v>122</v>
      </c>
      <c r="G43" s="274" t="s">
        <v>229</v>
      </c>
      <c r="H43" s="275">
        <v>7</v>
      </c>
      <c r="I43" s="265">
        <v>3234.0120000000002</v>
      </c>
      <c r="J43" s="277">
        <v>1.082247066492023</v>
      </c>
      <c r="K43" s="281">
        <v>42.547770385514958</v>
      </c>
    </row>
    <row r="44" spans="1:11" ht="16.5">
      <c r="A44" s="271" t="s">
        <v>119</v>
      </c>
      <c r="B44" s="272" t="s">
        <v>341</v>
      </c>
      <c r="C44" s="262" t="s">
        <v>67</v>
      </c>
      <c r="D44" s="263">
        <v>0.81400000000000006</v>
      </c>
      <c r="E44" s="273">
        <v>4466</v>
      </c>
      <c r="F44" s="264" t="s">
        <v>121</v>
      </c>
      <c r="G44" s="274" t="s">
        <v>224</v>
      </c>
      <c r="H44" s="275">
        <v>1</v>
      </c>
      <c r="I44" s="265">
        <v>2368.4499999999998</v>
      </c>
      <c r="J44" s="277">
        <v>0.7177690050454939</v>
      </c>
      <c r="K44" s="281">
        <v>84.316747239755969</v>
      </c>
    </row>
    <row r="45" spans="1:11" ht="16.5">
      <c r="A45" s="271" t="s">
        <v>119</v>
      </c>
      <c r="B45" s="272" t="s">
        <v>343</v>
      </c>
      <c r="C45" s="262" t="s">
        <v>70</v>
      </c>
      <c r="D45" s="263">
        <v>0.78699644988172712</v>
      </c>
      <c r="E45" s="273">
        <v>1167</v>
      </c>
      <c r="F45" s="264" t="s">
        <v>122</v>
      </c>
      <c r="G45" s="274" t="s">
        <v>433</v>
      </c>
      <c r="H45" s="275">
        <v>9</v>
      </c>
      <c r="I45" s="265">
        <v>2580.63</v>
      </c>
      <c r="J45" s="277">
        <v>0.38750227657587488</v>
      </c>
      <c r="K45" s="281">
        <v>49.367790035766461</v>
      </c>
    </row>
    <row r="46" spans="1:11" ht="16.5">
      <c r="A46" s="271" t="s">
        <v>119</v>
      </c>
      <c r="B46" s="272" t="s">
        <v>345</v>
      </c>
      <c r="C46" s="262" t="s">
        <v>70</v>
      </c>
      <c r="D46" s="263">
        <v>0.72083333333333333</v>
      </c>
      <c r="E46" s="273">
        <v>7063</v>
      </c>
      <c r="F46" s="264" t="s">
        <v>123</v>
      </c>
      <c r="G46" s="274" t="s">
        <v>241</v>
      </c>
      <c r="H46" s="275">
        <v>1</v>
      </c>
      <c r="I46" s="265">
        <v>1494.643</v>
      </c>
      <c r="J46" s="277">
        <v>2.5424131381206081</v>
      </c>
      <c r="K46" s="281">
        <v>72.458774436437324</v>
      </c>
    </row>
    <row r="47" spans="1:11" ht="16.5">
      <c r="A47" s="271" t="s">
        <v>119</v>
      </c>
      <c r="B47" s="272" t="s">
        <v>355</v>
      </c>
      <c r="C47" s="262" t="s">
        <v>70</v>
      </c>
      <c r="D47" s="263">
        <v>0.73075876258409267</v>
      </c>
      <c r="E47" s="273">
        <v>9046</v>
      </c>
      <c r="F47" s="264" t="s">
        <v>125</v>
      </c>
      <c r="G47" s="274" t="s">
        <v>256</v>
      </c>
      <c r="H47" s="275">
        <v>3</v>
      </c>
      <c r="I47" s="265">
        <v>499.42200000000003</v>
      </c>
      <c r="J47" s="277">
        <v>0</v>
      </c>
      <c r="K47" s="281">
        <v>43.65045993168102</v>
      </c>
    </row>
    <row r="48" spans="1:11" ht="16.5">
      <c r="A48" s="271" t="s">
        <v>119</v>
      </c>
      <c r="B48" s="272" t="s">
        <v>434</v>
      </c>
      <c r="C48" s="262" t="s">
        <v>70</v>
      </c>
      <c r="D48" s="263">
        <v>0.74495280655243179</v>
      </c>
      <c r="E48" s="273">
        <v>5353</v>
      </c>
      <c r="F48" s="264" t="s">
        <v>121</v>
      </c>
      <c r="G48" s="274" t="s">
        <v>223</v>
      </c>
      <c r="H48" s="275">
        <v>4</v>
      </c>
      <c r="I48" s="265">
        <v>712.92399999999998</v>
      </c>
      <c r="J48" s="277">
        <v>0.70133702891191774</v>
      </c>
      <c r="K48" s="281">
        <v>39.415141024849774</v>
      </c>
    </row>
    <row r="49" spans="1:11" ht="16.5">
      <c r="A49" s="271" t="s">
        <v>119</v>
      </c>
      <c r="B49" s="272" t="s">
        <v>585</v>
      </c>
      <c r="C49" s="262" t="s">
        <v>70</v>
      </c>
      <c r="D49" s="263">
        <v>0.70269342233345655</v>
      </c>
      <c r="E49" s="273">
        <v>5533</v>
      </c>
      <c r="F49" s="264" t="s">
        <v>120</v>
      </c>
      <c r="G49" s="274" t="s">
        <v>206</v>
      </c>
      <c r="H49" s="275">
        <v>4</v>
      </c>
      <c r="I49" s="265">
        <v>684.28499999999997</v>
      </c>
      <c r="J49" s="277">
        <v>0.29227587920237913</v>
      </c>
      <c r="K49" s="281">
        <v>47.494830370386609</v>
      </c>
    </row>
    <row r="50" spans="1:11" ht="16.5">
      <c r="A50" s="271" t="s">
        <v>119</v>
      </c>
      <c r="B50" s="272" t="s">
        <v>359</v>
      </c>
      <c r="C50" s="262" t="s">
        <v>69</v>
      </c>
      <c r="D50" s="263">
        <v>0.8667999999999999</v>
      </c>
      <c r="E50" s="273">
        <v>6773</v>
      </c>
      <c r="F50" s="264" t="s">
        <v>120</v>
      </c>
      <c r="G50" s="274" t="s">
        <v>209</v>
      </c>
      <c r="H50" s="275">
        <v>1</v>
      </c>
      <c r="I50" s="265">
        <v>2335.7040000000002</v>
      </c>
      <c r="J50" s="277">
        <v>0.21406822097320549</v>
      </c>
      <c r="K50" s="281">
        <v>21.792144895072319</v>
      </c>
    </row>
    <row r="51" spans="1:11" ht="16.5">
      <c r="A51" s="271" t="s">
        <v>119</v>
      </c>
      <c r="B51" s="272" t="s">
        <v>361</v>
      </c>
      <c r="C51" s="262" t="s">
        <v>70</v>
      </c>
      <c r="D51" s="263">
        <v>0.7486956521739131</v>
      </c>
      <c r="E51" s="273">
        <v>1406</v>
      </c>
      <c r="F51" s="264" t="s">
        <v>120</v>
      </c>
      <c r="G51" s="274" t="s">
        <v>210</v>
      </c>
      <c r="H51" s="275">
        <v>1</v>
      </c>
      <c r="I51" s="265">
        <v>1791.412</v>
      </c>
      <c r="J51" s="277">
        <v>5.5821887985566691E-2</v>
      </c>
      <c r="K51" s="281">
        <v>75.9177676603707</v>
      </c>
    </row>
    <row r="52" spans="1:11" ht="16.5">
      <c r="A52" s="271" t="s">
        <v>119</v>
      </c>
      <c r="B52" s="272" t="s">
        <v>363</v>
      </c>
      <c r="C52" s="262" t="s">
        <v>70</v>
      </c>
      <c r="D52" s="263">
        <v>0.79160000000000008</v>
      </c>
      <c r="E52" s="273">
        <v>5336</v>
      </c>
      <c r="F52" s="264" t="s">
        <v>120</v>
      </c>
      <c r="G52" s="274" t="s">
        <v>209</v>
      </c>
      <c r="H52" s="275">
        <v>1</v>
      </c>
      <c r="I52" s="265">
        <v>2095.2139999999999</v>
      </c>
      <c r="J52" s="277">
        <v>0.23863910798610549</v>
      </c>
      <c r="K52" s="281">
        <v>45.341430517360038</v>
      </c>
    </row>
    <row r="53" spans="1:11" ht="16.5">
      <c r="A53" s="271" t="s">
        <v>119</v>
      </c>
      <c r="B53" s="272" t="s">
        <v>365</v>
      </c>
      <c r="C53" s="262" t="s">
        <v>70</v>
      </c>
      <c r="D53" s="263">
        <v>0.78681818181818175</v>
      </c>
      <c r="E53" s="273">
        <v>2661</v>
      </c>
      <c r="F53" s="264" t="s">
        <v>121</v>
      </c>
      <c r="G53" s="274" t="s">
        <v>219</v>
      </c>
      <c r="H53" s="275">
        <v>1</v>
      </c>
      <c r="I53" s="265">
        <v>2345.7600000000002</v>
      </c>
      <c r="J53" s="277">
        <v>0.29841074960780301</v>
      </c>
      <c r="K53" s="281">
        <v>60.406861742036689</v>
      </c>
    </row>
    <row r="54" spans="1:11" ht="16.5">
      <c r="A54" s="271" t="s">
        <v>119</v>
      </c>
      <c r="B54" s="272" t="s">
        <v>367</v>
      </c>
      <c r="C54" s="262" t="s">
        <v>69</v>
      </c>
      <c r="D54" s="263">
        <v>0.86629318777062403</v>
      </c>
      <c r="E54" s="273">
        <v>2576</v>
      </c>
      <c r="F54" s="264" t="s">
        <v>122</v>
      </c>
      <c r="G54" s="274" t="s">
        <v>234</v>
      </c>
      <c r="H54" s="275">
        <v>2</v>
      </c>
      <c r="I54" s="265">
        <v>2018.3609999999999</v>
      </c>
      <c r="J54" s="277">
        <v>0</v>
      </c>
      <c r="K54" s="281">
        <v>28.538006828312678</v>
      </c>
    </row>
    <row r="55" spans="1:11" ht="16.5">
      <c r="A55" s="271" t="s">
        <v>119</v>
      </c>
      <c r="B55" s="272" t="s">
        <v>369</v>
      </c>
      <c r="C55" s="262" t="s">
        <v>70</v>
      </c>
      <c r="D55" s="263">
        <v>0.70916666666666672</v>
      </c>
      <c r="E55" s="273">
        <v>3598</v>
      </c>
      <c r="F55" s="264" t="s">
        <v>123</v>
      </c>
      <c r="G55" s="274" t="s">
        <v>243</v>
      </c>
      <c r="H55" s="275">
        <v>1</v>
      </c>
      <c r="I55" s="265">
        <v>1399.5709999999999</v>
      </c>
      <c r="J55" s="277">
        <v>0.42870279535657713</v>
      </c>
      <c r="K55" s="281">
        <v>24.79331166478871</v>
      </c>
    </row>
    <row r="56" spans="1:11" ht="16.5">
      <c r="A56" s="271" t="s">
        <v>119</v>
      </c>
      <c r="B56" s="272" t="s">
        <v>598</v>
      </c>
      <c r="C56" s="262" t="s">
        <v>70</v>
      </c>
      <c r="D56" s="263">
        <v>0.71440108474142994</v>
      </c>
      <c r="E56" s="273">
        <v>4700</v>
      </c>
      <c r="F56" s="264" t="s">
        <v>120</v>
      </c>
      <c r="G56" s="274" t="s">
        <v>483</v>
      </c>
      <c r="H56" s="275">
        <v>3</v>
      </c>
      <c r="I56" s="265">
        <v>1022.302</v>
      </c>
      <c r="J56" s="277">
        <v>0</v>
      </c>
      <c r="K56" s="281">
        <v>41.5728424672944</v>
      </c>
    </row>
    <row r="57" spans="1:11" ht="16.5">
      <c r="A57" s="271" t="s">
        <v>119</v>
      </c>
      <c r="B57" s="272" t="s">
        <v>373</v>
      </c>
      <c r="C57" s="262" t="s">
        <v>70</v>
      </c>
      <c r="D57" s="263">
        <v>0.79550098412442671</v>
      </c>
      <c r="E57" s="273">
        <v>9270</v>
      </c>
      <c r="F57" s="264" t="s">
        <v>121</v>
      </c>
      <c r="G57" s="274" t="s">
        <v>223</v>
      </c>
      <c r="H57" s="275">
        <v>3</v>
      </c>
      <c r="I57" s="265">
        <v>2017.6680000000001</v>
      </c>
      <c r="J57" s="277">
        <v>0.59474601371484304</v>
      </c>
      <c r="K57" s="281">
        <v>33.751836278317342</v>
      </c>
    </row>
    <row r="58" spans="1:11" ht="16.5">
      <c r="A58" s="271" t="s">
        <v>119</v>
      </c>
      <c r="B58" s="272" t="s">
        <v>377</v>
      </c>
      <c r="C58" s="262" t="s">
        <v>67</v>
      </c>
      <c r="D58" s="263">
        <v>0.81879605736713379</v>
      </c>
      <c r="E58" s="273">
        <v>6338</v>
      </c>
      <c r="F58" s="264" t="s">
        <v>120</v>
      </c>
      <c r="G58" s="274" t="s">
        <v>209</v>
      </c>
      <c r="H58" s="275">
        <v>6</v>
      </c>
      <c r="I58" s="265">
        <v>870.779</v>
      </c>
      <c r="J58" s="277">
        <v>0</v>
      </c>
      <c r="K58" s="281">
        <v>28.02088704481849</v>
      </c>
    </row>
    <row r="59" spans="1:11" ht="16.5">
      <c r="A59" s="271" t="s">
        <v>119</v>
      </c>
      <c r="B59" s="272" t="s">
        <v>383</v>
      </c>
      <c r="C59" s="262" t="s">
        <v>67</v>
      </c>
      <c r="D59" s="263">
        <v>0.80697458872989147</v>
      </c>
      <c r="E59" s="273">
        <v>864</v>
      </c>
      <c r="F59" s="264" t="s">
        <v>121</v>
      </c>
      <c r="G59" s="274" t="s">
        <v>219</v>
      </c>
      <c r="H59" s="275">
        <v>2</v>
      </c>
      <c r="I59" s="265">
        <v>1755.4920000000002</v>
      </c>
      <c r="J59" s="277">
        <v>5.6964087560638269E-2</v>
      </c>
      <c r="K59" s="281">
        <v>64.996023906688265</v>
      </c>
    </row>
    <row r="60" spans="1:11" ht="16.5">
      <c r="A60" s="271" t="s">
        <v>119</v>
      </c>
      <c r="B60" s="272" t="s">
        <v>457</v>
      </c>
      <c r="C60" s="262" t="s">
        <v>70</v>
      </c>
      <c r="D60" s="263">
        <v>0.78966245958609615</v>
      </c>
      <c r="E60" s="273">
        <v>3787</v>
      </c>
      <c r="F60" s="264" t="s">
        <v>121</v>
      </c>
      <c r="G60" s="274" t="s">
        <v>221</v>
      </c>
      <c r="H60" s="275">
        <v>8</v>
      </c>
      <c r="I60" s="265">
        <v>4155.8860000000004</v>
      </c>
      <c r="J60" s="277">
        <v>1.010614824371987</v>
      </c>
      <c r="K60" s="281">
        <v>42.927067778086304</v>
      </c>
    </row>
    <row r="61" spans="1:11" ht="16.5">
      <c r="A61" s="271" t="s">
        <v>119</v>
      </c>
      <c r="B61" s="272" t="s">
        <v>385</v>
      </c>
      <c r="C61" s="262" t="s">
        <v>70</v>
      </c>
      <c r="D61" s="263">
        <v>0.75519999999999998</v>
      </c>
      <c r="E61" s="273">
        <v>6998</v>
      </c>
      <c r="F61" s="264" t="s">
        <v>120</v>
      </c>
      <c r="G61" s="274" t="s">
        <v>201</v>
      </c>
      <c r="H61" s="275">
        <v>1</v>
      </c>
      <c r="I61" s="265">
        <v>2096.19</v>
      </c>
      <c r="J61" s="277">
        <v>0</v>
      </c>
      <c r="K61" s="281">
        <v>21.562930841192831</v>
      </c>
    </row>
    <row r="62" spans="1:11" ht="16.5">
      <c r="A62" s="271" t="s">
        <v>119</v>
      </c>
      <c r="B62" s="272" t="s">
        <v>428</v>
      </c>
      <c r="C62" s="262" t="s">
        <v>70</v>
      </c>
      <c r="D62" s="263">
        <v>0.76795106300443317</v>
      </c>
      <c r="E62" s="273">
        <v>469</v>
      </c>
      <c r="F62" s="264" t="s">
        <v>121</v>
      </c>
      <c r="G62" s="274" t="s">
        <v>223</v>
      </c>
      <c r="H62" s="275">
        <v>2</v>
      </c>
      <c r="I62" s="265">
        <v>1673.0409999999999</v>
      </c>
      <c r="J62" s="277">
        <v>0.47817118648018792</v>
      </c>
      <c r="K62" s="281">
        <v>68.019851276806733</v>
      </c>
    </row>
    <row r="63" spans="1:11" ht="16.5">
      <c r="A63" s="271" t="s">
        <v>119</v>
      </c>
      <c r="B63" s="272" t="s">
        <v>615</v>
      </c>
      <c r="C63" s="262" t="s">
        <v>70</v>
      </c>
      <c r="D63" s="263">
        <v>0.72491919576549813</v>
      </c>
      <c r="E63" s="273">
        <v>5857</v>
      </c>
      <c r="F63" s="264" t="s">
        <v>120</v>
      </c>
      <c r="G63" s="274" t="s">
        <v>207</v>
      </c>
      <c r="H63" s="275">
        <v>3</v>
      </c>
      <c r="I63" s="265">
        <v>1181.68</v>
      </c>
      <c r="J63" s="277">
        <v>0.4231263963171078</v>
      </c>
      <c r="K63" s="281">
        <v>39.689255974544714</v>
      </c>
    </row>
    <row r="64" spans="1:11" ht="16.5">
      <c r="A64" s="271" t="s">
        <v>119</v>
      </c>
      <c r="B64" s="272" t="s">
        <v>393</v>
      </c>
      <c r="C64" s="262" t="s">
        <v>69</v>
      </c>
      <c r="D64" s="263">
        <v>0.89960000000000007</v>
      </c>
      <c r="E64" s="273">
        <v>8555</v>
      </c>
      <c r="F64" s="264" t="s">
        <v>121</v>
      </c>
      <c r="G64" s="274" t="s">
        <v>226</v>
      </c>
      <c r="H64" s="275">
        <v>1</v>
      </c>
      <c r="I64" s="265">
        <v>1031.1469999999999</v>
      </c>
      <c r="J64" s="277">
        <v>0</v>
      </c>
      <c r="K64" s="281">
        <v>36.46424806550376</v>
      </c>
    </row>
    <row r="65" spans="1:11" ht="16.5">
      <c r="A65" s="271" t="s">
        <v>119</v>
      </c>
      <c r="B65" s="272" t="s">
        <v>446</v>
      </c>
      <c r="C65" s="262" t="s">
        <v>70</v>
      </c>
      <c r="D65" s="263">
        <v>0.79639298300823747</v>
      </c>
      <c r="E65" s="273">
        <v>9993</v>
      </c>
      <c r="F65" s="264" t="s">
        <v>122</v>
      </c>
      <c r="G65" s="274" t="s">
        <v>433</v>
      </c>
      <c r="H65" s="275">
        <v>5</v>
      </c>
      <c r="I65" s="265">
        <v>2790.9070000000002</v>
      </c>
      <c r="J65" s="277">
        <v>0.53745968604471595</v>
      </c>
      <c r="K65" s="281">
        <v>33.93162151228973</v>
      </c>
    </row>
    <row r="66" spans="1:11" ht="16.5">
      <c r="A66" s="271" t="s">
        <v>119</v>
      </c>
      <c r="B66" s="272" t="s">
        <v>436</v>
      </c>
      <c r="C66" s="262" t="s">
        <v>70</v>
      </c>
      <c r="D66" s="263">
        <v>0.79095238095238096</v>
      </c>
      <c r="E66" s="273">
        <v>6795</v>
      </c>
      <c r="F66" s="264" t="s">
        <v>121</v>
      </c>
      <c r="G66" s="274" t="s">
        <v>217</v>
      </c>
      <c r="H66" s="275">
        <v>1</v>
      </c>
      <c r="I66" s="265">
        <v>1011.6559999999999</v>
      </c>
      <c r="J66" s="277">
        <v>1.3838696157587165</v>
      </c>
      <c r="K66" s="281">
        <v>35.684066520635476</v>
      </c>
    </row>
    <row r="67" spans="1:11" ht="16.5">
      <c r="A67" s="271" t="s">
        <v>119</v>
      </c>
      <c r="B67" s="272" t="s">
        <v>402</v>
      </c>
      <c r="C67" s="262" t="s">
        <v>70</v>
      </c>
      <c r="D67" s="263">
        <v>0.78015269454924008</v>
      </c>
      <c r="E67" s="273">
        <v>6924</v>
      </c>
      <c r="F67" s="264" t="s">
        <v>124</v>
      </c>
      <c r="G67" s="274" t="s">
        <v>248</v>
      </c>
      <c r="H67" s="275">
        <v>2</v>
      </c>
      <c r="I67" s="265">
        <v>2817.4369999999999</v>
      </c>
      <c r="J67" s="277">
        <v>0.74535828130318449</v>
      </c>
      <c r="K67" s="281">
        <v>20.657072367545396</v>
      </c>
    </row>
    <row r="68" spans="1:11" ht="16.5">
      <c r="A68" s="271" t="s">
        <v>119</v>
      </c>
      <c r="B68" s="272" t="s">
        <v>438</v>
      </c>
      <c r="C68" s="262" t="s">
        <v>69</v>
      </c>
      <c r="D68" s="263">
        <v>0.87321146110014636</v>
      </c>
      <c r="E68" s="273">
        <v>5173</v>
      </c>
      <c r="F68" s="264" t="s">
        <v>120</v>
      </c>
      <c r="G68" s="274" t="s">
        <v>203</v>
      </c>
      <c r="H68" s="275">
        <v>6</v>
      </c>
      <c r="I68" s="265">
        <v>1097.768</v>
      </c>
      <c r="J68" s="277">
        <v>0.36437571508734085</v>
      </c>
      <c r="K68" s="281">
        <v>42.723052593990715</v>
      </c>
    </row>
    <row r="69" spans="1:11" ht="16.5">
      <c r="A69" s="271" t="s">
        <v>119</v>
      </c>
      <c r="B69" s="272" t="s">
        <v>412</v>
      </c>
      <c r="C69" s="262" t="s">
        <v>67</v>
      </c>
      <c r="D69" s="263">
        <v>0.81818181818181812</v>
      </c>
      <c r="E69" s="273">
        <v>6191</v>
      </c>
      <c r="F69" s="264" t="s">
        <v>124</v>
      </c>
      <c r="G69" s="274" t="s">
        <v>251</v>
      </c>
      <c r="H69" s="275">
        <v>1</v>
      </c>
      <c r="I69" s="265">
        <v>1008.336</v>
      </c>
      <c r="J69" s="277">
        <v>0.6942130400977452</v>
      </c>
      <c r="K69" s="281">
        <v>31.437933387283604</v>
      </c>
    </row>
    <row r="70" spans="1:11" ht="16.5">
      <c r="A70" s="271" t="s">
        <v>119</v>
      </c>
      <c r="B70" s="272" t="s">
        <v>430</v>
      </c>
      <c r="C70" s="262" t="s">
        <v>70</v>
      </c>
      <c r="D70" s="263">
        <v>0.78572155067903315</v>
      </c>
      <c r="E70" s="273">
        <v>3602</v>
      </c>
      <c r="F70" s="264" t="s">
        <v>122</v>
      </c>
      <c r="G70" s="274" t="s">
        <v>234</v>
      </c>
      <c r="H70" s="275">
        <v>2</v>
      </c>
      <c r="I70" s="265">
        <v>1582.874</v>
      </c>
      <c r="J70" s="277">
        <v>6.3176222491493322E-2</v>
      </c>
      <c r="K70" s="281">
        <v>50.604154215686151</v>
      </c>
    </row>
    <row r="71" spans="1:11" ht="16.5">
      <c r="A71" s="271" t="s">
        <v>119</v>
      </c>
      <c r="B71" s="272" t="s">
        <v>414</v>
      </c>
      <c r="C71" s="262" t="s">
        <v>70</v>
      </c>
      <c r="D71" s="263">
        <v>0.77</v>
      </c>
      <c r="E71" s="273">
        <v>9880</v>
      </c>
      <c r="F71" s="264" t="s">
        <v>120</v>
      </c>
      <c r="G71" s="274" t="s">
        <v>210</v>
      </c>
      <c r="H71" s="275">
        <v>1</v>
      </c>
      <c r="I71" s="265">
        <v>2094.4250000000002</v>
      </c>
      <c r="J71" s="277">
        <v>0.19098320541437386</v>
      </c>
      <c r="K71" s="281">
        <v>22.488272437542523</v>
      </c>
    </row>
    <row r="72" spans="1:11" ht="16.5">
      <c r="A72" s="271" t="s">
        <v>119</v>
      </c>
      <c r="B72" s="272" t="s">
        <v>416</v>
      </c>
      <c r="C72" s="262" t="s">
        <v>69</v>
      </c>
      <c r="D72" s="263">
        <v>0.87875000000000003</v>
      </c>
      <c r="E72" s="273">
        <v>1945</v>
      </c>
      <c r="F72" s="264" t="s">
        <v>120</v>
      </c>
      <c r="G72" s="274" t="s">
        <v>203</v>
      </c>
      <c r="H72" s="275">
        <v>1</v>
      </c>
      <c r="I72" s="265">
        <v>2051.4690000000001</v>
      </c>
      <c r="J72" s="277">
        <v>0.48745557451757737</v>
      </c>
      <c r="K72" s="281">
        <v>29.442316700861674</v>
      </c>
    </row>
  </sheetData>
  <mergeCells count="1">
    <mergeCell ref="A2:K2"/>
  </mergeCells>
  <phoneticPr fontId="2" type="noConversion"/>
  <conditionalFormatting sqref="C14:D72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2024-08-30T02:47:10Z</dcterms:modified>
</cp:coreProperties>
</file>