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8월\"/>
    </mc:Choice>
  </mc:AlternateContent>
  <xr:revisionPtr revIDLastSave="0" documentId="13_ncr:1_{DAD47AF5-CD96-417A-A0A0-157146E0BD3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7" hidden="1">'공회전과다 명단'!$A$9:$M$39</definedName>
    <definedName name="_xlnm._FilterDatabase" localSheetId="4" hidden="1">운전자별!$A$4:$R$97</definedName>
    <definedName name="_xlnm._FilterDatabase" localSheetId="3" hidden="1">차량별!$A$4:$AY$4</definedName>
    <definedName name="_xlnm.Print_Area" localSheetId="4">운전자별!$A$1:$R$97</definedName>
    <definedName name="_xlnm.Print_Area" localSheetId="1">종합!$A$1:$L$155</definedName>
    <definedName name="_xlnm.Print_Area" localSheetId="3">차량별!$A$1:$T$50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7" l="1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5" i="7"/>
  <c r="B145" i="12" l="1"/>
  <c r="F145" i="12" s="1"/>
  <c r="B144" i="12"/>
  <c r="D144" i="12" s="1"/>
  <c r="F144" i="12"/>
  <c r="G144" i="12"/>
  <c r="H144" i="12"/>
  <c r="I144" i="12"/>
  <c r="J144" i="12"/>
  <c r="D145" i="12"/>
  <c r="E145" i="12"/>
  <c r="G145" i="12"/>
  <c r="H145" i="12"/>
  <c r="I145" i="12"/>
  <c r="J145" i="12"/>
  <c r="E144" i="12" l="1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B6" i="60"/>
  <c r="B7" i="60"/>
  <c r="B8" i="60"/>
  <c r="B9" i="60"/>
  <c r="B10" i="60"/>
  <c r="B5" i="60"/>
  <c r="F49" i="60" l="1"/>
  <c r="F17" i="60"/>
  <c r="F23" i="60"/>
  <c r="F15" i="60"/>
  <c r="F47" i="60"/>
  <c r="F38" i="60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11" i="60"/>
  <c r="F40" i="60"/>
  <c r="F32" i="60"/>
  <c r="F13" i="60"/>
  <c r="F50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J49" i="12" a="1"/>
  <c r="J49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146" i="12" l="1"/>
  <c r="B147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F10" i="60" s="1"/>
  <c r="I10" i="60"/>
  <c r="J10" i="60"/>
  <c r="K10" i="60"/>
  <c r="L10" i="60"/>
  <c r="M10" i="60"/>
  <c r="N10" i="60"/>
  <c r="O10" i="60"/>
  <c r="P10" i="60"/>
  <c r="Q10" i="60"/>
  <c r="R10" i="60"/>
  <c r="S10" i="60"/>
  <c r="T10" i="60"/>
  <c r="F8" i="60" l="1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42" i="12" l="1"/>
  <c r="B143" i="12"/>
  <c r="I143" i="12" s="1"/>
  <c r="B139" i="12"/>
  <c r="B140" i="12"/>
  <c r="B141" i="12"/>
  <c r="B138" i="12" l="1"/>
  <c r="J10" i="12" l="1"/>
  <c r="J30" i="12" s="1"/>
  <c r="K26" i="12"/>
  <c r="D26" i="12" l="1"/>
  <c r="F49" i="12" a="1"/>
  <c r="H49" i="12" a="1"/>
  <c r="I49" i="12" a="1"/>
  <c r="G49" i="12" a="1"/>
  <c r="E49" i="12" a="1"/>
  <c r="D49" i="12" a="1"/>
  <c r="H49" i="12" l="1"/>
  <c r="G49" i="12"/>
  <c r="F49" i="12"/>
  <c r="D49" i="12"/>
  <c r="E49" i="12"/>
  <c r="I49" i="12"/>
  <c r="K49" i="12" a="1"/>
  <c r="K49" i="12" s="1"/>
  <c r="E26" i="12" l="1"/>
  <c r="F26" i="12" l="1"/>
  <c r="G26" i="12" l="1"/>
  <c r="H26" i="12" l="1"/>
  <c r="I26" i="12" l="1"/>
  <c r="J26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141" i="12" l="1"/>
  <c r="D138" i="12"/>
  <c r="D140" i="12"/>
  <c r="F138" i="12"/>
  <c r="G143" i="12"/>
  <c r="G141" i="12"/>
  <c r="I142" i="12"/>
  <c r="F140" i="12"/>
  <c r="D143" i="12"/>
  <c r="I141" i="12"/>
  <c r="E142" i="12"/>
  <c r="G138" i="12"/>
  <c r="I139" i="12"/>
  <c r="E143" i="12"/>
  <c r="H138" i="12"/>
  <c r="H141" i="12"/>
  <c r="G140" i="12"/>
  <c r="D139" i="12"/>
  <c r="F139" i="12"/>
  <c r="J139" i="12"/>
  <c r="I146" i="12"/>
  <c r="D146" i="12"/>
  <c r="D142" i="12"/>
  <c r="E139" i="12"/>
  <c r="H142" i="12"/>
  <c r="H140" i="12"/>
  <c r="J143" i="12"/>
  <c r="G142" i="12"/>
  <c r="H147" i="12"/>
  <c r="J138" i="12"/>
  <c r="E146" i="12"/>
  <c r="G147" i="12"/>
  <c r="I138" i="12"/>
  <c r="H146" i="12"/>
  <c r="E138" i="12"/>
  <c r="H143" i="12"/>
  <c r="D141" i="12"/>
  <c r="J146" i="12"/>
  <c r="F141" i="12"/>
  <c r="H139" i="12"/>
  <c r="J147" i="12"/>
  <c r="F143" i="12"/>
  <c r="E140" i="12"/>
  <c r="I140" i="12"/>
  <c r="F142" i="12"/>
  <c r="I147" i="12"/>
  <c r="F147" i="12"/>
  <c r="G146" i="12"/>
  <c r="D147" i="12"/>
  <c r="F146" i="12"/>
  <c r="E147" i="12"/>
  <c r="G139" i="12"/>
  <c r="J142" i="12"/>
  <c r="J141" i="12"/>
  <c r="J14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<sst xmlns="http://schemas.openxmlformats.org/spreadsheetml/2006/main" count="3052" uniqueCount="617">
  <si>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</si>
  <si>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</si>
  <si>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</si>
  <si>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</si>
  <si>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</si>
  <si>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</si>
  <si>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</si>
  <si>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</si>
  <si>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</si>
  <si>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</si>
  <si>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</si>
  <si>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</si>
  <si>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</si>
  <si>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</si>
  <si>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</si>
  <si>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</si>
  <si>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</si>
  <si>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</si>
  <si>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</si>
  <si>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</si>
  <si>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</si>
  <si>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</si>
  <si>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</si>
  <si>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</si>
  <si>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</si>
  <si>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</si>
  <si>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</si>
  <si>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</si>
  <si>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</si>
  <si>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</si>
  <si>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</si>
  <si>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</si>
  <si>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</si>
  <si>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</si>
  <si>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</si>
  <si>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</si>
  <si>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</si>
  <si>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</si>
  <si>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</si>
  <si>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</si>
  <si>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</si>
  <si>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</si>
  <si>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</si>
  <si>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</si>
  <si>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</si>
  <si>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</si>
  <si>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</si>
  <si>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</si>
  <si>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</si>
  <si>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</si>
  <si>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</si>
  <si>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</si>
  <si>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</si>
  <si>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</si>
  <si>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</si>
  <si>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</si>
  <si>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</si>
  <si>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</si>
  <si>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</si>
  <si>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</si>
  <si>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</si>
  <si>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</si>
  <si>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</si>
  <si>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</si>
  <si>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</si>
  <si>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</si>
  <si>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</si>
  <si>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</si>
  <si>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</si>
  <si>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</si>
  <si>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</si>
  <si>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</si>
  <si>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</si>
  <si>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</si>
  <si>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</si>
  <si>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</si>
  <si>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</si>
  <si>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</si>
  <si>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</si>
  <si>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</si>
  <si>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</si>
  <si>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</si>
  <si>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</si>
  <si>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</si>
  <si>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</si>
  <si>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</si>
  <si>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</si>
  <si>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</si>
  <si>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</si>
  <si>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</si>
  <si>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</si>
  <si>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</si>
  <si>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</si>
  <si>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</si>
  <si>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</si>
  <si>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</si>
  <si>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</si>
  <si>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</si>
  <si>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</si>
  <si>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</si>
  <si>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</si>
  <si>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</si>
  <si>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</si>
  <si>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</si>
  <si>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</si>
  <si>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</si>
  <si>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</si>
  <si>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</si>
  <si>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</si>
  <si>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</si>
  <si>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</si>
  <si>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</si>
  <si>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</si>
  <si>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</si>
  <si>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</si>
  <si>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</si>
  <si>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</si>
  <si>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</si>
  <si>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</si>
  <si>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명진교통</t>
  </si>
  <si>
    <t>522</t>
  </si>
  <si>
    <t>565</t>
  </si>
  <si>
    <t>585</t>
  </si>
  <si>
    <t>591</t>
  </si>
  <si>
    <t>592</t>
  </si>
  <si>
    <t>594</t>
  </si>
  <si>
    <t>순환52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</si>
  <si>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</si>
  <si>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</si>
  <si>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</si>
  <si>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</si>
  <si>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</si>
  <si>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</si>
  <si>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</si>
  <si>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</si>
  <si>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</si>
  <si>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</si>
  <si>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</si>
  <si>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</si>
  <si>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</si>
  <si>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</si>
  <si>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</si>
  <si>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</si>
  <si>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</si>
  <si>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</si>
  <si>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</si>
  <si>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</si>
  <si>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</si>
  <si>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</si>
  <si>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</si>
  <si>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</si>
  <si>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</si>
  <si>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</si>
  <si>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</si>
  <si>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</si>
  <si>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</si>
  <si>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</si>
  <si>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</si>
  <si>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</si>
  <si>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</si>
  <si>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</si>
  <si>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</si>
  <si>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</si>
  <si>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</si>
  <si>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</si>
  <si>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</si>
  <si>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</si>
  <si>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</si>
  <si>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</si>
  <si>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</si>
  <si>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</si>
  <si>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</si>
  <si>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</si>
  <si>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</si>
  <si>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</si>
  <si>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</si>
  <si>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</si>
  <si>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</si>
  <si>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</si>
  <si>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</si>
  <si>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</si>
  <si>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</si>
  <si>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</si>
  <si>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</si>
  <si>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</si>
  <si>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</si>
  <si>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</si>
  <si>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</si>
  <si>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</si>
  <si>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</si>
  <si>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</si>
  <si>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</si>
  <si>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[TIP!!] 공회전 과다 운행사원 관리하려면?</t>
    <phoneticPr fontId="2" type="noConversion"/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</si>
  <si>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</si>
  <si>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</si>
  <si>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</si>
  <si>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</si>
  <si>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</si>
  <si>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중형</t>
  </si>
  <si>
    <t>운전자코드</t>
  </si>
  <si>
    <t>맥스거리코드</t>
  </si>
  <si>
    <t>최대주행거리</t>
  </si>
  <si>
    <t>[TIP!!] 특별관리 운행사원 관리하려면?</t>
  </si>
  <si>
    <t>d</t>
    <phoneticPr fontId="2" type="noConversion"/>
  </si>
  <si>
    <t>명진교통</t>
    <phoneticPr fontId="2" type="noConversion"/>
  </si>
  <si>
    <t>71바5702</t>
  </si>
  <si>
    <t>522522</t>
  </si>
  <si>
    <t>명진교통522D2</t>
  </si>
  <si>
    <t>71바5706</t>
  </si>
  <si>
    <t>71바5708</t>
  </si>
  <si>
    <t>71바5710</t>
  </si>
  <si>
    <t>WC</t>
  </si>
  <si>
    <t>71바5711</t>
  </si>
  <si>
    <t>명진교통522C1</t>
  </si>
  <si>
    <t>71바5713</t>
  </si>
  <si>
    <t>71바5715</t>
  </si>
  <si>
    <t>명진교통522B1</t>
  </si>
  <si>
    <t>71바5721</t>
  </si>
  <si>
    <t>명진교통522D1</t>
  </si>
  <si>
    <t>명진교통522F1</t>
  </si>
  <si>
    <t>71바5801</t>
  </si>
  <si>
    <t>565565</t>
  </si>
  <si>
    <t>명진교통565C1</t>
  </si>
  <si>
    <t>71바5802</t>
  </si>
  <si>
    <t>71바5804</t>
  </si>
  <si>
    <t>명진교통565D1</t>
  </si>
  <si>
    <t>71바5805</t>
  </si>
  <si>
    <t>71바5806</t>
  </si>
  <si>
    <t>71바5810</t>
  </si>
  <si>
    <t>71바7251</t>
  </si>
  <si>
    <t>585585</t>
  </si>
  <si>
    <t>명진교통585S1</t>
  </si>
  <si>
    <t>71바7252</t>
  </si>
  <si>
    <t>71바7254</t>
  </si>
  <si>
    <t>71바7255</t>
  </si>
  <si>
    <t>71바7257</t>
  </si>
  <si>
    <t>71바7258</t>
  </si>
  <si>
    <t>72바1948</t>
  </si>
  <si>
    <t>71바5453</t>
  </si>
  <si>
    <t>591591</t>
  </si>
  <si>
    <t>71바5454</t>
  </si>
  <si>
    <t>71바5455</t>
  </si>
  <si>
    <t>71바5459</t>
  </si>
  <si>
    <t>명진교통591B1</t>
  </si>
  <si>
    <t>71바7256</t>
  </si>
  <si>
    <t>72바1869</t>
  </si>
  <si>
    <t>명진교통591F1</t>
  </si>
  <si>
    <t>71바5351</t>
  </si>
  <si>
    <t>592592</t>
  </si>
  <si>
    <t>71바5352</t>
  </si>
  <si>
    <t>명진교통592B1</t>
  </si>
  <si>
    <t>71바5353</t>
  </si>
  <si>
    <t>71바5354</t>
  </si>
  <si>
    <t>71바5355</t>
  </si>
  <si>
    <t>71바5356</t>
  </si>
  <si>
    <t>71바5357</t>
  </si>
  <si>
    <t>명진교통592C1</t>
  </si>
  <si>
    <t>71바5363</t>
  </si>
  <si>
    <t>71바5359</t>
  </si>
  <si>
    <t>594594</t>
  </si>
  <si>
    <t>71바5361</t>
  </si>
  <si>
    <t>71바5364</t>
  </si>
  <si>
    <t>596</t>
  </si>
  <si>
    <t>71바5360</t>
  </si>
  <si>
    <t>596596</t>
  </si>
  <si>
    <t>71바5365</t>
  </si>
  <si>
    <t>71바5704</t>
  </si>
  <si>
    <t>순환52순환52</t>
  </si>
  <si>
    <t>71바5705</t>
  </si>
  <si>
    <t>71바5720</t>
  </si>
  <si>
    <t>71바5707</t>
  </si>
  <si>
    <t>72바1890</t>
  </si>
  <si>
    <t>강부원</t>
  </si>
  <si>
    <t>5092521</t>
  </si>
  <si>
    <t>고복수</t>
  </si>
  <si>
    <t>5097172</t>
  </si>
  <si>
    <t>곽순근</t>
  </si>
  <si>
    <t>5093244</t>
  </si>
  <si>
    <t>권오경</t>
  </si>
  <si>
    <t>5094187</t>
  </si>
  <si>
    <t>김광만</t>
  </si>
  <si>
    <t>5098205</t>
  </si>
  <si>
    <t>김국중</t>
  </si>
  <si>
    <t>5092293</t>
  </si>
  <si>
    <t>김기남</t>
  </si>
  <si>
    <t>5093838</t>
  </si>
  <si>
    <t>김민경</t>
  </si>
  <si>
    <t>5091211</t>
  </si>
  <si>
    <t>김서신</t>
  </si>
  <si>
    <t>5098708</t>
  </si>
  <si>
    <t>김성용</t>
  </si>
  <si>
    <t>5097697</t>
  </si>
  <si>
    <t>김성호</t>
  </si>
  <si>
    <t>5092211</t>
  </si>
  <si>
    <t>김양수</t>
  </si>
  <si>
    <t>5098405</t>
  </si>
  <si>
    <t>김영태</t>
  </si>
  <si>
    <t>5098855</t>
  </si>
  <si>
    <t>김용규</t>
  </si>
  <si>
    <t>5095508</t>
  </si>
  <si>
    <t>김응환</t>
  </si>
  <si>
    <t>5095657</t>
  </si>
  <si>
    <t>김헌영</t>
  </si>
  <si>
    <t>5092650</t>
  </si>
  <si>
    <t>김현중</t>
  </si>
  <si>
    <t>5099462</t>
  </si>
  <si>
    <t>김형태</t>
  </si>
  <si>
    <t>5099907</t>
  </si>
  <si>
    <t>류흥식</t>
  </si>
  <si>
    <t>5094447</t>
  </si>
  <si>
    <t>문용원</t>
  </si>
  <si>
    <t>509481</t>
  </si>
  <si>
    <t>문종성</t>
  </si>
  <si>
    <t>5094985</t>
  </si>
  <si>
    <t>박경배</t>
  </si>
  <si>
    <t>509953</t>
  </si>
  <si>
    <t>박동시</t>
  </si>
  <si>
    <t>5096158</t>
  </si>
  <si>
    <t>박영길</t>
  </si>
  <si>
    <t>5096956</t>
  </si>
  <si>
    <t>박용재</t>
  </si>
  <si>
    <t>5093342</t>
  </si>
  <si>
    <t>박종래</t>
  </si>
  <si>
    <t>5095606</t>
  </si>
  <si>
    <t>박춘자</t>
  </si>
  <si>
    <t>5099271</t>
  </si>
  <si>
    <t>송정헌</t>
  </si>
  <si>
    <t>5099582</t>
  </si>
  <si>
    <t>심용석</t>
  </si>
  <si>
    <t>5092848</t>
  </si>
  <si>
    <t>안성순</t>
  </si>
  <si>
    <t>5091212</t>
  </si>
  <si>
    <t>여홍태</t>
  </si>
  <si>
    <t>509322</t>
  </si>
  <si>
    <t>오기상</t>
  </si>
  <si>
    <t>5098977</t>
  </si>
  <si>
    <t>유선민</t>
  </si>
  <si>
    <t>5093992</t>
  </si>
  <si>
    <t>윤길환</t>
  </si>
  <si>
    <t>5092158</t>
  </si>
  <si>
    <t>윤은중</t>
  </si>
  <si>
    <t>5092425</t>
  </si>
  <si>
    <t>이강수</t>
  </si>
  <si>
    <t>5092407</t>
  </si>
  <si>
    <t>이규리</t>
  </si>
  <si>
    <t>5098762</t>
  </si>
  <si>
    <t>이기재</t>
  </si>
  <si>
    <t>5091208</t>
  </si>
  <si>
    <t>이상범</t>
  </si>
  <si>
    <t>5097056</t>
  </si>
  <si>
    <t>이성진</t>
  </si>
  <si>
    <t>5091780</t>
  </si>
  <si>
    <t>이신원</t>
  </si>
  <si>
    <t>5091061</t>
  </si>
  <si>
    <t>이용수</t>
  </si>
  <si>
    <t>5094847</t>
  </si>
  <si>
    <t>이정교</t>
  </si>
  <si>
    <t>5093782</t>
  </si>
  <si>
    <t>이종민</t>
  </si>
  <si>
    <t>5099853</t>
  </si>
  <si>
    <t>이진희</t>
  </si>
  <si>
    <t>509412</t>
  </si>
  <si>
    <t>이찬열</t>
  </si>
  <si>
    <t>5092728</t>
  </si>
  <si>
    <t>이형완</t>
  </si>
  <si>
    <t>5096971</t>
  </si>
  <si>
    <t>이흥우</t>
  </si>
  <si>
    <t>5095625</t>
  </si>
  <si>
    <t>임상은</t>
  </si>
  <si>
    <t>5099700</t>
  </si>
  <si>
    <t>임상철</t>
  </si>
  <si>
    <t>5092987</t>
  </si>
  <si>
    <t>임준성</t>
  </si>
  <si>
    <t>5099597</t>
  </si>
  <si>
    <t>장길용</t>
  </si>
  <si>
    <t>5099033</t>
  </si>
  <si>
    <t>장정상</t>
  </si>
  <si>
    <t>5098699</t>
  </si>
  <si>
    <t>전명수</t>
  </si>
  <si>
    <t>5097849</t>
  </si>
  <si>
    <t>전문권</t>
  </si>
  <si>
    <t>5095945</t>
  </si>
  <si>
    <t>전완주</t>
  </si>
  <si>
    <t>5096667</t>
  </si>
  <si>
    <t>정규태</t>
  </si>
  <si>
    <t>5093016</t>
  </si>
  <si>
    <t>정원균</t>
  </si>
  <si>
    <t>5098990</t>
  </si>
  <si>
    <t>조선미</t>
  </si>
  <si>
    <t>5096794</t>
  </si>
  <si>
    <t>조성하</t>
  </si>
  <si>
    <t>5091527</t>
  </si>
  <si>
    <t>주영용</t>
  </si>
  <si>
    <t>5099266</t>
  </si>
  <si>
    <t>진병렬</t>
  </si>
  <si>
    <t>5092636</t>
  </si>
  <si>
    <t>진병학</t>
  </si>
  <si>
    <t>5093618</t>
  </si>
  <si>
    <t>차동철</t>
  </si>
  <si>
    <t>5095719</t>
  </si>
  <si>
    <t>차응하</t>
  </si>
  <si>
    <t>5092946</t>
  </si>
  <si>
    <t>최민현</t>
  </si>
  <si>
    <t>5097073</t>
  </si>
  <si>
    <t>최영주</t>
  </si>
  <si>
    <t>5092535</t>
  </si>
  <si>
    <t>최용구</t>
  </si>
  <si>
    <t>5094024</t>
  </si>
  <si>
    <t>최용철</t>
  </si>
  <si>
    <t>5098168</t>
  </si>
  <si>
    <t>최정주</t>
  </si>
  <si>
    <t>5095349</t>
  </si>
  <si>
    <t>최정환</t>
  </si>
  <si>
    <t>5096268</t>
  </si>
  <si>
    <t>최해령</t>
  </si>
  <si>
    <t>5092029</t>
  </si>
  <si>
    <t>한상남</t>
  </si>
  <si>
    <t>5097042</t>
  </si>
  <si>
    <t>한상복</t>
  </si>
  <si>
    <t>5092644</t>
  </si>
  <si>
    <t>허명설</t>
  </si>
  <si>
    <t>5093199</t>
  </si>
  <si>
    <t>허영준</t>
  </si>
  <si>
    <t>5094686</t>
  </si>
  <si>
    <t>홍기철</t>
  </si>
  <si>
    <t>5092478</t>
  </si>
  <si>
    <t>홍승표</t>
  </si>
  <si>
    <t>509519</t>
  </si>
  <si>
    <t>황도성</t>
  </si>
  <si>
    <t>5096469</t>
  </si>
  <si>
    <t>황운용</t>
  </si>
  <si>
    <t>5091737</t>
  </si>
  <si>
    <t>=</t>
  </si>
  <si>
    <t>▽</t>
  </si>
  <si>
    <t>71바5807</t>
  </si>
  <si>
    <t>명진교통565C2</t>
  </si>
  <si>
    <t>명진교통565C3</t>
  </si>
  <si>
    <t>▲</t>
  </si>
  <si>
    <t>김상범</t>
  </si>
  <si>
    <t>5093277</t>
  </si>
  <si>
    <t>김철</t>
  </si>
  <si>
    <t>5091357</t>
  </si>
  <si>
    <t>윤백남</t>
  </si>
  <si>
    <t>5093175</t>
  </si>
  <si>
    <t>이말규</t>
  </si>
  <si>
    <t>5096033</t>
  </si>
  <si>
    <t>황남규</t>
  </si>
  <si>
    <t>509869</t>
  </si>
  <si>
    <t>0%(0명)</t>
  </si>
  <si>
    <t>14%(1명)</t>
  </si>
  <si>
    <t>33%(1명)</t>
  </si>
  <si>
    <t>33%(2명)</t>
  </si>
  <si>
    <t>17%(1명)</t>
  </si>
  <si>
    <t>43%(3명)</t>
  </si>
  <si>
    <t>50%(4명)</t>
  </si>
  <si>
    <t>38%(3명)</t>
  </si>
  <si>
    <t>67%(2명)</t>
  </si>
  <si>
    <t>13%(1명)</t>
  </si>
  <si>
    <t>인천전체</t>
  </si>
  <si>
    <t>개선율(유카전)</t>
  </si>
  <si>
    <t>24'08</t>
    <phoneticPr fontId="2" type="noConversion"/>
  </si>
  <si>
    <t>10위/(32개사)</t>
  </si>
  <si>
    <t>분석기간: 24.08.01-24.08.28</t>
  </si>
  <si>
    <t>25%(23명)</t>
  </si>
  <si>
    <t>25%(2명)</t>
  </si>
  <si>
    <t>57%(4명)</t>
  </si>
  <si>
    <t>71%(5명)</t>
  </si>
  <si>
    <t>100%(2명)</t>
  </si>
  <si>
    <t>[24년 9월] 특별관리 운행사원 명단</t>
  </si>
  <si>
    <t>하기사원님, 9월에는 꼭 "C등급" 이상 달성 바랍니다.</t>
  </si>
  <si>
    <t>8~9월 연속 ,D/F 등급시 9월초, 대면교육대상입니다.</t>
  </si>
  <si>
    <t>[24.08월 D,F 등급 운행사원]</t>
  </si>
  <si>
    <t>9월 한달간, 연비등급관리 대장에 서명할 수 있도록 적극 활용하십시오.</t>
  </si>
  <si>
    <t>김성태</t>
  </si>
  <si>
    <t>유정규</t>
  </si>
  <si>
    <t>명진교통522F2</t>
  </si>
  <si>
    <t>명진교통522F4</t>
  </si>
  <si>
    <t>명진교통522F3</t>
  </si>
  <si>
    <t>명진교통565D4</t>
  </si>
  <si>
    <t>명진교통565D3</t>
  </si>
  <si>
    <t>명진교통565D2</t>
  </si>
  <si>
    <t>명진교통585D2</t>
  </si>
  <si>
    <t>명진교통585D1</t>
  </si>
  <si>
    <t>명진교통585D4</t>
  </si>
  <si>
    <t>명진교통585D3</t>
  </si>
  <si>
    <t>명진교통585D5</t>
  </si>
  <si>
    <t>명진교통585F1</t>
  </si>
  <si>
    <t>명진교통591C2</t>
  </si>
  <si>
    <t>명진교통591D1</t>
  </si>
  <si>
    <t>명진교통591C1</t>
  </si>
  <si>
    <t>명진교통591F2</t>
  </si>
  <si>
    <t>명진교통592F1</t>
  </si>
  <si>
    <t>명진교통592D2</t>
  </si>
  <si>
    <t>명진교통592C2</t>
  </si>
  <si>
    <t>명진교통592D1</t>
  </si>
  <si>
    <t>명진교통592F2</t>
  </si>
  <si>
    <t>명진교통592F3</t>
  </si>
  <si>
    <t>명진교통594F1</t>
  </si>
  <si>
    <t>명진교통594F2</t>
  </si>
  <si>
    <t>명진교통594D1</t>
  </si>
  <si>
    <t>명진교통596F2</t>
  </si>
  <si>
    <t>명진교통596F1</t>
  </si>
  <si>
    <t>명진교통순환52D1</t>
  </si>
  <si>
    <t>명진교통순환52B2</t>
  </si>
  <si>
    <t>명진교통순환52B1</t>
  </si>
  <si>
    <t>명진교통예비B5</t>
  </si>
  <si>
    <t>명진교통예비C2</t>
  </si>
  <si>
    <t>NULL</t>
  </si>
  <si>
    <t>5091171</t>
  </si>
  <si>
    <t>5091171261.667</t>
  </si>
  <si>
    <t>5093907</t>
  </si>
  <si>
    <t>5093907236.925</t>
  </si>
  <si>
    <t>5095364</t>
  </si>
  <si>
    <t>50953644548.2</t>
  </si>
  <si>
    <t>5095785</t>
  </si>
  <si>
    <t>50957851162.995</t>
  </si>
  <si>
    <t>5097288</t>
  </si>
  <si>
    <t>5097288553.54</t>
  </si>
  <si>
    <t>50925212277.118</t>
  </si>
  <si>
    <t>50971722814.763</t>
  </si>
  <si>
    <t>50932441281.532</t>
  </si>
  <si>
    <t>50941871452.841</t>
  </si>
  <si>
    <t>50982052298.809</t>
  </si>
  <si>
    <t>5092293771.736</t>
  </si>
  <si>
    <t>50938381466.639</t>
  </si>
  <si>
    <t>50912111103.379</t>
  </si>
  <si>
    <t>50932774471.104</t>
  </si>
  <si>
    <t>5098708532.028</t>
  </si>
  <si>
    <t>50976971269.657</t>
  </si>
  <si>
    <t>5097843</t>
  </si>
  <si>
    <t>5097843262.627</t>
  </si>
  <si>
    <t>5092211229.472</t>
  </si>
  <si>
    <t>5098405406.551</t>
  </si>
  <si>
    <t>50988551708.213</t>
  </si>
  <si>
    <t>50955082305.111</t>
  </si>
  <si>
    <t>50956571726.736</t>
  </si>
  <si>
    <t>5091357871.375</t>
  </si>
  <si>
    <t>이상</t>
  </si>
  <si>
    <t>5092650584.775</t>
  </si>
  <si>
    <t>50994621301.431</t>
  </si>
  <si>
    <t>5099907593.197</t>
  </si>
  <si>
    <t>50944471938.099</t>
  </si>
  <si>
    <t>509481348.672</t>
  </si>
  <si>
    <t>5094985260.114</t>
  </si>
  <si>
    <t>5099535592.32</t>
  </si>
  <si>
    <t>50961581542.051</t>
  </si>
  <si>
    <t>50969561875.331</t>
  </si>
  <si>
    <t>50933421650.059</t>
  </si>
  <si>
    <t>5095606748.68</t>
  </si>
  <si>
    <t>5099271740.889</t>
  </si>
  <si>
    <t>50995821469.268</t>
  </si>
  <si>
    <t>50928484991.004</t>
  </si>
  <si>
    <t>50912122099.579</t>
  </si>
  <si>
    <t>509322287.974</t>
  </si>
  <si>
    <t>50989773935.386</t>
  </si>
  <si>
    <t>50939921720.435</t>
  </si>
  <si>
    <t>5094949</t>
  </si>
  <si>
    <t>5094949861.737</t>
  </si>
  <si>
    <t>50921581592.941</t>
  </si>
  <si>
    <t>50931751471.144</t>
  </si>
  <si>
    <t>50924252380.789</t>
  </si>
  <si>
    <t>50924074306.017</t>
  </si>
  <si>
    <t>5098762373.144</t>
  </si>
  <si>
    <t>5091208574.918</t>
  </si>
  <si>
    <t>5096033272.828</t>
  </si>
  <si>
    <t>50970564434.429</t>
  </si>
  <si>
    <t>50917802223.424</t>
  </si>
  <si>
    <t>50910612101.994</t>
  </si>
  <si>
    <t>5094847997.465</t>
  </si>
  <si>
    <t>50937821081.485</t>
  </si>
  <si>
    <t>50998531662.327</t>
  </si>
  <si>
    <t>5094122721.616</t>
  </si>
  <si>
    <t>50927282894.953</t>
  </si>
  <si>
    <t>50969711639.631</t>
  </si>
  <si>
    <t>50956251836.809</t>
  </si>
  <si>
    <t>50997004989.775</t>
  </si>
  <si>
    <t>50929872441.85</t>
  </si>
  <si>
    <t>5099597974.713</t>
  </si>
  <si>
    <t>5099033896.654</t>
  </si>
  <si>
    <t>50986991897.722</t>
  </si>
  <si>
    <t>50978491648.626</t>
  </si>
  <si>
    <t>50959451496.802</t>
  </si>
  <si>
    <t>50966671436.753</t>
  </si>
  <si>
    <t>50930161018.153</t>
  </si>
  <si>
    <t>5098990660.856</t>
  </si>
  <si>
    <t>5096794447.215</t>
  </si>
  <si>
    <t>50915274407.554</t>
  </si>
  <si>
    <t>50992661962.045</t>
  </si>
  <si>
    <t>50926362125.18</t>
  </si>
  <si>
    <t>5093618609.867</t>
  </si>
  <si>
    <t>5095719400.587</t>
  </si>
  <si>
    <t>50929461710.617</t>
  </si>
  <si>
    <t>5097073288.609</t>
  </si>
  <si>
    <t>최영규</t>
  </si>
  <si>
    <t>5094236</t>
  </si>
  <si>
    <t>50942361949.404</t>
  </si>
  <si>
    <t>5092535688.592</t>
  </si>
  <si>
    <t>5094024550.302</t>
  </si>
  <si>
    <t>50981681440.511</t>
  </si>
  <si>
    <t>5095349650.505</t>
  </si>
  <si>
    <t>50962681122.399</t>
  </si>
  <si>
    <t>50920295188.776</t>
  </si>
  <si>
    <t>50970421445.861</t>
  </si>
  <si>
    <t>5092644648.14</t>
  </si>
  <si>
    <t>5093199388.386</t>
  </si>
  <si>
    <t>50946861091.52</t>
  </si>
  <si>
    <t>50924781691.472</t>
  </si>
  <si>
    <t>5095191758.538</t>
  </si>
  <si>
    <t>509869305.92</t>
  </si>
  <si>
    <t>5096469279.662</t>
  </si>
  <si>
    <t>50917372198.883</t>
  </si>
  <si>
    <t>[24년 8월] 공회전과다 명단</t>
    <phoneticPr fontId="2" type="noConversion"/>
  </si>
  <si>
    <t>2%(2명)</t>
  </si>
  <si>
    <t>3%(3명)</t>
  </si>
  <si>
    <t>14%(13명)</t>
  </si>
  <si>
    <t>21%(19명)</t>
  </si>
  <si>
    <t>35%(32명)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</si>
</sst>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</numFmts>
  <fonts count="87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7030A0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2CC"/>
        <bgColor rgb="FF000000"/>
      </patternFill>
    </fill>
  </fills>
  <borders count="54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2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5" xfId="0" applyFont="1" applyFill="1" applyBorder="1">
      <alignment vertical="center"/>
    </xf>
    <xf numFmtId="0" fontId="10" fillId="6" borderId="5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7" xfId="562" applyFont="1" applyFill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52" fillId="0" borderId="9" xfId="0" applyFont="1" applyBorder="1" applyAlignment="1">
      <alignment horizontal="center" vertical="center"/>
    </xf>
    <xf numFmtId="0" fontId="60" fillId="0" borderId="9" xfId="0" applyFont="1" applyBorder="1" applyAlignment="1">
      <alignment horizontal="center" vertical="center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8" fillId="3" borderId="6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0" xfId="0" applyFont="1" applyFill="1" applyBorder="1" applyAlignment="1">
      <alignment horizontal="center" vertical="center"/>
    </xf>
    <xf numFmtId="0" fontId="57" fillId="9" borderId="10" xfId="0" applyFont="1" applyFill="1" applyBorder="1" applyAlignment="1">
      <alignment horizontal="center" vertical="center"/>
    </xf>
    <xf numFmtId="9" fontId="42" fillId="0" borderId="11" xfId="2" applyFont="1" applyBorder="1" applyAlignment="1">
      <alignment horizontal="center" vertical="center" wrapText="1"/>
    </xf>
    <xf numFmtId="177" fontId="42" fillId="0" borderId="11" xfId="1" applyNumberFormat="1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0" fontId="56" fillId="9" borderId="10" xfId="0" applyFont="1" applyFill="1" applyBorder="1" applyAlignment="1">
      <alignment horizontal="center" vertical="center"/>
    </xf>
    <xf numFmtId="0" fontId="56" fillId="9" borderId="13" xfId="0" applyFont="1" applyFill="1" applyBorder="1" applyAlignment="1">
      <alignment horizontal="center" vertical="center"/>
    </xf>
    <xf numFmtId="177" fontId="42" fillId="0" borderId="14" xfId="1" applyNumberFormat="1" applyFont="1" applyBorder="1" applyAlignment="1">
      <alignment horizontal="center" vertical="center" wrapText="1"/>
    </xf>
    <xf numFmtId="177" fontId="42" fillId="0" borderId="15" xfId="1" applyNumberFormat="1" applyFont="1" applyBorder="1" applyAlignment="1">
      <alignment horizontal="center" vertical="center" wrapText="1"/>
    </xf>
    <xf numFmtId="0" fontId="41" fillId="9" borderId="16" xfId="0" applyFont="1" applyFill="1" applyBorder="1" applyAlignment="1">
      <alignment horizontal="center" vertical="center"/>
    </xf>
    <xf numFmtId="0" fontId="57" fillId="9" borderId="16" xfId="0" applyFont="1" applyFill="1" applyBorder="1" applyAlignment="1">
      <alignment horizontal="center" vertical="center"/>
    </xf>
    <xf numFmtId="9" fontId="43" fillId="10" borderId="11" xfId="2" applyFont="1" applyFill="1" applyBorder="1" applyAlignment="1">
      <alignment horizontal="center" vertical="center" wrapText="1"/>
    </xf>
    <xf numFmtId="9" fontId="43" fillId="0" borderId="17" xfId="2" applyFont="1" applyBorder="1" applyAlignment="1">
      <alignment horizontal="center" vertical="center"/>
    </xf>
    <xf numFmtId="0" fontId="58" fillId="9" borderId="16" xfId="0" applyFont="1" applyFill="1" applyBorder="1" applyAlignment="1">
      <alignment horizontal="center" vertical="center"/>
    </xf>
    <xf numFmtId="0" fontId="58" fillId="9" borderId="18" xfId="0" applyFont="1" applyFill="1" applyBorder="1" applyAlignment="1">
      <alignment horizontal="center" vertical="center"/>
    </xf>
    <xf numFmtId="9" fontId="42" fillId="0" borderId="19" xfId="2" applyFont="1" applyBorder="1" applyAlignment="1">
      <alignment horizontal="center" vertical="center" wrapText="1"/>
    </xf>
    <xf numFmtId="9" fontId="43" fillId="10" borderId="19" xfId="2" applyFont="1" applyFill="1" applyBorder="1" applyAlignment="1">
      <alignment horizontal="center" vertical="center" wrapText="1"/>
    </xf>
    <xf numFmtId="9" fontId="43" fillId="0" borderId="20" xfId="2" applyFont="1" applyBorder="1" applyAlignment="1">
      <alignment horizontal="center" vertical="center"/>
    </xf>
    <xf numFmtId="177" fontId="42" fillId="0" borderId="22" xfId="1" applyNumberFormat="1" applyFont="1" applyBorder="1" applyAlignment="1">
      <alignment horizontal="center" vertical="center" wrapText="1"/>
    </xf>
    <xf numFmtId="178" fontId="42" fillId="0" borderId="22" xfId="2" applyNumberFormat="1" applyFont="1" applyBorder="1" applyAlignment="1">
      <alignment horizontal="right" vertical="center" wrapText="1"/>
    </xf>
    <xf numFmtId="10" fontId="43" fillId="10" borderId="22" xfId="2" applyNumberFormat="1" applyFont="1" applyFill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/>
    </xf>
    <xf numFmtId="0" fontId="41" fillId="9" borderId="24" xfId="0" applyFont="1" applyFill="1" applyBorder="1" applyAlignment="1">
      <alignment horizontal="center" vertical="center"/>
    </xf>
    <xf numFmtId="10" fontId="42" fillId="0" borderId="25" xfId="2" applyNumberFormat="1" applyFont="1" applyBorder="1" applyAlignment="1">
      <alignment horizontal="center" vertical="center" wrapText="1"/>
    </xf>
    <xf numFmtId="177" fontId="42" fillId="0" borderId="27" xfId="1" applyNumberFormat="1" applyFont="1" applyBorder="1" applyAlignment="1">
      <alignment horizontal="center" vertical="center" wrapText="1"/>
    </xf>
    <xf numFmtId="177" fontId="43" fillId="10" borderId="27" xfId="1" applyNumberFormat="1" applyFont="1" applyFill="1" applyBorder="1" applyAlignment="1">
      <alignment horizontal="center" vertical="center" wrapText="1"/>
    </xf>
    <xf numFmtId="9" fontId="43" fillId="0" borderId="28" xfId="2" applyFont="1" applyBorder="1" applyAlignment="1">
      <alignment horizontal="center" vertical="center"/>
    </xf>
    <xf numFmtId="0" fontId="41" fillId="9" borderId="29" xfId="0" applyFont="1" applyFill="1" applyBorder="1" applyAlignment="1">
      <alignment horizontal="center" vertical="center"/>
    </xf>
    <xf numFmtId="0" fontId="41" fillId="0" borderId="30" xfId="0" applyFont="1" applyBorder="1" applyAlignment="1">
      <alignment horizontal="center" vertical="center" wrapText="1"/>
    </xf>
    <xf numFmtId="185" fontId="41" fillId="10" borderId="30" xfId="0" applyNumberFormat="1" applyFont="1" applyFill="1" applyBorder="1" applyAlignment="1">
      <alignment horizontal="center" vertical="center" wrapText="1"/>
    </xf>
    <xf numFmtId="0" fontId="41" fillId="0" borderId="31" xfId="0" applyFont="1" applyBorder="1" applyAlignment="1">
      <alignment horizontal="center" vertical="center" wrapText="1"/>
    </xf>
    <xf numFmtId="0" fontId="41" fillId="9" borderId="35" xfId="0" applyFont="1" applyFill="1" applyBorder="1" applyAlignment="1">
      <alignment horizontal="center" vertical="center"/>
    </xf>
    <xf numFmtId="0" fontId="41" fillId="0" borderId="36" xfId="0" applyFont="1" applyBorder="1" applyAlignment="1">
      <alignment horizontal="center" vertical="center" wrapText="1"/>
    </xf>
    <xf numFmtId="185" fontId="41" fillId="10" borderId="36" xfId="0" applyNumberFormat="1" applyFont="1" applyFill="1" applyBorder="1" applyAlignment="1">
      <alignment horizontal="center" vertical="center" wrapText="1"/>
    </xf>
    <xf numFmtId="0" fontId="41" fillId="0" borderId="37" xfId="0" applyFont="1" applyBorder="1" applyAlignment="1">
      <alignment horizontal="center" vertical="center" wrapText="1"/>
    </xf>
    <xf numFmtId="0" fontId="57" fillId="9" borderId="32" xfId="0" applyFont="1" applyFill="1" applyBorder="1" applyAlignment="1">
      <alignment horizontal="center" vertical="center"/>
    </xf>
    <xf numFmtId="9" fontId="42" fillId="0" borderId="33" xfId="2" applyFont="1" applyBorder="1" applyAlignment="1">
      <alignment horizontal="center" vertical="center" wrapText="1"/>
    </xf>
    <xf numFmtId="9" fontId="43" fillId="10" borderId="33" xfId="2" applyFont="1" applyFill="1" applyBorder="1" applyAlignment="1">
      <alignment horizontal="center" vertical="center" wrapText="1"/>
    </xf>
    <xf numFmtId="9" fontId="43" fillId="0" borderId="34" xfId="2" applyFont="1" applyBorder="1" applyAlignment="1">
      <alignment horizontal="center" vertical="center"/>
    </xf>
    <xf numFmtId="0" fontId="41" fillId="9" borderId="38" xfId="0" applyFont="1" applyFill="1" applyBorder="1" applyAlignment="1">
      <alignment horizontal="center" vertical="center"/>
    </xf>
    <xf numFmtId="177" fontId="45" fillId="6" borderId="39" xfId="1" applyNumberFormat="1" applyFont="1" applyFill="1" applyBorder="1" applyAlignment="1">
      <alignment horizontal="center" vertical="center" wrapText="1"/>
    </xf>
    <xf numFmtId="177" fontId="45" fillId="10" borderId="39" xfId="1" applyNumberFormat="1" applyFont="1" applyFill="1" applyBorder="1" applyAlignment="1">
      <alignment horizontal="center" vertical="center" wrapText="1"/>
    </xf>
    <xf numFmtId="0" fontId="41" fillId="6" borderId="40" xfId="0" applyFont="1" applyFill="1" applyBorder="1" applyAlignment="1">
      <alignment horizontal="center" vertical="center"/>
    </xf>
    <xf numFmtId="0" fontId="41" fillId="9" borderId="43" xfId="0" applyFont="1" applyFill="1" applyBorder="1" applyAlignment="1">
      <alignment horizontal="center" vertical="center"/>
    </xf>
    <xf numFmtId="0" fontId="41" fillId="10" borderId="44" xfId="0" applyFont="1" applyFill="1" applyBorder="1" applyAlignment="1">
      <alignment horizontal="center" vertical="center" wrapText="1"/>
    </xf>
    <xf numFmtId="0" fontId="41" fillId="10" borderId="45" xfId="0" applyFont="1" applyFill="1" applyBorder="1" applyAlignment="1">
      <alignment horizontal="center" vertical="center" wrapText="1"/>
    </xf>
    <xf numFmtId="0" fontId="57" fillId="9" borderId="41" xfId="0" applyFont="1" applyFill="1" applyBorder="1" applyAlignment="1">
      <alignment horizontal="center" vertical="center"/>
    </xf>
    <xf numFmtId="9" fontId="42" fillId="0" borderId="42" xfId="2" applyFont="1" applyBorder="1" applyAlignment="1">
      <alignment horizontal="center" vertical="center" wrapText="1"/>
    </xf>
    <xf numFmtId="0" fontId="41" fillId="9" borderId="46" xfId="0" applyFont="1" applyFill="1" applyBorder="1" applyAlignment="1">
      <alignment horizontal="center" vertical="center"/>
    </xf>
    <xf numFmtId="185" fontId="71" fillId="0" borderId="47" xfId="0" applyNumberFormat="1" applyFont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193" fontId="41" fillId="9" borderId="26" xfId="0" applyNumberFormat="1" applyFont="1" applyFill="1" applyBorder="1" applyAlignment="1">
      <alignment horizontal="center" vertical="center"/>
    </xf>
    <xf numFmtId="194" fontId="41" fillId="9" borderId="21" xfId="0" applyNumberFormat="1" applyFont="1" applyFill="1" applyBorder="1" applyAlignment="1">
      <alignment horizontal="center" vertical="center"/>
    </xf>
    <xf numFmtId="178" fontId="79" fillId="0" borderId="23" xfId="2" applyNumberFormat="1" applyFont="1" applyBorder="1" applyAlignment="1">
      <alignment horizontal="center" vertical="center"/>
    </xf>
    <xf numFmtId="0" fontId="80" fillId="9" borderId="21" xfId="0" applyFont="1" applyFill="1" applyBorder="1" applyAlignment="1">
      <alignment horizontal="center"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1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192" fontId="77" fillId="16" borderId="0" xfId="562" applyNumberFormat="1" applyFont="1" applyFill="1" applyAlignment="1">
      <alignment horizontal="right" vertical="center"/>
    </xf>
    <xf numFmtId="0" fontId="4" fillId="18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left" vertical="center"/>
    </xf>
    <xf numFmtId="0" fontId="77" fillId="18" borderId="0" xfId="0" applyFont="1" applyFill="1" applyAlignment="1">
      <alignment horizontal="center" vertical="center"/>
    </xf>
    <xf numFmtId="0" fontId="82" fillId="19" borderId="0" xfId="0" applyFont="1" applyFill="1">
      <alignment vertical="center"/>
    </xf>
    <xf numFmtId="0" fontId="83" fillId="20" borderId="0" xfId="0" applyFont="1" applyFill="1">
      <alignment vertical="center"/>
    </xf>
    <xf numFmtId="0" fontId="4" fillId="21" borderId="0" xfId="0" applyFont="1" applyFill="1" applyAlignment="1">
      <alignment horizontal="center" vertical="center"/>
    </xf>
    <xf numFmtId="0" fontId="4" fillId="21" borderId="0" xfId="0" applyFont="1" applyFill="1" applyAlignment="1">
      <alignment horizontal="left" vertical="center"/>
    </xf>
    <xf numFmtId="0" fontId="77" fillId="21" borderId="0" xfId="0" applyFont="1" applyFill="1" applyAlignment="1">
      <alignment horizontal="center" vertical="center"/>
    </xf>
    <xf numFmtId="0" fontId="5" fillId="20" borderId="0" xfId="0" applyFont="1" applyFill="1" applyAlignment="1">
      <alignment horizontal="center" vertical="center"/>
    </xf>
    <xf numFmtId="0" fontId="1" fillId="17" borderId="0" xfId="0" applyFont="1" applyFill="1">
      <alignment vertical="center"/>
    </xf>
    <xf numFmtId="49" fontId="1" fillId="17" borderId="0" xfId="0" applyNumberFormat="1" applyFont="1" applyFill="1">
      <alignment vertical="center"/>
    </xf>
    <xf numFmtId="41" fontId="81" fillId="17" borderId="0" xfId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176" fontId="1" fillId="17" borderId="0" xfId="1" applyNumberFormat="1" applyFont="1" applyFill="1" applyBorder="1">
      <alignment vertical="center"/>
    </xf>
    <xf numFmtId="9" fontId="1" fillId="18" borderId="0" xfId="2" applyFont="1" applyFill="1" applyBorder="1">
      <alignment vertical="center"/>
    </xf>
    <xf numFmtId="0" fontId="1" fillId="18" borderId="0" xfId="0" applyFont="1" applyFill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1" fontId="81" fillId="0" borderId="0" xfId="1" applyFont="1" applyFill="1" applyBorder="1">
      <alignment vertical="center"/>
    </xf>
    <xf numFmtId="177" fontId="81" fillId="0" borderId="0" xfId="1" applyNumberFormat="1" applyFont="1" applyFill="1" applyBorder="1">
      <alignment vertical="center"/>
    </xf>
    <xf numFmtId="9" fontId="1" fillId="21" borderId="0" xfId="2" applyFont="1" applyFill="1" applyBorder="1">
      <alignment vertical="center"/>
    </xf>
    <xf numFmtId="41" fontId="1" fillId="0" borderId="0" xfId="1" applyFont="1" applyFill="1" applyBorder="1">
      <alignment vertical="center"/>
    </xf>
    <xf numFmtId="9" fontId="1" fillId="0" borderId="0" xfId="2" applyFont="1" applyFill="1" applyBorder="1">
      <alignment vertical="center"/>
    </xf>
    <xf numFmtId="9" fontId="5" fillId="0" borderId="0" xfId="2" applyFont="1" applyFill="1" applyBorder="1">
      <alignment vertical="center"/>
    </xf>
    <xf numFmtId="9" fontId="84" fillId="0" borderId="0" xfId="2" applyFont="1" applyFill="1" applyBorder="1">
      <alignment vertical="center"/>
    </xf>
    <xf numFmtId="0" fontId="1" fillId="20" borderId="0" xfId="0" applyFont="1" applyFill="1" applyAlignment="1">
      <alignment horizontal="center" vertical="center"/>
    </xf>
    <xf numFmtId="176" fontId="1" fillId="0" borderId="0" xfId="1" applyNumberFormat="1" applyFont="1" applyFill="1" applyBorder="1">
      <alignment vertical="center"/>
    </xf>
    <xf numFmtId="0" fontId="1" fillId="21" borderId="49" xfId="0" applyFont="1" applyFill="1" applyBorder="1">
      <alignment vertical="center"/>
    </xf>
    <xf numFmtId="0" fontId="1" fillId="0" borderId="49" xfId="0" applyFont="1" applyBorder="1">
      <alignment vertical="center"/>
    </xf>
    <xf numFmtId="0" fontId="1" fillId="0" borderId="50" xfId="0" applyFont="1" applyBorder="1">
      <alignment vertical="center"/>
    </xf>
    <xf numFmtId="0" fontId="1" fillId="0" borderId="51" xfId="0" applyFont="1" applyBorder="1">
      <alignment vertical="center"/>
    </xf>
    <xf numFmtId="41" fontId="81" fillId="0" borderId="51" xfId="1" applyFont="1" applyFill="1" applyBorder="1">
      <alignment vertical="center"/>
    </xf>
    <xf numFmtId="177" fontId="81" fillId="0" borderId="51" xfId="1" applyNumberFormat="1" applyFont="1" applyFill="1" applyBorder="1">
      <alignment vertical="center"/>
    </xf>
    <xf numFmtId="176" fontId="1" fillId="0" borderId="51" xfId="1" applyNumberFormat="1" applyFont="1" applyFill="1" applyBorder="1">
      <alignment vertical="center"/>
    </xf>
    <xf numFmtId="9" fontId="1" fillId="0" borderId="51" xfId="2" applyFont="1" applyFill="1" applyBorder="1">
      <alignment vertical="center"/>
    </xf>
    <xf numFmtId="9" fontId="5" fillId="0" borderId="51" xfId="2" applyFont="1" applyFill="1" applyBorder="1">
      <alignment vertical="center"/>
    </xf>
    <xf numFmtId="9" fontId="84" fillId="0" borderId="51" xfId="2" applyFont="1" applyFill="1" applyBorder="1">
      <alignment vertical="center"/>
    </xf>
    <xf numFmtId="0" fontId="1" fillId="21" borderId="0" xfId="0" applyFont="1" applyFill="1">
      <alignment vertical="center"/>
    </xf>
    <xf numFmtId="0" fontId="85" fillId="0" borderId="0" xfId="0" applyFont="1">
      <alignment vertical="center"/>
    </xf>
    <xf numFmtId="188" fontId="85" fillId="0" borderId="0" xfId="2" applyNumberFormat="1" applyFont="1">
      <alignment vertical="center"/>
    </xf>
    <xf numFmtId="41" fontId="29" fillId="0" borderId="0" xfId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9" fontId="29" fillId="0" borderId="0" xfId="2" applyFont="1" applyFill="1" applyBorder="1" applyAlignment="1">
      <alignment vertical="center" wrapText="1"/>
    </xf>
    <xf numFmtId="177" fontId="29" fillId="0" borderId="0" xfId="1" applyNumberFormat="1" applyFont="1" applyAlignment="1">
      <alignment horizontal="left" vertical="center"/>
    </xf>
    <xf numFmtId="178" fontId="29" fillId="0" borderId="0" xfId="2" applyNumberFormat="1" applyFont="1">
      <alignment vertical="center"/>
    </xf>
    <xf numFmtId="195" fontId="29" fillId="0" borderId="0" xfId="0" applyNumberFormat="1" applyFont="1">
      <alignment vertical="center"/>
    </xf>
    <xf numFmtId="0" fontId="86" fillId="0" borderId="0" xfId="0" applyFont="1">
      <alignment vertical="center"/>
    </xf>
    <xf numFmtId="41" fontId="86" fillId="0" borderId="0" xfId="1" applyFont="1" applyFill="1" applyBorder="1" applyAlignment="1">
      <alignment horizontal="center" vertical="center" wrapText="1"/>
    </xf>
    <xf numFmtId="41" fontId="86" fillId="0" borderId="0" xfId="1" applyFont="1" applyAlignment="1">
      <alignment horizontal="center" vertical="center"/>
    </xf>
    <xf numFmtId="9" fontId="86" fillId="0" borderId="0" xfId="2" applyFont="1" applyFill="1" applyBorder="1" applyAlignment="1">
      <alignment vertical="center" wrapText="1"/>
    </xf>
    <xf numFmtId="0" fontId="50" fillId="13" borderId="0" xfId="0" applyFont="1" applyFill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187" fontId="53" fillId="10" borderId="52" xfId="2" applyNumberFormat="1" applyFont="1" applyFill="1" applyBorder="1" applyAlignment="1">
      <alignment horizontal="centerContinuous" vertical="center"/>
    </xf>
    <xf numFmtId="187" fontId="53" fillId="10" borderId="53" xfId="2" applyNumberFormat="1" applyFont="1" applyFill="1" applyBorder="1" applyAlignment="1">
      <alignment horizontal="centerContinuous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0" applyFont="1" applyAlignment="1">
      <alignment horizontal="center" vertical="center"/>
    </xf>
  </cellXfs>
  <cellStyles count="569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43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명진교통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7D1E-4328-A9C7-A88B769561A0}"/>
              </c:ext>
            </c:extLst>
          </c:dPt>
          <c:dPt>
            <c:idx val="7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D00-4D94-80FA-64AF3099B4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종합!$H$11:$H$18</c:f>
              <c:numCache>
                <c:formatCode>"유카후("0"월)"</c:formatCode>
                <c:ptCount val="8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종합!$J$11:$J$18</c:f>
              <c:numCache>
                <c:formatCode>_-* #,##0.00_-;\-* #,##0.00_-;_-* "-"_-;_-@_-</c:formatCode>
                <c:ptCount val="8"/>
                <c:pt idx="0">
                  <c:v>1.9821223583049288</c:v>
                </c:pt>
                <c:pt idx="1">
                  <c:v>2.2816828328460144</c:v>
                </c:pt>
                <c:pt idx="2">
                  <c:v>2.4031641812316424</c:v>
                </c:pt>
                <c:pt idx="3">
                  <c:v>2.4295536763719849</c:v>
                </c:pt>
                <c:pt idx="4">
                  <c:v>2.3950982915211982</c:v>
                </c:pt>
                <c:pt idx="5">
                  <c:v>2.23926050606764</c:v>
                </c:pt>
                <c:pt idx="6">
                  <c:v>2.1216462767176405</c:v>
                </c:pt>
                <c:pt idx="7">
                  <c:v>2.0197658800197686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499999999999997"/>
          <c:min val="1.9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종합!$H$32:$H$37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종합!$N$26:$N$31</c:f>
              <c:numCache>
                <c:formatCode>0%</c:formatCode>
                <c:ptCount val="6"/>
                <c:pt idx="0">
                  <c:v>2.1739130434782608E-2</c:v>
                </c:pt>
                <c:pt idx="1">
                  <c:v>3.2608695652173912E-2</c:v>
                </c:pt>
                <c:pt idx="2">
                  <c:v>0.14130434782608695</c:v>
                </c:pt>
                <c:pt idx="3">
                  <c:v>0.20652173913043478</c:v>
                </c:pt>
                <c:pt idx="4">
                  <c:v>0.25</c:v>
                </c:pt>
                <c:pt idx="5">
                  <c:v>0.34782608695652173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64C2-4159-8E6E-B8E9C349F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8"/>
                <c:pt idx="0">
                  <c:v> 순환52 </c:v>
                </c:pt>
                <c:pt idx="1">
                  <c:v> 565 </c:v>
                </c:pt>
                <c:pt idx="2">
                  <c:v> 585 </c:v>
                </c:pt>
                <c:pt idx="3">
                  <c:v> 522 </c:v>
                </c:pt>
                <c:pt idx="4">
                  <c:v> 592 </c:v>
                </c:pt>
                <c:pt idx="5">
                  <c:v> 591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종합!$M$69:$X$69</c:f>
              <c:numCache>
                <c:formatCode>0%</c:formatCode>
                <c:ptCount val="12"/>
                <c:pt idx="0">
                  <c:v>0.33333333333333331</c:v>
                </c:pt>
                <c:pt idx="1">
                  <c:v>0.5714285714285714</c:v>
                </c:pt>
                <c:pt idx="2">
                  <c:v>0.7142857142857143</c:v>
                </c:pt>
                <c:pt idx="3">
                  <c:v>0.25</c:v>
                </c:pt>
                <c:pt idx="4">
                  <c:v>0.25</c:v>
                </c:pt>
                <c:pt idx="5">
                  <c:v>0.16666666666666666</c:v>
                </c:pt>
                <c:pt idx="6">
                  <c:v>0.33333333333333331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8"/>
                <c:pt idx="0">
                  <c:v> 순환52 </c:v>
                </c:pt>
                <c:pt idx="1">
                  <c:v> 565 </c:v>
                </c:pt>
                <c:pt idx="2">
                  <c:v> 585 </c:v>
                </c:pt>
                <c:pt idx="3">
                  <c:v> 522 </c:v>
                </c:pt>
                <c:pt idx="4">
                  <c:v> 592 </c:v>
                </c:pt>
                <c:pt idx="5">
                  <c:v> 591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종합!$M$68:$X$68</c:f>
              <c:numCache>
                <c:formatCode>0%</c:formatCode>
                <c:ptCount val="12"/>
                <c:pt idx="0">
                  <c:v>0</c:v>
                </c:pt>
                <c:pt idx="1">
                  <c:v>0.42857142857142855</c:v>
                </c:pt>
                <c:pt idx="2">
                  <c:v>0</c:v>
                </c:pt>
                <c:pt idx="3">
                  <c:v>0.125</c:v>
                </c:pt>
                <c:pt idx="4">
                  <c:v>0.25</c:v>
                </c:pt>
                <c:pt idx="5">
                  <c:v>0.33333333333333331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8"/>
                <c:pt idx="0">
                  <c:v> 순환52 </c:v>
                </c:pt>
                <c:pt idx="1">
                  <c:v> 565 </c:v>
                </c:pt>
                <c:pt idx="2">
                  <c:v> 585 </c:v>
                </c:pt>
                <c:pt idx="3">
                  <c:v> 522 </c:v>
                </c:pt>
                <c:pt idx="4">
                  <c:v> 592 </c:v>
                </c:pt>
                <c:pt idx="5">
                  <c:v> 591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종합!$M$67:$X$67</c:f>
              <c:numCache>
                <c:formatCode>0%</c:formatCode>
                <c:ptCount val="12"/>
                <c:pt idx="0">
                  <c:v>0.66666666666666663</c:v>
                </c:pt>
                <c:pt idx="1">
                  <c:v>0</c:v>
                </c:pt>
                <c:pt idx="2">
                  <c:v>0</c:v>
                </c:pt>
                <c:pt idx="3">
                  <c:v>0.125</c:v>
                </c:pt>
                <c:pt idx="4">
                  <c:v>0.125</c:v>
                </c:pt>
                <c:pt idx="5">
                  <c:v>0.16666666666666666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8"/>
                <c:pt idx="0">
                  <c:v> 순환52 </c:v>
                </c:pt>
                <c:pt idx="1">
                  <c:v> 565 </c:v>
                </c:pt>
                <c:pt idx="2">
                  <c:v> 585 </c:v>
                </c:pt>
                <c:pt idx="3">
                  <c:v> 522 </c:v>
                </c:pt>
                <c:pt idx="4">
                  <c:v> 592 </c:v>
                </c:pt>
                <c:pt idx="5">
                  <c:v> 591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종합!$M$66:$X$66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8"/>
                <c:pt idx="0">
                  <c:v> 순환52 </c:v>
                </c:pt>
                <c:pt idx="1">
                  <c:v> 565 </c:v>
                </c:pt>
                <c:pt idx="2">
                  <c:v> 585 </c:v>
                </c:pt>
                <c:pt idx="3">
                  <c:v> 522 </c:v>
                </c:pt>
                <c:pt idx="4">
                  <c:v> 592 </c:v>
                </c:pt>
                <c:pt idx="5">
                  <c:v> 591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종합!$M$65:$X$65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0.14285714285714285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8"/>
                <c:pt idx="0">
                  <c:v> 순환52 </c:v>
                </c:pt>
                <c:pt idx="1">
                  <c:v> 565 </c:v>
                </c:pt>
                <c:pt idx="2">
                  <c:v> 585 </c:v>
                </c:pt>
                <c:pt idx="3">
                  <c:v> 522 </c:v>
                </c:pt>
                <c:pt idx="4">
                  <c:v> 592 </c:v>
                </c:pt>
                <c:pt idx="5">
                  <c:v> 591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종합!$M$64:$X$64</c:f>
              <c:numCache>
                <c:formatCode>0%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종합!$M$63:$X$63</c:f>
              <c:strCache>
                <c:ptCount val="8"/>
                <c:pt idx="0">
                  <c:v> 순환52 </c:v>
                </c:pt>
                <c:pt idx="1">
                  <c:v> 565 </c:v>
                </c:pt>
                <c:pt idx="2">
                  <c:v> 585 </c:v>
                </c:pt>
                <c:pt idx="3">
                  <c:v> 522 </c:v>
                </c:pt>
                <c:pt idx="4">
                  <c:v> 592 </c:v>
                </c:pt>
                <c:pt idx="5">
                  <c:v> 591 </c:v>
                </c:pt>
                <c:pt idx="6">
                  <c:v> 594 </c:v>
                </c:pt>
                <c:pt idx="7">
                  <c:v> 596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974912</xdr:colOff>
      <xdr:row>20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773205</xdr:colOff>
      <xdr:row>10</xdr:row>
      <xdr:rowOff>33617</xdr:rowOff>
    </xdr:from>
    <xdr:to>
      <xdr:col>2</xdr:col>
      <xdr:colOff>235324</xdr:colOff>
      <xdr:row>17</xdr:row>
      <xdr:rowOff>22413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74058" y="3384176"/>
          <a:ext cx="392207" cy="202826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201705</xdr:colOff>
      <xdr:row>12</xdr:row>
      <xdr:rowOff>56033</xdr:rowOff>
    </xdr:from>
    <xdr:to>
      <xdr:col>2</xdr:col>
      <xdr:colOff>302562</xdr:colOff>
      <xdr:row>13</xdr:row>
      <xdr:rowOff>246534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02558" y="398929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49634496-CAB7-4B06-9334-BBCA274FC71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15.1%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29</xdr:row>
      <xdr:rowOff>0</xdr:rowOff>
    </xdr:from>
    <xdr:to>
      <xdr:col>6</xdr:col>
      <xdr:colOff>790016</xdr:colOff>
      <xdr:row>37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51</xdr:row>
      <xdr:rowOff>303679</xdr:rowOff>
    </xdr:from>
    <xdr:to>
      <xdr:col>10</xdr:col>
      <xdr:colOff>829235</xdr:colOff>
      <xdr:row>60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53</xdr:row>
      <xdr:rowOff>145773</xdr:rowOff>
    </xdr:from>
    <xdr:to>
      <xdr:col>10</xdr:col>
      <xdr:colOff>794931</xdr:colOff>
      <xdr:row>58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29</xdr:row>
      <xdr:rowOff>33618</xdr:rowOff>
    </xdr:from>
    <xdr:to>
      <xdr:col>6</xdr:col>
      <xdr:colOff>761218</xdr:colOff>
      <xdr:row>29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6541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401170</xdr:colOff>
      <xdr:row>11</xdr:row>
      <xdr:rowOff>31378</xdr:rowOff>
    </xdr:from>
    <xdr:to>
      <xdr:col>5</xdr:col>
      <xdr:colOff>750794</xdr:colOff>
      <xdr:row>13</xdr:row>
      <xdr:rowOff>224116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0544DF05-AEF4-4CC7-B303-410FD1488B0D}"/>
            </a:ext>
          </a:extLst>
        </xdr:cNvPr>
        <xdr:cNvCxnSpPr/>
      </xdr:nvCxnSpPr>
      <xdr:spPr>
        <a:xfrm>
          <a:off x="4054288" y="3673290"/>
          <a:ext cx="349624" cy="77544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255493</xdr:colOff>
      <xdr:row>11</xdr:row>
      <xdr:rowOff>31376</xdr:rowOff>
    </xdr:from>
    <xdr:to>
      <xdr:col>6</xdr:col>
      <xdr:colOff>412380</xdr:colOff>
      <xdr:row>12</xdr:row>
      <xdr:rowOff>221877</xdr:rowOff>
    </xdr:to>
    <xdr:sp macro="" textlink="$K$17">
      <xdr:nvSpPr>
        <xdr:cNvPr id="17" name="TextBox 16">
          <a:extLst>
            <a:ext uri="{FF2B5EF4-FFF2-40B4-BE49-F238E27FC236}">
              <a16:creationId xmlns:a16="http://schemas.microsoft.com/office/drawing/2014/main" id="{F439BF76-11E2-4496-ABB5-5405FE1BB1E4}"/>
            </a:ext>
          </a:extLst>
        </xdr:cNvPr>
        <xdr:cNvSpPr txBox="1"/>
      </xdr:nvSpPr>
      <xdr:spPr>
        <a:xfrm>
          <a:off x="3908611" y="367328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D73F126-8257-48FB-B417-84BDDE062C0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-5.3%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105335</xdr:colOff>
      <xdr:row>14</xdr:row>
      <xdr:rowOff>71720</xdr:rowOff>
    </xdr:from>
    <xdr:to>
      <xdr:col>6</xdr:col>
      <xdr:colOff>459442</xdr:colOff>
      <xdr:row>16</xdr:row>
      <xdr:rowOff>78442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F6D9D5D-44E1-4F51-A2FD-12B87E53DD01}"/>
            </a:ext>
          </a:extLst>
        </xdr:cNvPr>
        <xdr:cNvCxnSpPr/>
      </xdr:nvCxnSpPr>
      <xdr:spPr>
        <a:xfrm>
          <a:off x="4632511" y="4587691"/>
          <a:ext cx="354107" cy="58942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856128</xdr:colOff>
      <xdr:row>13</xdr:row>
      <xdr:rowOff>262217</xdr:rowOff>
    </xdr:from>
    <xdr:to>
      <xdr:col>6</xdr:col>
      <xdr:colOff>1013015</xdr:colOff>
      <xdr:row>15</xdr:row>
      <xdr:rowOff>161365</xdr:rowOff>
    </xdr:to>
    <xdr:sp macro="" textlink="$K$18">
      <xdr:nvSpPr>
        <xdr:cNvPr id="15" name="TextBox 14">
          <a:extLst>
            <a:ext uri="{FF2B5EF4-FFF2-40B4-BE49-F238E27FC236}">
              <a16:creationId xmlns:a16="http://schemas.microsoft.com/office/drawing/2014/main" id="{57B32542-CE12-428B-AE1B-534BE08A2BA2}"/>
            </a:ext>
          </a:extLst>
        </xdr:cNvPr>
        <xdr:cNvSpPr txBox="1"/>
      </xdr:nvSpPr>
      <xdr:spPr>
        <a:xfrm>
          <a:off x="4509246" y="44868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0386DD4-83B0-42F5-B903-0A36FA9AB35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-4.8%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5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.28515625" style="4" customWidth="1"/>
    <col min="8" max="8" width="14.140625" style="4" customWidth="1"/>
    <col min="9" max="11" width="13.140625" style="4" customWidth="1"/>
    <col min="12" max="12" width="2.5703125" style="36" customWidth="1"/>
    <col min="13" max="21" width="11.5703125" style="36" customWidth="1"/>
    <col min="22" max="23" width="11.5703125" style="313" customWidth="1"/>
    <col min="24" max="24" width="9.140625" style="36"/>
    <col min="25" max="25" width="9.140625" style="300"/>
    <col min="26" max="26" width="9.42578125" style="2" bestFit="1" customWidth="1"/>
    <col min="27" max="30" width="9.140625" style="2"/>
    <col min="31" max="34" width="9.140625" style="28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6" t="s">
        <v>112</v>
      </c>
      <c r="C2" s="54"/>
      <c r="D2" s="54"/>
      <c r="E2" s="54"/>
      <c r="F2" s="54"/>
      <c r="G2" s="54"/>
      <c r="H2" s="54"/>
      <c r="I2" s="54"/>
      <c r="J2" s="54"/>
      <c r="K2" s="62" t="s">
        <v>462</v>
      </c>
      <c r="L2" s="55"/>
    </row>
    <row r="3" spans="1:28" ht="15.75" customHeight="1">
      <c r="B3" s="58"/>
      <c r="C3" s="58"/>
      <c r="D3" s="58"/>
      <c r="E3" s="58"/>
      <c r="F3" s="58"/>
      <c r="G3" s="58"/>
    </row>
    <row r="4" spans="1:28" ht="16.5" customHeight="1">
      <c r="B4" s="59" t="s">
        <v>114</v>
      </c>
      <c r="C4" s="322" t="s">
        <v>38</v>
      </c>
      <c r="D4" s="322"/>
      <c r="E4" s="59" t="s">
        <v>113</v>
      </c>
      <c r="F4" s="59" t="s">
        <v>64</v>
      </c>
      <c r="G4" s="317" t="s">
        <v>116</v>
      </c>
      <c r="H4" s="35"/>
      <c r="I4" s="35"/>
      <c r="J4" s="92" t="s">
        <v>35</v>
      </c>
      <c r="K4" s="92" t="s">
        <v>36</v>
      </c>
    </row>
    <row r="5" spans="1:28" ht="48.75" customHeight="1">
      <c r="B5" s="61" t="s">
        <v>460</v>
      </c>
      <c r="C5" s="323" t="s">
        <v>204</v>
      </c>
      <c r="D5" s="323"/>
      <c r="E5" s="60">
        <v>8</v>
      </c>
      <c r="F5" s="61">
        <v>59</v>
      </c>
      <c r="G5" s="318" t="s">
        <v>67</v>
      </c>
      <c r="H5" s="35"/>
      <c r="I5" s="35"/>
      <c r="J5" s="91" t="s">
        <v>50</v>
      </c>
      <c r="K5" s="90"/>
    </row>
    <row r="6" spans="1:28" ht="15.75" customHeight="1">
      <c r="B6" s="47"/>
      <c r="C6" s="47"/>
      <c r="D6" s="47"/>
      <c r="E6" s="47"/>
      <c r="F6" s="47"/>
      <c r="G6" s="47"/>
      <c r="H6" s="47"/>
      <c r="I6" s="47"/>
      <c r="M6" s="302"/>
    </row>
    <row r="7" spans="1:28" ht="16.5" customHeight="1">
      <c r="B7" s="49" t="s">
        <v>131</v>
      </c>
      <c r="C7" s="49"/>
      <c r="D7" s="48"/>
      <c r="E7" s="48"/>
      <c r="F7" s="48"/>
      <c r="G7" s="48"/>
      <c r="H7" s="48"/>
      <c r="I7" s="48"/>
      <c r="J7" s="48"/>
      <c r="K7" s="48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1"/>
      <c r="P9" s="321"/>
    </row>
    <row r="10" spans="1:28" ht="23.25" customHeight="1" thickBot="1">
      <c r="G10" s="6"/>
      <c r="H10" s="197" t="s">
        <v>92</v>
      </c>
      <c r="I10" s="198" t="s">
        <v>93</v>
      </c>
      <c r="J10" s="199" t="str">
        <f>C5</f>
        <v>명진교통</v>
      </c>
      <c r="K10" s="200" t="s">
        <v>94</v>
      </c>
      <c r="X10" s="302"/>
      <c r="Z10" s="36"/>
      <c r="AA10" s="36"/>
      <c r="AB10" s="36"/>
    </row>
    <row r="11" spans="1:28" ht="23.25" customHeight="1" thickTop="1">
      <c r="G11" s="6"/>
      <c r="H11" s="237">
        <v>1</v>
      </c>
      <c r="I11" s="194">
        <v>2.0099999999999998</v>
      </c>
      <c r="J11" s="195">
        <v>1.9821223583049288</v>
      </c>
      <c r="K11" s="196"/>
      <c r="M11" s="2"/>
      <c r="Y11" s="301"/>
      <c r="Z11" s="236"/>
      <c r="AA11" s="234"/>
      <c r="AB11" s="36"/>
    </row>
    <row r="12" spans="1:28" ht="23.25" customHeight="1">
      <c r="G12" s="6"/>
      <c r="H12" s="238">
        <v>2</v>
      </c>
      <c r="I12" s="188">
        <v>2.3662575846193561</v>
      </c>
      <c r="J12" s="195">
        <v>2.2816828328460144</v>
      </c>
      <c r="K12" s="239">
        <v>0.15113117173919766</v>
      </c>
      <c r="M12" s="234"/>
      <c r="Y12" s="301"/>
      <c r="Z12" s="236"/>
      <c r="AA12" s="234"/>
      <c r="AB12" s="36"/>
    </row>
    <row r="13" spans="1:28" ht="23.25" customHeight="1">
      <c r="G13" s="6"/>
      <c r="H13" s="238">
        <v>3</v>
      </c>
      <c r="I13" s="188">
        <v>2.37</v>
      </c>
      <c r="J13" s="195">
        <v>2.4031641812316424</v>
      </c>
      <c r="K13" s="239">
        <v>5.3241996055210183E-2</v>
      </c>
      <c r="M13" s="234"/>
      <c r="Y13" s="301"/>
      <c r="Z13" s="236"/>
      <c r="AA13" s="234"/>
      <c r="AB13" s="36"/>
    </row>
    <row r="14" spans="1:28" ht="23.25" customHeight="1">
      <c r="G14" s="6"/>
      <c r="H14" s="238">
        <v>4</v>
      </c>
      <c r="I14" s="188">
        <v>2.33</v>
      </c>
      <c r="J14" s="195">
        <v>2.4295536763719849</v>
      </c>
      <c r="K14" s="239">
        <v>1.098114533598693E-2</v>
      </c>
      <c r="M14" s="234"/>
      <c r="Y14" s="301"/>
      <c r="Z14" s="236"/>
      <c r="AA14" s="234"/>
      <c r="AB14" s="36"/>
    </row>
    <row r="15" spans="1:28" ht="23.25" customHeight="1">
      <c r="G15" s="6"/>
      <c r="H15" s="238">
        <v>5</v>
      </c>
      <c r="I15" s="188">
        <v>2.2850259626150282</v>
      </c>
      <c r="J15" s="195">
        <v>2.3950982915211982</v>
      </c>
      <c r="K15" s="239">
        <v>-1.4181775519460205E-2</v>
      </c>
      <c r="M15" s="234"/>
      <c r="Y15" s="301"/>
      <c r="Z15" s="236"/>
      <c r="AA15" s="234"/>
      <c r="AB15" s="36"/>
    </row>
    <row r="16" spans="1:28" ht="23.25" customHeight="1">
      <c r="G16" s="6"/>
      <c r="H16" s="238">
        <v>6</v>
      </c>
      <c r="I16" s="188">
        <v>2.0664933427553414</v>
      </c>
      <c r="J16" s="195">
        <v>2.23926050606764</v>
      </c>
      <c r="K16" s="239">
        <v>-6.5065298574690678E-2</v>
      </c>
      <c r="M16" s="234"/>
      <c r="Y16" s="301"/>
      <c r="Z16" s="236"/>
      <c r="AA16" s="234"/>
      <c r="AB16" s="36"/>
    </row>
    <row r="17" spans="2:28" ht="23.25" customHeight="1">
      <c r="G17" s="6"/>
      <c r="H17" s="238">
        <v>7</v>
      </c>
      <c r="I17" s="188">
        <v>2.13</v>
      </c>
      <c r="J17" s="195">
        <v>2.1216462767176405</v>
      </c>
      <c r="K17" s="239">
        <v>-5.2523692098933816E-2</v>
      </c>
      <c r="M17" s="234"/>
      <c r="Y17" s="301"/>
      <c r="Z17" s="236"/>
      <c r="AA17" s="234"/>
      <c r="AB17" s="36"/>
    </row>
    <row r="18" spans="2:28" ht="23.25" customHeight="1">
      <c r="G18" s="6"/>
      <c r="H18" s="238">
        <v>8</v>
      </c>
      <c r="I18" s="188">
        <v>2.08</v>
      </c>
      <c r="J18" s="195">
        <v>2.0197658800197686</v>
      </c>
      <c r="K18" s="239">
        <v>-4.8019501561537004E-2</v>
      </c>
      <c r="M18" s="234"/>
      <c r="Y18" s="301"/>
      <c r="Z18" s="236"/>
      <c r="AA18" s="234"/>
      <c r="AB18" s="36"/>
    </row>
    <row r="19" spans="2:28" ht="23.25" customHeight="1">
      <c r="G19" s="6"/>
      <c r="H19" s="240" t="s">
        <v>459</v>
      </c>
      <c r="I19" s="189">
        <v>3.4825870646766344E-2</v>
      </c>
      <c r="J19" s="190">
        <v>1.899152267624471E-2</v>
      </c>
      <c r="K19" s="191">
        <v>-1.5834347970521634E-2</v>
      </c>
      <c r="M19" s="234"/>
      <c r="Y19" s="301"/>
      <c r="Z19" s="236"/>
      <c r="AA19" s="234"/>
      <c r="AB19" s="36"/>
    </row>
    <row r="20" spans="2:28" ht="23.25" customHeight="1">
      <c r="H20" s="192" t="s">
        <v>109</v>
      </c>
      <c r="I20" s="193"/>
      <c r="J20" s="319" t="s">
        <v>461</v>
      </c>
      <c r="K20" s="320"/>
      <c r="M20" s="234"/>
      <c r="X20" s="2"/>
      <c r="Y20" s="4"/>
      <c r="AB20" s="36"/>
    </row>
    <row r="21" spans="2:28" ht="9" customHeight="1">
      <c r="M21" s="234"/>
      <c r="X21" s="2"/>
      <c r="Y21" s="4"/>
      <c r="AB21" s="234"/>
    </row>
    <row r="22" spans="2:28" ht="16.5" customHeight="1">
      <c r="B22" s="49" t="s">
        <v>132</v>
      </c>
      <c r="C22" s="49"/>
      <c r="D22" s="48"/>
      <c r="E22" s="48"/>
      <c r="F22" s="48"/>
      <c r="G22" s="48"/>
      <c r="H22" s="48"/>
      <c r="I22" s="48"/>
      <c r="J22" s="48"/>
      <c r="K22" s="48"/>
      <c r="M22" s="234"/>
      <c r="X22" s="2"/>
      <c r="Y22" s="4"/>
      <c r="AB22" s="234"/>
    </row>
    <row r="23" spans="2:28" ht="27.75" customHeight="1">
      <c r="B23" s="53" t="s">
        <v>62</v>
      </c>
      <c r="C23" s="53" t="s">
        <v>101</v>
      </c>
      <c r="D23" s="53" t="s">
        <v>103</v>
      </c>
      <c r="E23" s="53" t="s">
        <v>104</v>
      </c>
      <c r="F23" s="53" t="s">
        <v>105</v>
      </c>
      <c r="G23" s="53" t="s">
        <v>106</v>
      </c>
      <c r="H23" s="53" t="s">
        <v>6</v>
      </c>
      <c r="I23" s="53" t="s">
        <v>7</v>
      </c>
      <c r="J23" s="53" t="s">
        <v>107</v>
      </c>
      <c r="K23" s="53" t="s">
        <v>72</v>
      </c>
      <c r="M23" s="234"/>
      <c r="X23" s="2"/>
      <c r="Y23" s="4"/>
      <c r="AB23" s="234"/>
    </row>
    <row r="24" spans="2:28" ht="23.25" customHeight="1">
      <c r="B24" s="73" t="s">
        <v>458</v>
      </c>
      <c r="C24" s="74">
        <v>8</v>
      </c>
      <c r="D24" s="75">
        <v>2.4024760968673828E-2</v>
      </c>
      <c r="E24" s="75">
        <v>0.35333295261639036</v>
      </c>
      <c r="F24" s="75">
        <v>0.16382011835429075</v>
      </c>
      <c r="G24" s="76">
        <v>14.671482739045402</v>
      </c>
      <c r="H24" s="77">
        <v>0.17850332337829755</v>
      </c>
      <c r="I24" s="77">
        <v>15.091555521337304</v>
      </c>
      <c r="J24" s="78">
        <v>2.0814280310754389</v>
      </c>
      <c r="K24" s="79" t="s">
        <v>67</v>
      </c>
      <c r="M24" s="234"/>
      <c r="N24" s="303" t="s">
        <v>119</v>
      </c>
      <c r="Y24" s="4"/>
    </row>
    <row r="25" spans="2:28" ht="22.5" customHeight="1">
      <c r="B25" s="230" t="s">
        <v>119</v>
      </c>
      <c r="C25" s="66">
        <v>8</v>
      </c>
      <c r="D25" s="67">
        <v>2.742397396657454E-2</v>
      </c>
      <c r="E25" s="67">
        <v>0.40227276791396588</v>
      </c>
      <c r="F25" s="67">
        <v>0.18409558410039739</v>
      </c>
      <c r="G25" s="68">
        <v>12.55971739130435</v>
      </c>
      <c r="H25" s="69">
        <v>0.44837910341992054</v>
      </c>
      <c r="I25" s="69">
        <v>12.806604972082509</v>
      </c>
      <c r="J25" s="70">
        <v>2.0197658800197686</v>
      </c>
      <c r="K25" s="71" t="s">
        <v>67</v>
      </c>
      <c r="M25" s="234"/>
      <c r="N25" s="36" t="s">
        <v>67</v>
      </c>
      <c r="O25" s="36">
        <v>92</v>
      </c>
      <c r="Y25" s="4"/>
    </row>
    <row r="26" spans="2:28" ht="22.5" customHeight="1">
      <c r="B26" s="50" t="s">
        <v>108</v>
      </c>
      <c r="C26" s="50"/>
      <c r="D26" s="64">
        <f>D25/D24-1</f>
        <v>0.14148790085083407</v>
      </c>
      <c r="E26" s="64">
        <f t="shared" ref="E26:J26" si="0">E25/E24-1</f>
        <v>0.13850906046317424</v>
      </c>
      <c r="F26" s="64">
        <f t="shared" si="0"/>
        <v>0.12376664081182787</v>
      </c>
      <c r="G26" s="64">
        <f t="shared" si="0"/>
        <v>-0.14393673668176599</v>
      </c>
      <c r="H26" s="64">
        <f t="shared" si="0"/>
        <v>1.5118809831326341</v>
      </c>
      <c r="I26" s="64">
        <f t="shared" si="0"/>
        <v>-0.15140590020851075</v>
      </c>
      <c r="J26" s="64">
        <f t="shared" si="0"/>
        <v>-2.9624925837003602E-2</v>
      </c>
      <c r="K26" s="65" t="str">
        <f>J20</f>
        <v>10위/(32개사)</v>
      </c>
      <c r="M26" s="2" t="s">
        <v>193</v>
      </c>
      <c r="N26" s="304">
        <v>2.1739130434782608E-2</v>
      </c>
      <c r="O26" s="36">
        <v>2</v>
      </c>
      <c r="X26" s="2"/>
      <c r="Y26" s="4"/>
    </row>
    <row r="27" spans="2:28" ht="22.5" customHeight="1">
      <c r="M27" s="2" t="s">
        <v>194</v>
      </c>
      <c r="N27" s="304">
        <v>3.2608695652173912E-2</v>
      </c>
      <c r="O27" s="36">
        <v>3</v>
      </c>
      <c r="X27" s="2"/>
      <c r="Y27" s="4"/>
    </row>
    <row r="28" spans="2:28" ht="17.25" customHeight="1">
      <c r="B28" s="49" t="s">
        <v>133</v>
      </c>
      <c r="C28" s="49"/>
      <c r="D28" s="48"/>
      <c r="E28" s="48"/>
      <c r="F28" s="48"/>
      <c r="G28" s="48"/>
      <c r="H28" s="48"/>
      <c r="I28" s="48"/>
      <c r="J28" s="48"/>
      <c r="K28" s="48"/>
      <c r="M28" s="2" t="s">
        <v>118</v>
      </c>
      <c r="N28" s="304">
        <v>0.14130434782608695</v>
      </c>
      <c r="O28" s="36">
        <v>13</v>
      </c>
      <c r="X28" s="2"/>
      <c r="Y28" s="4"/>
    </row>
    <row r="29" spans="2:28" ht="22.5" customHeight="1">
      <c r="B29" s="57"/>
      <c r="C29" s="57"/>
      <c r="M29" s="2" t="s">
        <v>195</v>
      </c>
      <c r="N29" s="304">
        <v>0.20652173913043478</v>
      </c>
      <c r="O29" s="36">
        <v>19</v>
      </c>
      <c r="X29" s="2"/>
      <c r="Y29" s="4"/>
    </row>
    <row r="30" spans="2:28" ht="22.5" customHeight="1" thickBot="1">
      <c r="H30" s="201" t="s">
        <v>92</v>
      </c>
      <c r="I30" s="202" t="s">
        <v>93</v>
      </c>
      <c r="J30" s="203" t="str">
        <f>J10</f>
        <v>명진교통</v>
      </c>
      <c r="K30" s="204" t="s">
        <v>117</v>
      </c>
      <c r="M30" s="2" t="s">
        <v>196</v>
      </c>
      <c r="N30" s="304">
        <v>0.25</v>
      </c>
      <c r="O30" s="36">
        <v>23</v>
      </c>
      <c r="X30" s="2"/>
      <c r="Y30" s="4"/>
    </row>
    <row r="31" spans="2:28" ht="22.5" customHeight="1" thickTop="1">
      <c r="H31" s="209" t="s">
        <v>111</v>
      </c>
      <c r="I31" s="210" t="s">
        <v>67</v>
      </c>
      <c r="J31" s="211" t="s">
        <v>67</v>
      </c>
      <c r="K31" s="212"/>
      <c r="M31" s="2" t="s">
        <v>76</v>
      </c>
      <c r="N31" s="304">
        <v>0.34782608695652173</v>
      </c>
      <c r="O31" s="36">
        <v>32</v>
      </c>
      <c r="X31" s="2"/>
      <c r="Z31" s="36"/>
      <c r="AA31" s="36"/>
      <c r="AB31" s="36"/>
    </row>
    <row r="32" spans="2:28" ht="21" customHeight="1">
      <c r="H32" s="205" t="s">
        <v>95</v>
      </c>
      <c r="I32" s="206">
        <v>2.4096385542168676E-2</v>
      </c>
      <c r="J32" s="207" t="s">
        <v>612</v>
      </c>
      <c r="K32" s="208">
        <v>-2.3572551073860679E-3</v>
      </c>
      <c r="M32" s="2"/>
      <c r="X32" s="2"/>
      <c r="Z32" s="36"/>
      <c r="AA32" s="36"/>
      <c r="AB32" s="36"/>
    </row>
    <row r="33" spans="2:28" ht="21" customHeight="1">
      <c r="H33" s="180" t="s">
        <v>96</v>
      </c>
      <c r="I33" s="172">
        <v>4.0258595357037907E-2</v>
      </c>
      <c r="J33" s="181" t="s">
        <v>613</v>
      </c>
      <c r="K33" s="182">
        <v>-7.6498997048639952E-3</v>
      </c>
      <c r="L33" s="4"/>
      <c r="M33" s="2"/>
      <c r="X33" s="2"/>
      <c r="Z33" s="36"/>
      <c r="AA33" s="36"/>
      <c r="AB33" s="36"/>
    </row>
    <row r="34" spans="2:28" ht="21" customHeight="1">
      <c r="H34" s="179" t="s">
        <v>97</v>
      </c>
      <c r="I34" s="172">
        <v>9.22715251248898E-2</v>
      </c>
      <c r="J34" s="181" t="s">
        <v>614</v>
      </c>
      <c r="K34" s="182">
        <v>4.9032822701197146E-2</v>
      </c>
      <c r="L34" s="4"/>
      <c r="M34" s="2"/>
      <c r="X34" s="2"/>
      <c r="Z34" s="36"/>
      <c r="AA34" s="36"/>
      <c r="AB34" s="36"/>
    </row>
    <row r="35" spans="2:28" ht="21" customHeight="1">
      <c r="H35" s="179" t="s">
        <v>100</v>
      </c>
      <c r="I35" s="172">
        <v>0.18806935057302379</v>
      </c>
      <c r="J35" s="181" t="s">
        <v>615</v>
      </c>
      <c r="K35" s="182">
        <v>1.8452388557410992E-2</v>
      </c>
      <c r="L35" s="4"/>
      <c r="M35" s="2"/>
      <c r="X35" s="2"/>
      <c r="Z35" s="36"/>
      <c r="AA35" s="36"/>
      <c r="AB35" s="36"/>
    </row>
    <row r="36" spans="2:28" ht="21" customHeight="1">
      <c r="H36" s="183" t="s">
        <v>98</v>
      </c>
      <c r="I36" s="172">
        <v>0.24507787246547164</v>
      </c>
      <c r="J36" s="181" t="s">
        <v>463</v>
      </c>
      <c r="K36" s="182">
        <v>4.9221275345283644E-3</v>
      </c>
      <c r="L36" s="4"/>
      <c r="M36" s="2"/>
      <c r="X36" s="2"/>
      <c r="Z36" s="36"/>
      <c r="AA36" s="36"/>
      <c r="AB36" s="36"/>
    </row>
    <row r="37" spans="2:28" ht="21" customHeight="1">
      <c r="H37" s="184" t="s">
        <v>99</v>
      </c>
      <c r="I37" s="185">
        <v>0.41022627093740816</v>
      </c>
      <c r="J37" s="186" t="s">
        <v>616</v>
      </c>
      <c r="K37" s="187">
        <v>-6.2400183980886426E-2</v>
      </c>
      <c r="L37" s="4"/>
      <c r="M37" s="2"/>
      <c r="X37" s="2"/>
      <c r="Z37" s="36"/>
      <c r="AA37" s="36"/>
      <c r="AB37" s="36"/>
    </row>
    <row r="38" spans="2:28" ht="22.5" customHeight="1">
      <c r="L38" s="4"/>
      <c r="M38" s="2"/>
      <c r="X38" s="2"/>
      <c r="Z38" s="36"/>
      <c r="AA38" s="36"/>
      <c r="AB38" s="36"/>
    </row>
    <row r="39" spans="2:28" ht="18" customHeight="1">
      <c r="B39" s="49" t="s">
        <v>134</v>
      </c>
      <c r="C39" s="49"/>
      <c r="D39" s="48"/>
      <c r="E39" s="48"/>
      <c r="F39" s="48"/>
      <c r="G39" s="48"/>
      <c r="H39" s="48"/>
      <c r="I39" s="48"/>
      <c r="J39" s="48"/>
      <c r="K39" s="48"/>
      <c r="L39" s="4"/>
      <c r="M39" s="2"/>
      <c r="X39" s="2"/>
      <c r="Z39" s="36"/>
      <c r="AA39" s="36"/>
      <c r="AB39" s="36"/>
    </row>
    <row r="40" spans="2:28" ht="30.75" customHeight="1">
      <c r="B40" s="53" t="s">
        <v>62</v>
      </c>
      <c r="C40" s="53" t="s">
        <v>102</v>
      </c>
      <c r="D40" s="53" t="s">
        <v>103</v>
      </c>
      <c r="E40" s="53" t="s">
        <v>104</v>
      </c>
      <c r="F40" s="53" t="s">
        <v>105</v>
      </c>
      <c r="G40" s="53" t="s">
        <v>106</v>
      </c>
      <c r="H40" s="53" t="s">
        <v>6</v>
      </c>
      <c r="I40" s="53" t="s">
        <v>7</v>
      </c>
      <c r="J40" s="53" t="s">
        <v>107</v>
      </c>
      <c r="K40" s="53" t="s">
        <v>72</v>
      </c>
      <c r="L40" s="4"/>
      <c r="M40" s="2"/>
      <c r="N40" s="36" t="s">
        <v>127</v>
      </c>
      <c r="X40" s="2"/>
      <c r="Z40" s="36"/>
      <c r="AA40" s="36"/>
      <c r="AB40" s="36"/>
    </row>
    <row r="41" spans="2:28" ht="22.5" customHeight="1">
      <c r="B41" s="232" t="s">
        <v>119</v>
      </c>
      <c r="C41" s="74">
        <v>1</v>
      </c>
      <c r="D41" s="75">
        <v>2.4138346687025528E-2</v>
      </c>
      <c r="E41" s="75">
        <v>0.55738043998398701</v>
      </c>
      <c r="F41" s="75">
        <v>0.24220269058906124</v>
      </c>
      <c r="G41" s="76">
        <v>13.321851063829788</v>
      </c>
      <c r="H41" s="77">
        <v>2.0519563259240341</v>
      </c>
      <c r="I41" s="77">
        <v>33.60619147434214</v>
      </c>
      <c r="J41" s="78">
        <v>1.9821223583049288</v>
      </c>
      <c r="K41" s="80" t="s">
        <v>76</v>
      </c>
      <c r="L41" s="4"/>
      <c r="M41" s="2"/>
      <c r="N41" s="36">
        <v>1</v>
      </c>
      <c r="X41" s="2"/>
      <c r="Z41" s="36"/>
      <c r="AA41" s="36"/>
      <c r="AB41" s="36"/>
    </row>
    <row r="42" spans="2:28" ht="22.5" customHeight="1">
      <c r="B42" s="230" t="s">
        <v>119</v>
      </c>
      <c r="C42" s="66">
        <v>2</v>
      </c>
      <c r="D42" s="67">
        <v>4.0147206346966981E-2</v>
      </c>
      <c r="E42" s="67">
        <v>0.44741526497196493</v>
      </c>
      <c r="F42" s="67">
        <v>0.2034714355008195</v>
      </c>
      <c r="G42" s="68">
        <v>9.6076603773584903</v>
      </c>
      <c r="H42" s="69">
        <v>0.84862930004570047</v>
      </c>
      <c r="I42" s="69">
        <v>11.552852486550774</v>
      </c>
      <c r="J42" s="70">
        <v>2.2816828328460144</v>
      </c>
      <c r="K42" s="71" t="s">
        <v>66</v>
      </c>
      <c r="M42" s="2"/>
      <c r="N42" s="36">
        <v>5</v>
      </c>
      <c r="X42" s="2"/>
      <c r="Z42" s="36"/>
      <c r="AA42" s="36"/>
      <c r="AB42" s="36"/>
    </row>
    <row r="43" spans="2:28" ht="22.5" customHeight="1">
      <c r="B43" s="230" t="s">
        <v>119</v>
      </c>
      <c r="C43" s="66">
        <v>3</v>
      </c>
      <c r="D43" s="67">
        <v>2.4082793000613188E-2</v>
      </c>
      <c r="E43" s="67">
        <v>0.39880364313467337</v>
      </c>
      <c r="F43" s="67">
        <v>0.20673644881985773</v>
      </c>
      <c r="G43" s="68">
        <v>8.5323888888888888</v>
      </c>
      <c r="H43" s="69">
        <v>0.3526674607579296</v>
      </c>
      <c r="I43" s="69">
        <v>9.4622818128477419</v>
      </c>
      <c r="J43" s="70">
        <v>2.4031641812316424</v>
      </c>
      <c r="K43" s="71" t="s">
        <v>66</v>
      </c>
      <c r="M43" s="2"/>
      <c r="N43" s="36">
        <v>5</v>
      </c>
      <c r="X43" s="2"/>
      <c r="Z43" s="36"/>
      <c r="AA43" s="36"/>
      <c r="AB43" s="36"/>
    </row>
    <row r="44" spans="2:28" ht="22.5" customHeight="1">
      <c r="B44" s="230" t="s">
        <v>119</v>
      </c>
      <c r="C44" s="66">
        <v>4</v>
      </c>
      <c r="D44" s="67">
        <v>2.3902741603883886E-2</v>
      </c>
      <c r="E44" s="67">
        <v>0.38115616816291276</v>
      </c>
      <c r="F44" s="67">
        <v>0.21104798863864033</v>
      </c>
      <c r="G44" s="68">
        <v>8.4559444444444445</v>
      </c>
      <c r="H44" s="69">
        <v>0.4552786476504061</v>
      </c>
      <c r="I44" s="69">
        <v>8.4399714435667601</v>
      </c>
      <c r="J44" s="70">
        <v>2.4295536763719849</v>
      </c>
      <c r="K44" s="71" t="s">
        <v>66</v>
      </c>
      <c r="M44" s="2"/>
      <c r="N44" s="36">
        <v>5</v>
      </c>
      <c r="X44" s="2"/>
      <c r="Z44" s="36"/>
      <c r="AA44" s="36"/>
      <c r="AB44" s="36"/>
    </row>
    <row r="45" spans="2:28" ht="22.5" customHeight="1">
      <c r="B45" s="230" t="s">
        <v>119</v>
      </c>
      <c r="C45" s="66">
        <v>5</v>
      </c>
      <c r="D45" s="67">
        <v>2.307261844183613E-2</v>
      </c>
      <c r="E45" s="67">
        <v>0.37155561772807449</v>
      </c>
      <c r="F45" s="67">
        <v>0.21452624701677855</v>
      </c>
      <c r="G45" s="68">
        <v>8.8709400000000009</v>
      </c>
      <c r="H45" s="69">
        <v>0.26792509437631101</v>
      </c>
      <c r="I45" s="69">
        <v>8.3133676187066534</v>
      </c>
      <c r="J45" s="70">
        <v>2.3950982915211982</v>
      </c>
      <c r="K45" s="71" t="s">
        <v>66</v>
      </c>
      <c r="M45" s="2"/>
      <c r="N45" s="36">
        <v>5</v>
      </c>
      <c r="X45" s="2"/>
      <c r="Z45" s="36"/>
      <c r="AA45" s="36"/>
      <c r="AB45" s="36"/>
    </row>
    <row r="46" spans="2:28" ht="22.5" customHeight="1">
      <c r="B46" s="230" t="s">
        <v>119</v>
      </c>
      <c r="C46" s="66">
        <v>6</v>
      </c>
      <c r="D46" s="67">
        <v>2.498264275062452E-2</v>
      </c>
      <c r="E46" s="67">
        <v>0.37833969166171227</v>
      </c>
      <c r="F46" s="67">
        <v>0.20669265401022022</v>
      </c>
      <c r="G46" s="68">
        <v>10.478479999999999</v>
      </c>
      <c r="H46" s="69">
        <v>0.36748311338941797</v>
      </c>
      <c r="I46" s="69">
        <v>10.444955739334084</v>
      </c>
      <c r="J46" s="70">
        <v>2.23926050606764</v>
      </c>
      <c r="K46" s="71" t="s">
        <v>68</v>
      </c>
      <c r="M46" s="2"/>
      <c r="N46" s="36">
        <v>4</v>
      </c>
      <c r="X46" s="2"/>
      <c r="Z46" s="36"/>
      <c r="AA46" s="36"/>
      <c r="AB46" s="36"/>
    </row>
    <row r="47" spans="2:28" ht="22.5" customHeight="1">
      <c r="B47" s="230" t="s">
        <v>119</v>
      </c>
      <c r="C47" s="66">
        <v>7</v>
      </c>
      <c r="D47" s="67">
        <v>2.4610019006194077E-2</v>
      </c>
      <c r="E47" s="67">
        <v>0.39229341266347306</v>
      </c>
      <c r="F47" s="67">
        <v>0.19595339989075652</v>
      </c>
      <c r="G47" s="68">
        <v>11.44431914893617</v>
      </c>
      <c r="H47" s="69">
        <v>0.35927697423694177</v>
      </c>
      <c r="I47" s="69">
        <v>10.896683721510021</v>
      </c>
      <c r="J47" s="70">
        <v>2.1216462767176405</v>
      </c>
      <c r="K47" s="71" t="s">
        <v>69</v>
      </c>
      <c r="M47" s="2"/>
      <c r="N47" s="36">
        <v>3</v>
      </c>
      <c r="X47" s="2"/>
      <c r="Z47" s="36"/>
      <c r="AA47" s="36"/>
      <c r="AB47" s="36"/>
    </row>
    <row r="48" spans="2:28" ht="22.5" customHeight="1">
      <c r="B48" s="230" t="s">
        <v>119</v>
      </c>
      <c r="C48" s="66">
        <v>8</v>
      </c>
      <c r="D48" s="67">
        <v>2.742397396657454E-2</v>
      </c>
      <c r="E48" s="67">
        <v>0.40227276791396588</v>
      </c>
      <c r="F48" s="67">
        <v>0.18409558410039739</v>
      </c>
      <c r="G48" s="68">
        <v>12.55971739130435</v>
      </c>
      <c r="H48" s="69">
        <v>0.44837910341992054</v>
      </c>
      <c r="I48" s="69">
        <v>12.806604972082509</v>
      </c>
      <c r="J48" s="70">
        <v>2.0197658800197686</v>
      </c>
      <c r="K48" s="71" t="s">
        <v>196</v>
      </c>
      <c r="M48" s="2"/>
      <c r="N48" s="36">
        <v>2</v>
      </c>
      <c r="X48" s="2"/>
      <c r="Z48" s="36"/>
      <c r="AA48" s="36"/>
      <c r="AB48" s="36"/>
    </row>
    <row r="49" spans="2:28" ht="25.5" customHeight="1">
      <c r="B49" s="50" t="s">
        <v>108</v>
      </c>
      <c r="C49" s="50"/>
      <c r="D49" s="64" cm="1">
        <f t="array" aca="1" ref="D49" ca="1">(INDIRECT(ADDRESS(ROW()-1,COLUMN()))/INDIRECT(ADDRESS(ROW()-2,COLUMN())))-1</f>
        <v>0.11434184425750438</v>
      </c>
      <c r="E49" s="64" cm="1">
        <f t="array" aca="1" ref="E49" ca="1">(INDIRECT(ADDRESS(ROW()-1,COLUMN()))/INDIRECT(ADDRESS(ROW()-2,COLUMN())))-1</f>
        <v>2.5438498145401001E-2</v>
      </c>
      <c r="F49" s="64" cm="1">
        <f t="array" aca="1" ref="F49" ca="1">(INDIRECT(ADDRESS(ROW()-1,COLUMN()))/INDIRECT(ADDRESS(ROW()-2,COLUMN())))-1</f>
        <v>-6.0513447569523371E-2</v>
      </c>
      <c r="G49" s="64" cm="1">
        <f t="array" aca="1" ref="G49" ca="1">(INDIRECT(ADDRESS(ROW()-1,COLUMN()))/INDIRECT(ADDRESS(ROW()-2,COLUMN())))-1</f>
        <v>9.7463049383052613E-2</v>
      </c>
      <c r="H49" s="64" cm="1">
        <f t="array" aca="1" ref="H49" ca="1">(INDIRECT(ADDRESS(ROW()-1,COLUMN()))/INDIRECT(ADDRESS(ROW()-2,COLUMN())))-1</f>
        <v>0.24800400685910984</v>
      </c>
      <c r="I49" s="64" cm="1">
        <f t="array" aca="1" ref="I49" ca="1">(INDIRECT(ADDRESS(ROW()-1,COLUMN()))/INDIRECT(ADDRESS(ROW()-2,COLUMN())))-1</f>
        <v>0.17527545989082061</v>
      </c>
      <c r="J49" s="64" cm="1">
        <f t="array" aca="1" ref="J49" ca="1">(INDIRECT(ADDRESS(ROW()-1,COLUMN()))/INDIRECT(ADDRESS(ROW()-2,COLUMN())))-1</f>
        <v>-4.8019501561537004E-2</v>
      </c>
      <c r="K49" s="72" t="str" cm="1">
        <f t="array" ref="K49">_xlfn.IFS(N49=0,"등급유지",N49&gt;0,N49&amp;"등급 상승",N49&lt;0,N49&amp;"등급 하락")</f>
        <v>등급유지</v>
      </c>
      <c r="M49" s="305"/>
      <c r="O49" s="36" t="s">
        <v>128</v>
      </c>
      <c r="X49" s="306"/>
      <c r="Z49" s="235"/>
      <c r="AA49" s="36"/>
      <c r="AB49" s="36"/>
    </row>
    <row r="50" spans="2:28" ht="25.5" customHeight="1">
      <c r="B50" s="45"/>
      <c r="C50" s="45"/>
      <c r="D50" s="46"/>
      <c r="E50" s="46"/>
      <c r="F50" s="46"/>
      <c r="G50" s="46"/>
      <c r="H50" s="46"/>
      <c r="I50" s="46"/>
      <c r="J50" s="46"/>
      <c r="K50" s="46"/>
      <c r="M50" s="305"/>
      <c r="N50" s="2"/>
      <c r="O50" s="2"/>
      <c r="X50" s="306"/>
      <c r="Z50" s="235"/>
      <c r="AA50" s="36"/>
      <c r="AB50" s="36"/>
    </row>
    <row r="51" spans="2:28" ht="18" customHeight="1">
      <c r="B51" s="49" t="s">
        <v>135</v>
      </c>
      <c r="C51" s="49"/>
      <c r="D51" s="48"/>
      <c r="E51" s="48"/>
      <c r="F51" s="48"/>
      <c r="G51" s="48"/>
      <c r="H51" s="48"/>
      <c r="I51" s="48"/>
      <c r="J51" s="48"/>
      <c r="K51" s="48"/>
      <c r="M51" s="305"/>
      <c r="X51" s="306"/>
      <c r="Z51" s="235"/>
      <c r="AA51" s="36"/>
      <c r="AB51" s="36"/>
    </row>
    <row r="52" spans="2:28" ht="21" customHeight="1">
      <c r="B52" s="45"/>
      <c r="C52" s="45"/>
      <c r="D52" s="46"/>
      <c r="E52" s="46"/>
      <c r="F52" s="46"/>
      <c r="G52" s="46"/>
      <c r="H52" s="46"/>
      <c r="I52" s="46"/>
      <c r="J52" s="46"/>
      <c r="K52" s="46"/>
      <c r="M52" s="305"/>
      <c r="X52" s="306"/>
      <c r="Z52" s="235"/>
      <c r="AA52" s="36"/>
      <c r="AB52" s="36"/>
    </row>
    <row r="53" spans="2:28" ht="25.5" customHeight="1">
      <c r="B53" s="45"/>
      <c r="C53" s="45"/>
      <c r="D53" s="46"/>
      <c r="E53" s="46"/>
      <c r="F53" s="46"/>
      <c r="G53" s="46"/>
      <c r="H53" s="46"/>
      <c r="I53" s="46"/>
      <c r="J53" s="46"/>
      <c r="K53" s="46"/>
      <c r="M53" s="305"/>
      <c r="N53" s="306"/>
      <c r="P53" s="235"/>
      <c r="AA53" s="37"/>
    </row>
    <row r="54" spans="2:28" ht="25.5" customHeight="1">
      <c r="B54" s="45"/>
      <c r="C54" s="45"/>
      <c r="D54" s="46"/>
      <c r="M54" s="305"/>
      <c r="N54" s="306"/>
      <c r="P54" s="235"/>
      <c r="AA54" s="37"/>
    </row>
    <row r="55" spans="2:28" ht="25.5" customHeight="1">
      <c r="B55" s="45"/>
      <c r="C55" s="45"/>
      <c r="D55" s="46"/>
      <c r="M55" s="305"/>
      <c r="N55" s="306"/>
      <c r="P55" s="235"/>
      <c r="AA55" s="37"/>
    </row>
    <row r="56" spans="2:28" ht="25.5" customHeight="1">
      <c r="B56" s="45"/>
      <c r="C56" s="45"/>
      <c r="D56" s="46"/>
      <c r="M56" s="305"/>
      <c r="N56" s="306"/>
      <c r="P56" s="235"/>
      <c r="AA56" s="37"/>
    </row>
    <row r="57" spans="2:28" ht="25.5" customHeight="1">
      <c r="B57" s="45"/>
      <c r="C57" s="45"/>
      <c r="D57" s="46"/>
      <c r="M57" s="305"/>
      <c r="N57" s="306"/>
      <c r="P57" s="235"/>
      <c r="AA57" s="37"/>
    </row>
    <row r="58" spans="2:28" ht="25.5" customHeight="1">
      <c r="B58" s="45"/>
      <c r="C58" s="45"/>
      <c r="D58" s="46"/>
      <c r="M58" s="305"/>
      <c r="N58" s="306"/>
      <c r="P58" s="235"/>
      <c r="AA58" s="37"/>
    </row>
    <row r="59" spans="2:28" ht="25.5" customHeight="1">
      <c r="B59" s="45"/>
      <c r="C59" s="45"/>
      <c r="D59" s="46"/>
      <c r="M59" s="305"/>
      <c r="N59" s="306"/>
      <c r="P59" s="235"/>
      <c r="AA59" s="37"/>
    </row>
    <row r="60" spans="2:28" ht="25.5" customHeight="1">
      <c r="B60" s="45"/>
      <c r="C60" s="45"/>
      <c r="D60" s="46"/>
      <c r="E60" s="46"/>
      <c r="F60" s="46"/>
      <c r="G60" s="46"/>
      <c r="H60" s="46"/>
      <c r="I60" s="46"/>
      <c r="J60" s="46"/>
      <c r="K60" s="46"/>
      <c r="M60" s="305"/>
      <c r="N60" s="306"/>
      <c r="P60" s="235"/>
      <c r="AA60" s="37"/>
    </row>
    <row r="61" spans="2:28" ht="25.5" customHeight="1">
      <c r="B61" s="45"/>
      <c r="C61" s="45"/>
      <c r="D61" s="46"/>
      <c r="E61" s="46"/>
      <c r="F61" s="46"/>
      <c r="G61" s="46"/>
      <c r="H61" s="46"/>
      <c r="I61" s="46"/>
      <c r="J61" s="46"/>
      <c r="K61" s="46"/>
      <c r="M61" s="305"/>
      <c r="N61" s="306"/>
      <c r="P61" s="235"/>
      <c r="AA61" s="37"/>
    </row>
    <row r="62" spans="2:28" ht="25.5" customHeight="1" thickBot="1">
      <c r="B62" s="213" t="s">
        <v>92</v>
      </c>
      <c r="C62" s="214" t="s">
        <v>126</v>
      </c>
      <c r="D62" s="214" t="s">
        <v>121</v>
      </c>
      <c r="E62" s="214" t="s">
        <v>122</v>
      </c>
      <c r="F62" s="214" t="s">
        <v>120</v>
      </c>
      <c r="G62" s="214" t="s">
        <v>124</v>
      </c>
      <c r="H62" s="214" t="s">
        <v>123</v>
      </c>
      <c r="I62" s="214" t="s">
        <v>125</v>
      </c>
      <c r="J62" s="214" t="s">
        <v>262</v>
      </c>
      <c r="K62" s="215" t="s">
        <v>179</v>
      </c>
      <c r="M62" s="307">
        <v>1</v>
      </c>
      <c r="N62" s="308">
        <v>2</v>
      </c>
      <c r="O62" s="308">
        <v>3</v>
      </c>
      <c r="P62" s="307">
        <v>4</v>
      </c>
      <c r="Q62" s="308">
        <v>5</v>
      </c>
      <c r="R62" s="308">
        <v>6</v>
      </c>
      <c r="S62" s="307">
        <v>7</v>
      </c>
      <c r="T62" s="308">
        <v>8</v>
      </c>
      <c r="U62" s="308"/>
      <c r="V62" s="315"/>
      <c r="W62" s="315"/>
      <c r="X62" s="308"/>
      <c r="AA62" s="37"/>
    </row>
    <row r="63" spans="2:28" ht="25.5" customHeight="1" thickTop="1">
      <c r="B63" s="218" t="s">
        <v>111</v>
      </c>
      <c r="C63" s="219" t="s">
        <v>69</v>
      </c>
      <c r="D63" s="220" t="s">
        <v>67</v>
      </c>
      <c r="E63" s="220" t="s">
        <v>67</v>
      </c>
      <c r="F63" s="220" t="s">
        <v>67</v>
      </c>
      <c r="G63" s="220" t="s">
        <v>67</v>
      </c>
      <c r="H63" s="220" t="s">
        <v>67</v>
      </c>
      <c r="I63" s="220" t="s">
        <v>70</v>
      </c>
      <c r="J63" s="220" t="s">
        <v>70</v>
      </c>
      <c r="K63" s="220" t="s">
        <v>179</v>
      </c>
      <c r="M63" s="307" t="s">
        <v>126</v>
      </c>
      <c r="N63" s="307" t="s">
        <v>121</v>
      </c>
      <c r="O63" s="307" t="s">
        <v>122</v>
      </c>
      <c r="P63" s="307" t="s">
        <v>120</v>
      </c>
      <c r="Q63" s="307" t="s">
        <v>124</v>
      </c>
      <c r="R63" s="307" t="s">
        <v>123</v>
      </c>
      <c r="S63" s="307" t="s">
        <v>125</v>
      </c>
      <c r="T63" s="307" t="s">
        <v>262</v>
      </c>
      <c r="U63" s="307"/>
      <c r="V63" s="314"/>
      <c r="W63" s="314"/>
      <c r="X63" s="307"/>
      <c r="AA63" s="37"/>
    </row>
    <row r="64" spans="2:28" ht="25.5" customHeight="1">
      <c r="B64" s="216" t="s">
        <v>95</v>
      </c>
      <c r="C64" s="206" t="s">
        <v>448</v>
      </c>
      <c r="D64" s="206" t="s">
        <v>448</v>
      </c>
      <c r="E64" s="206" t="s">
        <v>449</v>
      </c>
      <c r="F64" s="206" t="s">
        <v>448</v>
      </c>
      <c r="G64" s="206" t="s">
        <v>448</v>
      </c>
      <c r="H64" s="206" t="s">
        <v>448</v>
      </c>
      <c r="I64" s="206" t="s">
        <v>448</v>
      </c>
      <c r="J64" s="206" t="s">
        <v>448</v>
      </c>
      <c r="K64" s="217" t="s">
        <v>179</v>
      </c>
      <c r="M64" s="309"/>
      <c r="N64" s="309"/>
      <c r="O64" s="309"/>
      <c r="P64" s="309"/>
      <c r="Q64" s="309"/>
      <c r="R64" s="309"/>
      <c r="S64" s="309"/>
      <c r="T64" s="309"/>
      <c r="U64" s="309"/>
      <c r="V64" s="316"/>
      <c r="W64" s="316"/>
      <c r="X64" s="309"/>
      <c r="AA64" s="37"/>
    </row>
    <row r="65" spans="2:27" ht="25.5" customHeight="1">
      <c r="B65" s="171" t="s">
        <v>96</v>
      </c>
      <c r="C65" s="173" t="s">
        <v>448</v>
      </c>
      <c r="D65" s="173" t="s">
        <v>448</v>
      </c>
      <c r="E65" s="173" t="s">
        <v>448</v>
      </c>
      <c r="F65" s="173" t="s">
        <v>448</v>
      </c>
      <c r="G65" s="173" t="s">
        <v>448</v>
      </c>
      <c r="H65" s="173" t="s">
        <v>448</v>
      </c>
      <c r="I65" s="173" t="s">
        <v>448</v>
      </c>
      <c r="J65" s="173" t="s">
        <v>448</v>
      </c>
      <c r="K65" s="174" t="s">
        <v>179</v>
      </c>
      <c r="M65" s="309">
        <v>0</v>
      </c>
      <c r="N65" s="309">
        <v>0</v>
      </c>
      <c r="O65" s="309">
        <v>0.14285714285714285</v>
      </c>
      <c r="P65" s="309">
        <v>0</v>
      </c>
      <c r="Q65" s="309">
        <v>0</v>
      </c>
      <c r="R65" s="309">
        <v>0</v>
      </c>
      <c r="S65" s="309">
        <v>0</v>
      </c>
      <c r="T65" s="309">
        <v>0</v>
      </c>
      <c r="U65" s="309"/>
      <c r="V65" s="316"/>
      <c r="W65" s="316"/>
      <c r="X65" s="309"/>
      <c r="AA65" s="37"/>
    </row>
    <row r="66" spans="2:27" ht="25.5" customHeight="1">
      <c r="B66" s="170" t="s">
        <v>97</v>
      </c>
      <c r="C66" s="173" t="s">
        <v>456</v>
      </c>
      <c r="D66" s="173" t="s">
        <v>448</v>
      </c>
      <c r="E66" s="173" t="s">
        <v>448</v>
      </c>
      <c r="F66" s="173" t="s">
        <v>457</v>
      </c>
      <c r="G66" s="173" t="s">
        <v>457</v>
      </c>
      <c r="H66" s="173" t="s">
        <v>452</v>
      </c>
      <c r="I66" s="173" t="s">
        <v>448</v>
      </c>
      <c r="J66" s="173" t="s">
        <v>448</v>
      </c>
      <c r="K66" s="174" t="s">
        <v>179</v>
      </c>
      <c r="M66" s="309">
        <v>0</v>
      </c>
      <c r="N66" s="309">
        <v>0</v>
      </c>
      <c r="O66" s="309">
        <v>0</v>
      </c>
      <c r="P66" s="309">
        <v>0</v>
      </c>
      <c r="Q66" s="309">
        <v>0</v>
      </c>
      <c r="R66" s="309">
        <v>0</v>
      </c>
      <c r="S66" s="309">
        <v>0</v>
      </c>
      <c r="T66" s="309">
        <v>0</v>
      </c>
      <c r="U66" s="309"/>
      <c r="V66" s="316"/>
      <c r="W66" s="316"/>
      <c r="X66" s="309"/>
      <c r="AA66" s="37"/>
    </row>
    <row r="67" spans="2:27" ht="25.5" customHeight="1">
      <c r="B67" s="170" t="s">
        <v>100</v>
      </c>
      <c r="C67" s="173" t="s">
        <v>448</v>
      </c>
      <c r="D67" s="173" t="s">
        <v>453</v>
      </c>
      <c r="E67" s="173" t="s">
        <v>448</v>
      </c>
      <c r="F67" s="173" t="s">
        <v>457</v>
      </c>
      <c r="G67" s="173" t="s">
        <v>464</v>
      </c>
      <c r="H67" s="173" t="s">
        <v>451</v>
      </c>
      <c r="I67" s="173" t="s">
        <v>448</v>
      </c>
      <c r="J67" s="173" t="s">
        <v>448</v>
      </c>
      <c r="K67" s="174" t="s">
        <v>179</v>
      </c>
      <c r="M67" s="309">
        <v>0.66666666666666663</v>
      </c>
      <c r="N67" s="309">
        <v>0</v>
      </c>
      <c r="O67" s="309">
        <v>0</v>
      </c>
      <c r="P67" s="309">
        <v>0.125</v>
      </c>
      <c r="Q67" s="309">
        <v>0.125</v>
      </c>
      <c r="R67" s="309">
        <v>0.16666666666666666</v>
      </c>
      <c r="S67" s="309">
        <v>0</v>
      </c>
      <c r="T67" s="309">
        <v>0</v>
      </c>
      <c r="U67" s="309"/>
      <c r="V67" s="316"/>
      <c r="W67" s="316"/>
      <c r="X67" s="309"/>
      <c r="AA67" s="37"/>
    </row>
    <row r="68" spans="2:27" ht="25.5" customHeight="1">
      <c r="B68" s="175" t="s">
        <v>98</v>
      </c>
      <c r="C68" s="173" t="s">
        <v>450</v>
      </c>
      <c r="D68" s="173" t="s">
        <v>465</v>
      </c>
      <c r="E68" s="173" t="s">
        <v>466</v>
      </c>
      <c r="F68" s="173" t="s">
        <v>464</v>
      </c>
      <c r="G68" s="173" t="s">
        <v>464</v>
      </c>
      <c r="H68" s="173" t="s">
        <v>452</v>
      </c>
      <c r="I68" s="173" t="s">
        <v>450</v>
      </c>
      <c r="J68" s="173" t="s">
        <v>448</v>
      </c>
      <c r="K68" s="174" t="s">
        <v>179</v>
      </c>
      <c r="M68" s="309">
        <v>0</v>
      </c>
      <c r="N68" s="309">
        <v>0.42857142857142855</v>
      </c>
      <c r="O68" s="309">
        <v>0</v>
      </c>
      <c r="P68" s="309">
        <v>0.125</v>
      </c>
      <c r="Q68" s="309">
        <v>0.25</v>
      </c>
      <c r="R68" s="309">
        <v>0.33333333333333331</v>
      </c>
      <c r="S68" s="309">
        <v>0</v>
      </c>
      <c r="T68" s="309">
        <v>0</v>
      </c>
      <c r="U68" s="309"/>
      <c r="V68" s="316"/>
      <c r="W68" s="316"/>
      <c r="X68" s="309"/>
      <c r="AA68" s="37"/>
    </row>
    <row r="69" spans="2:27" ht="25.5" customHeight="1">
      <c r="B69" s="176" t="s">
        <v>99</v>
      </c>
      <c r="C69" s="177" t="s">
        <v>448</v>
      </c>
      <c r="D69" s="177" t="s">
        <v>448</v>
      </c>
      <c r="E69" s="177" t="s">
        <v>449</v>
      </c>
      <c r="F69" s="177" t="s">
        <v>454</v>
      </c>
      <c r="G69" s="177" t="s">
        <v>455</v>
      </c>
      <c r="H69" s="177" t="s">
        <v>451</v>
      </c>
      <c r="I69" s="177" t="s">
        <v>456</v>
      </c>
      <c r="J69" s="177" t="s">
        <v>467</v>
      </c>
      <c r="K69" s="178" t="s">
        <v>179</v>
      </c>
      <c r="M69" s="309">
        <v>0.33333333333333331</v>
      </c>
      <c r="N69" s="309">
        <v>0.5714285714285714</v>
      </c>
      <c r="O69" s="309">
        <v>0.7142857142857143</v>
      </c>
      <c r="P69" s="309">
        <v>0.25</v>
      </c>
      <c r="Q69" s="309">
        <v>0.25</v>
      </c>
      <c r="R69" s="309">
        <v>0.16666666666666666</v>
      </c>
      <c r="S69" s="309">
        <v>0.33333333333333331</v>
      </c>
      <c r="T69" s="309">
        <v>0</v>
      </c>
      <c r="U69" s="309"/>
      <c r="V69" s="316"/>
      <c r="W69" s="316"/>
      <c r="X69" s="309"/>
      <c r="AA69" s="37"/>
    </row>
    <row r="70" spans="2:27" ht="15.75" customHeight="1">
      <c r="B70" s="45"/>
      <c r="C70" s="45"/>
      <c r="D70" s="46"/>
      <c r="E70" s="46"/>
      <c r="F70" s="46"/>
      <c r="G70" s="46"/>
      <c r="H70" s="46"/>
      <c r="I70" s="46"/>
      <c r="J70" s="46"/>
      <c r="K70" s="46"/>
      <c r="M70" s="36">
        <v>0</v>
      </c>
      <c r="N70" s="36">
        <v>0</v>
      </c>
      <c r="O70" s="36">
        <v>0.14285714285714285</v>
      </c>
      <c r="P70" s="36">
        <v>0.5</v>
      </c>
      <c r="Q70" s="36">
        <v>0.375</v>
      </c>
      <c r="R70" s="36">
        <v>0.33333333333333331</v>
      </c>
      <c r="S70" s="36">
        <v>0.66666666666666663</v>
      </c>
      <c r="T70" s="304">
        <v>1</v>
      </c>
      <c r="AA70" s="37"/>
    </row>
    <row r="71" spans="2:27" ht="17.25" customHeight="1">
      <c r="B71" s="49" t="s">
        <v>136</v>
      </c>
      <c r="C71" s="49"/>
      <c r="D71" s="48"/>
      <c r="E71" s="48"/>
      <c r="F71" s="48"/>
      <c r="G71" s="48"/>
      <c r="H71" s="48"/>
      <c r="I71" s="48"/>
      <c r="J71" s="48"/>
      <c r="K71" s="48"/>
      <c r="M71" s="305"/>
      <c r="N71" s="306"/>
      <c r="P71" s="235"/>
      <c r="AA71" s="37"/>
    </row>
    <row r="72" spans="2:27" ht="30.75" customHeight="1">
      <c r="B72" s="53" t="s">
        <v>75</v>
      </c>
      <c r="C72" s="53" t="s">
        <v>102</v>
      </c>
      <c r="D72" s="53" t="s">
        <v>103</v>
      </c>
      <c r="E72" s="53" t="s">
        <v>104</v>
      </c>
      <c r="F72" s="53" t="s">
        <v>105</v>
      </c>
      <c r="G72" s="53" t="s">
        <v>106</v>
      </c>
      <c r="H72" s="53" t="s">
        <v>6</v>
      </c>
      <c r="I72" s="53" t="s">
        <v>7</v>
      </c>
      <c r="J72" s="53" t="s">
        <v>107</v>
      </c>
      <c r="K72" s="53" t="s">
        <v>110</v>
      </c>
      <c r="M72" s="305"/>
      <c r="N72" s="306"/>
      <c r="P72" s="235"/>
      <c r="AA72" s="37"/>
    </row>
    <row r="73" spans="2:27" ht="27" customHeight="1">
      <c r="B73" s="35" t="s">
        <v>126</v>
      </c>
      <c r="C73" s="63">
        <v>1</v>
      </c>
      <c r="D73" s="84">
        <v>1.6642513768987902E-2</v>
      </c>
      <c r="E73" s="84">
        <v>0.53101912891647107</v>
      </c>
      <c r="F73" s="84">
        <v>0.21697934074999026</v>
      </c>
      <c r="G73" s="85">
        <v>14.77</v>
      </c>
      <c r="H73" s="86">
        <v>1.6661699593957524</v>
      </c>
      <c r="I73" s="86">
        <v>38.20873525753958</v>
      </c>
      <c r="J73" s="87">
        <v>1.8344347426512992</v>
      </c>
      <c r="K73" s="71"/>
      <c r="M73" s="305"/>
      <c r="N73" s="310"/>
      <c r="P73" s="235"/>
      <c r="AA73" s="37"/>
    </row>
    <row r="74" spans="2:27" ht="20.25" customHeight="1">
      <c r="B74" s="35" t="s">
        <v>126</v>
      </c>
      <c r="C74" s="63">
        <v>2</v>
      </c>
      <c r="D74" s="84">
        <v>3.9163891088533923E-2</v>
      </c>
      <c r="E74" s="84">
        <v>0.42296765265529618</v>
      </c>
      <c r="F74" s="84">
        <v>0.17118691326929239</v>
      </c>
      <c r="G74" s="85">
        <v>10.704599999999999</v>
      </c>
      <c r="H74" s="86">
        <v>4.8458269466680234E-2</v>
      </c>
      <c r="I74" s="86">
        <v>10.702816449540775</v>
      </c>
      <c r="J74" s="87">
        <v>2.1697831329219825</v>
      </c>
      <c r="K74" s="71"/>
      <c r="M74" s="305"/>
      <c r="N74" s="310"/>
      <c r="P74" s="235"/>
      <c r="AA74" s="37"/>
    </row>
    <row r="75" spans="2:27" ht="20.25" customHeight="1">
      <c r="B75" s="35" t="s">
        <v>126</v>
      </c>
      <c r="C75" s="63">
        <v>3</v>
      </c>
      <c r="D75" s="84">
        <v>2.8635995510123479E-2</v>
      </c>
      <c r="E75" s="84">
        <v>0.39513523431570707</v>
      </c>
      <c r="F75" s="84">
        <v>0.18060858018077833</v>
      </c>
      <c r="G75" s="85">
        <v>10.0374</v>
      </c>
      <c r="H75" s="86">
        <v>8.8418038600250482E-3</v>
      </c>
      <c r="I75" s="86">
        <v>11.806755421086782</v>
      </c>
      <c r="J75" s="87">
        <v>2.2395280597360121</v>
      </c>
      <c r="K75" s="71"/>
      <c r="M75" s="305"/>
      <c r="N75" s="306"/>
      <c r="P75" s="235"/>
      <c r="AA75" s="37"/>
    </row>
    <row r="76" spans="2:27" ht="20.25" customHeight="1">
      <c r="B76" s="35" t="s">
        <v>126</v>
      </c>
      <c r="C76" s="63">
        <v>4</v>
      </c>
      <c r="D76" s="84">
        <v>2.6216072373387755E-2</v>
      </c>
      <c r="E76" s="84">
        <v>0.38070898698312355</v>
      </c>
      <c r="F76" s="84">
        <v>0.18606917264493797</v>
      </c>
      <c r="G76" s="85">
        <v>10.698400000000001</v>
      </c>
      <c r="H76" s="86">
        <v>3.73858092515447E-3</v>
      </c>
      <c r="I76" s="86">
        <v>16.131976692041537</v>
      </c>
      <c r="J76" s="87">
        <v>2.1911372212933236</v>
      </c>
      <c r="K76" s="71"/>
      <c r="M76" s="305"/>
      <c r="N76" s="306"/>
      <c r="P76" s="235"/>
      <c r="AA76" s="37"/>
    </row>
    <row r="77" spans="2:27" ht="20.25" customHeight="1">
      <c r="B77" s="35" t="s">
        <v>126</v>
      </c>
      <c r="C77" s="63">
        <v>5</v>
      </c>
      <c r="D77" s="84">
        <v>2.5558678225801362E-2</v>
      </c>
      <c r="E77" s="84">
        <v>0.37302126115904316</v>
      </c>
      <c r="F77" s="84">
        <v>0.17915927193331729</v>
      </c>
      <c r="G77" s="85">
        <v>11.449249999999999</v>
      </c>
      <c r="H77" s="86">
        <v>1.2364338987806577E-2</v>
      </c>
      <c r="I77" s="86">
        <v>14.614648683587374</v>
      </c>
      <c r="J77" s="87">
        <v>2.2098436035075046</v>
      </c>
      <c r="K77" s="71"/>
      <c r="M77" s="305"/>
      <c r="N77" s="306"/>
      <c r="P77" s="235"/>
      <c r="AA77" s="37"/>
    </row>
    <row r="78" spans="2:27" ht="20.25" customHeight="1">
      <c r="B78" s="35" t="s">
        <v>126</v>
      </c>
      <c r="C78" s="63">
        <v>6</v>
      </c>
      <c r="D78" s="84">
        <v>3.0987620821149312E-2</v>
      </c>
      <c r="E78" s="84">
        <v>0.37317442044951721</v>
      </c>
      <c r="F78" s="84">
        <v>0.17366634765742006</v>
      </c>
      <c r="G78" s="85">
        <v>12.821250000000001</v>
      </c>
      <c r="H78" s="86">
        <v>1.6934797431245249E-2</v>
      </c>
      <c r="I78" s="86">
        <v>17.138015000420193</v>
      </c>
      <c r="J78" s="87">
        <v>2.0786671504568361</v>
      </c>
      <c r="K78" s="71"/>
      <c r="M78" s="305"/>
      <c r="N78" s="306"/>
      <c r="P78" s="235"/>
      <c r="AA78" s="37"/>
    </row>
    <row r="79" spans="2:27" ht="20.25" customHeight="1">
      <c r="B79" s="35" t="s">
        <v>126</v>
      </c>
      <c r="C79" s="63">
        <v>7</v>
      </c>
      <c r="D79" s="84">
        <v>2.7931182465601282E-2</v>
      </c>
      <c r="E79" s="84">
        <v>0.39031026288162823</v>
      </c>
      <c r="F79" s="84">
        <v>0.17215203059937237</v>
      </c>
      <c r="G79" s="85">
        <v>12.806666666666667</v>
      </c>
      <c r="H79" s="86">
        <v>1.0629949404098324E-2</v>
      </c>
      <c r="I79" s="86">
        <v>13.712634731286839</v>
      </c>
      <c r="J79" s="87">
        <v>2.0977695464056056</v>
      </c>
      <c r="K79" s="71"/>
      <c r="M79" s="305"/>
      <c r="N79" s="306"/>
      <c r="P79" s="235"/>
      <c r="AA79" s="37"/>
    </row>
    <row r="80" spans="2:27" ht="20.25" customHeight="1">
      <c r="B80" s="35" t="s">
        <v>126</v>
      </c>
      <c r="C80" s="63">
        <v>8</v>
      </c>
      <c r="D80" s="84">
        <v>3.4359438059523455E-2</v>
      </c>
      <c r="E80" s="84">
        <v>0.39275503019231184</v>
      </c>
      <c r="F80" s="84">
        <v>0.16504969357382512</v>
      </c>
      <c r="G80" s="85">
        <v>13.424666666666667</v>
      </c>
      <c r="H80" s="86">
        <v>2.8817056931265846E-2</v>
      </c>
      <c r="I80" s="86">
        <v>13.407135737271433</v>
      </c>
      <c r="J80" s="87">
        <v>2.0196451968440923</v>
      </c>
      <c r="K80" s="71" t="s">
        <v>69</v>
      </c>
      <c r="M80" s="305"/>
      <c r="N80" s="306"/>
      <c r="P80" s="235"/>
      <c r="AA80" s="37"/>
    </row>
    <row r="81" spans="2:27" ht="20.25" customHeight="1">
      <c r="B81" s="35" t="s">
        <v>121</v>
      </c>
      <c r="C81" s="63">
        <v>1</v>
      </c>
      <c r="D81" s="84">
        <v>2.2812138806905802E-2</v>
      </c>
      <c r="E81" s="84">
        <v>0.53215597368201206</v>
      </c>
      <c r="F81" s="84">
        <v>0.19386150131918689</v>
      </c>
      <c r="G81" s="85">
        <v>8.3680000000000003</v>
      </c>
      <c r="H81" s="86">
        <v>0.62685754917581393</v>
      </c>
      <c r="I81" s="86">
        <v>19.595102648310629</v>
      </c>
      <c r="J81" s="87">
        <v>1.7858785962627228</v>
      </c>
      <c r="K81" s="71"/>
      <c r="M81" s="305"/>
      <c r="N81" s="306"/>
      <c r="P81" s="235"/>
      <c r="AA81" s="37"/>
    </row>
    <row r="82" spans="2:27" ht="20.25" customHeight="1">
      <c r="B82" s="35" t="s">
        <v>121</v>
      </c>
      <c r="C82" s="63">
        <v>2</v>
      </c>
      <c r="D82" s="84">
        <v>9.8858191065933181E-3</v>
      </c>
      <c r="E82" s="84">
        <v>0.48821479540686064</v>
      </c>
      <c r="F82" s="84">
        <v>0.18865467677647885</v>
      </c>
      <c r="G82" s="85">
        <v>6.8458571428571426</v>
      </c>
      <c r="H82" s="86">
        <v>0.52492448006946058</v>
      </c>
      <c r="I82" s="86">
        <v>17.351140086659623</v>
      </c>
      <c r="J82" s="87">
        <v>1.9031000829217117</v>
      </c>
      <c r="K82" s="71"/>
      <c r="M82" s="305"/>
      <c r="N82" s="306"/>
      <c r="P82" s="235"/>
      <c r="AA82" s="37"/>
    </row>
    <row r="83" spans="2:27" ht="20.25" customHeight="1">
      <c r="B83" s="35" t="s">
        <v>121</v>
      </c>
      <c r="C83" s="63">
        <v>3</v>
      </c>
      <c r="D83" s="84">
        <v>2.0952371003995506E-2</v>
      </c>
      <c r="E83" s="84">
        <v>0.37266534309875943</v>
      </c>
      <c r="F83" s="84">
        <v>0.1495802323939211</v>
      </c>
      <c r="G83" s="85">
        <v>4.5358571428571421</v>
      </c>
      <c r="H83" s="86">
        <v>2.3201011007255655E-2</v>
      </c>
      <c r="I83" s="86">
        <v>4.0634913564136328</v>
      </c>
      <c r="J83" s="87">
        <v>2.2403658680477765</v>
      </c>
      <c r="K83" s="71"/>
      <c r="M83" s="305"/>
      <c r="N83" s="306"/>
      <c r="P83" s="235"/>
      <c r="AA83" s="37"/>
    </row>
    <row r="84" spans="2:27" ht="20.25" customHeight="1">
      <c r="B84" s="35" t="s">
        <v>121</v>
      </c>
      <c r="C84" s="63">
        <v>4</v>
      </c>
      <c r="D84" s="84">
        <v>1.8856536632998817E-2</v>
      </c>
      <c r="E84" s="84">
        <v>0.38049803128583359</v>
      </c>
      <c r="F84" s="84">
        <v>0.16347117934683805</v>
      </c>
      <c r="G84" s="85">
        <v>4.7860000000000005</v>
      </c>
      <c r="H84" s="86">
        <v>0.11404051481978118</v>
      </c>
      <c r="I84" s="86">
        <v>3.8577153461450115</v>
      </c>
      <c r="J84" s="87">
        <v>2.2052267468551778</v>
      </c>
      <c r="K84" s="71"/>
      <c r="M84" s="305"/>
      <c r="N84" s="306"/>
      <c r="P84" s="235"/>
      <c r="AA84" s="37"/>
    </row>
    <row r="85" spans="2:27" ht="20.25" customHeight="1">
      <c r="B85" s="35" t="s">
        <v>121</v>
      </c>
      <c r="C85" s="63">
        <v>5</v>
      </c>
      <c r="D85" s="84">
        <v>1.9624730736391326E-2</v>
      </c>
      <c r="E85" s="84">
        <v>0.38756952165873826</v>
      </c>
      <c r="F85" s="84">
        <v>0.17763524689506044</v>
      </c>
      <c r="G85" s="85">
        <v>5.7911666666666664</v>
      </c>
      <c r="H85" s="86">
        <v>0.12492496945886736</v>
      </c>
      <c r="I85" s="86">
        <v>6.3349049028819193</v>
      </c>
      <c r="J85" s="87">
        <v>2.0558774358812477</v>
      </c>
      <c r="K85" s="71"/>
      <c r="M85" s="305"/>
      <c r="N85" s="306"/>
      <c r="P85" s="235"/>
      <c r="AA85" s="37"/>
    </row>
    <row r="86" spans="2:27" ht="20.25" customHeight="1">
      <c r="B86" s="35" t="s">
        <v>121</v>
      </c>
      <c r="C86" s="63">
        <v>6</v>
      </c>
      <c r="D86" s="84">
        <v>1.9693291260599488E-2</v>
      </c>
      <c r="E86" s="84">
        <v>0.37753064213324072</v>
      </c>
      <c r="F86" s="84">
        <v>0.17069103609458905</v>
      </c>
      <c r="G86" s="85">
        <v>6.4356666666666662</v>
      </c>
      <c r="H86" s="86">
        <v>7.9415804634579285E-2</v>
      </c>
      <c r="I86" s="86">
        <v>7.4121417658940656</v>
      </c>
      <c r="J86" s="87">
        <v>1.9500283709148156</v>
      </c>
      <c r="K86" s="71"/>
      <c r="M86" s="305"/>
      <c r="N86" s="306"/>
      <c r="P86" s="235"/>
      <c r="AA86" s="37"/>
    </row>
    <row r="87" spans="2:27" ht="20.25" customHeight="1">
      <c r="B87" s="35" t="s">
        <v>121</v>
      </c>
      <c r="C87" s="63">
        <v>7</v>
      </c>
      <c r="D87" s="84">
        <v>1.967169870299601E-2</v>
      </c>
      <c r="E87" s="84">
        <v>0.39489185189897458</v>
      </c>
      <c r="F87" s="84">
        <v>0.15960857630083325</v>
      </c>
      <c r="G87" s="85">
        <v>6.891285714285714</v>
      </c>
      <c r="H87" s="86">
        <v>6.0872836117785378E-2</v>
      </c>
      <c r="I87" s="86">
        <v>6.5133934646030349</v>
      </c>
      <c r="J87" s="87">
        <v>1.8985472240405226</v>
      </c>
      <c r="K87" s="71"/>
      <c r="M87" s="305"/>
      <c r="N87" s="306"/>
      <c r="P87" s="235"/>
      <c r="AA87" s="37"/>
    </row>
    <row r="88" spans="2:27" ht="20.25" customHeight="1">
      <c r="B88" s="35" t="s">
        <v>121</v>
      </c>
      <c r="C88" s="63">
        <v>8</v>
      </c>
      <c r="D88" s="84">
        <v>1.8124939379278667E-2</v>
      </c>
      <c r="E88" s="84">
        <v>0.39701309411179669</v>
      </c>
      <c r="F88" s="84">
        <v>0.15534664968209966</v>
      </c>
      <c r="G88" s="85">
        <v>7.2460000000000004</v>
      </c>
      <c r="H88" s="86">
        <v>0.10186665552924568</v>
      </c>
      <c r="I88" s="86">
        <v>9.5523141071288098</v>
      </c>
      <c r="J88" s="87">
        <v>1.8661534171686354</v>
      </c>
      <c r="K88" s="71" t="s">
        <v>67</v>
      </c>
      <c r="M88" s="305"/>
      <c r="N88" s="306"/>
      <c r="P88" s="235"/>
      <c r="AA88" s="37"/>
    </row>
    <row r="89" spans="2:27" ht="20.25" customHeight="1">
      <c r="B89" s="35" t="s">
        <v>122</v>
      </c>
      <c r="C89" s="63">
        <v>1</v>
      </c>
      <c r="D89" s="84">
        <v>2.0329760043394245E-2</v>
      </c>
      <c r="E89" s="84">
        <v>0.58066909837381764</v>
      </c>
      <c r="F89" s="84">
        <v>0.24753228571718422</v>
      </c>
      <c r="G89" s="85">
        <v>12.664125000000002</v>
      </c>
      <c r="H89" s="86">
        <v>1.494497206849053</v>
      </c>
      <c r="I89" s="86">
        <v>15.905013320572372</v>
      </c>
      <c r="J89" s="87">
        <v>2.0734096538202773</v>
      </c>
      <c r="K89" s="71"/>
      <c r="M89" s="305"/>
      <c r="N89" s="306"/>
      <c r="P89" s="235"/>
      <c r="AA89" s="37"/>
    </row>
    <row r="90" spans="2:27" ht="20.25" customHeight="1">
      <c r="B90" s="35" t="s">
        <v>122</v>
      </c>
      <c r="C90" s="63">
        <v>2</v>
      </c>
      <c r="D90" s="84">
        <v>5.9102662821113712E-2</v>
      </c>
      <c r="E90" s="84">
        <v>0.40072031464827657</v>
      </c>
      <c r="F90" s="84">
        <v>0.1878813917391513</v>
      </c>
      <c r="G90" s="85">
        <v>8.6687142857142856</v>
      </c>
      <c r="H90" s="86">
        <v>6.9102269131686225E-2</v>
      </c>
      <c r="I90" s="86">
        <v>5.3541461860550958</v>
      </c>
      <c r="J90" s="87">
        <v>2.4483080069603402</v>
      </c>
      <c r="K90" s="71"/>
      <c r="M90" s="305"/>
      <c r="N90" s="306"/>
      <c r="P90" s="235"/>
      <c r="AA90" s="37"/>
    </row>
    <row r="91" spans="2:27" ht="20.25" customHeight="1">
      <c r="B91" s="35" t="s">
        <v>122</v>
      </c>
      <c r="C91" s="63">
        <v>3</v>
      </c>
      <c r="D91" s="84">
        <v>3.6207762922358722E-2</v>
      </c>
      <c r="E91" s="84">
        <v>0.37769518993293166</v>
      </c>
      <c r="F91" s="84">
        <v>0.19615797538811278</v>
      </c>
      <c r="G91" s="85">
        <v>8.1830000000000016</v>
      </c>
      <c r="H91" s="86">
        <v>1.956269878496637E-2</v>
      </c>
      <c r="I91" s="86">
        <v>5.5586011261854438</v>
      </c>
      <c r="J91" s="87">
        <v>2.5269422384999127</v>
      </c>
      <c r="K91" s="71"/>
      <c r="M91" s="305"/>
      <c r="N91" s="306"/>
      <c r="P91" s="235"/>
      <c r="AA91" s="37"/>
    </row>
    <row r="92" spans="2:27" ht="20.25" customHeight="1">
      <c r="B92" s="35" t="s">
        <v>122</v>
      </c>
      <c r="C92" s="63">
        <v>4</v>
      </c>
      <c r="D92" s="84">
        <v>3.5092512614911163E-2</v>
      </c>
      <c r="E92" s="84">
        <v>0.36176875307581663</v>
      </c>
      <c r="F92" s="84">
        <v>0.19137520197474314</v>
      </c>
      <c r="G92" s="85">
        <v>7.8070000000000004</v>
      </c>
      <c r="H92" s="86">
        <v>2.414321303297853E-2</v>
      </c>
      <c r="I92" s="86">
        <v>4.4933202033598931</v>
      </c>
      <c r="J92" s="87">
        <v>2.5957199288107793</v>
      </c>
      <c r="K92" s="71"/>
      <c r="M92" s="305"/>
      <c r="N92" s="306"/>
      <c r="P92" s="235"/>
      <c r="AA92" s="37"/>
    </row>
    <row r="93" spans="2:27" ht="20.25" customHeight="1">
      <c r="B93" s="35" t="s">
        <v>122</v>
      </c>
      <c r="C93" s="63">
        <v>5</v>
      </c>
      <c r="D93" s="84">
        <v>3.2536526999274895E-2</v>
      </c>
      <c r="E93" s="84">
        <v>0.35072025887663877</v>
      </c>
      <c r="F93" s="84">
        <v>0.1946489675777012</v>
      </c>
      <c r="G93" s="85">
        <v>8.1754285714285722</v>
      </c>
      <c r="H93" s="86">
        <v>1.2278755248553931E-2</v>
      </c>
      <c r="I93" s="86">
        <v>4.2883552705574601</v>
      </c>
      <c r="J93" s="87">
        <v>2.5180453286300168</v>
      </c>
      <c r="K93" s="71"/>
      <c r="M93" s="305"/>
      <c r="N93" s="306"/>
      <c r="P93" s="235"/>
      <c r="AA93" s="37"/>
    </row>
    <row r="94" spans="2:27" ht="20.25" customHeight="1">
      <c r="B94" s="35" t="s">
        <v>122</v>
      </c>
      <c r="C94" s="63">
        <v>6</v>
      </c>
      <c r="D94" s="84">
        <v>3.2380204662687269E-2</v>
      </c>
      <c r="E94" s="84">
        <v>0.36056940831602163</v>
      </c>
      <c r="F94" s="84">
        <v>0.1865394910983314</v>
      </c>
      <c r="G94" s="85">
        <v>9.4181250000000016</v>
      </c>
      <c r="H94" s="86">
        <v>3.046786298053596E-2</v>
      </c>
      <c r="I94" s="86">
        <v>4.2451889086213432</v>
      </c>
      <c r="J94" s="87">
        <v>2.3523954609351629</v>
      </c>
      <c r="K94" s="71"/>
      <c r="M94" s="305"/>
      <c r="N94" s="306"/>
      <c r="P94" s="235"/>
      <c r="AA94" s="37"/>
    </row>
    <row r="95" spans="2:27" ht="20.25" customHeight="1">
      <c r="B95" s="35" t="s">
        <v>122</v>
      </c>
      <c r="C95" s="63">
        <v>7</v>
      </c>
      <c r="D95" s="84">
        <v>3.1983221438661107E-2</v>
      </c>
      <c r="E95" s="84">
        <v>0.36758167898625693</v>
      </c>
      <c r="F95" s="84">
        <v>0.17709535718527428</v>
      </c>
      <c r="G95" s="85">
        <v>10.239857142857142</v>
      </c>
      <c r="H95" s="86">
        <v>1.5095069654387512E-2</v>
      </c>
      <c r="I95" s="86">
        <v>4.0937828902698934</v>
      </c>
      <c r="J95" s="87">
        <v>2.2130311715421627</v>
      </c>
      <c r="K95" s="71"/>
    </row>
    <row r="96" spans="2:27" ht="20.25" customHeight="1">
      <c r="B96" s="35" t="s">
        <v>122</v>
      </c>
      <c r="C96" s="63">
        <v>8</v>
      </c>
      <c r="D96" s="84">
        <v>3.5598970691818374E-2</v>
      </c>
      <c r="E96" s="84">
        <v>0.36515545622734047</v>
      </c>
      <c r="F96" s="84">
        <v>0.14991412838964999</v>
      </c>
      <c r="G96" s="85">
        <v>11.058428571428569</v>
      </c>
      <c r="H96" s="86">
        <v>1.087647848050665E-2</v>
      </c>
      <c r="I96" s="86">
        <v>4.3904718132978511</v>
      </c>
      <c r="J96" s="87">
        <v>2.1046416567777162</v>
      </c>
      <c r="K96" s="71" t="s">
        <v>67</v>
      </c>
    </row>
    <row r="97" spans="2:14" ht="20.25" customHeight="1">
      <c r="B97" s="35" t="s">
        <v>120</v>
      </c>
      <c r="C97" s="63">
        <v>1</v>
      </c>
      <c r="D97" s="84">
        <v>2.802483091645128E-2</v>
      </c>
      <c r="E97" s="84">
        <v>0.5563906565430724</v>
      </c>
      <c r="F97" s="84">
        <v>0.23516692247094528</v>
      </c>
      <c r="G97" s="85">
        <v>13.788333333333334</v>
      </c>
      <c r="H97" s="86">
        <v>1.7276016634596951</v>
      </c>
      <c r="I97" s="86">
        <v>41.43199760297172</v>
      </c>
      <c r="J97" s="87">
        <v>1.792563814096239</v>
      </c>
      <c r="K97" s="71"/>
      <c r="N97" s="311"/>
    </row>
    <row r="98" spans="2:14" ht="20.25" customHeight="1">
      <c r="B98" s="35" t="s">
        <v>120</v>
      </c>
      <c r="C98" s="63">
        <v>2</v>
      </c>
      <c r="D98" s="84">
        <v>3.1366229749386298E-2</v>
      </c>
      <c r="E98" s="84">
        <v>0.47309877216337121</v>
      </c>
      <c r="F98" s="84">
        <v>0.20198396980997357</v>
      </c>
      <c r="G98" s="85">
        <v>10.022</v>
      </c>
      <c r="H98" s="86">
        <v>9.4804310697833544E-2</v>
      </c>
      <c r="I98" s="86">
        <v>10.790762078356982</v>
      </c>
      <c r="J98" s="87">
        <v>2.0982095911931031</v>
      </c>
      <c r="K98" s="71"/>
      <c r="N98" s="311"/>
    </row>
    <row r="99" spans="2:14" ht="20.25" customHeight="1">
      <c r="B99" s="35" t="s">
        <v>120</v>
      </c>
      <c r="C99" s="63">
        <v>3</v>
      </c>
      <c r="D99" s="84">
        <v>1.5599862203299321E-2</v>
      </c>
      <c r="E99" s="84">
        <v>0.44836705579537456</v>
      </c>
      <c r="F99" s="84">
        <v>0.207997883695452</v>
      </c>
      <c r="G99" s="85">
        <v>9.8672727272727272</v>
      </c>
      <c r="H99" s="86">
        <v>0.65169049721812633</v>
      </c>
      <c r="I99" s="86">
        <v>13.030792858727258</v>
      </c>
      <c r="J99" s="87">
        <v>2.1298649123042637</v>
      </c>
      <c r="K99" s="71"/>
      <c r="N99" s="311"/>
    </row>
    <row r="100" spans="2:14" ht="20.25" customHeight="1">
      <c r="B100" s="35" t="s">
        <v>120</v>
      </c>
      <c r="C100" s="63">
        <v>4</v>
      </c>
      <c r="D100" s="84">
        <v>1.4607340504181287E-2</v>
      </c>
      <c r="E100" s="84">
        <v>0.44227479044570489</v>
      </c>
      <c r="F100" s="84">
        <v>0.21731941989276241</v>
      </c>
      <c r="G100" s="85">
        <v>10.028272727272729</v>
      </c>
      <c r="H100" s="86">
        <v>0.88961166037972916</v>
      </c>
      <c r="I100" s="86">
        <v>12.179475372034229</v>
      </c>
      <c r="J100" s="87">
        <v>2.098407525538514</v>
      </c>
      <c r="K100" s="71"/>
      <c r="N100" s="311"/>
    </row>
    <row r="101" spans="2:14" ht="20.25" customHeight="1">
      <c r="B101" s="35" t="s">
        <v>120</v>
      </c>
      <c r="C101" s="63">
        <v>5</v>
      </c>
      <c r="D101" s="84">
        <v>1.5616878761826618E-2</v>
      </c>
      <c r="E101" s="84">
        <v>0.43199109695061166</v>
      </c>
      <c r="F101" s="84">
        <v>0.20631080420010819</v>
      </c>
      <c r="G101" s="85">
        <v>10.631400000000003</v>
      </c>
      <c r="H101" s="86">
        <v>3.758298446598328E-2</v>
      </c>
      <c r="I101" s="86">
        <v>12.279745661306535</v>
      </c>
      <c r="J101" s="87">
        <v>2.0551550923825568</v>
      </c>
      <c r="K101" s="71"/>
    </row>
    <row r="102" spans="2:14" ht="20.25" customHeight="1">
      <c r="B102" s="35" t="s">
        <v>120</v>
      </c>
      <c r="C102" s="63">
        <v>6</v>
      </c>
      <c r="D102" s="84">
        <v>1.554387371889579E-2</v>
      </c>
      <c r="E102" s="84">
        <v>0.43486802302163385</v>
      </c>
      <c r="F102" s="84">
        <v>0.19071618623939376</v>
      </c>
      <c r="G102" s="85">
        <v>11.7036</v>
      </c>
      <c r="H102" s="86">
        <v>6.8378681136131894E-2</v>
      </c>
      <c r="I102" s="86">
        <v>12.987927140504112</v>
      </c>
      <c r="J102" s="87">
        <v>1.9361460526304515</v>
      </c>
      <c r="K102" s="71"/>
    </row>
    <row r="103" spans="2:14" ht="20.25" customHeight="1">
      <c r="B103" s="35" t="s">
        <v>120</v>
      </c>
      <c r="C103" s="63">
        <v>7</v>
      </c>
      <c r="D103" s="84">
        <v>1.2007652902867974E-2</v>
      </c>
      <c r="E103" s="84">
        <v>0.44691082075668875</v>
      </c>
      <c r="F103" s="84">
        <v>0.17816941699552735</v>
      </c>
      <c r="G103" s="85">
        <v>13.126250000000001</v>
      </c>
      <c r="H103" s="86">
        <v>0.21574739782558866</v>
      </c>
      <c r="I103" s="86">
        <v>11.159593423791714</v>
      </c>
      <c r="J103" s="87">
        <v>1.8541472669839016</v>
      </c>
      <c r="K103" s="71"/>
    </row>
    <row r="104" spans="2:14" ht="20.25" customHeight="1">
      <c r="B104" s="35" t="s">
        <v>120</v>
      </c>
      <c r="C104" s="63">
        <v>8</v>
      </c>
      <c r="D104" s="84">
        <v>1.2120380593144492E-2</v>
      </c>
      <c r="E104" s="84">
        <v>0.44398104843309294</v>
      </c>
      <c r="F104" s="84">
        <v>0.18308725922602576</v>
      </c>
      <c r="G104" s="85">
        <v>14.095749999999999</v>
      </c>
      <c r="H104" s="86">
        <v>4.6650397288778435E-2</v>
      </c>
      <c r="I104" s="86">
        <v>14.153730537415376</v>
      </c>
      <c r="J104" s="87">
        <v>1.8258280942764491</v>
      </c>
      <c r="K104" s="71" t="s">
        <v>67</v>
      </c>
    </row>
    <row r="105" spans="2:14" ht="20.25" customHeight="1">
      <c r="B105" s="35" t="s">
        <v>124</v>
      </c>
      <c r="C105" s="63">
        <v>1</v>
      </c>
      <c r="D105" s="84">
        <v>2.0712172912782188E-2</v>
      </c>
      <c r="E105" s="84">
        <v>0.58887835935339417</v>
      </c>
      <c r="F105" s="84">
        <v>0.25907363264877964</v>
      </c>
      <c r="G105" s="85">
        <v>15.161333333333333</v>
      </c>
      <c r="H105" s="86">
        <v>3.7485566450931942</v>
      </c>
      <c r="I105" s="86">
        <v>36.922527196779839</v>
      </c>
      <c r="J105" s="87">
        <v>2.2555093462066074</v>
      </c>
      <c r="K105" s="71"/>
    </row>
    <row r="106" spans="2:14" ht="20.25" customHeight="1">
      <c r="B106" s="35" t="s">
        <v>124</v>
      </c>
      <c r="C106" s="63">
        <v>2</v>
      </c>
      <c r="D106" s="84">
        <v>3.8888957069170692E-2</v>
      </c>
      <c r="E106" s="84">
        <v>0.46959305040877647</v>
      </c>
      <c r="F106" s="84">
        <v>0.23031346502885411</v>
      </c>
      <c r="G106" s="85">
        <v>10.913909090909092</v>
      </c>
      <c r="H106" s="86">
        <v>1.5551235327731388</v>
      </c>
      <c r="I106" s="86">
        <v>17.779915549858497</v>
      </c>
      <c r="J106" s="87">
        <v>2.5503695962292876</v>
      </c>
      <c r="K106" s="71"/>
    </row>
    <row r="107" spans="2:14" ht="20.25" customHeight="1">
      <c r="B107" s="35" t="s">
        <v>124</v>
      </c>
      <c r="C107" s="63">
        <v>3</v>
      </c>
      <c r="D107" s="84">
        <v>2.4812230648828447E-2</v>
      </c>
      <c r="E107" s="84">
        <v>0.40085562297552435</v>
      </c>
      <c r="F107" s="84">
        <v>0.23588544522096258</v>
      </c>
      <c r="G107" s="85">
        <v>10.178111111111111</v>
      </c>
      <c r="H107" s="86">
        <v>0.92858360160015552</v>
      </c>
      <c r="I107" s="86">
        <v>14.296405902463933</v>
      </c>
      <c r="J107" s="87">
        <v>2.769462712535776</v>
      </c>
      <c r="K107" s="71"/>
    </row>
    <row r="108" spans="2:14" ht="20.25" customHeight="1">
      <c r="B108" s="35" t="s">
        <v>124</v>
      </c>
      <c r="C108" s="63">
        <v>4</v>
      </c>
      <c r="D108" s="84">
        <v>2.7125919932352024E-2</v>
      </c>
      <c r="E108" s="84">
        <v>0.36187196871222238</v>
      </c>
      <c r="F108" s="84">
        <v>0.22222189402366546</v>
      </c>
      <c r="G108" s="85">
        <v>9.2550000000000008</v>
      </c>
      <c r="H108" s="86">
        <v>1.0661957224187155</v>
      </c>
      <c r="I108" s="86">
        <v>9.9214873296800388</v>
      </c>
      <c r="J108" s="87">
        <v>2.8762656527788959</v>
      </c>
      <c r="K108" s="71"/>
    </row>
    <row r="109" spans="2:14" ht="20.25" customHeight="1">
      <c r="B109" s="35" t="s">
        <v>124</v>
      </c>
      <c r="C109" s="63">
        <v>5</v>
      </c>
      <c r="D109" s="84">
        <v>2.3313569528612781E-2</v>
      </c>
      <c r="E109" s="84">
        <v>0.35302061362870368</v>
      </c>
      <c r="F109" s="84">
        <v>0.23363508742896555</v>
      </c>
      <c r="G109" s="85">
        <v>9.2591111111111122</v>
      </c>
      <c r="H109" s="86">
        <v>1.011073636651646</v>
      </c>
      <c r="I109" s="86">
        <v>9.1631382048115544</v>
      </c>
      <c r="J109" s="87">
        <v>2.8643780443110654</v>
      </c>
      <c r="K109" s="71"/>
    </row>
    <row r="110" spans="2:14" ht="20.25" customHeight="1">
      <c r="B110" s="35" t="s">
        <v>124</v>
      </c>
      <c r="C110" s="63">
        <v>6</v>
      </c>
      <c r="D110" s="84">
        <v>2.5023731970589137E-2</v>
      </c>
      <c r="E110" s="84">
        <v>0.36941704017439181</v>
      </c>
      <c r="F110" s="84">
        <v>0.21691193543172488</v>
      </c>
      <c r="G110" s="85">
        <v>11.513111111111112</v>
      </c>
      <c r="H110" s="86">
        <v>1.3716112739973505</v>
      </c>
      <c r="I110" s="86">
        <v>12.820124943721998</v>
      </c>
      <c r="J110" s="87">
        <v>2.5336079865679157</v>
      </c>
      <c r="K110" s="71"/>
    </row>
    <row r="111" spans="2:14" ht="20.25" customHeight="1">
      <c r="B111" s="35" t="s">
        <v>124</v>
      </c>
      <c r="C111" s="63">
        <v>7</v>
      </c>
      <c r="D111" s="84">
        <v>2.3749482685013139E-2</v>
      </c>
      <c r="E111" s="84">
        <v>0.38625187606312233</v>
      </c>
      <c r="F111" s="84">
        <v>0.198471569049817</v>
      </c>
      <c r="G111" s="85">
        <v>12.804555555555556</v>
      </c>
      <c r="H111" s="86">
        <v>1.1605267708381286</v>
      </c>
      <c r="I111" s="86">
        <v>15.748778105003346</v>
      </c>
      <c r="J111" s="87">
        <v>2.3605256361327376</v>
      </c>
      <c r="K111" s="71"/>
    </row>
    <row r="112" spans="2:14" ht="20.25" customHeight="1">
      <c r="B112" s="35" t="s">
        <v>124</v>
      </c>
      <c r="C112" s="63">
        <v>8</v>
      </c>
      <c r="D112" s="84">
        <v>2.7719123821580257E-2</v>
      </c>
      <c r="E112" s="84">
        <v>0.40423890471704738</v>
      </c>
      <c r="F112" s="84">
        <v>0.18146853736688576</v>
      </c>
      <c r="G112" s="85">
        <v>14.453249999999999</v>
      </c>
      <c r="H112" s="86">
        <v>1.6896767673071118</v>
      </c>
      <c r="I112" s="86">
        <v>18.56995978898987</v>
      </c>
      <c r="J112" s="87">
        <v>2.2127145006611246</v>
      </c>
      <c r="K112" s="71" t="s">
        <v>67</v>
      </c>
    </row>
    <row r="113" spans="2:14" ht="20.25" customHeight="1">
      <c r="B113" s="35" t="s">
        <v>123</v>
      </c>
      <c r="C113" s="63">
        <v>1</v>
      </c>
      <c r="D113" s="84">
        <v>1.6876009118535328E-2</v>
      </c>
      <c r="E113" s="84">
        <v>0.50896532439155706</v>
      </c>
      <c r="F113" s="84">
        <v>0.25126009218629214</v>
      </c>
      <c r="G113" s="85">
        <v>11.198666666666668</v>
      </c>
      <c r="H113" s="86">
        <v>2.0664289667987692</v>
      </c>
      <c r="I113" s="86">
        <v>38.098863753662819</v>
      </c>
      <c r="J113" s="87">
        <v>2.150108822994595</v>
      </c>
      <c r="K113" s="71"/>
    </row>
    <row r="114" spans="2:14" ht="20.25" customHeight="1">
      <c r="B114" s="35" t="s">
        <v>123</v>
      </c>
      <c r="C114" s="63">
        <v>2</v>
      </c>
      <c r="D114" s="84">
        <v>4.2966544213291859E-2</v>
      </c>
      <c r="E114" s="84">
        <v>0.40416161081429358</v>
      </c>
      <c r="F114" s="84">
        <v>0.19488168801375755</v>
      </c>
      <c r="G114" s="85">
        <v>7.9047142857142862</v>
      </c>
      <c r="H114" s="86">
        <v>2.7574210749356212</v>
      </c>
      <c r="I114" s="86">
        <v>5.5058676305061134</v>
      </c>
      <c r="J114" s="87">
        <v>2.4628185428543139</v>
      </c>
      <c r="K114" s="71"/>
      <c r="N114" s="312"/>
    </row>
    <row r="115" spans="2:14" ht="20.25" customHeight="1">
      <c r="B115" s="35" t="s">
        <v>123</v>
      </c>
      <c r="C115" s="63">
        <v>3</v>
      </c>
      <c r="D115" s="84">
        <v>1.6286699318599957E-2</v>
      </c>
      <c r="E115" s="84">
        <v>0.35419482476127551</v>
      </c>
      <c r="F115" s="84">
        <v>0.20809996286874391</v>
      </c>
      <c r="G115" s="85">
        <v>6.3797142857142859</v>
      </c>
      <c r="H115" s="86">
        <v>7.8006840531284524E-2</v>
      </c>
      <c r="I115" s="86">
        <v>3.4880201551845795</v>
      </c>
      <c r="J115" s="87">
        <v>2.6770833066079618</v>
      </c>
      <c r="K115" s="71"/>
      <c r="N115" s="312"/>
    </row>
    <row r="116" spans="2:14" ht="20.25" customHeight="1">
      <c r="B116" s="35" t="s">
        <v>123</v>
      </c>
      <c r="C116" s="63">
        <v>4</v>
      </c>
      <c r="D116" s="84">
        <v>2.0092944752944184E-2</v>
      </c>
      <c r="E116" s="84">
        <v>0.33638568151883419</v>
      </c>
      <c r="F116" s="84">
        <v>0.22199093035875148</v>
      </c>
      <c r="G116" s="85">
        <v>6.4355714285714294</v>
      </c>
      <c r="H116" s="86">
        <v>8.8852489505293411E-2</v>
      </c>
      <c r="I116" s="86">
        <v>3.6897165378777106</v>
      </c>
      <c r="J116" s="87">
        <v>2.6996403216022293</v>
      </c>
      <c r="K116" s="71"/>
      <c r="N116" s="312"/>
    </row>
    <row r="117" spans="2:14" ht="20.25" customHeight="1">
      <c r="B117" s="35" t="s">
        <v>123</v>
      </c>
      <c r="C117" s="63">
        <v>5</v>
      </c>
      <c r="D117" s="84">
        <v>2.1414436773820631E-2</v>
      </c>
      <c r="E117" s="84">
        <v>0.32704769526101396</v>
      </c>
      <c r="F117" s="84">
        <v>0.23951046818738489</v>
      </c>
      <c r="G117" s="85">
        <v>7.0258571428571424</v>
      </c>
      <c r="H117" s="86">
        <v>9.0060876520825853E-2</v>
      </c>
      <c r="I117" s="86">
        <v>4.8272629815162658</v>
      </c>
      <c r="J117" s="87">
        <v>2.6546031705697852</v>
      </c>
      <c r="K117" s="71"/>
      <c r="N117" s="312"/>
    </row>
    <row r="118" spans="2:14" ht="20.25" customHeight="1">
      <c r="B118" s="35" t="s">
        <v>123</v>
      </c>
      <c r="C118" s="63">
        <v>6</v>
      </c>
      <c r="D118" s="84">
        <v>2.6342861327869491E-2</v>
      </c>
      <c r="E118" s="84">
        <v>0.33204702128834729</v>
      </c>
      <c r="F118" s="84">
        <v>0.24299437877676902</v>
      </c>
      <c r="G118" s="85">
        <v>9.1373333333333324</v>
      </c>
      <c r="H118" s="86">
        <v>9.1665470746811792E-2</v>
      </c>
      <c r="I118" s="86">
        <v>6.980055993043992</v>
      </c>
      <c r="J118" s="87">
        <v>2.5137001679690454</v>
      </c>
      <c r="K118" s="71"/>
      <c r="N118" s="312"/>
    </row>
    <row r="119" spans="2:14" ht="20.25" customHeight="1">
      <c r="B119" s="35" t="s">
        <v>123</v>
      </c>
      <c r="C119" s="63">
        <v>7</v>
      </c>
      <c r="D119" s="84">
        <v>2.2317517477369486E-2</v>
      </c>
      <c r="E119" s="84">
        <v>0.34549040620900029</v>
      </c>
      <c r="F119" s="84">
        <v>0.22187250897137245</v>
      </c>
      <c r="G119" s="85">
        <v>10.307833333333333</v>
      </c>
      <c r="H119" s="86">
        <v>8.2728503465390263E-2</v>
      </c>
      <c r="I119" s="86">
        <v>7.7124314520960597</v>
      </c>
      <c r="J119" s="87">
        <v>2.3835726979441287</v>
      </c>
      <c r="K119" s="71"/>
    </row>
    <row r="120" spans="2:14" ht="20.25" customHeight="1">
      <c r="B120" s="35" t="s">
        <v>123</v>
      </c>
      <c r="C120" s="63">
        <v>8</v>
      </c>
      <c r="D120" s="84">
        <v>2.3796181127422929E-2</v>
      </c>
      <c r="E120" s="84">
        <v>0.37320624756643273</v>
      </c>
      <c r="F120" s="84">
        <v>0.20330885644115115</v>
      </c>
      <c r="G120" s="85">
        <v>12.156333333333331</v>
      </c>
      <c r="H120" s="86">
        <v>0.14087542808520709</v>
      </c>
      <c r="I120" s="86">
        <v>9.0992719685945129</v>
      </c>
      <c r="J120" s="87">
        <v>2.1941297469610475</v>
      </c>
      <c r="K120" s="71" t="s">
        <v>67</v>
      </c>
    </row>
    <row r="121" spans="2:14" ht="20.25" customHeight="1">
      <c r="B121" s="35" t="s">
        <v>125</v>
      </c>
      <c r="C121" s="63">
        <v>1</v>
      </c>
      <c r="D121" s="84">
        <v>4.5916760767701417E-2</v>
      </c>
      <c r="E121" s="84">
        <v>0.5470189819974266</v>
      </c>
      <c r="F121" s="84">
        <v>0.28985298210212174</v>
      </c>
      <c r="G121" s="85">
        <v>14.777000000000001</v>
      </c>
      <c r="H121" s="86">
        <v>1.6498107706562484</v>
      </c>
      <c r="I121" s="86">
        <v>35.861156272348396</v>
      </c>
      <c r="J121" s="87">
        <v>2.0390509596904431</v>
      </c>
      <c r="K121" s="71"/>
    </row>
    <row r="122" spans="2:14" ht="20.25" customHeight="1">
      <c r="B122" s="35" t="s">
        <v>125</v>
      </c>
      <c r="C122" s="63">
        <v>2</v>
      </c>
      <c r="D122" s="84">
        <v>5.3175775488420923E-2</v>
      </c>
      <c r="E122" s="84">
        <v>0.43872774074784771</v>
      </c>
      <c r="F122" s="84">
        <v>0.26340115417596649</v>
      </c>
      <c r="G122" s="85">
        <v>10.801666666666668</v>
      </c>
      <c r="H122" s="86">
        <v>4.9091124199289675E-2</v>
      </c>
      <c r="I122" s="86">
        <v>12.954602219256996</v>
      </c>
      <c r="J122" s="87">
        <v>2.3940079459648276</v>
      </c>
      <c r="K122" s="71"/>
    </row>
    <row r="123" spans="2:14" ht="20.25" customHeight="1">
      <c r="B123" s="35" t="s">
        <v>125</v>
      </c>
      <c r="C123" s="63">
        <v>3</v>
      </c>
      <c r="D123" s="84">
        <v>3.6262319548432398E-2</v>
      </c>
      <c r="E123" s="84">
        <v>0.40443262052733076</v>
      </c>
      <c r="F123" s="84">
        <v>0.26349588246087008</v>
      </c>
      <c r="G123" s="85">
        <v>9.9496666666666655</v>
      </c>
      <c r="H123" s="86">
        <v>8.5714313085242841E-2</v>
      </c>
      <c r="I123" s="86">
        <v>11.067230424829885</v>
      </c>
      <c r="J123" s="87">
        <v>2.4953337663053334</v>
      </c>
      <c r="K123" s="71"/>
    </row>
    <row r="124" spans="2:14" ht="20.25" customHeight="1">
      <c r="B124" s="35" t="s">
        <v>125</v>
      </c>
      <c r="C124" s="63">
        <v>4</v>
      </c>
      <c r="D124" s="84">
        <v>2.9503613297436591E-2</v>
      </c>
      <c r="E124" s="84">
        <v>0.37881741486495801</v>
      </c>
      <c r="F124" s="84">
        <v>0.25926851509908799</v>
      </c>
      <c r="G124" s="85">
        <v>9.1660000000000021</v>
      </c>
      <c r="H124" s="86">
        <v>0.17116964066785259</v>
      </c>
      <c r="I124" s="86">
        <v>6.6114273707958064</v>
      </c>
      <c r="J124" s="87">
        <v>2.5522948723252128</v>
      </c>
      <c r="K124" s="71"/>
    </row>
    <row r="125" spans="2:14" ht="20.25" customHeight="1">
      <c r="B125" s="35" t="s">
        <v>125</v>
      </c>
      <c r="C125" s="63">
        <v>5</v>
      </c>
      <c r="D125" s="84">
        <v>2.4692901452229386E-2</v>
      </c>
      <c r="E125" s="84">
        <v>0.35773488429199091</v>
      </c>
      <c r="F125" s="84">
        <v>0.25100334886313708</v>
      </c>
      <c r="G125" s="85">
        <v>8.9266666666666676</v>
      </c>
      <c r="H125" s="86">
        <v>0.17359211505555192</v>
      </c>
      <c r="I125" s="86">
        <v>4.5242444986353219</v>
      </c>
      <c r="J125" s="87">
        <v>2.5749020060303551</v>
      </c>
      <c r="K125" s="71"/>
    </row>
    <row r="126" spans="2:14" ht="20.25" customHeight="1">
      <c r="B126" s="35" t="s">
        <v>125</v>
      </c>
      <c r="C126" s="63">
        <v>6</v>
      </c>
      <c r="D126" s="84">
        <v>2.8028856491257338E-2</v>
      </c>
      <c r="E126" s="84">
        <v>0.39029406091148899</v>
      </c>
      <c r="F126" s="84">
        <v>0.25666961935980526</v>
      </c>
      <c r="G126" s="85">
        <v>11.572666666666668</v>
      </c>
      <c r="H126" s="86">
        <v>0.2251926861218802</v>
      </c>
      <c r="I126" s="86">
        <v>11.429779891163875</v>
      </c>
      <c r="J126" s="87">
        <v>2.2663272203509011</v>
      </c>
      <c r="K126" s="71"/>
    </row>
    <row r="127" spans="2:14" ht="20.25" customHeight="1">
      <c r="B127" s="35" t="s">
        <v>125</v>
      </c>
      <c r="C127" s="63">
        <v>7</v>
      </c>
      <c r="D127" s="84">
        <v>3.1010109124073523E-2</v>
      </c>
      <c r="E127" s="84">
        <v>0.41619247797916226</v>
      </c>
      <c r="F127" s="84">
        <v>0.25677487811561422</v>
      </c>
      <c r="G127" s="85">
        <v>13.485666666666667</v>
      </c>
      <c r="H127" s="86">
        <v>0.20793541384041445</v>
      </c>
      <c r="I127" s="86">
        <v>15.605299228950127</v>
      </c>
      <c r="J127" s="87">
        <v>2.0782403816489841</v>
      </c>
      <c r="K127" s="71"/>
    </row>
    <row r="128" spans="2:14" ht="20.25" customHeight="1">
      <c r="B128" s="35" t="s">
        <v>125</v>
      </c>
      <c r="C128" s="63">
        <v>8</v>
      </c>
      <c r="D128" s="84">
        <v>3.1409753125328704E-2</v>
      </c>
      <c r="E128" s="84">
        <v>0.45564262824969337</v>
      </c>
      <c r="F128" s="84">
        <v>0.24391798748045354</v>
      </c>
      <c r="G128" s="85">
        <v>15.862666666666669</v>
      </c>
      <c r="H128" s="86">
        <v>0.29999374051522193</v>
      </c>
      <c r="I128" s="86">
        <v>21.749546187353591</v>
      </c>
      <c r="J128" s="87">
        <v>1.8903395124334486</v>
      </c>
      <c r="K128" s="71" t="s">
        <v>70</v>
      </c>
    </row>
    <row r="129" spans="2:11" ht="20.25" customHeight="1">
      <c r="B129" s="35">
        <v>596</v>
      </c>
      <c r="C129" s="63">
        <v>1</v>
      </c>
      <c r="D129" s="84">
        <v>0</v>
      </c>
      <c r="E129" s="84">
        <v>0</v>
      </c>
      <c r="F129" s="84">
        <v>0</v>
      </c>
      <c r="G129" s="85">
        <v>0</v>
      </c>
      <c r="H129" s="86">
        <v>0</v>
      </c>
      <c r="I129" s="86">
        <v>0</v>
      </c>
      <c r="J129" s="87">
        <v>0</v>
      </c>
      <c r="K129" s="71"/>
    </row>
    <row r="130" spans="2:11" ht="20.25" customHeight="1">
      <c r="B130" s="35">
        <v>596</v>
      </c>
      <c r="C130" s="63">
        <v>2</v>
      </c>
      <c r="D130" s="84">
        <v>0</v>
      </c>
      <c r="E130" s="84">
        <v>0</v>
      </c>
      <c r="F130" s="84">
        <v>0</v>
      </c>
      <c r="G130" s="85">
        <v>0</v>
      </c>
      <c r="H130" s="86">
        <v>0</v>
      </c>
      <c r="I130" s="86">
        <v>0</v>
      </c>
      <c r="J130" s="87">
        <v>0</v>
      </c>
      <c r="K130" s="71"/>
    </row>
    <row r="131" spans="2:11" ht="20.25" customHeight="1">
      <c r="B131" s="35">
        <v>596</v>
      </c>
      <c r="C131" s="63">
        <v>3</v>
      </c>
      <c r="D131" s="84">
        <v>0</v>
      </c>
      <c r="E131" s="84">
        <v>0</v>
      </c>
      <c r="F131" s="84">
        <v>0</v>
      </c>
      <c r="G131" s="85">
        <v>0</v>
      </c>
      <c r="H131" s="86">
        <v>0</v>
      </c>
      <c r="I131" s="86">
        <v>0</v>
      </c>
      <c r="J131" s="87">
        <v>0</v>
      </c>
      <c r="K131" s="71"/>
    </row>
    <row r="132" spans="2:11" ht="20.25" customHeight="1">
      <c r="B132" s="35">
        <v>596</v>
      </c>
      <c r="C132" s="63">
        <v>4</v>
      </c>
      <c r="D132" s="84">
        <v>0</v>
      </c>
      <c r="E132" s="84">
        <v>0</v>
      </c>
      <c r="F132" s="84">
        <v>0</v>
      </c>
      <c r="G132" s="85">
        <v>0</v>
      </c>
      <c r="H132" s="86">
        <v>0</v>
      </c>
      <c r="I132" s="86">
        <v>0</v>
      </c>
      <c r="J132" s="87">
        <v>0</v>
      </c>
      <c r="K132" s="71"/>
    </row>
    <row r="133" spans="2:11" ht="20.25" customHeight="1">
      <c r="B133" s="35">
        <v>596</v>
      </c>
      <c r="C133" s="63">
        <v>5</v>
      </c>
      <c r="D133" s="84">
        <v>0</v>
      </c>
      <c r="E133" s="84">
        <v>0</v>
      </c>
      <c r="F133" s="84">
        <v>0</v>
      </c>
      <c r="G133" s="85">
        <v>0</v>
      </c>
      <c r="H133" s="86">
        <v>0</v>
      </c>
      <c r="I133" s="86">
        <v>0</v>
      </c>
      <c r="J133" s="87">
        <v>0</v>
      </c>
      <c r="K133" s="71"/>
    </row>
    <row r="134" spans="2:11" ht="20.25" customHeight="1">
      <c r="B134" s="35">
        <v>596</v>
      </c>
      <c r="C134" s="63">
        <v>6</v>
      </c>
      <c r="D134" s="84">
        <v>0</v>
      </c>
      <c r="E134" s="84">
        <v>0</v>
      </c>
      <c r="F134" s="84">
        <v>0</v>
      </c>
      <c r="G134" s="85">
        <v>0</v>
      </c>
      <c r="H134" s="86">
        <v>0</v>
      </c>
      <c r="I134" s="86">
        <v>0</v>
      </c>
      <c r="J134" s="87">
        <v>0</v>
      </c>
      <c r="K134" s="71"/>
    </row>
    <row r="135" spans="2:11" ht="20.25" customHeight="1">
      <c r="B135" s="35">
        <v>596</v>
      </c>
      <c r="C135" s="63">
        <v>7</v>
      </c>
      <c r="D135" s="84">
        <v>0</v>
      </c>
      <c r="E135" s="84">
        <v>0</v>
      </c>
      <c r="F135" s="84">
        <v>0</v>
      </c>
      <c r="G135" s="85">
        <v>0</v>
      </c>
      <c r="H135" s="86">
        <v>0</v>
      </c>
      <c r="I135" s="86">
        <v>0</v>
      </c>
      <c r="J135" s="87">
        <v>0</v>
      </c>
      <c r="K135" s="71"/>
    </row>
    <row r="136" spans="2:11" ht="20.25" customHeight="1">
      <c r="B136" s="35">
        <v>596</v>
      </c>
      <c r="C136" s="63">
        <v>8</v>
      </c>
      <c r="D136" s="84">
        <v>6.4295386252378461E-2</v>
      </c>
      <c r="E136" s="84">
        <v>0.36748354249408199</v>
      </c>
      <c r="F136" s="84">
        <v>0.21157671797470548</v>
      </c>
      <c r="G136" s="85">
        <v>11.596</v>
      </c>
      <c r="H136" s="86">
        <v>0.52380643770436797</v>
      </c>
      <c r="I136" s="86">
        <v>6.0597215342270019</v>
      </c>
      <c r="J136" s="87">
        <v>2.0288284980566931</v>
      </c>
      <c r="K136" s="71" t="s">
        <v>70</v>
      </c>
    </row>
    <row r="137" spans="2:11" ht="20.25" customHeight="1">
      <c r="B137" s="82" t="s">
        <v>130</v>
      </c>
      <c r="C137" s="81"/>
      <c r="D137" s="82"/>
      <c r="E137" s="82"/>
      <c r="F137" s="82"/>
      <c r="G137" s="82"/>
      <c r="H137" s="82"/>
      <c r="I137" s="82"/>
      <c r="J137" s="82"/>
      <c r="K137" s="81"/>
    </row>
    <row r="138" spans="2:11" ht="20.25" customHeight="1">
      <c r="B138" s="231" t="str">
        <f>M63</f>
        <v>순환52</v>
      </c>
      <c r="C138" s="51"/>
      <c r="D138" s="64">
        <f t="shared" ref="D138:J143" si="1">IFERROR((SUMIFS(D$73:D$136,$B$73:$B$136,$B138,$C$73:$C$136,MAX($C$73:$C$136))/SUMIFS(D$73:D$136,$B$73:$B$136,$B138,$C$73:$C$136,MAX($C$73:$C$136)-1))-1, "-")</f>
        <v>0.23014620314907575</v>
      </c>
      <c r="E138" s="64">
        <f t="shared" si="1"/>
        <v>6.2636511083107305E-3</v>
      </c>
      <c r="F138" s="64">
        <f t="shared" si="1"/>
        <v>-4.1256190826326145E-2</v>
      </c>
      <c r="G138" s="64">
        <f t="shared" si="1"/>
        <v>4.825611660593454E-2</v>
      </c>
      <c r="H138" s="64">
        <f t="shared" si="1"/>
        <v>1.7109307707669403</v>
      </c>
      <c r="I138" s="64">
        <f t="shared" si="1"/>
        <v>-2.2278650310605608E-2</v>
      </c>
      <c r="J138" s="64">
        <f t="shared" si="1"/>
        <v>-3.7241626324194921E-2</v>
      </c>
      <c r="K138" s="52"/>
    </row>
    <row r="139" spans="2:11" ht="20.25" customHeight="1">
      <c r="B139" s="231" t="str">
        <f>N63</f>
        <v>565</v>
      </c>
      <c r="C139" s="51"/>
      <c r="D139" s="64">
        <f t="shared" si="1"/>
        <v>-7.8628660751182133E-2</v>
      </c>
      <c r="E139" s="64">
        <f t="shared" si="1"/>
        <v>5.3717041833640788E-3</v>
      </c>
      <c r="F139" s="64">
        <f t="shared" si="1"/>
        <v>-2.6702365985024734E-2</v>
      </c>
      <c r="G139" s="64">
        <f t="shared" si="1"/>
        <v>5.1472874644996836E-2</v>
      </c>
      <c r="H139" s="64">
        <f t="shared" si="1"/>
        <v>0.67343370254902624</v>
      </c>
      <c r="I139" s="64">
        <f t="shared" si="1"/>
        <v>0.46656488035626209</v>
      </c>
      <c r="J139" s="64">
        <f t="shared" si="1"/>
        <v>-1.7062418285780701E-2</v>
      </c>
      <c r="K139" s="52"/>
    </row>
    <row r="140" spans="2:11" ht="20.25" customHeight="1">
      <c r="B140" s="231" t="str">
        <f>O63</f>
        <v>585</v>
      </c>
      <c r="C140" s="51"/>
      <c r="D140" s="64">
        <f t="shared" si="1"/>
        <v>0.11305144042765414</v>
      </c>
      <c r="E140" s="64">
        <f t="shared" si="1"/>
        <v>-6.6004996919533099E-3</v>
      </c>
      <c r="F140" s="64">
        <f t="shared" si="1"/>
        <v>-0.15348357646207367</v>
      </c>
      <c r="G140" s="64">
        <f t="shared" si="1"/>
        <v>7.9939731302054895E-2</v>
      </c>
      <c r="H140" s="64">
        <f t="shared" si="1"/>
        <v>-0.27946814890348592</v>
      </c>
      <c r="I140" s="64">
        <f t="shared" si="1"/>
        <v>7.2473047785003075E-2</v>
      </c>
      <c r="J140" s="64">
        <f t="shared" si="1"/>
        <v>-4.8977852710910819E-2</v>
      </c>
      <c r="K140" s="52"/>
    </row>
    <row r="141" spans="2:11" ht="20.25" customHeight="1">
      <c r="B141" s="231" t="str">
        <f>P63</f>
        <v>522</v>
      </c>
      <c r="C141" s="51"/>
      <c r="D141" s="64">
        <f t="shared" si="1"/>
        <v>9.3879870769411067E-3</v>
      </c>
      <c r="E141" s="64">
        <f t="shared" si="1"/>
        <v>-6.5556083843198998E-3</v>
      </c>
      <c r="F141" s="64">
        <f t="shared" si="1"/>
        <v>2.7602056028627198E-2</v>
      </c>
      <c r="G141" s="64">
        <f t="shared" si="1"/>
        <v>7.3859632415960164E-2</v>
      </c>
      <c r="H141" s="64">
        <f t="shared" si="1"/>
        <v>-0.78377307092023019</v>
      </c>
      <c r="I141" s="64">
        <f t="shared" si="1"/>
        <v>0.26830163070639346</v>
      </c>
      <c r="J141" s="64">
        <f t="shared" si="1"/>
        <v>-1.5273421486912797E-2</v>
      </c>
      <c r="K141" s="52"/>
    </row>
    <row r="142" spans="2:11" ht="20.25" customHeight="1">
      <c r="B142" s="39" t="str">
        <f>Q63</f>
        <v>592</v>
      </c>
      <c r="C142" s="51"/>
      <c r="D142" s="64">
        <f t="shared" si="1"/>
        <v>0.16714642542812608</v>
      </c>
      <c r="E142" s="64">
        <f t="shared" si="1"/>
        <v>4.6568132787491168E-2</v>
      </c>
      <c r="F142" s="64">
        <f t="shared" si="1"/>
        <v>-8.5669860747981663E-2</v>
      </c>
      <c r="G142" s="64">
        <f t="shared" si="1"/>
        <v>0.12875842799003823</v>
      </c>
      <c r="H142" s="64">
        <f t="shared" si="1"/>
        <v>0.45595673427406824</v>
      </c>
      <c r="I142" s="64">
        <f t="shared" si="1"/>
        <v>0.17913654412911195</v>
      </c>
      <c r="J142" s="64">
        <f t="shared" si="1"/>
        <v>-6.2617890358425798E-2</v>
      </c>
      <c r="K142" s="52"/>
    </row>
    <row r="143" spans="2:11" ht="20.25" customHeight="1">
      <c r="B143" s="231" t="str">
        <f>R63</f>
        <v>591</v>
      </c>
      <c r="C143" s="51"/>
      <c r="D143" s="64">
        <f t="shared" si="1"/>
        <v>6.6255740655422057E-2</v>
      </c>
      <c r="E143" s="64">
        <f t="shared" si="1"/>
        <v>8.0221739473327336E-2</v>
      </c>
      <c r="F143" s="64">
        <f t="shared" si="1"/>
        <v>-8.3668105689544969E-2</v>
      </c>
      <c r="G143" s="64">
        <f t="shared" si="1"/>
        <v>0.17932963603731777</v>
      </c>
      <c r="H143" s="64">
        <f t="shared" si="1"/>
        <v>0.7028644564342057</v>
      </c>
      <c r="I143" s="64">
        <f t="shared" si="1"/>
        <v>0.17981884508309531</v>
      </c>
      <c r="J143" s="64">
        <f t="shared" si="1"/>
        <v>-7.9478570612290911E-2</v>
      </c>
      <c r="K143" s="52"/>
    </row>
    <row r="144" spans="2:11" ht="20.25" customHeight="1">
      <c r="B144" s="231" t="str">
        <f>S63</f>
        <v>594</v>
      </c>
      <c r="C144" s="51"/>
      <c r="D144" s="64">
        <f t="shared" ref="D144:J145" si="2">IFERROR((SUMIFS(D$73:D$136,$B$73:$B$136,$B144,$C$73:$C$136,MAX($C$73:$C$136))/SUMIFS(D$73:D$136,$B$73:$B$136,$B144,$C$73:$C$136,MAX($C$73:$C$136)-1))-1, "-")</f>
        <v>1.2887539339387022E-2</v>
      </c>
      <c r="E144" s="64">
        <f t="shared" si="2"/>
        <v>9.4788234669888283E-2</v>
      </c>
      <c r="F144" s="64">
        <f t="shared" si="2"/>
        <v>-5.0070671747614703E-2</v>
      </c>
      <c r="G144" s="64">
        <f t="shared" si="2"/>
        <v>0.17626121561163721</v>
      </c>
      <c r="H144" s="64">
        <f t="shared" si="2"/>
        <v>0.44272557990271011</v>
      </c>
      <c r="I144" s="64">
        <f t="shared" si="2"/>
        <v>0.39372823732882867</v>
      </c>
      <c r="J144" s="64">
        <f t="shared" si="2"/>
        <v>-9.0413443447020847E-2</v>
      </c>
      <c r="K144" s="52"/>
    </row>
    <row r="145" spans="2:11" ht="20.25" customHeight="1">
      <c r="B145" s="231" t="str">
        <f>T63</f>
        <v>596</v>
      </c>
      <c r="C145" s="51"/>
      <c r="D145" s="64" t="str">
        <f t="shared" si="2"/>
        <v>-</v>
      </c>
      <c r="E145" s="64" t="str">
        <f t="shared" si="2"/>
        <v>-</v>
      </c>
      <c r="F145" s="64" t="str">
        <f t="shared" si="2"/>
        <v>-</v>
      </c>
      <c r="G145" s="64" t="str">
        <f t="shared" si="2"/>
        <v>-</v>
      </c>
      <c r="H145" s="64" t="str">
        <f t="shared" si="2"/>
        <v>-</v>
      </c>
      <c r="I145" s="64" t="str">
        <f t="shared" si="2"/>
        <v>-</v>
      </c>
      <c r="J145" s="64" t="str">
        <f t="shared" si="2"/>
        <v>-</v>
      </c>
      <c r="K145" s="52"/>
    </row>
    <row r="146" spans="2:11" ht="20.25" hidden="1" customHeight="1">
      <c r="B146" s="39" t="e">
        <f>#REF!</f>
        <v>#REF!</v>
      </c>
      <c r="C146" s="51"/>
      <c r="D146" s="64" t="str">
        <f t="shared" ref="D146:J147" si="3">IFERROR((SUMIFS(D$73:D$136,$B$73:$B$136,$B146,$C$73:$C$136,MAX($C$73:$C$136))/SUMIFS(D$73:D$136,$B$73:$B$136,$B146,$C$73:$C$136,MAX($C$73:$C$136)-1))-1, "-")</f>
        <v>-</v>
      </c>
      <c r="E146" s="64" t="str">
        <f t="shared" si="3"/>
        <v>-</v>
      </c>
      <c r="F146" s="64" t="str">
        <f t="shared" si="3"/>
        <v>-</v>
      </c>
      <c r="G146" s="64" t="str">
        <f t="shared" si="3"/>
        <v>-</v>
      </c>
      <c r="H146" s="64" t="str">
        <f t="shared" si="3"/>
        <v>-</v>
      </c>
      <c r="I146" s="64" t="str">
        <f t="shared" si="3"/>
        <v>-</v>
      </c>
      <c r="J146" s="83" t="str">
        <f t="shared" si="3"/>
        <v>-</v>
      </c>
      <c r="K146" s="52"/>
    </row>
    <row r="147" spans="2:11" ht="20.25" hidden="1" customHeight="1">
      <c r="B147" s="39" t="e">
        <f>#REF!</f>
        <v>#REF!</v>
      </c>
      <c r="C147" s="51"/>
      <c r="D147" s="64" t="str">
        <f t="shared" si="3"/>
        <v>-</v>
      </c>
      <c r="E147" s="64" t="str">
        <f t="shared" si="3"/>
        <v>-</v>
      </c>
      <c r="F147" s="64" t="str">
        <f t="shared" si="3"/>
        <v>-</v>
      </c>
      <c r="G147" s="64" t="str">
        <f t="shared" si="3"/>
        <v>-</v>
      </c>
      <c r="H147" s="64" t="str">
        <f t="shared" si="3"/>
        <v>-</v>
      </c>
      <c r="I147" s="64" t="str">
        <f t="shared" si="3"/>
        <v>-</v>
      </c>
      <c r="J147" s="83" t="str">
        <f t="shared" si="3"/>
        <v>-</v>
      </c>
      <c r="K147" s="52"/>
    </row>
    <row r="148" spans="2:11" ht="20.25" customHeight="1" thickBot="1"/>
    <row r="149" spans="2:11" ht="17.25" thickTop="1">
      <c r="B149" s="25" t="s">
        <v>51</v>
      </c>
      <c r="C149" s="25"/>
      <c r="D149" s="25"/>
      <c r="E149" s="25"/>
      <c r="F149" s="167" t="s">
        <v>77</v>
      </c>
      <c r="G149" s="40"/>
      <c r="H149" s="25"/>
      <c r="I149" s="25"/>
    </row>
    <row r="150" spans="2:11">
      <c r="B150" s="26" t="s">
        <v>33</v>
      </c>
      <c r="C150" s="26" t="s">
        <v>52</v>
      </c>
      <c r="D150" s="26"/>
      <c r="E150" s="26"/>
      <c r="F150" s="88" t="s">
        <v>78</v>
      </c>
      <c r="G150" s="41"/>
      <c r="H150" s="43" t="s">
        <v>81</v>
      </c>
      <c r="I150" s="43"/>
    </row>
    <row r="151" spans="2:11">
      <c r="B151" s="26" t="s">
        <v>34</v>
      </c>
      <c r="C151" s="26" t="s">
        <v>53</v>
      </c>
      <c r="D151" s="26"/>
      <c r="E151" s="26"/>
      <c r="F151" s="88" t="s">
        <v>79</v>
      </c>
      <c r="G151" s="41"/>
      <c r="H151" s="43" t="s">
        <v>82</v>
      </c>
      <c r="I151" s="43"/>
    </row>
    <row r="152" spans="2:11">
      <c r="B152" s="26" t="s">
        <v>4</v>
      </c>
      <c r="C152" s="26" t="s">
        <v>54</v>
      </c>
      <c r="D152" s="26"/>
      <c r="E152" s="26"/>
      <c r="F152" s="88" t="s">
        <v>80</v>
      </c>
      <c r="G152" s="41"/>
      <c r="H152" s="43" t="s">
        <v>83</v>
      </c>
      <c r="I152" s="43"/>
    </row>
    <row r="153" spans="2:11">
      <c r="B153" s="26" t="s">
        <v>5</v>
      </c>
      <c r="C153" s="26" t="s">
        <v>55</v>
      </c>
      <c r="D153" s="26"/>
      <c r="E153" s="26"/>
      <c r="F153" s="88" t="s">
        <v>87</v>
      </c>
      <c r="G153" s="41"/>
      <c r="H153" s="43" t="s">
        <v>84</v>
      </c>
      <c r="I153" s="43"/>
    </row>
    <row r="154" spans="2:11">
      <c r="B154" s="26" t="s">
        <v>56</v>
      </c>
      <c r="C154" s="26" t="s">
        <v>57</v>
      </c>
      <c r="D154" s="26"/>
      <c r="E154" s="26"/>
      <c r="F154" s="88" t="s">
        <v>88</v>
      </c>
      <c r="G154" s="41"/>
      <c r="H154" s="43" t="s">
        <v>85</v>
      </c>
      <c r="I154" s="43"/>
    </row>
    <row r="155" spans="2:11" ht="17.25" thickBot="1">
      <c r="B155" s="27" t="s">
        <v>58</v>
      </c>
      <c r="C155" s="27" t="s">
        <v>59</v>
      </c>
      <c r="D155" s="27"/>
      <c r="E155" s="27"/>
      <c r="F155" s="89" t="s">
        <v>89</v>
      </c>
      <c r="G155" s="42"/>
      <c r="H155" s="44" t="s">
        <v>86</v>
      </c>
      <c r="I155" s="44"/>
    </row>
    <row r="156" spans="2:11" ht="17.25" thickTop="1"/>
    <row r="157" spans="2:11" ht="6.75" customHeight="1"/>
  </sheetData>
  <mergeCells count="3">
    <mergeCell ref="O9:P9"/>
    <mergeCell ref="C4:D4"/>
    <mergeCell ref="C5:D5"/>
  </mergeCells>
  <phoneticPr fontId="2" type="noConversion"/>
  <conditionalFormatting sqref="B73:K136">
    <cfRule type="expression" dxfId="42" priority="13">
      <formula>$B73&lt;&gt;$B74</formula>
    </cfRule>
  </conditionalFormatting>
  <conditionalFormatting sqref="C63:K63">
    <cfRule type="containsText" dxfId="41" priority="19" operator="containsText" text="F">
      <formula>NOT(ISERROR(SEARCH("F",C63)))</formula>
    </cfRule>
    <cfRule type="containsText" dxfId="40" priority="20" operator="containsText" text="D">
      <formula>NOT(ISERROR(SEARCH("D",C63)))</formula>
    </cfRule>
    <cfRule type="containsText" dxfId="39" priority="21" operator="containsText" text="S">
      <formula>NOT(ISERROR(SEARCH("S",C63)))</formula>
    </cfRule>
    <cfRule type="containsText" dxfId="38" priority="22" operator="containsText" text="A">
      <formula>NOT(ISERROR(SEARCH("A",C63)))</formula>
    </cfRule>
  </conditionalFormatting>
  <conditionalFormatting sqref="D50:K50 D52:K53 D54:D59 D60:K61 D70:K70 D137:K137 K138:K147">
    <cfRule type="containsText" dxfId="37" priority="77" operator="containsText" text="악화">
      <formula>NOT(ISERROR(SEARCH("악화",D50)))</formula>
    </cfRule>
  </conditionalFormatting>
  <conditionalFormatting sqref="D50:K50 D52:K53 D60:K61 D70:K70 D137:K137 K138:K147 D54:D59">
    <cfRule type="containsText" dxfId="36" priority="76" operator="containsText" text="개선">
      <formula>NOT(ISERROR(SEARCH("개선",D50)))</formula>
    </cfRule>
  </conditionalFormatting>
  <conditionalFormatting sqref="G4:G5">
    <cfRule type="containsText" dxfId="35" priority="27" operator="containsText" text="S">
      <formula>NOT(ISERROR(SEARCH("S",G4)))</formula>
    </cfRule>
    <cfRule type="containsText" dxfId="34" priority="28" operator="containsText" text="A">
      <formula>NOT(ISERROR(SEARCH("A",G4)))</formula>
    </cfRule>
  </conditionalFormatting>
  <conditionalFormatting sqref="G5">
    <cfRule type="containsText" dxfId="33" priority="23" operator="containsText" text="F">
      <formula>NOT(ISERROR(SEARCH("F",G5)))</formula>
    </cfRule>
    <cfRule type="containsText" dxfId="32" priority="24" operator="containsText" text="D">
      <formula>NOT(ISERROR(SEARCH("D",G5)))</formula>
    </cfRule>
  </conditionalFormatting>
  <conditionalFormatting sqref="K1:K19 J20 K22:K26 K28:K62 K64:K1048576">
    <cfRule type="containsText" dxfId="31" priority="29" operator="containsText" text="D">
      <formula>NOT(ISERROR(SEARCH("D",J1)))</formula>
    </cfRule>
    <cfRule type="containsText" dxfId="30" priority="30" operator="containsText" text="F">
      <formula>NOT(ISERROR(SEARCH("F",J1)))</formula>
    </cfRule>
    <cfRule type="containsText" dxfId="29" priority="31" operator="containsText" text="S">
      <formula>NOT(ISERROR(SEARCH("S",J1)))</formula>
    </cfRule>
    <cfRule type="containsText" dxfId="28" priority="32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D26:J26</xm:sqref>
        </x14:conditionalFormatting>
        <x14:conditionalFormatting xmlns:xm="http://schemas.microsoft.com/office/excel/2006/main">
          <x14:cfRule type="iconSet" priority="34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D49:J49</xm:sqref>
        </x14:conditionalFormatting>
        <x14:conditionalFormatting xmlns:xm="http://schemas.microsoft.com/office/excel/2006/main">
          <x14:cfRule type="iconSet" priority="82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D138:J145</xm:sqref>
        </x14:conditionalFormatting>
        <x14:conditionalFormatting xmlns:xm="http://schemas.microsoft.com/office/excel/2006/main">
          <x14:cfRule type="iconSet" priority="3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D146:J147</xm:sqref>
        </x14:conditionalFormatting>
        <x14:conditionalFormatting xmlns:xm="http://schemas.microsoft.com/office/excel/2006/main">
          <x14:cfRule type="iconSet" priority="36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K19</xm:sqref>
        </x14:conditionalFormatting>
        <x14:conditionalFormatting xmlns:xm="http://schemas.microsoft.com/office/excel/2006/main">
          <x14:cfRule type="iconSet" priority="37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K32:K37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203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98" customWidth="1"/>
    <col min="6" max="6" width="10.28515625" style="4" customWidth="1"/>
    <col min="7" max="7" width="9.140625" style="4"/>
    <col min="8" max="8" width="9.7109375" style="4" customWidth="1"/>
    <col min="9" max="9" width="10" style="164" bestFit="1" customWidth="1"/>
    <col min="10" max="20" width="9.28515625" style="164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29"/>
      <c r="D1" s="23"/>
      <c r="E1" s="96"/>
      <c r="F1" s="101"/>
      <c r="G1" s="2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9"/>
    </row>
    <row r="2" spans="1:66" ht="50.25" customHeight="1">
      <c r="A2" s="10" t="s">
        <v>47</v>
      </c>
      <c r="B2" s="10"/>
      <c r="C2" s="10"/>
      <c r="D2" s="10"/>
      <c r="E2" s="97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0"/>
    </row>
    <row r="3" spans="1:66" s="17" customFormat="1" ht="21.75" customHeight="1">
      <c r="A3" s="38" t="s">
        <v>160</v>
      </c>
      <c r="B3" s="38"/>
      <c r="C3" s="19"/>
      <c r="D3" s="19"/>
      <c r="E3" s="97"/>
      <c r="F3" s="4"/>
      <c r="G3" s="4"/>
      <c r="H3" s="4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1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1" t="s">
        <v>38</v>
      </c>
      <c r="B4" s="131" t="s">
        <v>146</v>
      </c>
      <c r="C4" s="131" t="s">
        <v>1</v>
      </c>
      <c r="D4" s="131" t="s">
        <v>10</v>
      </c>
      <c r="E4" s="132" t="s">
        <v>145</v>
      </c>
      <c r="F4" s="118" t="s">
        <v>45</v>
      </c>
      <c r="G4" s="142" t="s">
        <v>150</v>
      </c>
      <c r="H4" s="118" t="s">
        <v>63</v>
      </c>
      <c r="I4" s="118" t="s">
        <v>3</v>
      </c>
      <c r="J4" s="117" t="s">
        <v>11</v>
      </c>
      <c r="K4" s="117" t="s">
        <v>12</v>
      </c>
      <c r="L4" s="117" t="s">
        <v>13</v>
      </c>
      <c r="M4" s="117" t="s">
        <v>15</v>
      </c>
      <c r="N4" s="233" t="s">
        <v>6</v>
      </c>
      <c r="O4" s="233" t="s">
        <v>7</v>
      </c>
      <c r="P4" s="233" t="s">
        <v>26</v>
      </c>
      <c r="Q4" s="233" t="s">
        <v>14</v>
      </c>
      <c r="R4" s="233" t="s">
        <v>46</v>
      </c>
      <c r="S4" s="143" t="s">
        <v>43</v>
      </c>
      <c r="T4" s="143" t="s">
        <v>44</v>
      </c>
      <c r="U4" s="271" t="s">
        <v>37</v>
      </c>
      <c r="V4" s="272" t="s">
        <v>31</v>
      </c>
      <c r="W4" s="271" t="s">
        <v>0</v>
      </c>
      <c r="X4" s="272" t="s">
        <v>9</v>
      </c>
      <c r="Y4" s="271" t="s">
        <v>29</v>
      </c>
      <c r="Z4" s="271" t="s">
        <v>30</v>
      </c>
      <c r="AA4" s="271" t="s">
        <v>61</v>
      </c>
      <c r="AB4" s="271" t="s">
        <v>42</v>
      </c>
      <c r="AC4" s="273" t="s">
        <v>3</v>
      </c>
      <c r="AD4" s="271" t="s">
        <v>19</v>
      </c>
      <c r="AE4" s="274" t="s">
        <v>8</v>
      </c>
      <c r="AF4" s="271" t="s">
        <v>16</v>
      </c>
      <c r="AG4" s="271" t="s">
        <v>15</v>
      </c>
      <c r="AH4" s="271" t="s">
        <v>2</v>
      </c>
      <c r="AI4" s="271" t="s">
        <v>20</v>
      </c>
      <c r="AJ4" s="271" t="s">
        <v>21</v>
      </c>
      <c r="AK4" s="271" t="s">
        <v>22</v>
      </c>
      <c r="AL4" s="271" t="s">
        <v>23</v>
      </c>
      <c r="AM4" s="271" t="s">
        <v>24</v>
      </c>
      <c r="AN4" s="271" t="s">
        <v>17</v>
      </c>
      <c r="AO4" s="271" t="s">
        <v>25</v>
      </c>
      <c r="AP4" s="271" t="s">
        <v>39</v>
      </c>
      <c r="AQ4" s="271" t="s">
        <v>27</v>
      </c>
      <c r="AR4" s="271" t="s">
        <v>40</v>
      </c>
      <c r="AS4" s="271" t="s">
        <v>41</v>
      </c>
      <c r="AT4" s="275" t="s">
        <v>6</v>
      </c>
      <c r="AU4" s="271" t="s">
        <v>7</v>
      </c>
      <c r="AV4" s="271" t="s">
        <v>28</v>
      </c>
      <c r="AW4" s="271" t="s">
        <v>18</v>
      </c>
      <c r="AX4" s="271" t="s">
        <v>60</v>
      </c>
      <c r="AY4" s="276" t="s">
        <v>90</v>
      </c>
      <c r="AZ4" s="262" t="s">
        <v>65</v>
      </c>
      <c r="BA4" s="263" t="s">
        <v>129</v>
      </c>
      <c r="BB4" s="262" t="s">
        <v>137</v>
      </c>
      <c r="BC4" s="262" t="s">
        <v>138</v>
      </c>
      <c r="BD4" s="264" t="s">
        <v>115</v>
      </c>
      <c r="BE4" s="277" t="s">
        <v>139</v>
      </c>
      <c r="BF4" s="277" t="s">
        <v>140</v>
      </c>
      <c r="BG4" s="277" t="s">
        <v>90</v>
      </c>
      <c r="BH4" s="277" t="s">
        <v>139</v>
      </c>
      <c r="BI4" s="277" t="s">
        <v>140</v>
      </c>
      <c r="BJ4" s="277" t="s">
        <v>90</v>
      </c>
      <c r="BK4" s="265"/>
      <c r="BL4" s="266" t="s">
        <v>141</v>
      </c>
      <c r="BM4" s="277" t="s">
        <v>142</v>
      </c>
      <c r="BN4" s="277" t="s">
        <v>143</v>
      </c>
    </row>
    <row r="5" spans="1:66">
      <c r="A5" s="136" t="str">
        <f>W5</f>
        <v>명진교통</v>
      </c>
      <c r="B5" s="136" t="str">
        <f>X5</f>
        <v>522</v>
      </c>
      <c r="C5" s="137" t="str">
        <f>Y5</f>
        <v>71바5702</v>
      </c>
      <c r="D5" s="125" t="str">
        <f>Z5</f>
        <v>중형</v>
      </c>
      <c r="E5" s="121" t="str">
        <f>AZ5</f>
        <v>F</v>
      </c>
      <c r="F5" s="144">
        <f>G5/H5</f>
        <v>0.79</v>
      </c>
      <c r="G5" s="145">
        <f>AE5</f>
        <v>1.8169999999999999</v>
      </c>
      <c r="H5" s="146">
        <f>AF5</f>
        <v>2.2999999999999998</v>
      </c>
      <c r="I5" s="147">
        <f>AC5</f>
        <v>4312.9129999999996</v>
      </c>
      <c r="J5" s="148">
        <f>AI5/AH5</f>
        <v>1.5297682362587495E-2</v>
      </c>
      <c r="K5" s="148">
        <f>AJ5/AH5</f>
        <v>0.41921183710539278</v>
      </c>
      <c r="L5" s="148">
        <f>AK5/AC5</f>
        <v>0.19360464725349202</v>
      </c>
      <c r="M5" s="149">
        <f>AG5</f>
        <v>14.71</v>
      </c>
      <c r="N5" s="150">
        <f>IF(AW5=0,AT5,"속도계이상")</f>
        <v>0</v>
      </c>
      <c r="O5" s="150">
        <f>IF(AW5=0,AU5,"속도계이상")</f>
        <v>16.88</v>
      </c>
      <c r="P5" s="151">
        <f>AQ5/60</f>
        <v>1.9366666666666668</v>
      </c>
      <c r="Q5" s="152">
        <f>AN5</f>
        <v>99</v>
      </c>
      <c r="R5" s="153">
        <f>AC5/(AH5-AI5-AJ5)</f>
        <v>24.349422721014747</v>
      </c>
      <c r="S5" s="138">
        <f>IF(AW5=0,AL5,"속도계이상")</f>
        <v>0</v>
      </c>
      <c r="T5" s="138">
        <f>IF(AW5=0,AM5,"속도계이상")</f>
        <v>728</v>
      </c>
      <c r="U5" s="278" t="s">
        <v>119</v>
      </c>
      <c r="V5" s="279" t="s">
        <v>120</v>
      </c>
      <c r="W5" s="278" t="s">
        <v>119</v>
      </c>
      <c r="X5" s="279" t="s">
        <v>120</v>
      </c>
      <c r="Y5" s="278" t="s">
        <v>205</v>
      </c>
      <c r="Z5" s="278" t="s">
        <v>198</v>
      </c>
      <c r="AA5" s="278" t="s">
        <v>48</v>
      </c>
      <c r="AB5" s="278">
        <v>509</v>
      </c>
      <c r="AC5" s="280">
        <v>4312.9129999999996</v>
      </c>
      <c r="AD5" s="278">
        <v>2374.0050000000001</v>
      </c>
      <c r="AE5" s="281">
        <v>1.8169999999999999</v>
      </c>
      <c r="AF5" s="278">
        <v>2.2999999999999998</v>
      </c>
      <c r="AG5" s="278">
        <v>14.71</v>
      </c>
      <c r="AH5" s="278">
        <v>313.22522500000002</v>
      </c>
      <c r="AI5" s="278">
        <v>4.79162</v>
      </c>
      <c r="AJ5" s="278">
        <v>131.30772200000001</v>
      </c>
      <c r="AK5" s="278">
        <v>835</v>
      </c>
      <c r="AL5" s="278">
        <v>0</v>
      </c>
      <c r="AM5" s="278">
        <v>728</v>
      </c>
      <c r="AN5" s="278">
        <v>99</v>
      </c>
      <c r="AO5" s="278">
        <v>13.769366</v>
      </c>
      <c r="AP5" s="278">
        <v>4521.3999999999996</v>
      </c>
      <c r="AQ5" s="278">
        <v>116.2</v>
      </c>
      <c r="AR5" s="278">
        <v>174</v>
      </c>
      <c r="AS5" s="278">
        <v>95280</v>
      </c>
      <c r="AT5" s="278">
        <v>0</v>
      </c>
      <c r="AU5" s="278">
        <v>16.88</v>
      </c>
      <c r="AV5" s="278">
        <v>35697</v>
      </c>
      <c r="AW5" s="278">
        <v>0</v>
      </c>
      <c r="AX5" s="278">
        <v>0.54</v>
      </c>
      <c r="AY5" s="282">
        <v>0.79</v>
      </c>
      <c r="AZ5" s="267" t="s">
        <v>70</v>
      </c>
      <c r="BA5" s="268" t="s">
        <v>206</v>
      </c>
      <c r="BB5" s="267">
        <v>2</v>
      </c>
      <c r="BC5" s="267" t="s">
        <v>475</v>
      </c>
      <c r="BD5" s="269">
        <v>4</v>
      </c>
      <c r="BE5" s="283">
        <v>32154.066999999999</v>
      </c>
      <c r="BF5" s="284">
        <v>0.13413273661462483</v>
      </c>
      <c r="BG5" s="285">
        <v>0.10596486192555361</v>
      </c>
      <c r="BH5" s="283">
        <v>196039.46600000001</v>
      </c>
      <c r="BI5" s="284">
        <v>2.2000228260160633E-2</v>
      </c>
      <c r="BJ5" s="286">
        <v>1.7380180325526899E-2</v>
      </c>
      <c r="BK5" s="265">
        <v>1</v>
      </c>
      <c r="BL5" s="270" t="s">
        <v>67</v>
      </c>
      <c r="BM5" s="278">
        <v>-1</v>
      </c>
      <c r="BN5" s="287" t="s">
        <v>433</v>
      </c>
    </row>
    <row r="6" spans="1:66">
      <c r="A6" s="133" t="str">
        <f t="shared" ref="A6:A7" si="0">W6</f>
        <v>명진교통</v>
      </c>
      <c r="B6" s="133" t="str">
        <f t="shared" ref="B6:B50" si="1">X6</f>
        <v>522</v>
      </c>
      <c r="C6" s="134" t="str">
        <f t="shared" ref="C6:C7" si="2">Y6</f>
        <v>71바5706</v>
      </c>
      <c r="D6" s="108" t="str">
        <f t="shared" ref="D6:D7" si="3">Z6</f>
        <v>중형</v>
      </c>
      <c r="E6" s="104" t="str">
        <f>AZ6</f>
        <v>D</v>
      </c>
      <c r="F6" s="154">
        <f>G6/H6</f>
        <v>0.84047619047619038</v>
      </c>
      <c r="G6" s="155">
        <f>AE6</f>
        <v>1.7649999999999999</v>
      </c>
      <c r="H6" s="156">
        <f>AF6</f>
        <v>2.1</v>
      </c>
      <c r="I6" s="157">
        <f t="shared" ref="I6:I7" si="4">AC6</f>
        <v>5531.2730000000001</v>
      </c>
      <c r="J6" s="158">
        <f t="shared" ref="J6:J7" si="5">AI6/AH6</f>
        <v>4.8021660113982401E-3</v>
      </c>
      <c r="K6" s="158">
        <f t="shared" ref="K6:K7" si="6">AJ6/AH6</f>
        <v>0.4436868734564644</v>
      </c>
      <c r="L6" s="158">
        <f t="shared" ref="L6:L7" si="7">AK6/AC6</f>
        <v>0.21514034834295831</v>
      </c>
      <c r="M6" s="159">
        <f t="shared" ref="M6:M7" si="8">AG6</f>
        <v>17.859000000000002</v>
      </c>
      <c r="N6" s="160">
        <f t="shared" ref="N6:N7" si="9">IF(AW6=0,AT6,"속도계이상")</f>
        <v>0</v>
      </c>
      <c r="O6" s="160">
        <f t="shared" ref="O6:O7" si="10">IF(AW6=0,AU6,"속도계이상")</f>
        <v>14.372999999999999</v>
      </c>
      <c r="P6" s="161">
        <f t="shared" ref="P6:P7" si="11">AQ6/60</f>
        <v>0.83500000000000008</v>
      </c>
      <c r="Q6" s="162">
        <f t="shared" ref="Q6:Q7" si="12">AN6</f>
        <v>92</v>
      </c>
      <c r="R6" s="163">
        <f t="shared" ref="R6:R7" si="13">AC6/(AH6-AI6-AJ6)</f>
        <v>24.379606120379847</v>
      </c>
      <c r="S6" s="135">
        <f t="shared" ref="S6:S7" si="14">IF(AW6=0,AL6,"속도계이상")</f>
        <v>0</v>
      </c>
      <c r="T6" s="135">
        <f t="shared" ref="T6:T7" si="15">IF(AW6=0,AM6,"속도계이상")</f>
        <v>795</v>
      </c>
      <c r="U6" s="278" t="s">
        <v>119</v>
      </c>
      <c r="V6" s="279" t="s">
        <v>120</v>
      </c>
      <c r="W6" s="278" t="s">
        <v>119</v>
      </c>
      <c r="X6" s="279" t="s">
        <v>120</v>
      </c>
      <c r="Y6" s="278" t="s">
        <v>208</v>
      </c>
      <c r="Z6" s="278" t="s">
        <v>198</v>
      </c>
      <c r="AA6" s="278" t="s">
        <v>48</v>
      </c>
      <c r="AB6" s="278">
        <v>509</v>
      </c>
      <c r="AC6" s="280">
        <v>5531.2730000000001</v>
      </c>
      <c r="AD6" s="278">
        <v>3133.7089999999998</v>
      </c>
      <c r="AE6" s="281">
        <v>1.7649999999999999</v>
      </c>
      <c r="AF6" s="278">
        <v>2.1</v>
      </c>
      <c r="AG6" s="278">
        <v>17.859000000000002</v>
      </c>
      <c r="AH6" s="278">
        <v>411.38103000000001</v>
      </c>
      <c r="AI6" s="278">
        <v>1.9755199999999999</v>
      </c>
      <c r="AJ6" s="278">
        <v>182.52436299999999</v>
      </c>
      <c r="AK6" s="278">
        <v>1190</v>
      </c>
      <c r="AL6" s="278">
        <v>0</v>
      </c>
      <c r="AM6" s="278">
        <v>795</v>
      </c>
      <c r="AN6" s="278">
        <v>92</v>
      </c>
      <c r="AO6" s="278">
        <v>13.445619000000001</v>
      </c>
      <c r="AP6" s="278">
        <v>3429.8</v>
      </c>
      <c r="AQ6" s="278">
        <v>50.1</v>
      </c>
      <c r="AR6" s="278">
        <v>242</v>
      </c>
      <c r="AS6" s="278">
        <v>139339</v>
      </c>
      <c r="AT6" s="278">
        <v>0</v>
      </c>
      <c r="AU6" s="278">
        <v>14.372999999999999</v>
      </c>
      <c r="AV6" s="278">
        <v>47953</v>
      </c>
      <c r="AW6" s="278">
        <v>0</v>
      </c>
      <c r="AX6" s="278">
        <v>0.6</v>
      </c>
      <c r="AY6" s="282">
        <v>0.84047619047619038</v>
      </c>
      <c r="AZ6" s="267" t="s">
        <v>67</v>
      </c>
      <c r="BA6" s="268" t="s">
        <v>206</v>
      </c>
      <c r="BB6" s="267">
        <v>1</v>
      </c>
      <c r="BC6" s="267" t="s">
        <v>218</v>
      </c>
      <c r="BD6" s="269">
        <v>9</v>
      </c>
      <c r="BE6" s="283">
        <v>32154.066999999999</v>
      </c>
      <c r="BF6" s="284">
        <v>0.17202405530846224</v>
      </c>
      <c r="BG6" s="285">
        <v>0.14458212267592183</v>
      </c>
      <c r="BH6" s="283">
        <v>196039.46600000001</v>
      </c>
      <c r="BI6" s="284">
        <v>2.8215099300464324E-2</v>
      </c>
      <c r="BJ6" s="286">
        <v>2.3714119173961681E-2</v>
      </c>
      <c r="BK6" s="265">
        <v>1</v>
      </c>
      <c r="BL6" s="270" t="s">
        <v>69</v>
      </c>
      <c r="BM6" s="278">
        <v>-1</v>
      </c>
      <c r="BN6" s="287" t="s">
        <v>433</v>
      </c>
    </row>
    <row r="7" spans="1:66">
      <c r="A7" s="136" t="str">
        <f t="shared" si="0"/>
        <v>명진교통</v>
      </c>
      <c r="B7" s="136" t="str">
        <f t="shared" si="1"/>
        <v>522</v>
      </c>
      <c r="C7" s="137" t="str">
        <f t="shared" si="2"/>
        <v>71바5708</v>
      </c>
      <c r="D7" s="125" t="str">
        <f t="shared" si="3"/>
        <v>중형</v>
      </c>
      <c r="E7" s="121" t="str">
        <f t="shared" ref="E7:E50" si="16">AZ7</f>
        <v>F</v>
      </c>
      <c r="F7" s="144">
        <f t="shared" ref="F7:F50" si="17">G7/H7</f>
        <v>0.73565217391304349</v>
      </c>
      <c r="G7" s="145">
        <f t="shared" ref="G7:G50" si="18">AE7</f>
        <v>1.6919999999999999</v>
      </c>
      <c r="H7" s="146">
        <f t="shared" ref="H7:H50" si="19">AF7</f>
        <v>2.2999999999999998</v>
      </c>
      <c r="I7" s="147">
        <f t="shared" si="4"/>
        <v>2465.9749999999999</v>
      </c>
      <c r="J7" s="148">
        <f t="shared" si="5"/>
        <v>3.1390285017966492E-3</v>
      </c>
      <c r="K7" s="148">
        <f t="shared" si="6"/>
        <v>0.46970699205851368</v>
      </c>
      <c r="L7" s="148">
        <f t="shared" si="7"/>
        <v>0.21573616926367867</v>
      </c>
      <c r="M7" s="149">
        <f t="shared" si="8"/>
        <v>16.954000000000001</v>
      </c>
      <c r="N7" s="150">
        <f t="shared" si="9"/>
        <v>0</v>
      </c>
      <c r="O7" s="150">
        <f t="shared" si="10"/>
        <v>15.531000000000001</v>
      </c>
      <c r="P7" s="151">
        <f t="shared" si="11"/>
        <v>4.253333333333333</v>
      </c>
      <c r="Q7" s="152">
        <f t="shared" si="12"/>
        <v>96</v>
      </c>
      <c r="R7" s="153">
        <f t="shared" si="13"/>
        <v>25.488840028237295</v>
      </c>
      <c r="S7" s="138">
        <f t="shared" si="14"/>
        <v>0</v>
      </c>
      <c r="T7" s="138">
        <f t="shared" si="15"/>
        <v>383</v>
      </c>
      <c r="U7" s="278" t="s">
        <v>119</v>
      </c>
      <c r="V7" s="279" t="s">
        <v>120</v>
      </c>
      <c r="W7" s="278" t="s">
        <v>119</v>
      </c>
      <c r="X7" s="279" t="s">
        <v>120</v>
      </c>
      <c r="Y7" s="278" t="s">
        <v>209</v>
      </c>
      <c r="Z7" s="278" t="s">
        <v>198</v>
      </c>
      <c r="AA7" s="278" t="s">
        <v>48</v>
      </c>
      <c r="AB7" s="278">
        <v>509</v>
      </c>
      <c r="AC7" s="280">
        <v>2465.9749999999999</v>
      </c>
      <c r="AD7" s="278">
        <v>1457.683</v>
      </c>
      <c r="AE7" s="281">
        <v>1.6919999999999999</v>
      </c>
      <c r="AF7" s="278">
        <v>2.2999999999999998</v>
      </c>
      <c r="AG7" s="278">
        <v>16.954000000000001</v>
      </c>
      <c r="AH7" s="278">
        <v>183.52748299999999</v>
      </c>
      <c r="AI7" s="278">
        <v>0.576098</v>
      </c>
      <c r="AJ7" s="278">
        <v>86.204142000000004</v>
      </c>
      <c r="AK7" s="278">
        <v>532</v>
      </c>
      <c r="AL7" s="278">
        <v>0</v>
      </c>
      <c r="AM7" s="278">
        <v>383</v>
      </c>
      <c r="AN7" s="278">
        <v>96</v>
      </c>
      <c r="AO7" s="278">
        <v>13.436543</v>
      </c>
      <c r="AP7" s="278">
        <v>5057.6000000000004</v>
      </c>
      <c r="AQ7" s="278">
        <v>255.2</v>
      </c>
      <c r="AR7" s="278">
        <v>142</v>
      </c>
      <c r="AS7" s="278">
        <v>83913</v>
      </c>
      <c r="AT7" s="278">
        <v>0</v>
      </c>
      <c r="AU7" s="278">
        <v>15.531000000000001</v>
      </c>
      <c r="AV7" s="278">
        <v>22252</v>
      </c>
      <c r="AW7" s="278">
        <v>0</v>
      </c>
      <c r="AX7" s="278">
        <v>0.53</v>
      </c>
      <c r="AY7" s="282">
        <v>0.73565217391304349</v>
      </c>
      <c r="AZ7" s="267" t="s">
        <v>70</v>
      </c>
      <c r="BA7" s="268" t="s">
        <v>206</v>
      </c>
      <c r="BB7" s="267">
        <v>4</v>
      </c>
      <c r="BC7" s="267" t="s">
        <v>476</v>
      </c>
      <c r="BD7" s="269">
        <v>6</v>
      </c>
      <c r="BE7" s="283">
        <v>32154.066999999999</v>
      </c>
      <c r="BF7" s="284">
        <v>7.6692475636130256E-2</v>
      </c>
      <c r="BG7" s="285">
        <v>5.6418986424492348E-2</v>
      </c>
      <c r="BH7" s="283">
        <v>196039.46600000001</v>
      </c>
      <c r="BI7" s="284">
        <v>1.2578972236131268E-2</v>
      </c>
      <c r="BJ7" s="286">
        <v>9.253748271101786E-3</v>
      </c>
      <c r="BK7" s="265">
        <v>1</v>
      </c>
      <c r="BL7" s="270" t="s">
        <v>70</v>
      </c>
      <c r="BM7" s="278">
        <v>0</v>
      </c>
      <c r="BN7" s="287" t="s">
        <v>432</v>
      </c>
    </row>
    <row r="8" spans="1:66">
      <c r="A8" s="133" t="str">
        <f t="shared" ref="A8:A50" si="20">W8</f>
        <v>명진교통</v>
      </c>
      <c r="B8" s="133" t="str">
        <f t="shared" si="1"/>
        <v>522</v>
      </c>
      <c r="C8" s="134" t="str">
        <f t="shared" ref="C8:C50" si="21">Y8</f>
        <v>71바5710</v>
      </c>
      <c r="D8" s="108" t="str">
        <f t="shared" ref="D8:D50" si="22">Z8</f>
        <v>중형</v>
      </c>
      <c r="E8" s="104" t="str">
        <f t="shared" si="16"/>
        <v>F</v>
      </c>
      <c r="F8" s="154">
        <f t="shared" si="17"/>
        <v>0.7804545454545454</v>
      </c>
      <c r="G8" s="155">
        <f t="shared" si="18"/>
        <v>1.7170000000000001</v>
      </c>
      <c r="H8" s="156">
        <f t="shared" si="19"/>
        <v>2.2000000000000002</v>
      </c>
      <c r="I8" s="157">
        <f t="shared" ref="I8:I50" si="23">AC8</f>
        <v>1989.9280000000001</v>
      </c>
      <c r="J8" s="158">
        <f t="shared" ref="J8:J50" si="24">AI8/AH8</f>
        <v>1.8140425928248013E-3</v>
      </c>
      <c r="K8" s="158">
        <f t="shared" ref="K8:K50" si="25">AJ8/AH8</f>
        <v>0.41926097514729033</v>
      </c>
      <c r="L8" s="158">
        <f t="shared" ref="L8:L50" si="26">AK8/AC8</f>
        <v>0.12965293216638993</v>
      </c>
      <c r="M8" s="159">
        <f t="shared" ref="M8:M50" si="27">AG8</f>
        <v>11.321</v>
      </c>
      <c r="N8" s="160">
        <f t="shared" ref="N8:N50" si="28">IF(AW8=0,AT8,"속도계이상")</f>
        <v>0</v>
      </c>
      <c r="O8" s="160">
        <f t="shared" ref="O8:O50" si="29">IF(AW8=0,AU8,"속도계이상")</f>
        <v>12.262</v>
      </c>
      <c r="P8" s="161">
        <f t="shared" ref="P8:P50" si="30">AQ8/60</f>
        <v>0.71166666666666667</v>
      </c>
      <c r="Q8" s="162">
        <f t="shared" ref="Q8:Q50" si="31">AN8</f>
        <v>92</v>
      </c>
      <c r="R8" s="163">
        <f t="shared" ref="R8:R50" si="32">AC8/(AH8-AI8-AJ8)</f>
        <v>24.970164279635462</v>
      </c>
      <c r="S8" s="135">
        <f t="shared" ref="S8:S50" si="33">IF(AW8=0,AL8,"속도계이상")</f>
        <v>0</v>
      </c>
      <c r="T8" s="135">
        <f t="shared" ref="T8:T50" si="34">IF(AW8=0,AM8,"속도계이상")</f>
        <v>244</v>
      </c>
      <c r="U8" s="278" t="s">
        <v>119</v>
      </c>
      <c r="V8" s="279" t="s">
        <v>120</v>
      </c>
      <c r="W8" s="278" t="s">
        <v>119</v>
      </c>
      <c r="X8" s="279" t="s">
        <v>120</v>
      </c>
      <c r="Y8" s="278" t="s">
        <v>210</v>
      </c>
      <c r="Z8" s="278" t="s">
        <v>198</v>
      </c>
      <c r="AA8" s="278" t="s">
        <v>211</v>
      </c>
      <c r="AB8" s="278">
        <v>509</v>
      </c>
      <c r="AC8" s="280">
        <v>1989.9280000000001</v>
      </c>
      <c r="AD8" s="278">
        <v>1158.8399999999999</v>
      </c>
      <c r="AE8" s="281">
        <v>1.7170000000000001</v>
      </c>
      <c r="AF8" s="278">
        <v>2.2000000000000002</v>
      </c>
      <c r="AG8" s="278">
        <v>11.321</v>
      </c>
      <c r="AH8" s="278">
        <v>137.65553299999999</v>
      </c>
      <c r="AI8" s="278">
        <v>0.24971299999999999</v>
      </c>
      <c r="AJ8" s="278">
        <v>57.713593000000003</v>
      </c>
      <c r="AK8" s="278">
        <v>258</v>
      </c>
      <c r="AL8" s="278">
        <v>0</v>
      </c>
      <c r="AM8" s="278">
        <v>244</v>
      </c>
      <c r="AN8" s="278">
        <v>92</v>
      </c>
      <c r="AO8" s="278">
        <v>14.455850999999999</v>
      </c>
      <c r="AP8" s="278">
        <v>2835.3</v>
      </c>
      <c r="AQ8" s="278">
        <v>42.7</v>
      </c>
      <c r="AR8" s="278">
        <v>96</v>
      </c>
      <c r="AS8" s="278">
        <v>50270</v>
      </c>
      <c r="AT8" s="278">
        <v>0</v>
      </c>
      <c r="AU8" s="278">
        <v>12.262</v>
      </c>
      <c r="AV8" s="278">
        <v>15626</v>
      </c>
      <c r="AW8" s="278">
        <v>0</v>
      </c>
      <c r="AX8" s="278">
        <v>0.42</v>
      </c>
      <c r="AY8" s="282">
        <v>0.7804545454545454</v>
      </c>
      <c r="AZ8" s="267" t="s">
        <v>70</v>
      </c>
      <c r="BA8" s="268" t="s">
        <v>206</v>
      </c>
      <c r="BB8" s="267">
        <v>3</v>
      </c>
      <c r="BC8" s="267" t="s">
        <v>477</v>
      </c>
      <c r="BD8" s="269">
        <v>7</v>
      </c>
      <c r="BE8" s="283">
        <v>32154.066999999999</v>
      </c>
      <c r="BF8" s="284">
        <v>6.188728785070953E-2</v>
      </c>
      <c r="BG8" s="285">
        <v>4.8300215108940114E-2</v>
      </c>
      <c r="BH8" s="283">
        <v>196039.46600000001</v>
      </c>
      <c r="BI8" s="284">
        <v>1.0150649971674581E-2</v>
      </c>
      <c r="BJ8" s="286">
        <v>7.9221209097114793E-3</v>
      </c>
      <c r="BK8" s="265">
        <v>1</v>
      </c>
      <c r="BL8" s="270" t="s">
        <v>67</v>
      </c>
      <c r="BM8" s="278">
        <v>-1</v>
      </c>
      <c r="BN8" s="287" t="s">
        <v>433</v>
      </c>
    </row>
    <row r="9" spans="1:66">
      <c r="A9" s="136" t="str">
        <f t="shared" si="20"/>
        <v>명진교통</v>
      </c>
      <c r="B9" s="136" t="str">
        <f t="shared" si="1"/>
        <v>522</v>
      </c>
      <c r="C9" s="137" t="str">
        <f t="shared" si="21"/>
        <v>71바5711</v>
      </c>
      <c r="D9" s="125" t="str">
        <f t="shared" si="22"/>
        <v>중형</v>
      </c>
      <c r="E9" s="121" t="str">
        <f t="shared" si="16"/>
        <v>D</v>
      </c>
      <c r="F9" s="144">
        <f t="shared" si="17"/>
        <v>0.83190476190476192</v>
      </c>
      <c r="G9" s="145">
        <f t="shared" si="18"/>
        <v>1.7470000000000001</v>
      </c>
      <c r="H9" s="146">
        <f t="shared" si="19"/>
        <v>2.1</v>
      </c>
      <c r="I9" s="147">
        <f t="shared" si="23"/>
        <v>4306.0169999999998</v>
      </c>
      <c r="J9" s="148">
        <f t="shared" si="24"/>
        <v>6.5575506554488789E-3</v>
      </c>
      <c r="K9" s="148">
        <f t="shared" si="25"/>
        <v>0.48937801722802599</v>
      </c>
      <c r="L9" s="148">
        <f t="shared" si="26"/>
        <v>0.18090964341292662</v>
      </c>
      <c r="M9" s="149">
        <f t="shared" si="27"/>
        <v>19.93</v>
      </c>
      <c r="N9" s="150">
        <f t="shared" si="28"/>
        <v>0.30199999999999999</v>
      </c>
      <c r="O9" s="150">
        <f t="shared" si="29"/>
        <v>32.906999999999996</v>
      </c>
      <c r="P9" s="151">
        <f t="shared" si="30"/>
        <v>5.0750000000000002</v>
      </c>
      <c r="Q9" s="152">
        <f t="shared" si="31"/>
        <v>99</v>
      </c>
      <c r="R9" s="153">
        <f t="shared" si="32"/>
        <v>26.143192487692836</v>
      </c>
      <c r="S9" s="138">
        <f t="shared" si="33"/>
        <v>13</v>
      </c>
      <c r="T9" s="138">
        <f t="shared" si="34"/>
        <v>1417</v>
      </c>
      <c r="U9" s="278" t="s">
        <v>119</v>
      </c>
      <c r="V9" s="279" t="s">
        <v>120</v>
      </c>
      <c r="W9" s="278" t="s">
        <v>119</v>
      </c>
      <c r="X9" s="279" t="s">
        <v>120</v>
      </c>
      <c r="Y9" s="278" t="s">
        <v>212</v>
      </c>
      <c r="Z9" s="278" t="s">
        <v>198</v>
      </c>
      <c r="AA9" s="278" t="s">
        <v>48</v>
      </c>
      <c r="AB9" s="278">
        <v>509</v>
      </c>
      <c r="AC9" s="280">
        <v>4306.0169999999998</v>
      </c>
      <c r="AD9" s="278">
        <v>2464.3440000000001</v>
      </c>
      <c r="AE9" s="281">
        <v>1.7470000000000001</v>
      </c>
      <c r="AF9" s="278">
        <v>2.1</v>
      </c>
      <c r="AG9" s="278">
        <v>19.93</v>
      </c>
      <c r="AH9" s="278">
        <v>326.761639</v>
      </c>
      <c r="AI9" s="278">
        <v>2.1427559999999999</v>
      </c>
      <c r="AJ9" s="278">
        <v>159.909963</v>
      </c>
      <c r="AK9" s="278">
        <v>779</v>
      </c>
      <c r="AL9" s="278">
        <v>13</v>
      </c>
      <c r="AM9" s="278">
        <v>1417</v>
      </c>
      <c r="AN9" s="278">
        <v>99</v>
      </c>
      <c r="AO9" s="278">
        <v>13.177853000000001</v>
      </c>
      <c r="AP9" s="278">
        <v>8431.4</v>
      </c>
      <c r="AQ9" s="278">
        <v>304.5</v>
      </c>
      <c r="AR9" s="278">
        <v>293</v>
      </c>
      <c r="AS9" s="278">
        <v>153476</v>
      </c>
      <c r="AT9" s="278">
        <v>0.30199999999999999</v>
      </c>
      <c r="AU9" s="278">
        <v>32.906999999999996</v>
      </c>
      <c r="AV9" s="278">
        <v>0</v>
      </c>
      <c r="AW9" s="278">
        <v>0</v>
      </c>
      <c r="AX9" s="278">
        <v>0.6</v>
      </c>
      <c r="AY9" s="282">
        <v>0.83190476190476192</v>
      </c>
      <c r="AZ9" s="267" t="s">
        <v>67</v>
      </c>
      <c r="BA9" s="268" t="s">
        <v>206</v>
      </c>
      <c r="BB9" s="267">
        <v>2</v>
      </c>
      <c r="BC9" s="267" t="s">
        <v>207</v>
      </c>
      <c r="BD9" s="269">
        <v>1</v>
      </c>
      <c r="BE9" s="283">
        <v>32154.066999999999</v>
      </c>
      <c r="BF9" s="284">
        <v>0.13391826918815589</v>
      </c>
      <c r="BG9" s="285">
        <v>0.11140724584367064</v>
      </c>
      <c r="BH9" s="283">
        <v>196039.46600000001</v>
      </c>
      <c r="BI9" s="284">
        <v>2.1965051669748985E-2</v>
      </c>
      <c r="BJ9" s="286">
        <v>1.8272831079548323E-2</v>
      </c>
      <c r="BK9" s="265">
        <v>1</v>
      </c>
      <c r="BL9" s="270" t="s">
        <v>69</v>
      </c>
      <c r="BM9" s="278">
        <v>-1</v>
      </c>
      <c r="BN9" s="287" t="s">
        <v>433</v>
      </c>
    </row>
    <row r="10" spans="1:66">
      <c r="A10" s="133" t="str">
        <f t="shared" si="20"/>
        <v>명진교통</v>
      </c>
      <c r="B10" s="133" t="str">
        <f t="shared" si="1"/>
        <v>522</v>
      </c>
      <c r="C10" s="134" t="str">
        <f t="shared" si="21"/>
        <v>71바5713</v>
      </c>
      <c r="D10" s="108" t="str">
        <f t="shared" si="22"/>
        <v>중형</v>
      </c>
      <c r="E10" s="104" t="str">
        <f t="shared" si="16"/>
        <v>B</v>
      </c>
      <c r="F10" s="154">
        <f t="shared" si="17"/>
        <v>0.93045454545454542</v>
      </c>
      <c r="G10" s="155">
        <f t="shared" si="18"/>
        <v>2.0470000000000002</v>
      </c>
      <c r="H10" s="156">
        <f t="shared" si="19"/>
        <v>2.2000000000000002</v>
      </c>
      <c r="I10" s="157">
        <f t="shared" si="23"/>
        <v>5747.3909999999996</v>
      </c>
      <c r="J10" s="158">
        <f t="shared" si="24"/>
        <v>1.7129003475043033E-2</v>
      </c>
      <c r="K10" s="158">
        <f t="shared" si="25"/>
        <v>0.44242844946858079</v>
      </c>
      <c r="L10" s="158">
        <f t="shared" si="26"/>
        <v>0.20983434048597008</v>
      </c>
      <c r="M10" s="159">
        <f t="shared" si="27"/>
        <v>14.473000000000001</v>
      </c>
      <c r="N10" s="160">
        <f t="shared" si="28"/>
        <v>1.7000000000000001E-2</v>
      </c>
      <c r="O10" s="160">
        <f t="shared" si="29"/>
        <v>7.1159999999999997</v>
      </c>
      <c r="P10" s="161">
        <f t="shared" si="30"/>
        <v>2.0833333333333335</v>
      </c>
      <c r="Q10" s="162">
        <f t="shared" si="31"/>
        <v>95</v>
      </c>
      <c r="R10" s="163">
        <f t="shared" si="32"/>
        <v>24.416600622704586</v>
      </c>
      <c r="S10" s="135">
        <f t="shared" si="33"/>
        <v>1</v>
      </c>
      <c r="T10" s="135">
        <f t="shared" si="34"/>
        <v>409</v>
      </c>
      <c r="U10" s="278" t="s">
        <v>119</v>
      </c>
      <c r="V10" s="279" t="s">
        <v>120</v>
      </c>
      <c r="W10" s="278" t="s">
        <v>119</v>
      </c>
      <c r="X10" s="279" t="s">
        <v>120</v>
      </c>
      <c r="Y10" s="278" t="s">
        <v>214</v>
      </c>
      <c r="Z10" s="278" t="s">
        <v>198</v>
      </c>
      <c r="AA10" s="278" t="s">
        <v>48</v>
      </c>
      <c r="AB10" s="278">
        <v>509</v>
      </c>
      <c r="AC10" s="280">
        <v>5747.3909999999996</v>
      </c>
      <c r="AD10" s="278">
        <v>2808.232</v>
      </c>
      <c r="AE10" s="281">
        <v>2.0470000000000002</v>
      </c>
      <c r="AF10" s="278">
        <v>2.2000000000000002</v>
      </c>
      <c r="AG10" s="278">
        <v>14.473000000000001</v>
      </c>
      <c r="AH10" s="278">
        <v>435.54798799999998</v>
      </c>
      <c r="AI10" s="278">
        <v>7.4605030000000001</v>
      </c>
      <c r="AJ10" s="278">
        <v>192.69882100000001</v>
      </c>
      <c r="AK10" s="278">
        <v>1206</v>
      </c>
      <c r="AL10" s="278">
        <v>1</v>
      </c>
      <c r="AM10" s="278">
        <v>409</v>
      </c>
      <c r="AN10" s="278">
        <v>95</v>
      </c>
      <c r="AO10" s="278">
        <v>13.195769</v>
      </c>
      <c r="AP10" s="278">
        <v>7333.9</v>
      </c>
      <c r="AQ10" s="278">
        <v>125</v>
      </c>
      <c r="AR10" s="278">
        <v>254</v>
      </c>
      <c r="AS10" s="278">
        <v>160192</v>
      </c>
      <c r="AT10" s="278">
        <v>1.7000000000000001E-2</v>
      </c>
      <c r="AU10" s="278">
        <v>7.1159999999999997</v>
      </c>
      <c r="AV10" s="278">
        <v>50318</v>
      </c>
      <c r="AW10" s="278">
        <v>0</v>
      </c>
      <c r="AX10" s="278">
        <v>0.6</v>
      </c>
      <c r="AY10" s="282">
        <v>0.93045454545454542</v>
      </c>
      <c r="AZ10" s="267" t="s">
        <v>68</v>
      </c>
      <c r="BA10" s="268" t="s">
        <v>206</v>
      </c>
      <c r="BB10" s="267">
        <v>1</v>
      </c>
      <c r="BC10" s="267" t="s">
        <v>216</v>
      </c>
      <c r="BD10" s="269">
        <v>11</v>
      </c>
      <c r="BE10" s="283">
        <v>32154.066999999999</v>
      </c>
      <c r="BF10" s="284">
        <v>0.17874538234929968</v>
      </c>
      <c r="BG10" s="285">
        <v>0.16631445348591656</v>
      </c>
      <c r="BH10" s="283">
        <v>196039.46600000001</v>
      </c>
      <c r="BI10" s="284">
        <v>2.9317520177289197E-2</v>
      </c>
      <c r="BJ10" s="286">
        <v>2.7278619910414085E-2</v>
      </c>
      <c r="BK10" s="265">
        <v>1</v>
      </c>
      <c r="BL10" s="270" t="s">
        <v>69</v>
      </c>
      <c r="BM10" s="278">
        <v>1</v>
      </c>
      <c r="BN10" s="287" t="s">
        <v>437</v>
      </c>
    </row>
    <row r="11" spans="1:66">
      <c r="A11" s="136" t="str">
        <f t="shared" si="20"/>
        <v>명진교통</v>
      </c>
      <c r="B11" s="136" t="str">
        <f t="shared" si="1"/>
        <v>522</v>
      </c>
      <c r="C11" s="137" t="str">
        <f t="shared" si="21"/>
        <v>71바5715</v>
      </c>
      <c r="D11" s="125" t="str">
        <f t="shared" si="22"/>
        <v>중형</v>
      </c>
      <c r="E11" s="121" t="str">
        <f t="shared" si="16"/>
        <v>C</v>
      </c>
      <c r="F11" s="144">
        <f t="shared" si="17"/>
        <v>0.85217391304347834</v>
      </c>
      <c r="G11" s="145">
        <f t="shared" si="18"/>
        <v>1.96</v>
      </c>
      <c r="H11" s="146">
        <f t="shared" si="19"/>
        <v>2.2999999999999998</v>
      </c>
      <c r="I11" s="147">
        <f t="shared" si="23"/>
        <v>5263.4669999999996</v>
      </c>
      <c r="J11" s="148">
        <f t="shared" si="24"/>
        <v>2.1380975304927771E-2</v>
      </c>
      <c r="K11" s="148">
        <f t="shared" si="25"/>
        <v>0.43466590886068074</v>
      </c>
      <c r="L11" s="148">
        <f t="shared" si="26"/>
        <v>0.1428716091503946</v>
      </c>
      <c r="M11" s="149">
        <f t="shared" si="27"/>
        <v>8.0649999999999995</v>
      </c>
      <c r="N11" s="150">
        <f t="shared" si="28"/>
        <v>1.9E-2</v>
      </c>
      <c r="O11" s="150">
        <f t="shared" si="29"/>
        <v>8.3030000000000008</v>
      </c>
      <c r="P11" s="151">
        <f t="shared" si="30"/>
        <v>0</v>
      </c>
      <c r="Q11" s="152">
        <f t="shared" si="31"/>
        <v>71</v>
      </c>
      <c r="R11" s="153">
        <f t="shared" si="32"/>
        <v>24.601350114293581</v>
      </c>
      <c r="S11" s="138">
        <f t="shared" si="33"/>
        <v>1</v>
      </c>
      <c r="T11" s="138">
        <f t="shared" si="34"/>
        <v>437</v>
      </c>
      <c r="U11" s="278" t="s">
        <v>119</v>
      </c>
      <c r="V11" s="279" t="s">
        <v>120</v>
      </c>
      <c r="W11" s="278" t="s">
        <v>119</v>
      </c>
      <c r="X11" s="279" t="s">
        <v>120</v>
      </c>
      <c r="Y11" s="278" t="s">
        <v>215</v>
      </c>
      <c r="Z11" s="278" t="s">
        <v>198</v>
      </c>
      <c r="AA11" s="278" t="s">
        <v>211</v>
      </c>
      <c r="AB11" s="278">
        <v>509</v>
      </c>
      <c r="AC11" s="280">
        <v>5263.4669999999996</v>
      </c>
      <c r="AD11" s="278">
        <v>2685.9650000000001</v>
      </c>
      <c r="AE11" s="281">
        <v>1.96</v>
      </c>
      <c r="AF11" s="278">
        <v>2.2999999999999998</v>
      </c>
      <c r="AG11" s="278">
        <v>8.0649999999999995</v>
      </c>
      <c r="AH11" s="278">
        <v>393.32494800000001</v>
      </c>
      <c r="AI11" s="278">
        <v>8.4096709999999995</v>
      </c>
      <c r="AJ11" s="278">
        <v>170.964946</v>
      </c>
      <c r="AK11" s="278">
        <v>752</v>
      </c>
      <c r="AL11" s="278">
        <v>1</v>
      </c>
      <c r="AM11" s="278">
        <v>437</v>
      </c>
      <c r="AN11" s="278">
        <v>71</v>
      </c>
      <c r="AO11" s="278">
        <v>13.381981</v>
      </c>
      <c r="AP11" s="278">
        <v>1069.4000000000001</v>
      </c>
      <c r="AQ11" s="278">
        <v>0</v>
      </c>
      <c r="AR11" s="278">
        <v>234</v>
      </c>
      <c r="AS11" s="278">
        <v>110831</v>
      </c>
      <c r="AT11" s="278">
        <v>1.9E-2</v>
      </c>
      <c r="AU11" s="278">
        <v>8.3030000000000008</v>
      </c>
      <c r="AV11" s="278">
        <v>40715</v>
      </c>
      <c r="AW11" s="278">
        <v>0</v>
      </c>
      <c r="AX11" s="278">
        <v>0.4</v>
      </c>
      <c r="AY11" s="282">
        <v>0.85217391304347834</v>
      </c>
      <c r="AZ11" s="267" t="s">
        <v>69</v>
      </c>
      <c r="BA11" s="268" t="s">
        <v>206</v>
      </c>
      <c r="BB11" s="267">
        <v>1</v>
      </c>
      <c r="BC11" s="267" t="s">
        <v>213</v>
      </c>
      <c r="BD11" s="269">
        <v>5</v>
      </c>
      <c r="BE11" s="283">
        <v>32154.066999999999</v>
      </c>
      <c r="BF11" s="284">
        <v>0.16369521777758314</v>
      </c>
      <c r="BG11" s="285">
        <v>0.1394967942800274</v>
      </c>
      <c r="BH11" s="283">
        <v>196039.46600000001</v>
      </c>
      <c r="BI11" s="284">
        <v>2.6849017227990202E-2</v>
      </c>
      <c r="BJ11" s="286">
        <v>2.2880032072548174E-2</v>
      </c>
      <c r="BK11" s="265">
        <v>1</v>
      </c>
      <c r="BL11" s="270" t="s">
        <v>69</v>
      </c>
      <c r="BM11" s="278">
        <v>0</v>
      </c>
      <c r="BN11" s="287" t="s">
        <v>432</v>
      </c>
    </row>
    <row r="12" spans="1:66" s="2" customFormat="1">
      <c r="A12" s="133" t="str">
        <f t="shared" si="20"/>
        <v>명진교통</v>
      </c>
      <c r="B12" s="133" t="str">
        <f t="shared" si="1"/>
        <v>522</v>
      </c>
      <c r="C12" s="134" t="str">
        <f t="shared" si="21"/>
        <v>71바5721</v>
      </c>
      <c r="D12" s="108" t="str">
        <f t="shared" si="22"/>
        <v>중형</v>
      </c>
      <c r="E12" s="104" t="str">
        <f t="shared" si="16"/>
        <v>F</v>
      </c>
      <c r="F12" s="154">
        <f t="shared" si="17"/>
        <v>0.79095238095238096</v>
      </c>
      <c r="G12" s="155">
        <f t="shared" si="18"/>
        <v>1.661</v>
      </c>
      <c r="H12" s="156">
        <f t="shared" si="19"/>
        <v>2.1</v>
      </c>
      <c r="I12" s="157">
        <f t="shared" si="23"/>
        <v>2537.1030000000001</v>
      </c>
      <c r="J12" s="158">
        <f t="shared" si="24"/>
        <v>1.7960632455640488E-2</v>
      </c>
      <c r="K12" s="158">
        <f t="shared" si="25"/>
        <v>0.4226375264463082</v>
      </c>
      <c r="L12" s="158">
        <f t="shared" si="26"/>
        <v>0.13204036257101109</v>
      </c>
      <c r="M12" s="159">
        <f t="shared" si="27"/>
        <v>9.4540000000000006</v>
      </c>
      <c r="N12" s="160">
        <f t="shared" si="28"/>
        <v>0</v>
      </c>
      <c r="O12" s="160">
        <f t="shared" si="29"/>
        <v>5.4390000000000001</v>
      </c>
      <c r="P12" s="161">
        <f t="shared" si="30"/>
        <v>0.65166666666666673</v>
      </c>
      <c r="Q12" s="162">
        <f t="shared" si="31"/>
        <v>91</v>
      </c>
      <c r="R12" s="163">
        <f t="shared" si="32"/>
        <v>24.612016813913534</v>
      </c>
      <c r="S12" s="135">
        <f t="shared" si="33"/>
        <v>0</v>
      </c>
      <c r="T12" s="135">
        <f t="shared" si="34"/>
        <v>138</v>
      </c>
      <c r="U12" s="278" t="s">
        <v>119</v>
      </c>
      <c r="V12" s="279" t="s">
        <v>120</v>
      </c>
      <c r="W12" s="278" t="s">
        <v>119</v>
      </c>
      <c r="X12" s="279" t="s">
        <v>120</v>
      </c>
      <c r="Y12" s="278" t="s">
        <v>217</v>
      </c>
      <c r="Z12" s="278" t="s">
        <v>198</v>
      </c>
      <c r="AA12" s="278" t="s">
        <v>211</v>
      </c>
      <c r="AB12" s="278">
        <v>509</v>
      </c>
      <c r="AC12" s="280">
        <v>2537.1030000000001</v>
      </c>
      <c r="AD12" s="278">
        <v>1527.8979999999999</v>
      </c>
      <c r="AE12" s="281">
        <v>1.661</v>
      </c>
      <c r="AF12" s="278">
        <v>2.1</v>
      </c>
      <c r="AG12" s="278">
        <v>9.4540000000000006</v>
      </c>
      <c r="AH12" s="278">
        <v>184.275248</v>
      </c>
      <c r="AI12" s="278">
        <v>3.3096999999999999</v>
      </c>
      <c r="AJ12" s="278">
        <v>77.881635000000003</v>
      </c>
      <c r="AK12" s="278">
        <v>335</v>
      </c>
      <c r="AL12" s="278">
        <v>0</v>
      </c>
      <c r="AM12" s="278">
        <v>138</v>
      </c>
      <c r="AN12" s="278">
        <v>91</v>
      </c>
      <c r="AO12" s="278">
        <v>13.768007000000001</v>
      </c>
      <c r="AP12" s="278">
        <v>2706.1</v>
      </c>
      <c r="AQ12" s="278">
        <v>39.1</v>
      </c>
      <c r="AR12" s="278">
        <v>100</v>
      </c>
      <c r="AS12" s="278">
        <v>63712</v>
      </c>
      <c r="AT12" s="278">
        <v>0</v>
      </c>
      <c r="AU12" s="278">
        <v>5.4390000000000001</v>
      </c>
      <c r="AV12" s="278">
        <v>21460</v>
      </c>
      <c r="AW12" s="278">
        <v>0</v>
      </c>
      <c r="AX12" s="278">
        <v>0.37</v>
      </c>
      <c r="AY12" s="282">
        <v>0.79095238095238096</v>
      </c>
      <c r="AZ12" s="267" t="s">
        <v>70</v>
      </c>
      <c r="BA12" s="268" t="s">
        <v>206</v>
      </c>
      <c r="BB12" s="267">
        <v>1</v>
      </c>
      <c r="BC12" s="267" t="s">
        <v>219</v>
      </c>
      <c r="BD12" s="269">
        <v>5</v>
      </c>
      <c r="BE12" s="283">
        <v>32154.066999999999</v>
      </c>
      <c r="BF12" s="284">
        <v>7.8904575275034416E-2</v>
      </c>
      <c r="BG12" s="285">
        <v>6.2409761681824841E-2</v>
      </c>
      <c r="BH12" s="283">
        <v>196039.46600000001</v>
      </c>
      <c r="BI12" s="284">
        <v>1.2941797137929359E-2</v>
      </c>
      <c r="BJ12" s="286">
        <v>1.0236345260047935E-2</v>
      </c>
      <c r="BK12" s="265">
        <v>1</v>
      </c>
      <c r="BL12" s="270" t="s">
        <v>67</v>
      </c>
      <c r="BM12" s="278">
        <v>-1</v>
      </c>
      <c r="BN12" s="287" t="s">
        <v>433</v>
      </c>
    </row>
    <row r="13" spans="1:66">
      <c r="A13" s="136" t="str">
        <f t="shared" si="20"/>
        <v>명진교통</v>
      </c>
      <c r="B13" s="136" t="str">
        <f t="shared" si="1"/>
        <v>565</v>
      </c>
      <c r="C13" s="137" t="str">
        <f t="shared" si="21"/>
        <v>71바5801</v>
      </c>
      <c r="D13" s="125" t="str">
        <f t="shared" si="22"/>
        <v>중형</v>
      </c>
      <c r="E13" s="121" t="str">
        <f t="shared" si="16"/>
        <v>C</v>
      </c>
      <c r="F13" s="144">
        <f t="shared" si="17"/>
        <v>0.86454545454545439</v>
      </c>
      <c r="G13" s="145">
        <f t="shared" si="18"/>
        <v>1.9019999999999999</v>
      </c>
      <c r="H13" s="146">
        <f t="shared" si="19"/>
        <v>2.2000000000000002</v>
      </c>
      <c r="I13" s="147">
        <f t="shared" si="23"/>
        <v>3787.933</v>
      </c>
      <c r="J13" s="148">
        <f t="shared" si="24"/>
        <v>1.5362981534395404E-2</v>
      </c>
      <c r="K13" s="148">
        <f t="shared" si="25"/>
        <v>0.42246321388263064</v>
      </c>
      <c r="L13" s="148">
        <f t="shared" si="26"/>
        <v>0.16235767633693626</v>
      </c>
      <c r="M13" s="149">
        <f t="shared" si="27"/>
        <v>6.3520000000000003</v>
      </c>
      <c r="N13" s="150">
        <f t="shared" si="28"/>
        <v>2.5999999999999999E-2</v>
      </c>
      <c r="O13" s="150">
        <f t="shared" si="29"/>
        <v>3.59</v>
      </c>
      <c r="P13" s="151">
        <f t="shared" si="30"/>
        <v>1.0266666666666666</v>
      </c>
      <c r="Q13" s="152">
        <f t="shared" si="31"/>
        <v>90</v>
      </c>
      <c r="R13" s="153">
        <f t="shared" si="32"/>
        <v>20.155869672118911</v>
      </c>
      <c r="S13" s="138">
        <f t="shared" si="33"/>
        <v>1</v>
      </c>
      <c r="T13" s="138">
        <f t="shared" si="34"/>
        <v>136</v>
      </c>
      <c r="U13" s="278" t="s">
        <v>119</v>
      </c>
      <c r="V13" s="279" t="s">
        <v>121</v>
      </c>
      <c r="W13" s="278" t="s">
        <v>119</v>
      </c>
      <c r="X13" s="279" t="s">
        <v>121</v>
      </c>
      <c r="Y13" s="278" t="s">
        <v>220</v>
      </c>
      <c r="Z13" s="278" t="s">
        <v>198</v>
      </c>
      <c r="AA13" s="278" t="s">
        <v>211</v>
      </c>
      <c r="AB13" s="278">
        <v>509</v>
      </c>
      <c r="AC13" s="280">
        <v>3787.933</v>
      </c>
      <c r="AD13" s="278">
        <v>1991.72</v>
      </c>
      <c r="AE13" s="281">
        <v>1.9019999999999999</v>
      </c>
      <c r="AF13" s="278">
        <v>2.2000000000000002</v>
      </c>
      <c r="AG13" s="278">
        <v>6.3520000000000003</v>
      </c>
      <c r="AH13" s="278">
        <v>334.29520100000002</v>
      </c>
      <c r="AI13" s="278">
        <v>5.1357710000000001</v>
      </c>
      <c r="AJ13" s="278">
        <v>141.22742500000001</v>
      </c>
      <c r="AK13" s="278">
        <v>615</v>
      </c>
      <c r="AL13" s="278">
        <v>1</v>
      </c>
      <c r="AM13" s="278">
        <v>136</v>
      </c>
      <c r="AN13" s="278">
        <v>90</v>
      </c>
      <c r="AO13" s="278">
        <v>11.331101</v>
      </c>
      <c r="AP13" s="278">
        <v>1095.4000000000001</v>
      </c>
      <c r="AQ13" s="278">
        <v>61.6</v>
      </c>
      <c r="AR13" s="278">
        <v>226</v>
      </c>
      <c r="AS13" s="278">
        <v>81383</v>
      </c>
      <c r="AT13" s="288">
        <v>2.5999999999999999E-2</v>
      </c>
      <c r="AU13" s="278">
        <v>3.59</v>
      </c>
      <c r="AV13" s="278">
        <v>20539</v>
      </c>
      <c r="AW13" s="278">
        <v>0</v>
      </c>
      <c r="AX13" s="278">
        <v>0.42</v>
      </c>
      <c r="AY13" s="282">
        <v>0.86454545454545439</v>
      </c>
      <c r="AZ13" s="267" t="s">
        <v>69</v>
      </c>
      <c r="BA13" s="268" t="s">
        <v>221</v>
      </c>
      <c r="BB13" s="267">
        <v>3</v>
      </c>
      <c r="BC13" s="267" t="s">
        <v>436</v>
      </c>
      <c r="BD13" s="269">
        <v>7</v>
      </c>
      <c r="BE13" s="283">
        <v>21596.860999999997</v>
      </c>
      <c r="BF13" s="284">
        <v>0.1753927573085737</v>
      </c>
      <c r="BG13" s="285">
        <v>0.15163501109132141</v>
      </c>
      <c r="BH13" s="283">
        <v>196039.46600000001</v>
      </c>
      <c r="BI13" s="284">
        <v>1.9322298092772808E-2</v>
      </c>
      <c r="BJ13" s="286">
        <v>1.6705004987479035E-2</v>
      </c>
      <c r="BK13" s="265">
        <v>1</v>
      </c>
      <c r="BL13" s="270" t="s">
        <v>68</v>
      </c>
      <c r="BM13" s="278">
        <v>-1</v>
      </c>
      <c r="BN13" s="287" t="s">
        <v>433</v>
      </c>
    </row>
    <row r="14" spans="1:66">
      <c r="A14" s="133" t="str">
        <f t="shared" si="20"/>
        <v>명진교통</v>
      </c>
      <c r="B14" s="133" t="str">
        <f t="shared" si="1"/>
        <v>565</v>
      </c>
      <c r="C14" s="134" t="str">
        <f t="shared" si="21"/>
        <v>71바5802</v>
      </c>
      <c r="D14" s="108" t="str">
        <f t="shared" si="22"/>
        <v>중형</v>
      </c>
      <c r="E14" s="104" t="str">
        <f t="shared" si="16"/>
        <v>D</v>
      </c>
      <c r="F14" s="154">
        <f t="shared" si="17"/>
        <v>0.84545454545454546</v>
      </c>
      <c r="G14" s="155">
        <f t="shared" si="18"/>
        <v>1.86</v>
      </c>
      <c r="H14" s="156">
        <f t="shared" si="19"/>
        <v>2.2000000000000002</v>
      </c>
      <c r="I14" s="157">
        <f t="shared" si="23"/>
        <v>4266.87</v>
      </c>
      <c r="J14" s="158">
        <f t="shared" si="24"/>
        <v>1.135351381056051E-2</v>
      </c>
      <c r="K14" s="158">
        <f t="shared" si="25"/>
        <v>0.34807930065643744</v>
      </c>
      <c r="L14" s="158">
        <f t="shared" si="26"/>
        <v>0.1436650284634873</v>
      </c>
      <c r="M14" s="159">
        <f t="shared" si="27"/>
        <v>4.6040000000000001</v>
      </c>
      <c r="N14" s="160">
        <f t="shared" si="28"/>
        <v>0</v>
      </c>
      <c r="O14" s="160">
        <f t="shared" si="29"/>
        <v>2.9060000000000001</v>
      </c>
      <c r="P14" s="161">
        <f t="shared" si="30"/>
        <v>0.28333333333333333</v>
      </c>
      <c r="Q14" s="162">
        <f t="shared" si="31"/>
        <v>92</v>
      </c>
      <c r="R14" s="163">
        <f t="shared" si="32"/>
        <v>19.445974108849466</v>
      </c>
      <c r="S14" s="135">
        <f t="shared" si="33"/>
        <v>0</v>
      </c>
      <c r="T14" s="135">
        <f t="shared" si="34"/>
        <v>124</v>
      </c>
      <c r="U14" s="278" t="s">
        <v>119</v>
      </c>
      <c r="V14" s="279" t="s">
        <v>121</v>
      </c>
      <c r="W14" s="278" t="s">
        <v>119</v>
      </c>
      <c r="X14" s="279" t="s">
        <v>121</v>
      </c>
      <c r="Y14" s="278" t="s">
        <v>223</v>
      </c>
      <c r="Z14" s="278" t="s">
        <v>198</v>
      </c>
      <c r="AA14" s="278" t="s">
        <v>211</v>
      </c>
      <c r="AB14" s="278">
        <v>509</v>
      </c>
      <c r="AC14" s="280">
        <v>4266.87</v>
      </c>
      <c r="AD14" s="278">
        <v>2293.8449999999998</v>
      </c>
      <c r="AE14" s="281">
        <v>1.86</v>
      </c>
      <c r="AF14" s="278">
        <v>2.2000000000000002</v>
      </c>
      <c r="AG14" s="278">
        <v>4.6040000000000001</v>
      </c>
      <c r="AH14" s="278">
        <v>342.54293999999999</v>
      </c>
      <c r="AI14" s="278">
        <v>3.8890660000000001</v>
      </c>
      <c r="AJ14" s="278">
        <v>119.232107</v>
      </c>
      <c r="AK14" s="278">
        <v>613</v>
      </c>
      <c r="AL14" s="278">
        <v>0</v>
      </c>
      <c r="AM14" s="278">
        <v>124</v>
      </c>
      <c r="AN14" s="278">
        <v>92</v>
      </c>
      <c r="AO14" s="278">
        <v>12.456452000000001</v>
      </c>
      <c r="AP14" s="278">
        <v>632.6</v>
      </c>
      <c r="AQ14" s="278">
        <v>17</v>
      </c>
      <c r="AR14" s="278">
        <v>105</v>
      </c>
      <c r="AS14" s="278">
        <v>47943</v>
      </c>
      <c r="AT14" s="288">
        <v>0</v>
      </c>
      <c r="AU14" s="278">
        <v>2.9060000000000001</v>
      </c>
      <c r="AV14" s="278">
        <v>32068</v>
      </c>
      <c r="AW14" s="278">
        <v>0</v>
      </c>
      <c r="AX14" s="278">
        <v>0.37</v>
      </c>
      <c r="AY14" s="282">
        <v>0.84545454545454546</v>
      </c>
      <c r="AZ14" s="267" t="s">
        <v>67</v>
      </c>
      <c r="BA14" s="268" t="s">
        <v>221</v>
      </c>
      <c r="BB14" s="267">
        <v>1</v>
      </c>
      <c r="BC14" s="267" t="s">
        <v>225</v>
      </c>
      <c r="BD14" s="269">
        <v>10</v>
      </c>
      <c r="BE14" s="283">
        <v>21596.860999999997</v>
      </c>
      <c r="BF14" s="284">
        <v>0.19756898930821476</v>
      </c>
      <c r="BG14" s="285">
        <v>0.16703560005149065</v>
      </c>
      <c r="BH14" s="283">
        <v>196039.46600000001</v>
      </c>
      <c r="BI14" s="284">
        <v>2.1765362286795861E-2</v>
      </c>
      <c r="BJ14" s="286">
        <v>1.84016244788365E-2</v>
      </c>
      <c r="BK14" s="265">
        <v>1</v>
      </c>
      <c r="BL14" s="270" t="s">
        <v>69</v>
      </c>
      <c r="BM14" s="278">
        <v>-1</v>
      </c>
      <c r="BN14" s="287" t="s">
        <v>433</v>
      </c>
    </row>
    <row r="15" spans="1:66">
      <c r="A15" s="136" t="str">
        <f t="shared" si="20"/>
        <v>명진교통</v>
      </c>
      <c r="B15" s="136" t="str">
        <f t="shared" si="1"/>
        <v>565</v>
      </c>
      <c r="C15" s="137" t="str">
        <f t="shared" si="21"/>
        <v>71바5804</v>
      </c>
      <c r="D15" s="125" t="str">
        <f t="shared" si="22"/>
        <v>중형</v>
      </c>
      <c r="E15" s="121" t="str">
        <f t="shared" si="16"/>
        <v>D</v>
      </c>
      <c r="F15" s="144">
        <f t="shared" si="17"/>
        <v>0.82</v>
      </c>
      <c r="G15" s="145">
        <f t="shared" si="18"/>
        <v>1.804</v>
      </c>
      <c r="H15" s="146">
        <f t="shared" si="19"/>
        <v>2.2000000000000002</v>
      </c>
      <c r="I15" s="147">
        <f t="shared" si="23"/>
        <v>2938.1039999999998</v>
      </c>
      <c r="J15" s="148">
        <f t="shared" si="24"/>
        <v>1.720746589700704E-2</v>
      </c>
      <c r="K15" s="148">
        <f t="shared" si="25"/>
        <v>0.41666408847280095</v>
      </c>
      <c r="L15" s="148">
        <f t="shared" si="26"/>
        <v>0.15894604139268045</v>
      </c>
      <c r="M15" s="149">
        <f t="shared" si="27"/>
        <v>7.2619999999999996</v>
      </c>
      <c r="N15" s="150">
        <f t="shared" si="28"/>
        <v>0.17</v>
      </c>
      <c r="O15" s="150">
        <f t="shared" si="29"/>
        <v>4.1520000000000001</v>
      </c>
      <c r="P15" s="151">
        <f t="shared" si="30"/>
        <v>9.5000000000000001E-2</v>
      </c>
      <c r="Q15" s="152">
        <f t="shared" si="31"/>
        <v>84</v>
      </c>
      <c r="R15" s="153">
        <f t="shared" si="32"/>
        <v>20.42023466592309</v>
      </c>
      <c r="S15" s="138">
        <f t="shared" si="33"/>
        <v>5</v>
      </c>
      <c r="T15" s="138">
        <f t="shared" si="34"/>
        <v>122</v>
      </c>
      <c r="U15" s="278" t="s">
        <v>119</v>
      </c>
      <c r="V15" s="279" t="s">
        <v>121</v>
      </c>
      <c r="W15" s="278" t="s">
        <v>119</v>
      </c>
      <c r="X15" s="279" t="s">
        <v>121</v>
      </c>
      <c r="Y15" s="278" t="s">
        <v>224</v>
      </c>
      <c r="Z15" s="278" t="s">
        <v>198</v>
      </c>
      <c r="AA15" s="278" t="s">
        <v>211</v>
      </c>
      <c r="AB15" s="278">
        <v>509</v>
      </c>
      <c r="AC15" s="280">
        <v>2938.1039999999998</v>
      </c>
      <c r="AD15" s="278">
        <v>1628.5060000000001</v>
      </c>
      <c r="AE15" s="281">
        <v>1.804</v>
      </c>
      <c r="AF15" s="278">
        <v>2.2000000000000002</v>
      </c>
      <c r="AG15" s="278">
        <v>7.2619999999999996</v>
      </c>
      <c r="AH15" s="278">
        <v>254.15078700000001</v>
      </c>
      <c r="AI15" s="278">
        <v>4.373291</v>
      </c>
      <c r="AJ15" s="278">
        <v>105.895506</v>
      </c>
      <c r="AK15" s="278">
        <v>467</v>
      </c>
      <c r="AL15" s="278">
        <v>5</v>
      </c>
      <c r="AM15" s="278">
        <v>122</v>
      </c>
      <c r="AN15" s="278">
        <v>84</v>
      </c>
      <c r="AO15" s="278">
        <v>11.560475</v>
      </c>
      <c r="AP15" s="278">
        <v>1319.4</v>
      </c>
      <c r="AQ15" s="278">
        <v>5.7</v>
      </c>
      <c r="AR15" s="278">
        <v>173</v>
      </c>
      <c r="AS15" s="278">
        <v>57774</v>
      </c>
      <c r="AT15" s="288">
        <v>0.17</v>
      </c>
      <c r="AU15" s="278">
        <v>4.1520000000000001</v>
      </c>
      <c r="AV15" s="278">
        <v>12694</v>
      </c>
      <c r="AW15" s="278">
        <v>0</v>
      </c>
      <c r="AX15" s="278">
        <v>0.42</v>
      </c>
      <c r="AY15" s="282">
        <v>0.82</v>
      </c>
      <c r="AZ15" s="267" t="s">
        <v>67</v>
      </c>
      <c r="BA15" s="268" t="s">
        <v>221</v>
      </c>
      <c r="BB15" s="267">
        <v>4</v>
      </c>
      <c r="BC15" s="267" t="s">
        <v>478</v>
      </c>
      <c r="BD15" s="269">
        <v>6</v>
      </c>
      <c r="BE15" s="283">
        <v>21596.860999999997</v>
      </c>
      <c r="BF15" s="284">
        <v>0.13604310367140857</v>
      </c>
      <c r="BG15" s="285">
        <v>0.11155534501055502</v>
      </c>
      <c r="BH15" s="283">
        <v>196039.46600000001</v>
      </c>
      <c r="BI15" s="284">
        <v>1.4987308728947464E-2</v>
      </c>
      <c r="BJ15" s="286">
        <v>1.228959315773692E-2</v>
      </c>
      <c r="BK15" s="265">
        <v>1</v>
      </c>
      <c r="BL15" s="270" t="s">
        <v>67</v>
      </c>
      <c r="BM15" s="278">
        <v>0</v>
      </c>
      <c r="BN15" s="287" t="s">
        <v>432</v>
      </c>
    </row>
    <row r="16" spans="1:66">
      <c r="A16" s="133" t="str">
        <f t="shared" si="20"/>
        <v>명진교통</v>
      </c>
      <c r="B16" s="133" t="str">
        <f t="shared" si="1"/>
        <v>565</v>
      </c>
      <c r="C16" s="134" t="str">
        <f t="shared" si="21"/>
        <v>71바5805</v>
      </c>
      <c r="D16" s="108" t="str">
        <f t="shared" si="22"/>
        <v>중형</v>
      </c>
      <c r="E16" s="104" t="str">
        <f t="shared" si="16"/>
        <v>C</v>
      </c>
      <c r="F16" s="154">
        <f t="shared" si="17"/>
        <v>0.87636363636363623</v>
      </c>
      <c r="G16" s="155">
        <f t="shared" si="18"/>
        <v>1.9279999999999999</v>
      </c>
      <c r="H16" s="156">
        <f t="shared" si="19"/>
        <v>2.2000000000000002</v>
      </c>
      <c r="I16" s="157">
        <f t="shared" si="23"/>
        <v>4544.0569999999998</v>
      </c>
      <c r="J16" s="158">
        <f t="shared" si="24"/>
        <v>2.4962236938724777E-2</v>
      </c>
      <c r="K16" s="158">
        <f t="shared" si="25"/>
        <v>0.36382294002325771</v>
      </c>
      <c r="L16" s="158">
        <f t="shared" si="26"/>
        <v>0.18287622712479179</v>
      </c>
      <c r="M16" s="159">
        <f t="shared" si="27"/>
        <v>6.7969999999999997</v>
      </c>
      <c r="N16" s="160">
        <f t="shared" si="28"/>
        <v>4.3999999999999997E-2</v>
      </c>
      <c r="O16" s="160">
        <f t="shared" si="29"/>
        <v>4.4009999999999998</v>
      </c>
      <c r="P16" s="161">
        <f t="shared" si="30"/>
        <v>0</v>
      </c>
      <c r="Q16" s="162">
        <f t="shared" si="31"/>
        <v>80</v>
      </c>
      <c r="R16" s="163">
        <f t="shared" si="32"/>
        <v>21.109011364793073</v>
      </c>
      <c r="S16" s="135">
        <f t="shared" si="33"/>
        <v>2</v>
      </c>
      <c r="T16" s="135">
        <f t="shared" si="34"/>
        <v>200</v>
      </c>
      <c r="U16" s="278" t="s">
        <v>119</v>
      </c>
      <c r="V16" s="279" t="s">
        <v>121</v>
      </c>
      <c r="W16" s="278" t="s">
        <v>119</v>
      </c>
      <c r="X16" s="279" t="s">
        <v>121</v>
      </c>
      <c r="Y16" s="278" t="s">
        <v>226</v>
      </c>
      <c r="Z16" s="278" t="s">
        <v>198</v>
      </c>
      <c r="AA16" s="278" t="s">
        <v>211</v>
      </c>
      <c r="AB16" s="278">
        <v>509</v>
      </c>
      <c r="AC16" s="280">
        <v>4544.0569999999998</v>
      </c>
      <c r="AD16" s="278">
        <v>2357.2339999999999</v>
      </c>
      <c r="AE16" s="281">
        <v>1.9279999999999999</v>
      </c>
      <c r="AF16" s="278">
        <v>2.2000000000000002</v>
      </c>
      <c r="AG16" s="278">
        <v>6.7969999999999997</v>
      </c>
      <c r="AH16" s="278">
        <v>352.19403699999998</v>
      </c>
      <c r="AI16" s="278">
        <v>8.7915510000000001</v>
      </c>
      <c r="AJ16" s="278">
        <v>128.13627</v>
      </c>
      <c r="AK16" s="278">
        <v>831</v>
      </c>
      <c r="AL16" s="278">
        <v>2</v>
      </c>
      <c r="AM16" s="278">
        <v>200</v>
      </c>
      <c r="AN16" s="278">
        <v>80</v>
      </c>
      <c r="AO16" s="278">
        <v>12.902139999999999</v>
      </c>
      <c r="AP16" s="278">
        <v>264.3</v>
      </c>
      <c r="AQ16" s="278">
        <v>0</v>
      </c>
      <c r="AR16" s="278">
        <v>89</v>
      </c>
      <c r="AS16" s="278">
        <v>25713</v>
      </c>
      <c r="AT16" s="288">
        <v>4.3999999999999997E-2</v>
      </c>
      <c r="AU16" s="278">
        <v>4.4009999999999998</v>
      </c>
      <c r="AV16" s="278">
        <v>34354</v>
      </c>
      <c r="AW16" s="278">
        <v>0</v>
      </c>
      <c r="AX16" s="278">
        <v>0.42</v>
      </c>
      <c r="AY16" s="282">
        <v>0.87636363636363623</v>
      </c>
      <c r="AZ16" s="267" t="s">
        <v>69</v>
      </c>
      <c r="BA16" s="268" t="s">
        <v>221</v>
      </c>
      <c r="BB16" s="267">
        <v>1</v>
      </c>
      <c r="BC16" s="267" t="s">
        <v>222</v>
      </c>
      <c r="BD16" s="269">
        <v>7</v>
      </c>
      <c r="BE16" s="283">
        <v>21596.860999999997</v>
      </c>
      <c r="BF16" s="284">
        <v>0.2104035859655716</v>
      </c>
      <c r="BG16" s="285">
        <v>0.18439005170073727</v>
      </c>
      <c r="BH16" s="283">
        <v>196039.46600000001</v>
      </c>
      <c r="BI16" s="284">
        <v>2.3179296968703227E-2</v>
      </c>
      <c r="BJ16" s="286">
        <v>2.031349297984537E-2</v>
      </c>
      <c r="BK16" s="265">
        <v>1</v>
      </c>
      <c r="BL16" s="270" t="s">
        <v>69</v>
      </c>
      <c r="BM16" s="278">
        <v>0</v>
      </c>
      <c r="BN16" s="287" t="s">
        <v>432</v>
      </c>
    </row>
    <row r="17" spans="1:66">
      <c r="A17" s="136" t="str">
        <f t="shared" si="20"/>
        <v>명진교통</v>
      </c>
      <c r="B17" s="136" t="str">
        <f t="shared" si="1"/>
        <v>565</v>
      </c>
      <c r="C17" s="137" t="str">
        <f t="shared" si="21"/>
        <v>71바5806</v>
      </c>
      <c r="D17" s="125" t="str">
        <f t="shared" si="22"/>
        <v>중형</v>
      </c>
      <c r="E17" s="121" t="str">
        <f t="shared" si="16"/>
        <v>D</v>
      </c>
      <c r="F17" s="144">
        <f t="shared" si="17"/>
        <v>0.82272727272727264</v>
      </c>
      <c r="G17" s="145">
        <f t="shared" si="18"/>
        <v>1.81</v>
      </c>
      <c r="H17" s="146">
        <f t="shared" si="19"/>
        <v>2.2000000000000002</v>
      </c>
      <c r="I17" s="147">
        <f t="shared" si="23"/>
        <v>1162.9949999999999</v>
      </c>
      <c r="J17" s="148">
        <f t="shared" si="24"/>
        <v>2.4297840719522033E-2</v>
      </c>
      <c r="K17" s="148">
        <f t="shared" si="25"/>
        <v>0.37161074421811957</v>
      </c>
      <c r="L17" s="148">
        <f t="shared" si="26"/>
        <v>0.1160796048134343</v>
      </c>
      <c r="M17" s="149">
        <f t="shared" si="27"/>
        <v>10.404999999999999</v>
      </c>
      <c r="N17" s="150">
        <f t="shared" si="28"/>
        <v>0.60199999999999998</v>
      </c>
      <c r="O17" s="150">
        <f t="shared" si="29"/>
        <v>27.773</v>
      </c>
      <c r="P17" s="151">
        <f t="shared" si="30"/>
        <v>0.49166666666666664</v>
      </c>
      <c r="Q17" s="152">
        <f t="shared" si="31"/>
        <v>92</v>
      </c>
      <c r="R17" s="153">
        <f t="shared" si="32"/>
        <v>24.996890420748478</v>
      </c>
      <c r="S17" s="138">
        <f t="shared" si="33"/>
        <v>7</v>
      </c>
      <c r="T17" s="138">
        <f t="shared" si="34"/>
        <v>323</v>
      </c>
      <c r="U17" s="278" t="s">
        <v>119</v>
      </c>
      <c r="V17" s="279" t="s">
        <v>121</v>
      </c>
      <c r="W17" s="278" t="s">
        <v>119</v>
      </c>
      <c r="X17" s="279" t="s">
        <v>121</v>
      </c>
      <c r="Y17" s="278" t="s">
        <v>227</v>
      </c>
      <c r="Z17" s="278" t="s">
        <v>198</v>
      </c>
      <c r="AA17" s="278" t="s">
        <v>211</v>
      </c>
      <c r="AB17" s="278">
        <v>509</v>
      </c>
      <c r="AC17" s="280">
        <v>1162.9949999999999</v>
      </c>
      <c r="AD17" s="278">
        <v>642.65800000000002</v>
      </c>
      <c r="AE17" s="281">
        <v>1.81</v>
      </c>
      <c r="AF17" s="278">
        <v>2.2000000000000002</v>
      </c>
      <c r="AG17" s="278">
        <v>10.404999999999999</v>
      </c>
      <c r="AH17" s="278">
        <v>77.017460999999997</v>
      </c>
      <c r="AI17" s="278">
        <v>1.8713580000000001</v>
      </c>
      <c r="AJ17" s="278">
        <v>28.620515999999999</v>
      </c>
      <c r="AK17" s="278">
        <v>135</v>
      </c>
      <c r="AL17" s="278">
        <v>7</v>
      </c>
      <c r="AM17" s="278">
        <v>323</v>
      </c>
      <c r="AN17" s="278">
        <v>92</v>
      </c>
      <c r="AO17" s="278">
        <v>15.100406</v>
      </c>
      <c r="AP17" s="278">
        <v>735.2</v>
      </c>
      <c r="AQ17" s="278">
        <v>29.5</v>
      </c>
      <c r="AR17" s="278">
        <v>29</v>
      </c>
      <c r="AS17" s="278">
        <v>8596</v>
      </c>
      <c r="AT17" s="288">
        <v>0.60199999999999998</v>
      </c>
      <c r="AU17" s="278">
        <v>27.773</v>
      </c>
      <c r="AV17" s="278">
        <v>0</v>
      </c>
      <c r="AW17" s="278">
        <v>0</v>
      </c>
      <c r="AX17" s="278">
        <v>0.42</v>
      </c>
      <c r="AY17" s="282">
        <v>0.82272727272727264</v>
      </c>
      <c r="AZ17" s="267" t="s">
        <v>67</v>
      </c>
      <c r="BA17" s="268" t="s">
        <v>221</v>
      </c>
      <c r="BB17" s="267">
        <v>3</v>
      </c>
      <c r="BC17" s="267" t="s">
        <v>479</v>
      </c>
      <c r="BD17" s="269">
        <v>1</v>
      </c>
      <c r="BE17" s="283">
        <v>21596.860999999997</v>
      </c>
      <c r="BF17" s="284">
        <v>5.38501868396523E-2</v>
      </c>
      <c r="BG17" s="285">
        <v>4.4304017354441207E-2</v>
      </c>
      <c r="BH17" s="283">
        <v>196039.46600000001</v>
      </c>
      <c r="BI17" s="284">
        <v>5.9324534173134293E-3</v>
      </c>
      <c r="BJ17" s="286">
        <v>4.880791220607866E-3</v>
      </c>
      <c r="BK17" s="265">
        <v>1</v>
      </c>
      <c r="BL17" s="270" t="s">
        <v>70</v>
      </c>
      <c r="BM17" s="278">
        <v>1</v>
      </c>
      <c r="BN17" s="287" t="s">
        <v>437</v>
      </c>
    </row>
    <row r="18" spans="1:66">
      <c r="A18" s="133" t="str">
        <f t="shared" si="20"/>
        <v>명진교통</v>
      </c>
      <c r="B18" s="133" t="str">
        <f t="shared" si="1"/>
        <v>565</v>
      </c>
      <c r="C18" s="134" t="str">
        <f t="shared" si="21"/>
        <v>71바5807</v>
      </c>
      <c r="D18" s="108" t="str">
        <f t="shared" si="22"/>
        <v>중형</v>
      </c>
      <c r="E18" s="104" t="str">
        <f t="shared" si="16"/>
        <v>D</v>
      </c>
      <c r="F18" s="154">
        <f t="shared" si="17"/>
        <v>0.83409090909090899</v>
      </c>
      <c r="G18" s="155">
        <f t="shared" si="18"/>
        <v>1.835</v>
      </c>
      <c r="H18" s="156">
        <f t="shared" si="19"/>
        <v>2.2000000000000002</v>
      </c>
      <c r="I18" s="157">
        <f t="shared" si="23"/>
        <v>4471.1040000000003</v>
      </c>
      <c r="J18" s="158">
        <f t="shared" si="24"/>
        <v>1.9253906883563553E-2</v>
      </c>
      <c r="K18" s="158">
        <f t="shared" si="25"/>
        <v>0.44416006590844437</v>
      </c>
      <c r="L18" s="158">
        <f t="shared" si="26"/>
        <v>0.14090479666766864</v>
      </c>
      <c r="M18" s="159">
        <f t="shared" si="27"/>
        <v>7.7750000000000004</v>
      </c>
      <c r="N18" s="160">
        <f t="shared" si="28"/>
        <v>0.13400000000000001</v>
      </c>
      <c r="O18" s="160">
        <f t="shared" si="29"/>
        <v>25.117000000000001</v>
      </c>
      <c r="P18" s="161">
        <f t="shared" si="30"/>
        <v>0.04</v>
      </c>
      <c r="Q18" s="162">
        <f t="shared" si="31"/>
        <v>85</v>
      </c>
      <c r="R18" s="163">
        <f t="shared" si="32"/>
        <v>21.514014594102061</v>
      </c>
      <c r="S18" s="135">
        <f t="shared" si="33"/>
        <v>6</v>
      </c>
      <c r="T18" s="135">
        <f t="shared" si="34"/>
        <v>1123</v>
      </c>
      <c r="U18" s="278" t="s">
        <v>119</v>
      </c>
      <c r="V18" s="279" t="s">
        <v>121</v>
      </c>
      <c r="W18" s="278" t="s">
        <v>119</v>
      </c>
      <c r="X18" s="279" t="s">
        <v>121</v>
      </c>
      <c r="Y18" s="278" t="s">
        <v>434</v>
      </c>
      <c r="Z18" s="278" t="s">
        <v>198</v>
      </c>
      <c r="AA18" s="278" t="s">
        <v>211</v>
      </c>
      <c r="AB18" s="278">
        <v>509</v>
      </c>
      <c r="AC18" s="280">
        <v>4471.1040000000003</v>
      </c>
      <c r="AD18" s="278">
        <v>2437.1579999999999</v>
      </c>
      <c r="AE18" s="281">
        <v>1.835</v>
      </c>
      <c r="AF18" s="278">
        <v>2.2000000000000002</v>
      </c>
      <c r="AG18" s="278">
        <v>7.7750000000000004</v>
      </c>
      <c r="AH18" s="278">
        <v>387.30575800000003</v>
      </c>
      <c r="AI18" s="278">
        <v>7.4571490000000002</v>
      </c>
      <c r="AJ18" s="278">
        <v>172.02575100000001</v>
      </c>
      <c r="AK18" s="278">
        <v>630</v>
      </c>
      <c r="AL18" s="278">
        <v>6</v>
      </c>
      <c r="AM18" s="278">
        <v>1123</v>
      </c>
      <c r="AN18" s="278">
        <v>85</v>
      </c>
      <c r="AO18" s="278">
        <v>11.544119</v>
      </c>
      <c r="AP18" s="278">
        <v>996</v>
      </c>
      <c r="AQ18" s="278">
        <v>2.4</v>
      </c>
      <c r="AR18" s="278">
        <v>280</v>
      </c>
      <c r="AS18" s="278">
        <v>95273</v>
      </c>
      <c r="AT18" s="288">
        <v>0.13400000000000001</v>
      </c>
      <c r="AU18" s="278">
        <v>25.117000000000001</v>
      </c>
      <c r="AV18" s="278">
        <v>0</v>
      </c>
      <c r="AW18" s="278">
        <v>0</v>
      </c>
      <c r="AX18" s="278">
        <v>0.42</v>
      </c>
      <c r="AY18" s="282">
        <v>0.83409090909090899</v>
      </c>
      <c r="AZ18" s="267" t="s">
        <v>67</v>
      </c>
      <c r="BA18" s="268" t="s">
        <v>221</v>
      </c>
      <c r="BB18" s="267">
        <v>2</v>
      </c>
      <c r="BC18" s="267" t="s">
        <v>480</v>
      </c>
      <c r="BD18" s="269">
        <v>1</v>
      </c>
      <c r="BE18" s="283">
        <v>21596.860999999997</v>
      </c>
      <c r="BF18" s="284">
        <v>0.20702564136519658</v>
      </c>
      <c r="BG18" s="285">
        <v>0.17267820541142531</v>
      </c>
      <c r="BH18" s="283">
        <v>196039.46600000001</v>
      </c>
      <c r="BI18" s="284">
        <v>2.280716271691946E-2</v>
      </c>
      <c r="BJ18" s="286">
        <v>1.902324708433964E-2</v>
      </c>
      <c r="BK18" s="265">
        <v>1</v>
      </c>
      <c r="BL18" s="270" t="s">
        <v>69</v>
      </c>
      <c r="BM18" s="278">
        <v>-1</v>
      </c>
      <c r="BN18" s="287" t="s">
        <v>433</v>
      </c>
    </row>
    <row r="19" spans="1:66">
      <c r="A19" s="136" t="str">
        <f t="shared" si="20"/>
        <v>명진교통</v>
      </c>
      <c r="B19" s="136" t="str">
        <f t="shared" si="1"/>
        <v>565</v>
      </c>
      <c r="C19" s="137" t="str">
        <f t="shared" si="21"/>
        <v>71바5810</v>
      </c>
      <c r="D19" s="125" t="str">
        <f t="shared" si="22"/>
        <v>중형</v>
      </c>
      <c r="E19" s="121" t="str">
        <f t="shared" si="16"/>
        <v>C</v>
      </c>
      <c r="F19" s="144">
        <f t="shared" si="17"/>
        <v>0.87272727272727257</v>
      </c>
      <c r="G19" s="145">
        <f t="shared" si="18"/>
        <v>1.92</v>
      </c>
      <c r="H19" s="146">
        <f t="shared" si="19"/>
        <v>2.2000000000000002</v>
      </c>
      <c r="I19" s="147">
        <f t="shared" si="23"/>
        <v>425.798</v>
      </c>
      <c r="J19" s="148">
        <f t="shared" si="24"/>
        <v>2.3159916718930019E-2</v>
      </c>
      <c r="K19" s="148">
        <f t="shared" si="25"/>
        <v>0.35307919014571987</v>
      </c>
      <c r="L19" s="148">
        <f t="shared" si="26"/>
        <v>0.15030601364966487</v>
      </c>
      <c r="M19" s="149">
        <f t="shared" si="27"/>
        <v>7.5270000000000001</v>
      </c>
      <c r="N19" s="150">
        <f t="shared" si="28"/>
        <v>0.23499999999999999</v>
      </c>
      <c r="O19" s="150">
        <f t="shared" si="29"/>
        <v>8.2200000000000006</v>
      </c>
      <c r="P19" s="151">
        <f t="shared" si="30"/>
        <v>0.02</v>
      </c>
      <c r="Q19" s="152">
        <f t="shared" si="31"/>
        <v>93</v>
      </c>
      <c r="R19" s="153">
        <f t="shared" si="32"/>
        <v>22.137571982540663</v>
      </c>
      <c r="S19" s="138">
        <f t="shared" si="33"/>
        <v>1</v>
      </c>
      <c r="T19" s="138">
        <f t="shared" si="34"/>
        <v>35</v>
      </c>
      <c r="U19" s="278" t="s">
        <v>119</v>
      </c>
      <c r="V19" s="279" t="s">
        <v>121</v>
      </c>
      <c r="W19" s="278" t="s">
        <v>119</v>
      </c>
      <c r="X19" s="279" t="s">
        <v>121</v>
      </c>
      <c r="Y19" s="278" t="s">
        <v>228</v>
      </c>
      <c r="Z19" s="278" t="s">
        <v>198</v>
      </c>
      <c r="AA19" s="278" t="s">
        <v>211</v>
      </c>
      <c r="AB19" s="278">
        <v>509</v>
      </c>
      <c r="AC19" s="280">
        <v>425.798</v>
      </c>
      <c r="AD19" s="278">
        <v>221.80799999999999</v>
      </c>
      <c r="AE19" s="281">
        <v>1.92</v>
      </c>
      <c r="AF19" s="278">
        <v>2.2000000000000002</v>
      </c>
      <c r="AG19" s="278">
        <v>7.5270000000000001</v>
      </c>
      <c r="AH19" s="278">
        <v>30.835819000000001</v>
      </c>
      <c r="AI19" s="278">
        <v>0.71415499999999998</v>
      </c>
      <c r="AJ19" s="278">
        <v>10.887486000000001</v>
      </c>
      <c r="AK19" s="278">
        <v>64</v>
      </c>
      <c r="AL19" s="278">
        <v>1</v>
      </c>
      <c r="AM19" s="278">
        <v>35</v>
      </c>
      <c r="AN19" s="278">
        <v>93</v>
      </c>
      <c r="AO19" s="278">
        <v>13.808551</v>
      </c>
      <c r="AP19" s="278">
        <v>67.099999999999994</v>
      </c>
      <c r="AQ19" s="278">
        <v>1.2</v>
      </c>
      <c r="AR19" s="278">
        <v>9</v>
      </c>
      <c r="AS19" s="278">
        <v>3417</v>
      </c>
      <c r="AT19" s="288">
        <v>0.23499999999999999</v>
      </c>
      <c r="AU19" s="278">
        <v>8.2200000000000006</v>
      </c>
      <c r="AV19" s="278">
        <v>3376</v>
      </c>
      <c r="AW19" s="278">
        <v>0</v>
      </c>
      <c r="AX19" s="278">
        <v>0.42</v>
      </c>
      <c r="AY19" s="282">
        <v>0.87272727272727257</v>
      </c>
      <c r="AZ19" s="267" t="s">
        <v>69</v>
      </c>
      <c r="BA19" s="268" t="s">
        <v>221</v>
      </c>
      <c r="BB19" s="267">
        <v>2</v>
      </c>
      <c r="BC19" s="267" t="s">
        <v>435</v>
      </c>
      <c r="BD19" s="269">
        <v>2</v>
      </c>
      <c r="BE19" s="283">
        <v>21596.860999999997</v>
      </c>
      <c r="BF19" s="284">
        <v>1.9715735541382614E-2</v>
      </c>
      <c r="BG19" s="285">
        <v>1.7206460108843004E-2</v>
      </c>
      <c r="BH19" s="283">
        <v>196039.46600000001</v>
      </c>
      <c r="BI19" s="284">
        <v>2.1720014275084794E-3</v>
      </c>
      <c r="BJ19" s="286">
        <v>1.8955648821892179E-3</v>
      </c>
      <c r="BK19" s="265">
        <v>1</v>
      </c>
      <c r="BL19" s="270" t="s">
        <v>67</v>
      </c>
      <c r="BM19" s="278">
        <v>1</v>
      </c>
      <c r="BN19" s="287" t="s">
        <v>437</v>
      </c>
    </row>
    <row r="20" spans="1:66">
      <c r="A20" s="133" t="str">
        <f t="shared" si="20"/>
        <v>명진교통</v>
      </c>
      <c r="B20" s="133" t="str">
        <f t="shared" si="1"/>
        <v>585</v>
      </c>
      <c r="C20" s="134" t="str">
        <f t="shared" si="21"/>
        <v>71바7251</v>
      </c>
      <c r="D20" s="108" t="str">
        <f t="shared" si="22"/>
        <v>중형</v>
      </c>
      <c r="E20" s="104" t="str">
        <f t="shared" si="16"/>
        <v>S</v>
      </c>
      <c r="F20" s="154">
        <f t="shared" si="17"/>
        <v>1.0608</v>
      </c>
      <c r="G20" s="155">
        <f t="shared" si="18"/>
        <v>2.6520000000000001</v>
      </c>
      <c r="H20" s="156">
        <f t="shared" si="19"/>
        <v>2.5</v>
      </c>
      <c r="I20" s="157">
        <f t="shared" si="23"/>
        <v>2627.6129999999998</v>
      </c>
      <c r="J20" s="158">
        <f t="shared" si="24"/>
        <v>3.3426967330656442E-2</v>
      </c>
      <c r="K20" s="158">
        <f t="shared" si="25"/>
        <v>0.3553832476174526</v>
      </c>
      <c r="L20" s="158">
        <f t="shared" si="26"/>
        <v>0.14347622728308926</v>
      </c>
      <c r="M20" s="159">
        <f t="shared" si="27"/>
        <v>7.3079999999999998</v>
      </c>
      <c r="N20" s="160">
        <f t="shared" si="28"/>
        <v>3.7999999999999999E-2</v>
      </c>
      <c r="O20" s="160">
        <f t="shared" si="29"/>
        <v>1.4079999999999999</v>
      </c>
      <c r="P20" s="161">
        <f t="shared" si="30"/>
        <v>1.8333333333333333E-2</v>
      </c>
      <c r="Q20" s="162">
        <f t="shared" si="31"/>
        <v>88</v>
      </c>
      <c r="R20" s="163">
        <f t="shared" si="32"/>
        <v>21.080431935560366</v>
      </c>
      <c r="S20" s="135">
        <f t="shared" si="33"/>
        <v>1</v>
      </c>
      <c r="T20" s="135">
        <f t="shared" si="34"/>
        <v>37</v>
      </c>
      <c r="U20" s="278" t="s">
        <v>119</v>
      </c>
      <c r="V20" s="279" t="s">
        <v>122</v>
      </c>
      <c r="W20" s="278" t="s">
        <v>119</v>
      </c>
      <c r="X20" s="279" t="s">
        <v>122</v>
      </c>
      <c r="Y20" s="278" t="s">
        <v>229</v>
      </c>
      <c r="Z20" s="278" t="s">
        <v>198</v>
      </c>
      <c r="AA20" s="278" t="s">
        <v>211</v>
      </c>
      <c r="AB20" s="278">
        <v>509</v>
      </c>
      <c r="AC20" s="280">
        <v>2627.6129999999998</v>
      </c>
      <c r="AD20" s="278">
        <v>990.81700000000001</v>
      </c>
      <c r="AE20" s="281">
        <v>2.6520000000000001</v>
      </c>
      <c r="AF20" s="278">
        <v>2.5</v>
      </c>
      <c r="AG20" s="278">
        <v>7.3079999999999998</v>
      </c>
      <c r="AH20" s="278">
        <v>203.94159400000001</v>
      </c>
      <c r="AI20" s="278">
        <v>6.8171489999999997</v>
      </c>
      <c r="AJ20" s="278">
        <v>72.477425999999994</v>
      </c>
      <c r="AK20" s="278">
        <v>377</v>
      </c>
      <c r="AL20" s="278">
        <v>1</v>
      </c>
      <c r="AM20" s="278">
        <v>37</v>
      </c>
      <c r="AN20" s="278">
        <v>88</v>
      </c>
      <c r="AO20" s="278">
        <v>12.884143999999999</v>
      </c>
      <c r="AP20" s="278">
        <v>224.6</v>
      </c>
      <c r="AQ20" s="278">
        <v>1.1000000000000001</v>
      </c>
      <c r="AR20" s="278">
        <v>29</v>
      </c>
      <c r="AS20" s="278">
        <v>9702</v>
      </c>
      <c r="AT20" s="288">
        <v>3.7999999999999999E-2</v>
      </c>
      <c r="AU20" s="278">
        <v>1.4079999999999999</v>
      </c>
      <c r="AV20" s="278">
        <v>17581</v>
      </c>
      <c r="AW20" s="278">
        <v>0</v>
      </c>
      <c r="AX20" s="278">
        <v>0.6</v>
      </c>
      <c r="AY20" s="282">
        <v>1.0608</v>
      </c>
      <c r="AZ20" s="267" t="s">
        <v>71</v>
      </c>
      <c r="BA20" s="268" t="s">
        <v>230</v>
      </c>
      <c r="BB20" s="267">
        <v>1</v>
      </c>
      <c r="BC20" s="267" t="s">
        <v>231</v>
      </c>
      <c r="BD20" s="269">
        <v>8</v>
      </c>
      <c r="BE20" s="283">
        <v>27582.456999999999</v>
      </c>
      <c r="BF20" s="284">
        <v>9.5263920831998389E-2</v>
      </c>
      <c r="BG20" s="285">
        <v>0.10105596721858388</v>
      </c>
      <c r="BH20" s="283">
        <v>196039.46600000001</v>
      </c>
      <c r="BI20" s="284">
        <v>1.3403489887082225E-2</v>
      </c>
      <c r="BJ20" s="286">
        <v>1.4218422072216824E-2</v>
      </c>
      <c r="BK20" s="265">
        <v>1</v>
      </c>
      <c r="BL20" s="270" t="s">
        <v>71</v>
      </c>
      <c r="BM20" s="278">
        <v>0</v>
      </c>
      <c r="BN20" s="287" t="s">
        <v>432</v>
      </c>
    </row>
    <row r="21" spans="1:66">
      <c r="A21" s="136" t="str">
        <f t="shared" si="20"/>
        <v>명진교통</v>
      </c>
      <c r="B21" s="136" t="str">
        <f t="shared" si="1"/>
        <v>585</v>
      </c>
      <c r="C21" s="137" t="str">
        <f t="shared" si="21"/>
        <v>71바7252</v>
      </c>
      <c r="D21" s="125" t="str">
        <f t="shared" si="22"/>
        <v>중형</v>
      </c>
      <c r="E21" s="121" t="str">
        <f t="shared" si="16"/>
        <v>D</v>
      </c>
      <c r="F21" s="144">
        <f t="shared" si="17"/>
        <v>0.84499999999999997</v>
      </c>
      <c r="G21" s="145">
        <f t="shared" si="18"/>
        <v>2.1970000000000001</v>
      </c>
      <c r="H21" s="146">
        <f t="shared" si="19"/>
        <v>2.6</v>
      </c>
      <c r="I21" s="147">
        <f t="shared" si="23"/>
        <v>2019.376</v>
      </c>
      <c r="J21" s="148">
        <f t="shared" si="24"/>
        <v>2.4467447492059358E-2</v>
      </c>
      <c r="K21" s="148">
        <f t="shared" si="25"/>
        <v>0.39223404138595669</v>
      </c>
      <c r="L21" s="148">
        <f t="shared" si="26"/>
        <v>0.23373556979977975</v>
      </c>
      <c r="M21" s="149">
        <f t="shared" si="27"/>
        <v>9.89</v>
      </c>
      <c r="N21" s="150">
        <f t="shared" si="28"/>
        <v>0</v>
      </c>
      <c r="O21" s="150">
        <f t="shared" si="29"/>
        <v>3.9119999999999999</v>
      </c>
      <c r="P21" s="151">
        <f t="shared" si="30"/>
        <v>0.14333333333333334</v>
      </c>
      <c r="Q21" s="152">
        <f t="shared" si="31"/>
        <v>91</v>
      </c>
      <c r="R21" s="153">
        <f t="shared" si="32"/>
        <v>21.327919916078066</v>
      </c>
      <c r="S21" s="138">
        <f t="shared" si="33"/>
        <v>0</v>
      </c>
      <c r="T21" s="138">
        <f t="shared" si="34"/>
        <v>79</v>
      </c>
      <c r="U21" s="278" t="s">
        <v>119</v>
      </c>
      <c r="V21" s="279" t="s">
        <v>122</v>
      </c>
      <c r="W21" s="278" t="s">
        <v>119</v>
      </c>
      <c r="X21" s="279" t="s">
        <v>122</v>
      </c>
      <c r="Y21" s="278" t="s">
        <v>232</v>
      </c>
      <c r="Z21" s="278" t="s">
        <v>198</v>
      </c>
      <c r="AA21" s="278" t="s">
        <v>48</v>
      </c>
      <c r="AB21" s="278">
        <v>509</v>
      </c>
      <c r="AC21" s="280">
        <v>2019.376</v>
      </c>
      <c r="AD21" s="278">
        <v>919.05100000000004</v>
      </c>
      <c r="AE21" s="281">
        <v>2.1970000000000001</v>
      </c>
      <c r="AF21" s="278">
        <v>2.6</v>
      </c>
      <c r="AG21" s="278">
        <v>9.89</v>
      </c>
      <c r="AH21" s="278">
        <v>162.32216299999999</v>
      </c>
      <c r="AI21" s="278">
        <v>3.9716089999999999</v>
      </c>
      <c r="AJ21" s="278">
        <v>63.668278000000001</v>
      </c>
      <c r="AK21" s="278">
        <v>472</v>
      </c>
      <c r="AL21" s="278">
        <v>0</v>
      </c>
      <c r="AM21" s="278">
        <v>79</v>
      </c>
      <c r="AN21" s="278">
        <v>91</v>
      </c>
      <c r="AO21" s="278">
        <v>12.440543</v>
      </c>
      <c r="AP21" s="278">
        <v>282.2</v>
      </c>
      <c r="AQ21" s="278">
        <v>8.6</v>
      </c>
      <c r="AR21" s="278">
        <v>54</v>
      </c>
      <c r="AS21" s="278">
        <v>18846</v>
      </c>
      <c r="AT21" s="288">
        <v>0</v>
      </c>
      <c r="AU21" s="278">
        <v>3.9119999999999999</v>
      </c>
      <c r="AV21" s="278">
        <v>15753</v>
      </c>
      <c r="AW21" s="278">
        <v>0</v>
      </c>
      <c r="AX21" s="278">
        <v>0.57999999999999996</v>
      </c>
      <c r="AY21" s="282">
        <v>0.84499999999999997</v>
      </c>
      <c r="AZ21" s="267" t="s">
        <v>67</v>
      </c>
      <c r="BA21" s="268" t="s">
        <v>230</v>
      </c>
      <c r="BB21" s="267">
        <v>2</v>
      </c>
      <c r="BC21" s="267" t="s">
        <v>481</v>
      </c>
      <c r="BD21" s="269">
        <v>8</v>
      </c>
      <c r="BE21" s="283">
        <v>27582.456999999999</v>
      </c>
      <c r="BF21" s="284">
        <v>7.3212332026838661E-2</v>
      </c>
      <c r="BG21" s="285">
        <v>6.1864420562678664E-2</v>
      </c>
      <c r="BH21" s="283">
        <v>196039.46600000001</v>
      </c>
      <c r="BI21" s="284">
        <v>1.0300864622840789E-2</v>
      </c>
      <c r="BJ21" s="286">
        <v>8.7042306063004667E-3</v>
      </c>
      <c r="BK21" s="265">
        <v>1</v>
      </c>
      <c r="BL21" s="270" t="s">
        <v>69</v>
      </c>
      <c r="BM21" s="278">
        <v>-1</v>
      </c>
      <c r="BN21" s="287" t="s">
        <v>433</v>
      </c>
    </row>
    <row r="22" spans="1:66">
      <c r="A22" s="133" t="str">
        <f t="shared" si="20"/>
        <v>명진교통</v>
      </c>
      <c r="B22" s="133" t="str">
        <f t="shared" si="1"/>
        <v>585</v>
      </c>
      <c r="C22" s="134" t="str">
        <f t="shared" si="21"/>
        <v>71바7254</v>
      </c>
      <c r="D22" s="108" t="str">
        <f t="shared" si="22"/>
        <v>중형</v>
      </c>
      <c r="E22" s="104" t="str">
        <f t="shared" si="16"/>
        <v>D</v>
      </c>
      <c r="F22" s="154">
        <f t="shared" si="17"/>
        <v>0.84800000000000009</v>
      </c>
      <c r="G22" s="155">
        <f t="shared" si="18"/>
        <v>2.12</v>
      </c>
      <c r="H22" s="156">
        <f t="shared" si="19"/>
        <v>2.5</v>
      </c>
      <c r="I22" s="157">
        <f t="shared" si="23"/>
        <v>4915.4650000000001</v>
      </c>
      <c r="J22" s="158">
        <f t="shared" si="24"/>
        <v>3.1205012571117755E-2</v>
      </c>
      <c r="K22" s="158">
        <f t="shared" si="25"/>
        <v>0.33903811648670812</v>
      </c>
      <c r="L22" s="158">
        <f t="shared" si="26"/>
        <v>6.9576326959911214E-2</v>
      </c>
      <c r="M22" s="159">
        <f t="shared" si="27"/>
        <v>8.07</v>
      </c>
      <c r="N22" s="160">
        <f t="shared" si="28"/>
        <v>0.02</v>
      </c>
      <c r="O22" s="160">
        <f t="shared" si="29"/>
        <v>2.5019999999999998</v>
      </c>
      <c r="P22" s="161">
        <f t="shared" si="30"/>
        <v>0</v>
      </c>
      <c r="Q22" s="162">
        <f t="shared" si="31"/>
        <v>75</v>
      </c>
      <c r="R22" s="163">
        <f t="shared" si="32"/>
        <v>21.303367276116767</v>
      </c>
      <c r="S22" s="135">
        <f t="shared" si="33"/>
        <v>1</v>
      </c>
      <c r="T22" s="135">
        <f t="shared" si="34"/>
        <v>123</v>
      </c>
      <c r="U22" s="278" t="s">
        <v>119</v>
      </c>
      <c r="V22" s="279" t="s">
        <v>122</v>
      </c>
      <c r="W22" s="278" t="s">
        <v>119</v>
      </c>
      <c r="X22" s="279" t="s">
        <v>122</v>
      </c>
      <c r="Y22" s="278" t="s">
        <v>233</v>
      </c>
      <c r="Z22" s="278" t="s">
        <v>198</v>
      </c>
      <c r="AA22" s="278" t="s">
        <v>211</v>
      </c>
      <c r="AB22" s="278">
        <v>509</v>
      </c>
      <c r="AC22" s="280">
        <v>4915.4650000000001</v>
      </c>
      <c r="AD22" s="278">
        <v>2318.14</v>
      </c>
      <c r="AE22" s="281">
        <v>2.12</v>
      </c>
      <c r="AF22" s="278">
        <v>2.5</v>
      </c>
      <c r="AG22" s="278">
        <v>8.07</v>
      </c>
      <c r="AH22" s="278">
        <v>366.38985400000001</v>
      </c>
      <c r="AI22" s="278">
        <v>11.433199999999999</v>
      </c>
      <c r="AJ22" s="278">
        <v>124.22012599999999</v>
      </c>
      <c r="AK22" s="278">
        <v>342</v>
      </c>
      <c r="AL22" s="278">
        <v>1</v>
      </c>
      <c r="AM22" s="278">
        <v>123</v>
      </c>
      <c r="AN22" s="278">
        <v>75</v>
      </c>
      <c r="AO22" s="278">
        <v>13.415941</v>
      </c>
      <c r="AP22" s="278">
        <v>301.10000000000002</v>
      </c>
      <c r="AQ22" s="278">
        <v>0</v>
      </c>
      <c r="AR22" s="278">
        <v>23</v>
      </c>
      <c r="AS22" s="278">
        <v>5910</v>
      </c>
      <c r="AT22" s="288">
        <v>0.02</v>
      </c>
      <c r="AU22" s="278">
        <v>2.5019999999999998</v>
      </c>
      <c r="AV22" s="278">
        <v>36059</v>
      </c>
      <c r="AW22" s="278">
        <v>0</v>
      </c>
      <c r="AX22" s="278">
        <v>0.5</v>
      </c>
      <c r="AY22" s="282">
        <v>0.84800000000000009</v>
      </c>
      <c r="AZ22" s="267" t="s">
        <v>67</v>
      </c>
      <c r="BA22" s="268" t="s">
        <v>230</v>
      </c>
      <c r="BB22" s="267">
        <v>1</v>
      </c>
      <c r="BC22" s="267" t="s">
        <v>482</v>
      </c>
      <c r="BD22" s="269">
        <v>9</v>
      </c>
      <c r="BE22" s="283">
        <v>27582.456999999999</v>
      </c>
      <c r="BF22" s="284">
        <v>0.17820983098061208</v>
      </c>
      <c r="BG22" s="285">
        <v>0.15112193667155907</v>
      </c>
      <c r="BH22" s="283">
        <v>196039.46600000001</v>
      </c>
      <c r="BI22" s="284">
        <v>2.5073854261569963E-2</v>
      </c>
      <c r="BJ22" s="286">
        <v>2.1262628413811331E-2</v>
      </c>
      <c r="BK22" s="265">
        <v>1</v>
      </c>
      <c r="BL22" s="270" t="s">
        <v>68</v>
      </c>
      <c r="BM22" s="278">
        <v>-2</v>
      </c>
      <c r="BN22" s="287" t="s">
        <v>433</v>
      </c>
    </row>
    <row r="23" spans="1:66">
      <c r="A23" s="136" t="str">
        <f t="shared" si="20"/>
        <v>명진교통</v>
      </c>
      <c r="B23" s="136" t="str">
        <f t="shared" si="1"/>
        <v>585</v>
      </c>
      <c r="C23" s="137" t="str">
        <f t="shared" si="21"/>
        <v>71바7255</v>
      </c>
      <c r="D23" s="125" t="str">
        <f t="shared" si="22"/>
        <v>중형</v>
      </c>
      <c r="E23" s="121" t="str">
        <f t="shared" si="16"/>
        <v>D</v>
      </c>
      <c r="F23" s="144">
        <f t="shared" si="17"/>
        <v>0.8348000000000001</v>
      </c>
      <c r="G23" s="145">
        <f t="shared" si="18"/>
        <v>2.0870000000000002</v>
      </c>
      <c r="H23" s="146">
        <f t="shared" si="19"/>
        <v>2.5</v>
      </c>
      <c r="I23" s="147">
        <f t="shared" si="23"/>
        <v>4885.0529999999999</v>
      </c>
      <c r="J23" s="148">
        <f t="shared" si="24"/>
        <v>3.6118749947765559E-2</v>
      </c>
      <c r="K23" s="148">
        <f t="shared" si="25"/>
        <v>0.36268982683753148</v>
      </c>
      <c r="L23" s="148">
        <f t="shared" si="26"/>
        <v>0.17379545319160306</v>
      </c>
      <c r="M23" s="149">
        <f t="shared" si="27"/>
        <v>13.119</v>
      </c>
      <c r="N23" s="150">
        <f t="shared" si="28"/>
        <v>0</v>
      </c>
      <c r="O23" s="150">
        <f t="shared" si="29"/>
        <v>4.3810000000000002</v>
      </c>
      <c r="P23" s="151">
        <f t="shared" si="30"/>
        <v>0</v>
      </c>
      <c r="Q23" s="152">
        <f t="shared" si="31"/>
        <v>77</v>
      </c>
      <c r="R23" s="153">
        <f t="shared" si="32"/>
        <v>21.531373001179151</v>
      </c>
      <c r="S23" s="138">
        <f t="shared" si="33"/>
        <v>0</v>
      </c>
      <c r="T23" s="138">
        <f t="shared" si="34"/>
        <v>214</v>
      </c>
      <c r="U23" s="278" t="s">
        <v>119</v>
      </c>
      <c r="V23" s="279" t="s">
        <v>122</v>
      </c>
      <c r="W23" s="278" t="s">
        <v>119</v>
      </c>
      <c r="X23" s="279" t="s">
        <v>122</v>
      </c>
      <c r="Y23" s="278" t="s">
        <v>234</v>
      </c>
      <c r="Z23" s="278" t="s">
        <v>198</v>
      </c>
      <c r="AA23" s="278" t="s">
        <v>48</v>
      </c>
      <c r="AB23" s="278">
        <v>509</v>
      </c>
      <c r="AC23" s="280">
        <v>4885.0529999999999</v>
      </c>
      <c r="AD23" s="278">
        <v>2340.8290000000002</v>
      </c>
      <c r="AE23" s="281">
        <v>2.0870000000000002</v>
      </c>
      <c r="AF23" s="278">
        <v>2.5</v>
      </c>
      <c r="AG23" s="278">
        <v>13.119</v>
      </c>
      <c r="AH23" s="278">
        <v>377.38512600000001</v>
      </c>
      <c r="AI23" s="278">
        <v>13.630679000000001</v>
      </c>
      <c r="AJ23" s="278">
        <v>136.87374600000001</v>
      </c>
      <c r="AK23" s="278">
        <v>849</v>
      </c>
      <c r="AL23" s="278">
        <v>0</v>
      </c>
      <c r="AM23" s="278">
        <v>214</v>
      </c>
      <c r="AN23" s="278">
        <v>77</v>
      </c>
      <c r="AO23" s="278">
        <v>12.944476</v>
      </c>
      <c r="AP23" s="278">
        <v>187.3</v>
      </c>
      <c r="AQ23" s="278">
        <v>0</v>
      </c>
      <c r="AR23" s="278">
        <v>42</v>
      </c>
      <c r="AS23" s="278">
        <v>14913</v>
      </c>
      <c r="AT23" s="288">
        <v>0</v>
      </c>
      <c r="AU23" s="278">
        <v>4.3810000000000002</v>
      </c>
      <c r="AV23" s="278">
        <v>38455</v>
      </c>
      <c r="AW23" s="278">
        <v>0</v>
      </c>
      <c r="AX23" s="278">
        <v>0.65</v>
      </c>
      <c r="AY23" s="282">
        <v>0.8348000000000001</v>
      </c>
      <c r="AZ23" s="267" t="s">
        <v>67</v>
      </c>
      <c r="BA23" s="268" t="s">
        <v>230</v>
      </c>
      <c r="BB23" s="267">
        <v>4</v>
      </c>
      <c r="BC23" s="267" t="s">
        <v>483</v>
      </c>
      <c r="BD23" s="269">
        <v>8</v>
      </c>
      <c r="BE23" s="283">
        <v>27582.456999999999</v>
      </c>
      <c r="BF23" s="284">
        <v>0.17710724610211484</v>
      </c>
      <c r="BG23" s="285">
        <v>0.1478491290460455</v>
      </c>
      <c r="BH23" s="283">
        <v>196039.46600000001</v>
      </c>
      <c r="BI23" s="284">
        <v>2.4918722233205837E-2</v>
      </c>
      <c r="BJ23" s="286">
        <v>2.0802149320280235E-2</v>
      </c>
      <c r="BK23" s="265">
        <v>1</v>
      </c>
      <c r="BL23" s="270" t="s">
        <v>69</v>
      </c>
      <c r="BM23" s="278">
        <v>-1</v>
      </c>
      <c r="BN23" s="287" t="s">
        <v>433</v>
      </c>
    </row>
    <row r="24" spans="1:66">
      <c r="A24" s="133" t="str">
        <f t="shared" si="20"/>
        <v>명진교통</v>
      </c>
      <c r="B24" s="133" t="str">
        <f t="shared" si="1"/>
        <v>585</v>
      </c>
      <c r="C24" s="134" t="str">
        <f t="shared" si="21"/>
        <v>71바7257</v>
      </c>
      <c r="D24" s="108" t="str">
        <f t="shared" si="22"/>
        <v>중형</v>
      </c>
      <c r="E24" s="104" t="str">
        <f t="shared" si="16"/>
        <v>D</v>
      </c>
      <c r="F24" s="154">
        <f t="shared" si="17"/>
        <v>0.84360000000000002</v>
      </c>
      <c r="G24" s="155">
        <f t="shared" si="18"/>
        <v>2.109</v>
      </c>
      <c r="H24" s="156">
        <f t="shared" si="19"/>
        <v>2.5</v>
      </c>
      <c r="I24" s="157">
        <f t="shared" si="23"/>
        <v>2941.145</v>
      </c>
      <c r="J24" s="158">
        <f t="shared" si="24"/>
        <v>4.4775748725092733E-2</v>
      </c>
      <c r="K24" s="158">
        <f t="shared" si="25"/>
        <v>0.35218531404757802</v>
      </c>
      <c r="L24" s="158">
        <f t="shared" si="26"/>
        <v>0.14212152070027148</v>
      </c>
      <c r="M24" s="159">
        <f t="shared" si="27"/>
        <v>12.598000000000001</v>
      </c>
      <c r="N24" s="160">
        <f t="shared" si="28"/>
        <v>3.4000000000000002E-2</v>
      </c>
      <c r="O24" s="160">
        <f t="shared" si="29"/>
        <v>8.6020000000000003</v>
      </c>
      <c r="P24" s="161">
        <f t="shared" si="30"/>
        <v>0.19833333333333333</v>
      </c>
      <c r="Q24" s="162">
        <f t="shared" si="31"/>
        <v>100</v>
      </c>
      <c r="R24" s="163">
        <f t="shared" si="32"/>
        <v>21.526114885249395</v>
      </c>
      <c r="S24" s="135">
        <f t="shared" si="33"/>
        <v>1</v>
      </c>
      <c r="T24" s="135">
        <f t="shared" si="34"/>
        <v>253</v>
      </c>
      <c r="U24" s="278" t="s">
        <v>119</v>
      </c>
      <c r="V24" s="279" t="s">
        <v>122</v>
      </c>
      <c r="W24" s="278" t="s">
        <v>119</v>
      </c>
      <c r="X24" s="279" t="s">
        <v>122</v>
      </c>
      <c r="Y24" s="278" t="s">
        <v>235</v>
      </c>
      <c r="Z24" s="278" t="s">
        <v>198</v>
      </c>
      <c r="AA24" s="278" t="s">
        <v>48</v>
      </c>
      <c r="AB24" s="278">
        <v>509</v>
      </c>
      <c r="AC24" s="280">
        <v>2941.145</v>
      </c>
      <c r="AD24" s="278">
        <v>1394.646</v>
      </c>
      <c r="AE24" s="281">
        <v>2.109</v>
      </c>
      <c r="AF24" s="278">
        <v>2.5</v>
      </c>
      <c r="AG24" s="278">
        <v>12.598000000000001</v>
      </c>
      <c r="AH24" s="278">
        <v>226.57157699999999</v>
      </c>
      <c r="AI24" s="278">
        <v>10.144912</v>
      </c>
      <c r="AJ24" s="278">
        <v>79.795181999999997</v>
      </c>
      <c r="AK24" s="278">
        <v>418</v>
      </c>
      <c r="AL24" s="278">
        <v>1</v>
      </c>
      <c r="AM24" s="278">
        <v>253</v>
      </c>
      <c r="AN24" s="278">
        <v>100</v>
      </c>
      <c r="AO24" s="278">
        <v>12.981085</v>
      </c>
      <c r="AP24" s="278">
        <v>230.9</v>
      </c>
      <c r="AQ24" s="278">
        <v>11.9</v>
      </c>
      <c r="AR24" s="278">
        <v>24</v>
      </c>
      <c r="AS24" s="278">
        <v>7276</v>
      </c>
      <c r="AT24" s="288">
        <v>3.4000000000000002E-2</v>
      </c>
      <c r="AU24" s="278">
        <v>8.6020000000000003</v>
      </c>
      <c r="AV24" s="278">
        <v>21754</v>
      </c>
      <c r="AW24" s="278">
        <v>0</v>
      </c>
      <c r="AX24" s="278">
        <v>0.64</v>
      </c>
      <c r="AY24" s="282">
        <v>0.84360000000000002</v>
      </c>
      <c r="AZ24" s="267" t="s">
        <v>67</v>
      </c>
      <c r="BA24" s="268" t="s">
        <v>230</v>
      </c>
      <c r="BB24" s="267">
        <v>3</v>
      </c>
      <c r="BC24" s="267" t="s">
        <v>484</v>
      </c>
      <c r="BD24" s="269">
        <v>10</v>
      </c>
      <c r="BE24" s="283">
        <v>27582.456999999999</v>
      </c>
      <c r="BF24" s="284">
        <v>0.10663100100183244</v>
      </c>
      <c r="BG24" s="285">
        <v>8.9953912445145848E-2</v>
      </c>
      <c r="BH24" s="283">
        <v>196039.46600000001</v>
      </c>
      <c r="BI24" s="284">
        <v>1.5002820911581139E-2</v>
      </c>
      <c r="BJ24" s="286">
        <v>1.265637972100985E-2</v>
      </c>
      <c r="BK24" s="265">
        <v>1</v>
      </c>
      <c r="BL24" s="270" t="s">
        <v>69</v>
      </c>
      <c r="BM24" s="278">
        <v>-1</v>
      </c>
      <c r="BN24" s="287" t="s">
        <v>433</v>
      </c>
    </row>
    <row r="25" spans="1:66">
      <c r="A25" s="136" t="str">
        <f t="shared" si="20"/>
        <v>명진교통</v>
      </c>
      <c r="B25" s="136" t="str">
        <f t="shared" si="1"/>
        <v>585</v>
      </c>
      <c r="C25" s="137" t="str">
        <f t="shared" si="21"/>
        <v>71바7258</v>
      </c>
      <c r="D25" s="125" t="str">
        <f t="shared" si="22"/>
        <v>중형</v>
      </c>
      <c r="E25" s="121" t="str">
        <f t="shared" si="16"/>
        <v>D</v>
      </c>
      <c r="F25" s="144">
        <f t="shared" si="17"/>
        <v>0.80879999999999996</v>
      </c>
      <c r="G25" s="145">
        <f t="shared" si="18"/>
        <v>2.0219999999999998</v>
      </c>
      <c r="H25" s="146">
        <f t="shared" si="19"/>
        <v>2.5</v>
      </c>
      <c r="I25" s="147">
        <f t="shared" si="23"/>
        <v>5230.4170000000004</v>
      </c>
      <c r="J25" s="148">
        <f t="shared" si="24"/>
        <v>4.180586011645801E-2</v>
      </c>
      <c r="K25" s="148">
        <f t="shared" si="25"/>
        <v>0.36980035216285845</v>
      </c>
      <c r="L25" s="148">
        <f t="shared" si="26"/>
        <v>0.17302635717190426</v>
      </c>
      <c r="M25" s="149">
        <f t="shared" si="27"/>
        <v>13.388999999999999</v>
      </c>
      <c r="N25" s="150">
        <f t="shared" si="28"/>
        <v>0</v>
      </c>
      <c r="O25" s="150">
        <f t="shared" si="29"/>
        <v>6.1950000000000003</v>
      </c>
      <c r="P25" s="151">
        <f t="shared" si="30"/>
        <v>2.0333333333333332</v>
      </c>
      <c r="Q25" s="152">
        <f t="shared" si="31"/>
        <v>103</v>
      </c>
      <c r="R25" s="153">
        <f t="shared" si="32"/>
        <v>21.468654097819726</v>
      </c>
      <c r="S25" s="138">
        <f t="shared" si="33"/>
        <v>0</v>
      </c>
      <c r="T25" s="138">
        <f t="shared" si="34"/>
        <v>324</v>
      </c>
      <c r="U25" s="278" t="s">
        <v>119</v>
      </c>
      <c r="V25" s="279" t="s">
        <v>122</v>
      </c>
      <c r="W25" s="278" t="s">
        <v>119</v>
      </c>
      <c r="X25" s="279" t="s">
        <v>122</v>
      </c>
      <c r="Y25" s="278" t="s">
        <v>236</v>
      </c>
      <c r="Z25" s="278" t="s">
        <v>198</v>
      </c>
      <c r="AA25" s="278" t="s">
        <v>48</v>
      </c>
      <c r="AB25" s="278">
        <v>509</v>
      </c>
      <c r="AC25" s="280">
        <v>5230.4170000000004</v>
      </c>
      <c r="AD25" s="278">
        <v>2587.0810000000001</v>
      </c>
      <c r="AE25" s="281">
        <v>2.0219999999999998</v>
      </c>
      <c r="AF25" s="278">
        <v>2.5</v>
      </c>
      <c r="AG25" s="278">
        <v>13.388999999999999</v>
      </c>
      <c r="AH25" s="278">
        <v>414.06013300000001</v>
      </c>
      <c r="AI25" s="278">
        <v>17.310140000000001</v>
      </c>
      <c r="AJ25" s="278">
        <v>153.11958300000001</v>
      </c>
      <c r="AK25" s="278">
        <v>905</v>
      </c>
      <c r="AL25" s="278">
        <v>0</v>
      </c>
      <c r="AM25" s="278">
        <v>324</v>
      </c>
      <c r="AN25" s="278">
        <v>103</v>
      </c>
      <c r="AO25" s="278">
        <v>12.632021999999999</v>
      </c>
      <c r="AP25" s="278">
        <v>770.1</v>
      </c>
      <c r="AQ25" s="278">
        <v>122</v>
      </c>
      <c r="AR25" s="278">
        <v>115</v>
      </c>
      <c r="AS25" s="278">
        <v>33968</v>
      </c>
      <c r="AT25" s="288">
        <v>0</v>
      </c>
      <c r="AU25" s="278">
        <v>6.1950000000000003</v>
      </c>
      <c r="AV25" s="278">
        <v>40449</v>
      </c>
      <c r="AW25" s="278">
        <v>0</v>
      </c>
      <c r="AX25" s="278">
        <v>0.64</v>
      </c>
      <c r="AY25" s="282">
        <v>0.80879999999999996</v>
      </c>
      <c r="AZ25" s="267" t="s">
        <v>67</v>
      </c>
      <c r="BA25" s="268" t="s">
        <v>230</v>
      </c>
      <c r="BB25" s="267">
        <v>5</v>
      </c>
      <c r="BC25" s="267" t="s">
        <v>485</v>
      </c>
      <c r="BD25" s="269">
        <v>13</v>
      </c>
      <c r="BE25" s="283">
        <v>27582.456999999999</v>
      </c>
      <c r="BF25" s="284">
        <v>0.18962839314858718</v>
      </c>
      <c r="BG25" s="285">
        <v>0.1533714443785773</v>
      </c>
      <c r="BH25" s="283">
        <v>196039.46600000001</v>
      </c>
      <c r="BI25" s="284">
        <v>2.668042872550979E-2</v>
      </c>
      <c r="BJ25" s="286">
        <v>2.1579130753192316E-2</v>
      </c>
      <c r="BK25" s="265">
        <v>1</v>
      </c>
      <c r="BL25" s="270" t="s">
        <v>67</v>
      </c>
      <c r="BM25" s="278">
        <v>0</v>
      </c>
      <c r="BN25" s="287" t="s">
        <v>432</v>
      </c>
    </row>
    <row r="26" spans="1:66">
      <c r="A26" s="133" t="str">
        <f t="shared" si="20"/>
        <v>명진교통</v>
      </c>
      <c r="B26" s="133" t="str">
        <f t="shared" si="1"/>
        <v>585</v>
      </c>
      <c r="C26" s="134" t="str">
        <f t="shared" si="21"/>
        <v>72바1948</v>
      </c>
      <c r="D26" s="108" t="str">
        <f t="shared" si="22"/>
        <v>중형</v>
      </c>
      <c r="E26" s="104" t="str">
        <f t="shared" si="16"/>
        <v>F</v>
      </c>
      <c r="F26" s="154">
        <f t="shared" si="17"/>
        <v>0.7772</v>
      </c>
      <c r="G26" s="155">
        <f t="shared" si="18"/>
        <v>1.9430000000000001</v>
      </c>
      <c r="H26" s="156">
        <f t="shared" si="19"/>
        <v>2.5</v>
      </c>
      <c r="I26" s="157">
        <f t="shared" si="23"/>
        <v>4963.3879999999999</v>
      </c>
      <c r="J26" s="158">
        <f t="shared" si="24"/>
        <v>3.3113984754277237E-2</v>
      </c>
      <c r="K26" s="158">
        <f t="shared" si="25"/>
        <v>0.38813025937984291</v>
      </c>
      <c r="L26" s="158">
        <f t="shared" si="26"/>
        <v>0.15553891817444052</v>
      </c>
      <c r="M26" s="159">
        <f t="shared" si="27"/>
        <v>13.035</v>
      </c>
      <c r="N26" s="160">
        <f t="shared" si="28"/>
        <v>0</v>
      </c>
      <c r="O26" s="160">
        <f t="shared" si="29"/>
        <v>3.6469999999999998</v>
      </c>
      <c r="P26" s="161">
        <f t="shared" si="30"/>
        <v>0.54833333333333334</v>
      </c>
      <c r="Q26" s="162">
        <f t="shared" si="31"/>
        <v>95</v>
      </c>
      <c r="R26" s="163">
        <f t="shared" si="32"/>
        <v>21.622005823710591</v>
      </c>
      <c r="S26" s="135">
        <f t="shared" si="33"/>
        <v>0</v>
      </c>
      <c r="T26" s="135">
        <f t="shared" si="34"/>
        <v>181</v>
      </c>
      <c r="U26" s="278" t="s">
        <v>119</v>
      </c>
      <c r="V26" s="279" t="s">
        <v>122</v>
      </c>
      <c r="W26" s="278" t="s">
        <v>119</v>
      </c>
      <c r="X26" s="279" t="s">
        <v>122</v>
      </c>
      <c r="Y26" s="278" t="s">
        <v>237</v>
      </c>
      <c r="Z26" s="278" t="s">
        <v>198</v>
      </c>
      <c r="AA26" s="278" t="s">
        <v>48</v>
      </c>
      <c r="AB26" s="278">
        <v>509</v>
      </c>
      <c r="AC26" s="280">
        <v>4963.3879999999999</v>
      </c>
      <c r="AD26" s="278">
        <v>2554.9720000000002</v>
      </c>
      <c r="AE26" s="281">
        <v>1.9430000000000001</v>
      </c>
      <c r="AF26" s="278">
        <v>2.5</v>
      </c>
      <c r="AG26" s="278">
        <v>13.035</v>
      </c>
      <c r="AH26" s="278">
        <v>396.63124499999998</v>
      </c>
      <c r="AI26" s="278">
        <v>13.134041</v>
      </c>
      <c r="AJ26" s="278">
        <v>153.94458800000001</v>
      </c>
      <c r="AK26" s="278">
        <v>772</v>
      </c>
      <c r="AL26" s="278">
        <v>0</v>
      </c>
      <c r="AM26" s="278">
        <v>181</v>
      </c>
      <c r="AN26" s="278">
        <v>95</v>
      </c>
      <c r="AO26" s="278">
        <v>12.513859999999999</v>
      </c>
      <c r="AP26" s="278">
        <v>370</v>
      </c>
      <c r="AQ26" s="278">
        <v>32.9</v>
      </c>
      <c r="AR26" s="278">
        <v>115</v>
      </c>
      <c r="AS26" s="278">
        <v>32492</v>
      </c>
      <c r="AT26" s="288">
        <v>0</v>
      </c>
      <c r="AU26" s="278">
        <v>3.6469999999999998</v>
      </c>
      <c r="AV26" s="278">
        <v>38282</v>
      </c>
      <c r="AW26" s="278">
        <v>0</v>
      </c>
      <c r="AX26" s="278">
        <v>0.6</v>
      </c>
      <c r="AY26" s="282">
        <v>0.7772</v>
      </c>
      <c r="AZ26" s="267" t="s">
        <v>70</v>
      </c>
      <c r="BA26" s="268" t="s">
        <v>230</v>
      </c>
      <c r="BB26" s="267">
        <v>1</v>
      </c>
      <c r="BC26" s="267" t="s">
        <v>486</v>
      </c>
      <c r="BD26" s="269">
        <v>11</v>
      </c>
      <c r="BE26" s="283">
        <v>27582.456999999999</v>
      </c>
      <c r="BF26" s="284">
        <v>0.17994727590801646</v>
      </c>
      <c r="BG26" s="285">
        <v>0.13985502283571039</v>
      </c>
      <c r="BH26" s="283">
        <v>196039.46600000001</v>
      </c>
      <c r="BI26" s="284">
        <v>2.5318310140673407E-2</v>
      </c>
      <c r="BJ26" s="286">
        <v>1.9677390641331373E-2</v>
      </c>
      <c r="BK26" s="265">
        <v>1</v>
      </c>
      <c r="BL26" s="270" t="s">
        <v>67</v>
      </c>
      <c r="BM26" s="278">
        <v>-1</v>
      </c>
      <c r="BN26" s="287" t="s">
        <v>433</v>
      </c>
    </row>
    <row r="27" spans="1:66">
      <c r="A27" s="136" t="str">
        <f t="shared" si="20"/>
        <v>명진교통</v>
      </c>
      <c r="B27" s="136" t="str">
        <f t="shared" si="1"/>
        <v>591</v>
      </c>
      <c r="C27" s="137" t="str">
        <f t="shared" si="21"/>
        <v>71바5453</v>
      </c>
      <c r="D27" s="125" t="str">
        <f t="shared" si="22"/>
        <v>중형</v>
      </c>
      <c r="E27" s="121" t="str">
        <f t="shared" si="16"/>
        <v>C</v>
      </c>
      <c r="F27" s="144">
        <f t="shared" si="17"/>
        <v>0.85185185185185175</v>
      </c>
      <c r="G27" s="145">
        <f t="shared" si="18"/>
        <v>2.2999999999999998</v>
      </c>
      <c r="H27" s="146">
        <f t="shared" si="19"/>
        <v>2.7</v>
      </c>
      <c r="I27" s="147">
        <f t="shared" si="23"/>
        <v>6406.759</v>
      </c>
      <c r="J27" s="148">
        <f t="shared" si="24"/>
        <v>2.1142112837443116E-2</v>
      </c>
      <c r="K27" s="148">
        <f t="shared" si="25"/>
        <v>0.38122627244237733</v>
      </c>
      <c r="L27" s="148">
        <f t="shared" si="26"/>
        <v>0.23678118686843067</v>
      </c>
      <c r="M27" s="149">
        <f t="shared" si="27"/>
        <v>11.538</v>
      </c>
      <c r="N27" s="150">
        <f t="shared" si="28"/>
        <v>0.28100000000000003</v>
      </c>
      <c r="O27" s="150">
        <f t="shared" si="29"/>
        <v>10.146000000000001</v>
      </c>
      <c r="P27" s="151">
        <f t="shared" si="30"/>
        <v>0.17666666666666667</v>
      </c>
      <c r="Q27" s="152">
        <f t="shared" si="31"/>
        <v>86</v>
      </c>
      <c r="R27" s="153">
        <f t="shared" si="32"/>
        <v>23.688978946301862</v>
      </c>
      <c r="S27" s="138">
        <f t="shared" si="33"/>
        <v>18</v>
      </c>
      <c r="T27" s="138">
        <f t="shared" si="34"/>
        <v>650</v>
      </c>
      <c r="U27" s="278" t="s">
        <v>119</v>
      </c>
      <c r="V27" s="279" t="s">
        <v>123</v>
      </c>
      <c r="W27" s="278" t="s">
        <v>119</v>
      </c>
      <c r="X27" s="279" t="s">
        <v>123</v>
      </c>
      <c r="Y27" s="278" t="s">
        <v>238</v>
      </c>
      <c r="Z27" s="278" t="s">
        <v>198</v>
      </c>
      <c r="AA27" s="278" t="s">
        <v>48</v>
      </c>
      <c r="AB27" s="278">
        <v>509</v>
      </c>
      <c r="AC27" s="280">
        <v>6406.759</v>
      </c>
      <c r="AD27" s="278">
        <v>2785.3429999999998</v>
      </c>
      <c r="AE27" s="281">
        <v>2.2999999999999998</v>
      </c>
      <c r="AF27" s="278">
        <v>2.7</v>
      </c>
      <c r="AG27" s="278">
        <v>11.538</v>
      </c>
      <c r="AH27" s="278">
        <v>452.54157300000003</v>
      </c>
      <c r="AI27" s="278">
        <v>9.5676850000000009</v>
      </c>
      <c r="AJ27" s="278">
        <v>172.520737</v>
      </c>
      <c r="AK27" s="278">
        <v>1517</v>
      </c>
      <c r="AL27" s="278">
        <v>18</v>
      </c>
      <c r="AM27" s="278">
        <v>650</v>
      </c>
      <c r="AN27" s="278">
        <v>86</v>
      </c>
      <c r="AO27" s="278">
        <v>14.157282</v>
      </c>
      <c r="AP27" s="278">
        <v>2077.1999999999998</v>
      </c>
      <c r="AQ27" s="278">
        <v>10.6</v>
      </c>
      <c r="AR27" s="278">
        <v>221</v>
      </c>
      <c r="AS27" s="278">
        <v>86604</v>
      </c>
      <c r="AT27" s="288">
        <v>0.28100000000000003</v>
      </c>
      <c r="AU27" s="278">
        <v>10.146000000000001</v>
      </c>
      <c r="AV27" s="278">
        <v>19873</v>
      </c>
      <c r="AW27" s="278">
        <v>0</v>
      </c>
      <c r="AX27" s="278">
        <v>0.6</v>
      </c>
      <c r="AY27" s="282">
        <v>0.85185185185185175</v>
      </c>
      <c r="AZ27" s="267" t="s">
        <v>69</v>
      </c>
      <c r="BA27" s="268" t="s">
        <v>239</v>
      </c>
      <c r="BB27" s="267">
        <v>2</v>
      </c>
      <c r="BC27" s="267" t="s">
        <v>487</v>
      </c>
      <c r="BD27" s="269">
        <v>4</v>
      </c>
      <c r="BE27" s="283">
        <v>31233.268</v>
      </c>
      <c r="BF27" s="284">
        <v>0.20512611744630757</v>
      </c>
      <c r="BG27" s="285">
        <v>0.17473706300981753</v>
      </c>
      <c r="BH27" s="283">
        <v>196039.46600000001</v>
      </c>
      <c r="BI27" s="284">
        <v>3.2680965372554112E-2</v>
      </c>
      <c r="BJ27" s="286">
        <v>2.7839340872916462E-2</v>
      </c>
      <c r="BK27" s="265">
        <v>1</v>
      </c>
      <c r="BL27" s="270" t="s">
        <v>68</v>
      </c>
      <c r="BM27" s="278">
        <v>-1</v>
      </c>
      <c r="BN27" s="287" t="s">
        <v>433</v>
      </c>
    </row>
    <row r="28" spans="1:66">
      <c r="A28" s="133" t="str">
        <f t="shared" si="20"/>
        <v>명진교통</v>
      </c>
      <c r="B28" s="133" t="str">
        <f t="shared" si="1"/>
        <v>591</v>
      </c>
      <c r="C28" s="134" t="str">
        <f t="shared" si="21"/>
        <v>71바5454</v>
      </c>
      <c r="D28" s="108" t="str">
        <f t="shared" si="22"/>
        <v>중형</v>
      </c>
      <c r="E28" s="104" t="str">
        <f t="shared" si="16"/>
        <v>F</v>
      </c>
      <c r="F28" s="154">
        <f t="shared" si="17"/>
        <v>0.75407407407407401</v>
      </c>
      <c r="G28" s="155">
        <f t="shared" si="18"/>
        <v>2.036</v>
      </c>
      <c r="H28" s="156">
        <f t="shared" si="19"/>
        <v>2.7</v>
      </c>
      <c r="I28" s="157">
        <f t="shared" si="23"/>
        <v>4134.3969999999999</v>
      </c>
      <c r="J28" s="158">
        <f t="shared" si="24"/>
        <v>2.7060570851402371E-2</v>
      </c>
      <c r="K28" s="158">
        <f t="shared" si="25"/>
        <v>0.34556439609345546</v>
      </c>
      <c r="L28" s="158">
        <f t="shared" si="26"/>
        <v>0.10182863426032865</v>
      </c>
      <c r="M28" s="159">
        <f t="shared" si="27"/>
        <v>7.8789999999999996</v>
      </c>
      <c r="N28" s="160">
        <f t="shared" si="28"/>
        <v>9.7000000000000003E-2</v>
      </c>
      <c r="O28" s="160">
        <f t="shared" si="29"/>
        <v>1.379</v>
      </c>
      <c r="P28" s="161">
        <f t="shared" si="30"/>
        <v>0</v>
      </c>
      <c r="Q28" s="162">
        <f t="shared" si="31"/>
        <v>75</v>
      </c>
      <c r="R28" s="163">
        <f t="shared" si="32"/>
        <v>22.947015699701947</v>
      </c>
      <c r="S28" s="135">
        <f t="shared" si="33"/>
        <v>4</v>
      </c>
      <c r="T28" s="135">
        <f t="shared" si="34"/>
        <v>57</v>
      </c>
      <c r="U28" s="278" t="s">
        <v>119</v>
      </c>
      <c r="V28" s="279" t="s">
        <v>123</v>
      </c>
      <c r="W28" s="278" t="s">
        <v>119</v>
      </c>
      <c r="X28" s="279" t="s">
        <v>123</v>
      </c>
      <c r="Y28" s="289" t="s">
        <v>240</v>
      </c>
      <c r="Z28" s="278" t="s">
        <v>198</v>
      </c>
      <c r="AA28" s="278" t="s">
        <v>211</v>
      </c>
      <c r="AB28" s="278">
        <v>509</v>
      </c>
      <c r="AC28" s="280">
        <v>4134.3969999999999</v>
      </c>
      <c r="AD28" s="278">
        <v>2030.9079999999999</v>
      </c>
      <c r="AE28" s="281">
        <v>2.036</v>
      </c>
      <c r="AF28" s="278">
        <v>2.7</v>
      </c>
      <c r="AG28" s="278">
        <v>7.8789999999999996</v>
      </c>
      <c r="AH28" s="278">
        <v>287.18300299999999</v>
      </c>
      <c r="AI28" s="278">
        <v>7.7713359999999998</v>
      </c>
      <c r="AJ28" s="278">
        <v>99.240221000000005</v>
      </c>
      <c r="AK28" s="278">
        <v>421</v>
      </c>
      <c r="AL28" s="278">
        <v>4</v>
      </c>
      <c r="AM28" s="278">
        <v>57</v>
      </c>
      <c r="AN28" s="278">
        <v>75</v>
      </c>
      <c r="AO28" s="278">
        <v>14.396383999999999</v>
      </c>
      <c r="AP28" s="278">
        <v>277.39999999999998</v>
      </c>
      <c r="AQ28" s="278">
        <v>0</v>
      </c>
      <c r="AR28" s="278">
        <v>121</v>
      </c>
      <c r="AS28" s="278">
        <v>39867</v>
      </c>
      <c r="AT28" s="288">
        <v>9.7000000000000003E-2</v>
      </c>
      <c r="AU28" s="278">
        <v>1.379</v>
      </c>
      <c r="AV28" s="278">
        <v>30207</v>
      </c>
      <c r="AW28" s="278">
        <v>0</v>
      </c>
      <c r="AX28" s="278">
        <v>0.44</v>
      </c>
      <c r="AY28" s="282">
        <v>0.75407407407407401</v>
      </c>
      <c r="AZ28" s="267" t="s">
        <v>70</v>
      </c>
      <c r="BA28" s="268" t="s">
        <v>239</v>
      </c>
      <c r="BB28" s="267">
        <v>1</v>
      </c>
      <c r="BC28" s="267" t="s">
        <v>246</v>
      </c>
      <c r="BD28" s="269">
        <v>7</v>
      </c>
      <c r="BE28" s="283">
        <v>31233.268</v>
      </c>
      <c r="BF28" s="284">
        <v>0.13237157892027179</v>
      </c>
      <c r="BG28" s="285">
        <v>9.9817975808027162E-2</v>
      </c>
      <c r="BH28" s="283">
        <v>196039.46600000001</v>
      </c>
      <c r="BI28" s="284">
        <v>2.1089615700136621E-2</v>
      </c>
      <c r="BJ28" s="286">
        <v>1.5903132431658577E-2</v>
      </c>
      <c r="BK28" s="265">
        <v>1</v>
      </c>
      <c r="BL28" s="270" t="s">
        <v>69</v>
      </c>
      <c r="BM28" s="278">
        <v>-2</v>
      </c>
      <c r="BN28" s="287" t="s">
        <v>433</v>
      </c>
    </row>
    <row r="29" spans="1:66">
      <c r="A29" s="136" t="str">
        <f t="shared" si="20"/>
        <v>명진교통</v>
      </c>
      <c r="B29" s="136" t="str">
        <f t="shared" si="1"/>
        <v>591</v>
      </c>
      <c r="C29" s="137" t="str">
        <f t="shared" si="21"/>
        <v>71바5455</v>
      </c>
      <c r="D29" s="125" t="str">
        <f t="shared" si="22"/>
        <v>중형</v>
      </c>
      <c r="E29" s="121" t="str">
        <f t="shared" si="16"/>
        <v>B</v>
      </c>
      <c r="F29" s="144">
        <f t="shared" si="17"/>
        <v>0.92222222222222228</v>
      </c>
      <c r="G29" s="145">
        <f t="shared" si="18"/>
        <v>2.4900000000000002</v>
      </c>
      <c r="H29" s="146">
        <f t="shared" si="19"/>
        <v>2.7</v>
      </c>
      <c r="I29" s="147">
        <f t="shared" si="23"/>
        <v>5852.6779999999999</v>
      </c>
      <c r="J29" s="148">
        <f t="shared" si="24"/>
        <v>1.2504942469556767E-2</v>
      </c>
      <c r="K29" s="148">
        <f t="shared" si="25"/>
        <v>0.33531805248804325</v>
      </c>
      <c r="L29" s="148">
        <f t="shared" si="26"/>
        <v>0.24826241935742921</v>
      </c>
      <c r="M29" s="149">
        <f t="shared" si="27"/>
        <v>10.238</v>
      </c>
      <c r="N29" s="150">
        <f t="shared" si="28"/>
        <v>0.188</v>
      </c>
      <c r="O29" s="150">
        <f t="shared" si="29"/>
        <v>11.414</v>
      </c>
      <c r="P29" s="151">
        <f t="shared" si="30"/>
        <v>0</v>
      </c>
      <c r="Q29" s="152">
        <f t="shared" si="31"/>
        <v>86</v>
      </c>
      <c r="R29" s="153">
        <f t="shared" si="32"/>
        <v>24.670427653293245</v>
      </c>
      <c r="S29" s="138">
        <f t="shared" si="33"/>
        <v>11</v>
      </c>
      <c r="T29" s="138">
        <f t="shared" si="34"/>
        <v>668</v>
      </c>
      <c r="U29" s="278" t="s">
        <v>119</v>
      </c>
      <c r="V29" s="279" t="s">
        <v>123</v>
      </c>
      <c r="W29" s="278" t="s">
        <v>119</v>
      </c>
      <c r="X29" s="279" t="s">
        <v>123</v>
      </c>
      <c r="Y29" s="290" t="s">
        <v>241</v>
      </c>
      <c r="Z29" s="278" t="s">
        <v>198</v>
      </c>
      <c r="AA29" s="278" t="s">
        <v>48</v>
      </c>
      <c r="AB29" s="278">
        <v>509</v>
      </c>
      <c r="AC29" s="280">
        <v>5852.6779999999999</v>
      </c>
      <c r="AD29" s="278">
        <v>2350.404</v>
      </c>
      <c r="AE29" s="281">
        <v>2.4900000000000002</v>
      </c>
      <c r="AF29" s="278">
        <v>2.7</v>
      </c>
      <c r="AG29" s="278">
        <v>10.238</v>
      </c>
      <c r="AH29" s="278">
        <v>363.75793099999999</v>
      </c>
      <c r="AI29" s="278">
        <v>4.5487719999999996</v>
      </c>
      <c r="AJ29" s="278">
        <v>121.97460100000001</v>
      </c>
      <c r="AK29" s="278">
        <v>1453</v>
      </c>
      <c r="AL29" s="278">
        <v>11</v>
      </c>
      <c r="AM29" s="278">
        <v>668</v>
      </c>
      <c r="AN29" s="278">
        <v>86</v>
      </c>
      <c r="AO29" s="278">
        <v>16.089485</v>
      </c>
      <c r="AP29" s="278">
        <v>1288.8</v>
      </c>
      <c r="AQ29" s="278">
        <v>0</v>
      </c>
      <c r="AR29" s="278">
        <v>65</v>
      </c>
      <c r="AS29" s="278">
        <v>34466</v>
      </c>
      <c r="AT29" s="288">
        <v>0.188</v>
      </c>
      <c r="AU29" s="278">
        <v>11.414</v>
      </c>
      <c r="AV29" s="278">
        <v>35897</v>
      </c>
      <c r="AW29" s="278">
        <v>0</v>
      </c>
      <c r="AX29" s="278">
        <v>0.57999999999999996</v>
      </c>
      <c r="AY29" s="282">
        <v>0.92222222222222228</v>
      </c>
      <c r="AZ29" s="267" t="s">
        <v>68</v>
      </c>
      <c r="BA29" s="268" t="s">
        <v>239</v>
      </c>
      <c r="BB29" s="267">
        <v>1</v>
      </c>
      <c r="BC29" s="267" t="s">
        <v>243</v>
      </c>
      <c r="BD29" s="269">
        <v>8</v>
      </c>
      <c r="BE29" s="283">
        <v>31233.268</v>
      </c>
      <c r="BF29" s="284">
        <v>0.18738602697610765</v>
      </c>
      <c r="BG29" s="285">
        <v>0.17281155821129929</v>
      </c>
      <c r="BH29" s="283">
        <v>196039.46600000001</v>
      </c>
      <c r="BI29" s="284">
        <v>2.985459060575078E-2</v>
      </c>
      <c r="BJ29" s="286">
        <v>2.7532566891970166E-2</v>
      </c>
      <c r="BK29" s="265">
        <v>1</v>
      </c>
      <c r="BL29" s="270" t="s">
        <v>66</v>
      </c>
      <c r="BM29" s="278">
        <v>-1</v>
      </c>
      <c r="BN29" s="287" t="s">
        <v>433</v>
      </c>
    </row>
    <row r="30" spans="1:66">
      <c r="A30" s="133" t="str">
        <f t="shared" si="20"/>
        <v>명진교통</v>
      </c>
      <c r="B30" s="133" t="str">
        <f t="shared" si="1"/>
        <v>591</v>
      </c>
      <c r="C30" s="134" t="str">
        <f t="shared" si="21"/>
        <v>71바5459</v>
      </c>
      <c r="D30" s="108" t="str">
        <f t="shared" si="22"/>
        <v>중형</v>
      </c>
      <c r="E30" s="104" t="str">
        <f t="shared" si="16"/>
        <v>D</v>
      </c>
      <c r="F30" s="154">
        <f t="shared" si="17"/>
        <v>0.82777777777777772</v>
      </c>
      <c r="G30" s="155">
        <f t="shared" si="18"/>
        <v>2.2349999999999999</v>
      </c>
      <c r="H30" s="156">
        <f t="shared" si="19"/>
        <v>2.7</v>
      </c>
      <c r="I30" s="157">
        <f t="shared" si="23"/>
        <v>4280.2790000000005</v>
      </c>
      <c r="J30" s="158">
        <f t="shared" si="24"/>
        <v>1.7973650053286321E-2</v>
      </c>
      <c r="K30" s="158">
        <f t="shared" si="25"/>
        <v>0.39501701459523847</v>
      </c>
      <c r="L30" s="158">
        <f t="shared" si="26"/>
        <v>0.19694977827379942</v>
      </c>
      <c r="M30" s="159">
        <f t="shared" si="27"/>
        <v>12.041</v>
      </c>
      <c r="N30" s="160">
        <f t="shared" si="28"/>
        <v>0.11700000000000001</v>
      </c>
      <c r="O30" s="160">
        <f t="shared" si="29"/>
        <v>10.397</v>
      </c>
      <c r="P30" s="161">
        <f t="shared" si="30"/>
        <v>0</v>
      </c>
      <c r="Q30" s="162">
        <f t="shared" si="31"/>
        <v>78</v>
      </c>
      <c r="R30" s="163">
        <f t="shared" si="32"/>
        <v>24.041475492290708</v>
      </c>
      <c r="S30" s="135">
        <f t="shared" si="33"/>
        <v>5</v>
      </c>
      <c r="T30" s="135">
        <f t="shared" si="34"/>
        <v>445</v>
      </c>
      <c r="U30" s="278" t="s">
        <v>119</v>
      </c>
      <c r="V30" s="279" t="s">
        <v>123</v>
      </c>
      <c r="W30" s="278" t="s">
        <v>119</v>
      </c>
      <c r="X30" s="279" t="s">
        <v>123</v>
      </c>
      <c r="Y30" s="291" t="s">
        <v>242</v>
      </c>
      <c r="Z30" s="292" t="s">
        <v>198</v>
      </c>
      <c r="AA30" s="292" t="s">
        <v>48</v>
      </c>
      <c r="AB30" s="292">
        <v>509</v>
      </c>
      <c r="AC30" s="293">
        <v>4280.2790000000005</v>
      </c>
      <c r="AD30" s="292">
        <v>1915.0809999999999</v>
      </c>
      <c r="AE30" s="294">
        <v>2.2349999999999999</v>
      </c>
      <c r="AF30" s="278">
        <v>2.7</v>
      </c>
      <c r="AG30" s="292">
        <v>12.041</v>
      </c>
      <c r="AH30" s="292">
        <v>303.29548999999997</v>
      </c>
      <c r="AI30" s="292">
        <v>5.451327</v>
      </c>
      <c r="AJ30" s="292">
        <v>119.806879</v>
      </c>
      <c r="AK30" s="292">
        <v>843</v>
      </c>
      <c r="AL30" s="292">
        <v>5</v>
      </c>
      <c r="AM30" s="292">
        <v>445</v>
      </c>
      <c r="AN30" s="292">
        <v>78</v>
      </c>
      <c r="AO30" s="292">
        <v>14.11257</v>
      </c>
      <c r="AP30" s="292">
        <v>1256.3</v>
      </c>
      <c r="AQ30" s="292">
        <v>0</v>
      </c>
      <c r="AR30" s="292">
        <v>149</v>
      </c>
      <c r="AS30" s="292">
        <v>70201</v>
      </c>
      <c r="AT30" s="295">
        <v>0.11700000000000001</v>
      </c>
      <c r="AU30" s="292">
        <v>10.397</v>
      </c>
      <c r="AV30" s="292">
        <v>11106</v>
      </c>
      <c r="AW30" s="292">
        <v>0</v>
      </c>
      <c r="AX30" s="292">
        <v>0.59</v>
      </c>
      <c r="AY30" s="282">
        <v>0.82777777777777772</v>
      </c>
      <c r="AZ30" s="267" t="s">
        <v>67</v>
      </c>
      <c r="BA30" s="268" t="s">
        <v>239</v>
      </c>
      <c r="BB30" s="267">
        <v>1</v>
      </c>
      <c r="BC30" s="267" t="s">
        <v>488</v>
      </c>
      <c r="BD30" s="269">
        <v>5</v>
      </c>
      <c r="BE30" s="283">
        <v>31233.268</v>
      </c>
      <c r="BF30" s="296">
        <v>0.13704230373843687</v>
      </c>
      <c r="BG30" s="297">
        <v>0.11344057365015052</v>
      </c>
      <c r="BH30" s="283">
        <v>196039.46600000001</v>
      </c>
      <c r="BI30" s="296">
        <v>2.1833761779375589E-2</v>
      </c>
      <c r="BJ30" s="298">
        <v>1.8073502806260903E-2</v>
      </c>
      <c r="BK30" s="265">
        <v>1</v>
      </c>
      <c r="BL30" s="270" t="s">
        <v>68</v>
      </c>
      <c r="BM30" s="278">
        <v>-2</v>
      </c>
      <c r="BN30" s="287" t="s">
        <v>433</v>
      </c>
    </row>
    <row r="31" spans="1:66">
      <c r="A31" s="136" t="str">
        <f t="shared" si="20"/>
        <v>명진교통</v>
      </c>
      <c r="B31" s="136" t="str">
        <f t="shared" si="1"/>
        <v>591</v>
      </c>
      <c r="C31" s="137" t="str">
        <f t="shared" si="21"/>
        <v>71바7256</v>
      </c>
      <c r="D31" s="125" t="str">
        <f t="shared" si="22"/>
        <v>중형</v>
      </c>
      <c r="E31" s="121" t="str">
        <f t="shared" si="16"/>
        <v>C</v>
      </c>
      <c r="F31" s="144">
        <f t="shared" si="17"/>
        <v>0.89</v>
      </c>
      <c r="G31" s="145">
        <f t="shared" si="18"/>
        <v>2.2250000000000001</v>
      </c>
      <c r="H31" s="146">
        <f t="shared" si="19"/>
        <v>2.5</v>
      </c>
      <c r="I31" s="147">
        <f t="shared" si="23"/>
        <v>6382.1329999999998</v>
      </c>
      <c r="J31" s="148">
        <f t="shared" si="24"/>
        <v>4.0120608901530512E-2</v>
      </c>
      <c r="K31" s="148">
        <f t="shared" si="25"/>
        <v>0.35214417890024713</v>
      </c>
      <c r="L31" s="148">
        <f t="shared" si="26"/>
        <v>0.22108595981938955</v>
      </c>
      <c r="M31" s="149">
        <f t="shared" si="27"/>
        <v>11.964</v>
      </c>
      <c r="N31" s="150">
        <f t="shared" si="28"/>
        <v>4.7E-2</v>
      </c>
      <c r="O31" s="150">
        <f t="shared" si="29"/>
        <v>9.7620000000000005</v>
      </c>
      <c r="P31" s="151">
        <f t="shared" si="30"/>
        <v>0.53666666666666674</v>
      </c>
      <c r="Q31" s="152">
        <f t="shared" si="31"/>
        <v>86</v>
      </c>
      <c r="R31" s="153">
        <f t="shared" si="32"/>
        <v>24.245731560858623</v>
      </c>
      <c r="S31" s="138">
        <f t="shared" si="33"/>
        <v>3</v>
      </c>
      <c r="T31" s="138">
        <f t="shared" si="34"/>
        <v>623</v>
      </c>
      <c r="U31" s="278" t="s">
        <v>119</v>
      </c>
      <c r="V31" s="279" t="s">
        <v>123</v>
      </c>
      <c r="W31" s="278" t="s">
        <v>119</v>
      </c>
      <c r="X31" s="279" t="s">
        <v>123</v>
      </c>
      <c r="Y31" s="278" t="s">
        <v>244</v>
      </c>
      <c r="Z31" s="278" t="s">
        <v>198</v>
      </c>
      <c r="AA31" s="278" t="s">
        <v>48</v>
      </c>
      <c r="AB31" s="278">
        <v>509</v>
      </c>
      <c r="AC31" s="280">
        <v>6382.1329999999998</v>
      </c>
      <c r="AD31" s="278">
        <v>2868.7440000000001</v>
      </c>
      <c r="AE31" s="281">
        <v>2.2250000000000001</v>
      </c>
      <c r="AF31" s="278">
        <v>2.5</v>
      </c>
      <c r="AG31" s="278">
        <v>11.964</v>
      </c>
      <c r="AH31" s="278">
        <v>433.12789800000002</v>
      </c>
      <c r="AI31" s="278">
        <v>17.377355000000001</v>
      </c>
      <c r="AJ31" s="278">
        <v>152.52346800000001</v>
      </c>
      <c r="AK31" s="278">
        <v>1411</v>
      </c>
      <c r="AL31" s="278">
        <v>3</v>
      </c>
      <c r="AM31" s="278">
        <v>623</v>
      </c>
      <c r="AN31" s="278">
        <v>86</v>
      </c>
      <c r="AO31" s="278">
        <v>14.734984000000001</v>
      </c>
      <c r="AP31" s="278">
        <v>1043.9000000000001</v>
      </c>
      <c r="AQ31" s="278">
        <v>32.200000000000003</v>
      </c>
      <c r="AR31" s="278">
        <v>113</v>
      </c>
      <c r="AS31" s="278">
        <v>49863</v>
      </c>
      <c r="AT31" s="288">
        <v>4.7E-2</v>
      </c>
      <c r="AU31" s="278">
        <v>9.7620000000000005</v>
      </c>
      <c r="AV31" s="278">
        <v>46510</v>
      </c>
      <c r="AW31" s="278">
        <v>0</v>
      </c>
      <c r="AX31" s="278">
        <v>0.57999999999999996</v>
      </c>
      <c r="AY31" s="282">
        <v>0.89</v>
      </c>
      <c r="AZ31" s="267" t="s">
        <v>69</v>
      </c>
      <c r="BA31" s="268" t="s">
        <v>239</v>
      </c>
      <c r="BB31" s="267">
        <v>1</v>
      </c>
      <c r="BC31" s="267" t="s">
        <v>489</v>
      </c>
      <c r="BD31" s="269">
        <v>8</v>
      </c>
      <c r="BE31" s="283">
        <v>31233.268</v>
      </c>
      <c r="BF31" s="284">
        <v>0.20433766328902886</v>
      </c>
      <c r="BG31" s="285">
        <v>0.18186052032723568</v>
      </c>
      <c r="BH31" s="283">
        <v>196039.46600000001</v>
      </c>
      <c r="BI31" s="284">
        <v>3.2555347809404861E-2</v>
      </c>
      <c r="BJ31" s="286">
        <v>2.8974259550370328E-2</v>
      </c>
      <c r="BK31" s="265">
        <v>1</v>
      </c>
      <c r="BL31" s="270" t="s">
        <v>66</v>
      </c>
      <c r="BM31" s="278">
        <v>-2</v>
      </c>
      <c r="BN31" s="287" t="s">
        <v>433</v>
      </c>
    </row>
    <row r="32" spans="1:66">
      <c r="A32" s="133" t="str">
        <f t="shared" si="20"/>
        <v>명진교통</v>
      </c>
      <c r="B32" s="133" t="str">
        <f t="shared" si="1"/>
        <v>591</v>
      </c>
      <c r="C32" s="134" t="str">
        <f t="shared" si="21"/>
        <v>72바1869</v>
      </c>
      <c r="D32" s="108" t="str">
        <f t="shared" si="22"/>
        <v>중형</v>
      </c>
      <c r="E32" s="104" t="str">
        <f t="shared" si="16"/>
        <v>F</v>
      </c>
      <c r="F32" s="154">
        <f t="shared" si="17"/>
        <v>0.67703703703703699</v>
      </c>
      <c r="G32" s="155">
        <f t="shared" si="18"/>
        <v>1.8280000000000001</v>
      </c>
      <c r="H32" s="156">
        <f t="shared" si="19"/>
        <v>2.7</v>
      </c>
      <c r="I32" s="157">
        <f t="shared" si="23"/>
        <v>4177.0219999999999</v>
      </c>
      <c r="J32" s="158">
        <f t="shared" si="24"/>
        <v>2.0736033146961791E-2</v>
      </c>
      <c r="K32" s="158">
        <f t="shared" si="25"/>
        <v>0.44071357428071745</v>
      </c>
      <c r="L32" s="158">
        <f t="shared" si="26"/>
        <v>0.16878053311665583</v>
      </c>
      <c r="M32" s="159">
        <f t="shared" si="27"/>
        <v>19.277999999999999</v>
      </c>
      <c r="N32" s="160">
        <f t="shared" si="28"/>
        <v>7.1999999999999995E-2</v>
      </c>
      <c r="O32" s="160">
        <f t="shared" si="29"/>
        <v>9.5519999999999996</v>
      </c>
      <c r="P32" s="161">
        <f t="shared" si="30"/>
        <v>1.2749999999999999</v>
      </c>
      <c r="Q32" s="162">
        <f t="shared" si="31"/>
        <v>91</v>
      </c>
      <c r="R32" s="163">
        <f t="shared" si="32"/>
        <v>25.418878486406438</v>
      </c>
      <c r="S32" s="135">
        <f t="shared" si="33"/>
        <v>3</v>
      </c>
      <c r="T32" s="135">
        <f t="shared" si="34"/>
        <v>399</v>
      </c>
      <c r="U32" s="278" t="s">
        <v>119</v>
      </c>
      <c r="V32" s="279" t="s">
        <v>123</v>
      </c>
      <c r="W32" s="278" t="s">
        <v>119</v>
      </c>
      <c r="X32" s="279" t="s">
        <v>123</v>
      </c>
      <c r="Y32" s="278" t="s">
        <v>245</v>
      </c>
      <c r="Z32" s="278" t="s">
        <v>198</v>
      </c>
      <c r="AA32" s="278" t="s">
        <v>211</v>
      </c>
      <c r="AB32" s="278">
        <v>509</v>
      </c>
      <c r="AC32" s="280">
        <v>4177.0219999999999</v>
      </c>
      <c r="AD32" s="278">
        <v>2284.4430000000002</v>
      </c>
      <c r="AE32" s="281">
        <v>1.8280000000000001</v>
      </c>
      <c r="AF32" s="278">
        <v>2.7</v>
      </c>
      <c r="AG32" s="278">
        <v>19.277999999999999</v>
      </c>
      <c r="AH32" s="278">
        <v>305.12938300000002</v>
      </c>
      <c r="AI32" s="278">
        <v>6.3271730000000002</v>
      </c>
      <c r="AJ32" s="278">
        <v>134.474661</v>
      </c>
      <c r="AK32" s="278">
        <v>705</v>
      </c>
      <c r="AL32" s="278">
        <v>3</v>
      </c>
      <c r="AM32" s="278">
        <v>399</v>
      </c>
      <c r="AN32" s="278">
        <v>91</v>
      </c>
      <c r="AO32" s="278">
        <v>13.689346</v>
      </c>
      <c r="AP32" s="278">
        <v>6707.2</v>
      </c>
      <c r="AQ32" s="278">
        <v>76.5</v>
      </c>
      <c r="AR32" s="278">
        <v>234</v>
      </c>
      <c r="AS32" s="278">
        <v>109109</v>
      </c>
      <c r="AT32" s="288">
        <v>7.1999999999999995E-2</v>
      </c>
      <c r="AU32" s="278">
        <v>9.5519999999999996</v>
      </c>
      <c r="AV32" s="278">
        <v>33752</v>
      </c>
      <c r="AW32" s="278">
        <v>0</v>
      </c>
      <c r="AX32" s="278">
        <v>0.63</v>
      </c>
      <c r="AY32" s="282">
        <v>0.67703703703703699</v>
      </c>
      <c r="AZ32" s="267" t="s">
        <v>70</v>
      </c>
      <c r="BA32" s="268" t="s">
        <v>239</v>
      </c>
      <c r="BB32" s="267">
        <v>2</v>
      </c>
      <c r="BC32" s="267" t="s">
        <v>490</v>
      </c>
      <c r="BD32" s="269">
        <v>9</v>
      </c>
      <c r="BE32" s="283">
        <v>31233.268</v>
      </c>
      <c r="BF32" s="284">
        <v>0.13373630962984726</v>
      </c>
      <c r="BG32" s="285">
        <v>9.0544434816059546E-2</v>
      </c>
      <c r="BH32" s="283">
        <v>196039.46600000001</v>
      </c>
      <c r="BI32" s="284">
        <v>2.1307046408706294E-2</v>
      </c>
      <c r="BJ32" s="286">
        <v>1.442565956856115E-2</v>
      </c>
      <c r="BK32" s="265">
        <v>1</v>
      </c>
      <c r="BL32" s="270" t="s">
        <v>70</v>
      </c>
      <c r="BM32" s="278">
        <v>0</v>
      </c>
      <c r="BN32" s="287" t="s">
        <v>432</v>
      </c>
    </row>
    <row r="33" spans="1:66">
      <c r="A33" s="136" t="str">
        <f t="shared" si="20"/>
        <v>명진교통</v>
      </c>
      <c r="B33" s="136" t="str">
        <f t="shared" si="1"/>
        <v>592</v>
      </c>
      <c r="C33" s="137" t="str">
        <f t="shared" si="21"/>
        <v>71바5351</v>
      </c>
      <c r="D33" s="125" t="str">
        <f t="shared" si="22"/>
        <v>중형</v>
      </c>
      <c r="E33" s="121" t="str">
        <f t="shared" si="16"/>
        <v>F</v>
      </c>
      <c r="F33" s="144">
        <f t="shared" si="17"/>
        <v>0.79740740740740734</v>
      </c>
      <c r="G33" s="145">
        <f t="shared" si="18"/>
        <v>2.153</v>
      </c>
      <c r="H33" s="146">
        <f t="shared" si="19"/>
        <v>2.7</v>
      </c>
      <c r="I33" s="147">
        <f t="shared" si="23"/>
        <v>4989.7749999999996</v>
      </c>
      <c r="J33" s="148">
        <f t="shared" si="24"/>
        <v>2.0307224739757487E-2</v>
      </c>
      <c r="K33" s="148">
        <f t="shared" si="25"/>
        <v>0.42352873134827668</v>
      </c>
      <c r="L33" s="148">
        <f t="shared" si="26"/>
        <v>0.12245041109068044</v>
      </c>
      <c r="M33" s="149">
        <f t="shared" si="27"/>
        <v>14.763999999999999</v>
      </c>
      <c r="N33" s="150">
        <f t="shared" si="28"/>
        <v>1.5029999999999999</v>
      </c>
      <c r="O33" s="150">
        <f t="shared" si="29"/>
        <v>25.571999999999999</v>
      </c>
      <c r="P33" s="151">
        <f t="shared" si="30"/>
        <v>0.2533333333333333</v>
      </c>
      <c r="Q33" s="152">
        <f t="shared" si="31"/>
        <v>90</v>
      </c>
      <c r="R33" s="153">
        <f t="shared" si="32"/>
        <v>22.972762347677616</v>
      </c>
      <c r="S33" s="138">
        <f t="shared" si="33"/>
        <v>75</v>
      </c>
      <c r="T33" s="138">
        <f t="shared" si="34"/>
        <v>1276</v>
      </c>
      <c r="U33" s="278" t="s">
        <v>119</v>
      </c>
      <c r="V33" s="279" t="s">
        <v>124</v>
      </c>
      <c r="W33" s="278" t="s">
        <v>119</v>
      </c>
      <c r="X33" s="279" t="s">
        <v>124</v>
      </c>
      <c r="Y33" s="278" t="s">
        <v>247</v>
      </c>
      <c r="Z33" s="278" t="s">
        <v>198</v>
      </c>
      <c r="AA33" s="278" t="s">
        <v>48</v>
      </c>
      <c r="AB33" s="278">
        <v>509</v>
      </c>
      <c r="AC33" s="280">
        <v>4989.7749999999996</v>
      </c>
      <c r="AD33" s="278">
        <v>2317.2399999999998</v>
      </c>
      <c r="AE33" s="281">
        <v>2.153</v>
      </c>
      <c r="AF33" s="278">
        <v>2.7</v>
      </c>
      <c r="AG33" s="278">
        <v>14.763999999999999</v>
      </c>
      <c r="AH33" s="278">
        <v>390.53938199999999</v>
      </c>
      <c r="AI33" s="278">
        <v>7.930771</v>
      </c>
      <c r="AJ33" s="278">
        <v>165.40464900000001</v>
      </c>
      <c r="AK33" s="278">
        <v>611</v>
      </c>
      <c r="AL33" s="278">
        <v>75</v>
      </c>
      <c r="AM33" s="278">
        <v>1276</v>
      </c>
      <c r="AN33" s="278">
        <v>90</v>
      </c>
      <c r="AO33" s="278">
        <v>12.776624</v>
      </c>
      <c r="AP33" s="278">
        <v>974.7</v>
      </c>
      <c r="AQ33" s="278">
        <v>15.2</v>
      </c>
      <c r="AR33" s="278">
        <v>304</v>
      </c>
      <c r="AS33" s="278">
        <v>120481</v>
      </c>
      <c r="AT33" s="288">
        <v>1.5029999999999999</v>
      </c>
      <c r="AU33" s="278">
        <v>25.571999999999999</v>
      </c>
      <c r="AV33" s="278">
        <v>0</v>
      </c>
      <c r="AW33" s="278">
        <v>0</v>
      </c>
      <c r="AX33" s="278">
        <v>0.68</v>
      </c>
      <c r="AY33" s="282">
        <v>0.79740740740740734</v>
      </c>
      <c r="AZ33" s="267" t="s">
        <v>70</v>
      </c>
      <c r="BA33" s="268" t="s">
        <v>248</v>
      </c>
      <c r="BB33" s="267">
        <v>1</v>
      </c>
      <c r="BC33" s="267" t="s">
        <v>491</v>
      </c>
      <c r="BD33" s="269">
        <v>1</v>
      </c>
      <c r="BE33" s="283">
        <v>36397.493999999999</v>
      </c>
      <c r="BF33" s="284">
        <v>0.13709116896894055</v>
      </c>
      <c r="BG33" s="285">
        <v>0.10931751362597369</v>
      </c>
      <c r="BH33" s="283">
        <v>196039.46600000001</v>
      </c>
      <c r="BI33" s="284">
        <v>2.5452910588932124E-2</v>
      </c>
      <c r="BJ33" s="286">
        <v>2.0296339443692909E-2</v>
      </c>
      <c r="BK33" s="265">
        <v>1</v>
      </c>
      <c r="BL33" s="270" t="s">
        <v>69</v>
      </c>
      <c r="BM33" s="278">
        <v>-2</v>
      </c>
      <c r="BN33" s="287" t="s">
        <v>433</v>
      </c>
    </row>
    <row r="34" spans="1:66">
      <c r="A34" s="133" t="str">
        <f t="shared" si="20"/>
        <v>명진교통</v>
      </c>
      <c r="B34" s="133" t="str">
        <f t="shared" si="1"/>
        <v>592</v>
      </c>
      <c r="C34" s="134" t="str">
        <f t="shared" si="21"/>
        <v>71바5352</v>
      </c>
      <c r="D34" s="108" t="str">
        <f t="shared" si="22"/>
        <v>중형</v>
      </c>
      <c r="E34" s="104" t="str">
        <f t="shared" si="16"/>
        <v>D</v>
      </c>
      <c r="F34" s="154">
        <f t="shared" si="17"/>
        <v>0.81814814814814807</v>
      </c>
      <c r="G34" s="155">
        <f t="shared" si="18"/>
        <v>2.2090000000000001</v>
      </c>
      <c r="H34" s="156">
        <f t="shared" si="19"/>
        <v>2.7</v>
      </c>
      <c r="I34" s="157">
        <f t="shared" si="23"/>
        <v>4114.3509999999997</v>
      </c>
      <c r="J34" s="158">
        <f t="shared" si="24"/>
        <v>3.4164720212830346E-2</v>
      </c>
      <c r="K34" s="158">
        <f t="shared" si="25"/>
        <v>0.38962240062862619</v>
      </c>
      <c r="L34" s="158">
        <f t="shared" si="26"/>
        <v>0.25812090412315336</v>
      </c>
      <c r="M34" s="159">
        <f t="shared" si="27"/>
        <v>14.999000000000001</v>
      </c>
      <c r="N34" s="160">
        <f t="shared" si="28"/>
        <v>1.385</v>
      </c>
      <c r="O34" s="160">
        <f t="shared" si="29"/>
        <v>18.155999999999999</v>
      </c>
      <c r="P34" s="161">
        <f t="shared" si="30"/>
        <v>0</v>
      </c>
      <c r="Q34" s="162">
        <f t="shared" si="31"/>
        <v>75</v>
      </c>
      <c r="R34" s="163">
        <f t="shared" si="32"/>
        <v>23.823216840889533</v>
      </c>
      <c r="S34" s="135">
        <f t="shared" si="33"/>
        <v>57</v>
      </c>
      <c r="T34" s="135">
        <f t="shared" si="34"/>
        <v>747</v>
      </c>
      <c r="U34" s="278" t="s">
        <v>119</v>
      </c>
      <c r="V34" s="279" t="s">
        <v>124</v>
      </c>
      <c r="W34" s="278" t="s">
        <v>119</v>
      </c>
      <c r="X34" s="279" t="s">
        <v>124</v>
      </c>
      <c r="Y34" s="278" t="s">
        <v>249</v>
      </c>
      <c r="Z34" s="278" t="s">
        <v>198</v>
      </c>
      <c r="AA34" s="278" t="s">
        <v>48</v>
      </c>
      <c r="AB34" s="278">
        <v>509</v>
      </c>
      <c r="AC34" s="280">
        <v>4114.3509999999997</v>
      </c>
      <c r="AD34" s="278">
        <v>1862.5309999999999</v>
      </c>
      <c r="AE34" s="281">
        <v>2.2090000000000001</v>
      </c>
      <c r="AF34" s="278">
        <v>2.7</v>
      </c>
      <c r="AG34" s="278">
        <v>14.999000000000001</v>
      </c>
      <c r="AH34" s="278">
        <v>299.72155299999997</v>
      </c>
      <c r="AI34" s="278">
        <v>10.239903</v>
      </c>
      <c r="AJ34" s="278">
        <v>116.77823100000001</v>
      </c>
      <c r="AK34" s="278">
        <v>1062</v>
      </c>
      <c r="AL34" s="278">
        <v>57</v>
      </c>
      <c r="AM34" s="278">
        <v>747</v>
      </c>
      <c r="AN34" s="278">
        <v>75</v>
      </c>
      <c r="AO34" s="278">
        <v>13.727244000000001</v>
      </c>
      <c r="AP34" s="278">
        <v>104</v>
      </c>
      <c r="AQ34" s="278">
        <v>0</v>
      </c>
      <c r="AR34" s="278">
        <v>124</v>
      </c>
      <c r="AS34" s="278">
        <v>36341</v>
      </c>
      <c r="AT34" s="278">
        <v>1.385</v>
      </c>
      <c r="AU34" s="278">
        <v>18.155999999999999</v>
      </c>
      <c r="AV34" s="278">
        <v>30918</v>
      </c>
      <c r="AW34" s="278">
        <v>0</v>
      </c>
      <c r="AX34" s="278">
        <v>0.68</v>
      </c>
      <c r="AY34" s="282">
        <v>0.81814814814814807</v>
      </c>
      <c r="AZ34" s="267" t="s">
        <v>67</v>
      </c>
      <c r="BA34" s="268" t="s">
        <v>248</v>
      </c>
      <c r="BB34" s="267">
        <v>2</v>
      </c>
      <c r="BC34" s="267" t="s">
        <v>492</v>
      </c>
      <c r="BD34" s="269">
        <v>9</v>
      </c>
      <c r="BE34" s="283">
        <v>36397.493999999999</v>
      </c>
      <c r="BF34" s="284">
        <v>0.11303940320726476</v>
      </c>
      <c r="BG34" s="285">
        <v>9.2482978401795493E-2</v>
      </c>
      <c r="BH34" s="283">
        <v>196039.46600000001</v>
      </c>
      <c r="BI34" s="284">
        <v>2.0987360779691162E-2</v>
      </c>
      <c r="BJ34" s="286">
        <v>1.7170770356421398E-2</v>
      </c>
      <c r="BK34" s="265">
        <v>1</v>
      </c>
      <c r="BL34" s="270" t="s">
        <v>69</v>
      </c>
      <c r="BM34" s="278">
        <v>-1</v>
      </c>
      <c r="BN34" s="287" t="s">
        <v>433</v>
      </c>
    </row>
    <row r="35" spans="1:66">
      <c r="A35" s="136" t="str">
        <f t="shared" si="20"/>
        <v>명진교통</v>
      </c>
      <c r="B35" s="136" t="str">
        <f t="shared" si="1"/>
        <v>592</v>
      </c>
      <c r="C35" s="137" t="str">
        <f t="shared" si="21"/>
        <v>71바5353</v>
      </c>
      <c r="D35" s="125" t="str">
        <f t="shared" si="22"/>
        <v>중형</v>
      </c>
      <c r="E35" s="121" t="str">
        <f t="shared" si="16"/>
        <v>B</v>
      </c>
      <c r="F35" s="144">
        <f t="shared" si="17"/>
        <v>0.92639999999999989</v>
      </c>
      <c r="G35" s="145">
        <f t="shared" si="18"/>
        <v>2.3159999999999998</v>
      </c>
      <c r="H35" s="146">
        <f t="shared" si="19"/>
        <v>2.5</v>
      </c>
      <c r="I35" s="147">
        <f t="shared" si="23"/>
        <v>4407.5540000000001</v>
      </c>
      <c r="J35" s="148">
        <f t="shared" si="24"/>
        <v>1.5657167428627786E-2</v>
      </c>
      <c r="K35" s="148">
        <f t="shared" si="25"/>
        <v>0.42198730097828119</v>
      </c>
      <c r="L35" s="148">
        <f t="shared" si="26"/>
        <v>0.21122826855893315</v>
      </c>
      <c r="M35" s="149">
        <f t="shared" si="27"/>
        <v>14.315</v>
      </c>
      <c r="N35" s="150">
        <f t="shared" si="28"/>
        <v>1.611</v>
      </c>
      <c r="O35" s="150">
        <f t="shared" si="29"/>
        <v>16.994</v>
      </c>
      <c r="P35" s="151">
        <f t="shared" si="30"/>
        <v>0.89333333333333331</v>
      </c>
      <c r="Q35" s="152">
        <f t="shared" si="31"/>
        <v>103</v>
      </c>
      <c r="R35" s="153">
        <f t="shared" si="32"/>
        <v>23.509001767849941</v>
      </c>
      <c r="S35" s="138">
        <f t="shared" si="33"/>
        <v>71</v>
      </c>
      <c r="T35" s="138">
        <f t="shared" si="34"/>
        <v>749</v>
      </c>
      <c r="U35" s="278" t="s">
        <v>119</v>
      </c>
      <c r="V35" s="279" t="s">
        <v>124</v>
      </c>
      <c r="W35" s="278" t="s">
        <v>119</v>
      </c>
      <c r="X35" s="279" t="s">
        <v>124</v>
      </c>
      <c r="Y35" s="278" t="s">
        <v>251</v>
      </c>
      <c r="Z35" s="278" t="s">
        <v>198</v>
      </c>
      <c r="AA35" s="278" t="s">
        <v>48</v>
      </c>
      <c r="AB35" s="278">
        <v>509</v>
      </c>
      <c r="AC35" s="280">
        <v>4407.5540000000001</v>
      </c>
      <c r="AD35" s="278">
        <v>1902.7470000000001</v>
      </c>
      <c r="AE35" s="281">
        <v>2.3159999999999998</v>
      </c>
      <c r="AF35" s="278">
        <v>2.5</v>
      </c>
      <c r="AG35" s="278">
        <v>14.315</v>
      </c>
      <c r="AH35" s="278">
        <v>333.38993299999998</v>
      </c>
      <c r="AI35" s="278">
        <v>5.2199419999999996</v>
      </c>
      <c r="AJ35" s="278">
        <v>140.686318</v>
      </c>
      <c r="AK35" s="278">
        <v>931</v>
      </c>
      <c r="AL35" s="278">
        <v>71</v>
      </c>
      <c r="AM35" s="278">
        <v>749</v>
      </c>
      <c r="AN35" s="278">
        <v>103</v>
      </c>
      <c r="AO35" s="278">
        <v>13.220416999999999</v>
      </c>
      <c r="AP35" s="278">
        <v>929.4</v>
      </c>
      <c r="AQ35" s="278">
        <v>53.6</v>
      </c>
      <c r="AR35" s="278">
        <v>234</v>
      </c>
      <c r="AS35" s="278">
        <v>83173</v>
      </c>
      <c r="AT35" s="278">
        <v>1.611</v>
      </c>
      <c r="AU35" s="278">
        <v>16.994</v>
      </c>
      <c r="AV35" s="278">
        <v>0</v>
      </c>
      <c r="AW35" s="278">
        <v>0</v>
      </c>
      <c r="AX35" s="278">
        <v>0.7</v>
      </c>
      <c r="AY35" s="282">
        <v>0.92639999999999989</v>
      </c>
      <c r="AZ35" s="267" t="s">
        <v>68</v>
      </c>
      <c r="BA35" s="268" t="s">
        <v>248</v>
      </c>
      <c r="BB35" s="267">
        <v>1</v>
      </c>
      <c r="BC35" s="267" t="s">
        <v>250</v>
      </c>
      <c r="BD35" s="269">
        <v>1</v>
      </c>
      <c r="BE35" s="283">
        <v>36397.493999999999</v>
      </c>
      <c r="BF35" s="284">
        <v>0.12109498527563464</v>
      </c>
      <c r="BG35" s="285">
        <v>0.11218239435934792</v>
      </c>
      <c r="BH35" s="283">
        <v>196039.46600000001</v>
      </c>
      <c r="BI35" s="284">
        <v>2.2482993296870129E-2</v>
      </c>
      <c r="BJ35" s="286">
        <v>2.0828244990220485E-2</v>
      </c>
      <c r="BK35" s="265">
        <v>1</v>
      </c>
      <c r="BL35" s="270" t="s">
        <v>66</v>
      </c>
      <c r="BM35" s="278">
        <v>-1</v>
      </c>
      <c r="BN35" s="287" t="s">
        <v>433</v>
      </c>
    </row>
    <row r="36" spans="1:66">
      <c r="A36" s="133" t="str">
        <f t="shared" si="20"/>
        <v>명진교통</v>
      </c>
      <c r="B36" s="133" t="str">
        <f t="shared" si="1"/>
        <v>592</v>
      </c>
      <c r="C36" s="134" t="str">
        <f t="shared" si="21"/>
        <v>71바5354</v>
      </c>
      <c r="D36" s="108" t="str">
        <f t="shared" si="22"/>
        <v>중형</v>
      </c>
      <c r="E36" s="104" t="str">
        <f t="shared" si="16"/>
        <v>C</v>
      </c>
      <c r="F36" s="154">
        <f t="shared" si="17"/>
        <v>0.88615384615384607</v>
      </c>
      <c r="G36" s="155">
        <f t="shared" si="18"/>
        <v>2.3039999999999998</v>
      </c>
      <c r="H36" s="156">
        <f t="shared" si="19"/>
        <v>2.6</v>
      </c>
      <c r="I36" s="157">
        <f t="shared" si="23"/>
        <v>4991.0039999999999</v>
      </c>
      <c r="J36" s="158">
        <f t="shared" si="24"/>
        <v>3.8526377517020365E-2</v>
      </c>
      <c r="K36" s="158">
        <f t="shared" si="25"/>
        <v>0.38728786455733427</v>
      </c>
      <c r="L36" s="158">
        <f t="shared" si="26"/>
        <v>0.13884981859361364</v>
      </c>
      <c r="M36" s="159">
        <f t="shared" si="27"/>
        <v>14.276999999999999</v>
      </c>
      <c r="N36" s="160">
        <f t="shared" si="28"/>
        <v>1.984</v>
      </c>
      <c r="O36" s="160">
        <f t="shared" si="29"/>
        <v>14.606</v>
      </c>
      <c r="P36" s="161">
        <f t="shared" si="30"/>
        <v>0</v>
      </c>
      <c r="Q36" s="162">
        <f t="shared" si="31"/>
        <v>71</v>
      </c>
      <c r="R36" s="163">
        <f t="shared" si="32"/>
        <v>23.34601574646571</v>
      </c>
      <c r="S36" s="135">
        <f t="shared" si="33"/>
        <v>99</v>
      </c>
      <c r="T36" s="135">
        <f t="shared" si="34"/>
        <v>729</v>
      </c>
      <c r="U36" s="278" t="s">
        <v>119</v>
      </c>
      <c r="V36" s="279" t="s">
        <v>124</v>
      </c>
      <c r="W36" s="278" t="s">
        <v>119</v>
      </c>
      <c r="X36" s="279" t="s">
        <v>124</v>
      </c>
      <c r="Y36" s="278" t="s">
        <v>252</v>
      </c>
      <c r="Z36" s="278" t="s">
        <v>198</v>
      </c>
      <c r="AA36" s="278" t="s">
        <v>48</v>
      </c>
      <c r="AB36" s="278">
        <v>509</v>
      </c>
      <c r="AC36" s="280">
        <v>4991.0039999999999</v>
      </c>
      <c r="AD36" s="278">
        <v>2165.8890000000001</v>
      </c>
      <c r="AE36" s="281">
        <v>2.3039999999999998</v>
      </c>
      <c r="AF36" s="278">
        <v>2.6</v>
      </c>
      <c r="AG36" s="278">
        <v>14.276999999999999</v>
      </c>
      <c r="AH36" s="278">
        <v>372.32545399999998</v>
      </c>
      <c r="AI36" s="278">
        <v>14.344351</v>
      </c>
      <c r="AJ36" s="278">
        <v>144.19712999999999</v>
      </c>
      <c r="AK36" s="278">
        <v>693</v>
      </c>
      <c r="AL36" s="278">
        <v>99</v>
      </c>
      <c r="AM36" s="278">
        <v>729</v>
      </c>
      <c r="AN36" s="278">
        <v>71</v>
      </c>
      <c r="AO36" s="278">
        <v>13.404949</v>
      </c>
      <c r="AP36" s="278">
        <v>387.8</v>
      </c>
      <c r="AQ36" s="278">
        <v>0</v>
      </c>
      <c r="AR36" s="278">
        <v>212</v>
      </c>
      <c r="AS36" s="278">
        <v>63347</v>
      </c>
      <c r="AT36" s="278">
        <v>1.984</v>
      </c>
      <c r="AU36" s="278">
        <v>14.606</v>
      </c>
      <c r="AV36" s="278">
        <v>0</v>
      </c>
      <c r="AW36" s="278">
        <v>0</v>
      </c>
      <c r="AX36" s="278">
        <v>0.7</v>
      </c>
      <c r="AY36" s="282">
        <v>0.88615384615384607</v>
      </c>
      <c r="AZ36" s="267" t="s">
        <v>69</v>
      </c>
      <c r="BA36" s="268" t="s">
        <v>248</v>
      </c>
      <c r="BB36" s="267">
        <v>1</v>
      </c>
      <c r="BC36" s="267" t="s">
        <v>256</v>
      </c>
      <c r="BD36" s="269">
        <v>1</v>
      </c>
      <c r="BE36" s="283">
        <v>36397.493999999999</v>
      </c>
      <c r="BF36" s="284">
        <v>0.13712493502986772</v>
      </c>
      <c r="BG36" s="285">
        <v>0.12151378858031354</v>
      </c>
      <c r="BH36" s="283">
        <v>196039.46600000001</v>
      </c>
      <c r="BI36" s="284">
        <v>2.54591797347581E-2</v>
      </c>
      <c r="BJ36" s="286">
        <v>2.2560750041877946E-2</v>
      </c>
      <c r="BK36" s="265">
        <v>1</v>
      </c>
      <c r="BL36" s="270" t="s">
        <v>68</v>
      </c>
      <c r="BM36" s="278">
        <v>-1</v>
      </c>
      <c r="BN36" s="287" t="s">
        <v>433</v>
      </c>
    </row>
    <row r="37" spans="1:66">
      <c r="A37" s="136" t="str">
        <f t="shared" si="20"/>
        <v>명진교통</v>
      </c>
      <c r="B37" s="136" t="str">
        <f t="shared" si="1"/>
        <v>592</v>
      </c>
      <c r="C37" s="137" t="str">
        <f t="shared" si="21"/>
        <v>71바5355</v>
      </c>
      <c r="D37" s="125" t="str">
        <f t="shared" si="22"/>
        <v>중형</v>
      </c>
      <c r="E37" s="121" t="str">
        <f t="shared" si="16"/>
        <v>C</v>
      </c>
      <c r="F37" s="144">
        <f t="shared" si="17"/>
        <v>0.85111111111111104</v>
      </c>
      <c r="G37" s="145">
        <f t="shared" si="18"/>
        <v>2.298</v>
      </c>
      <c r="H37" s="146">
        <f t="shared" si="19"/>
        <v>2.7</v>
      </c>
      <c r="I37" s="147">
        <f t="shared" si="23"/>
        <v>3542.415</v>
      </c>
      <c r="J37" s="148">
        <f t="shared" si="24"/>
        <v>2.8162923727870492E-2</v>
      </c>
      <c r="K37" s="148">
        <f t="shared" si="25"/>
        <v>0.37726267820123655</v>
      </c>
      <c r="L37" s="148">
        <f t="shared" si="26"/>
        <v>0.24107847330140597</v>
      </c>
      <c r="M37" s="149">
        <f t="shared" si="27"/>
        <v>13.917</v>
      </c>
      <c r="N37" s="150">
        <f t="shared" si="28"/>
        <v>1.157</v>
      </c>
      <c r="O37" s="150">
        <f t="shared" si="29"/>
        <v>14.284000000000001</v>
      </c>
      <c r="P37" s="151">
        <f t="shared" si="30"/>
        <v>0</v>
      </c>
      <c r="Q37" s="152">
        <f t="shared" si="31"/>
        <v>76</v>
      </c>
      <c r="R37" s="153">
        <f t="shared" si="32"/>
        <v>23.913632619936156</v>
      </c>
      <c r="S37" s="138">
        <f t="shared" si="33"/>
        <v>41</v>
      </c>
      <c r="T37" s="138">
        <f t="shared" si="34"/>
        <v>506</v>
      </c>
      <c r="U37" s="278" t="s">
        <v>119</v>
      </c>
      <c r="V37" s="279" t="s">
        <v>124</v>
      </c>
      <c r="W37" s="278" t="s">
        <v>119</v>
      </c>
      <c r="X37" s="279" t="s">
        <v>124</v>
      </c>
      <c r="Y37" s="278" t="s">
        <v>253</v>
      </c>
      <c r="Z37" s="278" t="s">
        <v>198</v>
      </c>
      <c r="AA37" s="278" t="s">
        <v>48</v>
      </c>
      <c r="AB37" s="278">
        <v>509</v>
      </c>
      <c r="AC37" s="280">
        <v>3542.415</v>
      </c>
      <c r="AD37" s="278">
        <v>1541.442</v>
      </c>
      <c r="AE37" s="281">
        <v>2.298</v>
      </c>
      <c r="AF37" s="278">
        <v>2.7</v>
      </c>
      <c r="AG37" s="278">
        <v>13.917</v>
      </c>
      <c r="AH37" s="278">
        <v>249.14242100000001</v>
      </c>
      <c r="AI37" s="278">
        <v>7.0165790000000001</v>
      </c>
      <c r="AJ37" s="278">
        <v>93.992137</v>
      </c>
      <c r="AK37" s="278">
        <v>854</v>
      </c>
      <c r="AL37" s="278">
        <v>41</v>
      </c>
      <c r="AM37" s="278">
        <v>506</v>
      </c>
      <c r="AN37" s="278">
        <v>76</v>
      </c>
      <c r="AO37" s="278">
        <v>14.218432999999999</v>
      </c>
      <c r="AP37" s="278">
        <v>270.5</v>
      </c>
      <c r="AQ37" s="278">
        <v>0</v>
      </c>
      <c r="AR37" s="278">
        <v>74</v>
      </c>
      <c r="AS37" s="278">
        <v>22775</v>
      </c>
      <c r="AT37" s="278">
        <v>1.157</v>
      </c>
      <c r="AU37" s="278">
        <v>14.284000000000001</v>
      </c>
      <c r="AV37" s="278">
        <v>23567</v>
      </c>
      <c r="AW37" s="278">
        <v>0</v>
      </c>
      <c r="AX37" s="278">
        <v>0.67</v>
      </c>
      <c r="AY37" s="282">
        <v>0.85111111111111104</v>
      </c>
      <c r="AZ37" s="267" t="s">
        <v>69</v>
      </c>
      <c r="BA37" s="268" t="s">
        <v>248</v>
      </c>
      <c r="BB37" s="267">
        <v>2</v>
      </c>
      <c r="BC37" s="267" t="s">
        <v>493</v>
      </c>
      <c r="BD37" s="269">
        <v>6</v>
      </c>
      <c r="BE37" s="283">
        <v>36397.493999999999</v>
      </c>
      <c r="BF37" s="284">
        <v>9.7325793913174349E-2</v>
      </c>
      <c r="BG37" s="285">
        <v>8.2835064597212835E-2</v>
      </c>
      <c r="BH37" s="283">
        <v>196039.46600000001</v>
      </c>
      <c r="BI37" s="284">
        <v>1.8069907413438883E-2</v>
      </c>
      <c r="BJ37" s="286">
        <v>1.537949897632687E-2</v>
      </c>
      <c r="BK37" s="265">
        <v>1</v>
      </c>
      <c r="BL37" s="270" t="s">
        <v>68</v>
      </c>
      <c r="BM37" s="278">
        <v>-1</v>
      </c>
      <c r="BN37" s="287" t="s">
        <v>433</v>
      </c>
    </row>
    <row r="38" spans="1:66">
      <c r="A38" s="133" t="str">
        <f t="shared" si="20"/>
        <v>명진교통</v>
      </c>
      <c r="B38" s="133" t="str">
        <f t="shared" si="1"/>
        <v>592</v>
      </c>
      <c r="C38" s="134" t="str">
        <f t="shared" si="21"/>
        <v>71바5356</v>
      </c>
      <c r="D38" s="108" t="str">
        <f t="shared" si="22"/>
        <v>중형</v>
      </c>
      <c r="E38" s="104" t="str">
        <f t="shared" si="16"/>
        <v>D</v>
      </c>
      <c r="F38" s="154">
        <f t="shared" si="17"/>
        <v>0.84559999999999991</v>
      </c>
      <c r="G38" s="155">
        <f t="shared" si="18"/>
        <v>2.1139999999999999</v>
      </c>
      <c r="H38" s="156">
        <f t="shared" si="19"/>
        <v>2.5</v>
      </c>
      <c r="I38" s="157">
        <f t="shared" si="23"/>
        <v>3286.8530000000001</v>
      </c>
      <c r="J38" s="158">
        <f t="shared" si="24"/>
        <v>3.0163806320167689E-2</v>
      </c>
      <c r="K38" s="158">
        <f t="shared" si="25"/>
        <v>0.38483745546627746</v>
      </c>
      <c r="L38" s="158">
        <f t="shared" si="26"/>
        <v>0.1855878556175162</v>
      </c>
      <c r="M38" s="159">
        <f t="shared" si="27"/>
        <v>16.414000000000001</v>
      </c>
      <c r="N38" s="160">
        <f t="shared" si="28"/>
        <v>1.46</v>
      </c>
      <c r="O38" s="160">
        <f t="shared" si="29"/>
        <v>24.917000000000002</v>
      </c>
      <c r="P38" s="161">
        <f t="shared" si="30"/>
        <v>0</v>
      </c>
      <c r="Q38" s="162">
        <f t="shared" si="31"/>
        <v>77</v>
      </c>
      <c r="R38" s="163">
        <f t="shared" si="32"/>
        <v>23.576023739757836</v>
      </c>
      <c r="S38" s="135">
        <f t="shared" si="33"/>
        <v>48</v>
      </c>
      <c r="T38" s="135">
        <f t="shared" si="34"/>
        <v>819</v>
      </c>
      <c r="U38" s="278" t="s">
        <v>119</v>
      </c>
      <c r="V38" s="279" t="s">
        <v>124</v>
      </c>
      <c r="W38" s="278" t="s">
        <v>119</v>
      </c>
      <c r="X38" s="279" t="s">
        <v>124</v>
      </c>
      <c r="Y38" s="278" t="s">
        <v>254</v>
      </c>
      <c r="Z38" s="278" t="s">
        <v>198</v>
      </c>
      <c r="AA38" s="278" t="s">
        <v>48</v>
      </c>
      <c r="AB38" s="278">
        <v>509</v>
      </c>
      <c r="AC38" s="280">
        <v>3286.8530000000001</v>
      </c>
      <c r="AD38" s="278">
        <v>1554.6420000000001</v>
      </c>
      <c r="AE38" s="281">
        <v>2.1139999999999999</v>
      </c>
      <c r="AF38" s="278">
        <v>2.5</v>
      </c>
      <c r="AG38" s="278">
        <v>16.414000000000001</v>
      </c>
      <c r="AH38" s="278">
        <v>238.31687299999999</v>
      </c>
      <c r="AI38" s="278">
        <v>7.1885440000000003</v>
      </c>
      <c r="AJ38" s="278">
        <v>91.713258999999994</v>
      </c>
      <c r="AK38" s="278">
        <v>610</v>
      </c>
      <c r="AL38" s="278">
        <v>48</v>
      </c>
      <c r="AM38" s="278">
        <v>819</v>
      </c>
      <c r="AN38" s="278">
        <v>77</v>
      </c>
      <c r="AO38" s="278">
        <v>13.791944000000001</v>
      </c>
      <c r="AP38" s="278">
        <v>439.3</v>
      </c>
      <c r="AQ38" s="278">
        <v>0</v>
      </c>
      <c r="AR38" s="278">
        <v>112</v>
      </c>
      <c r="AS38" s="278">
        <v>31521</v>
      </c>
      <c r="AT38" s="278">
        <v>1.46</v>
      </c>
      <c r="AU38" s="278">
        <v>24.917000000000002</v>
      </c>
      <c r="AV38" s="278">
        <v>0</v>
      </c>
      <c r="AW38" s="278">
        <v>0</v>
      </c>
      <c r="AX38" s="278">
        <v>0.7</v>
      </c>
      <c r="AY38" s="282">
        <v>0.84559999999999991</v>
      </c>
      <c r="AZ38" s="267" t="s">
        <v>67</v>
      </c>
      <c r="BA38" s="268" t="s">
        <v>248</v>
      </c>
      <c r="BB38" s="267">
        <v>1</v>
      </c>
      <c r="BC38" s="267" t="s">
        <v>494</v>
      </c>
      <c r="BD38" s="269">
        <v>1</v>
      </c>
      <c r="BE38" s="283">
        <v>36397.493999999999</v>
      </c>
      <c r="BF38" s="284">
        <v>9.0304376449653376E-2</v>
      </c>
      <c r="BG38" s="285">
        <v>7.6361380725826891E-2</v>
      </c>
      <c r="BH38" s="283">
        <v>196039.46600000001</v>
      </c>
      <c r="BI38" s="284">
        <v>1.6766282152594722E-2</v>
      </c>
      <c r="BJ38" s="286">
        <v>1.4177568188234095E-2</v>
      </c>
      <c r="BK38" s="265">
        <v>1</v>
      </c>
      <c r="BL38" s="270" t="s">
        <v>68</v>
      </c>
      <c r="BM38" s="278">
        <v>-2</v>
      </c>
      <c r="BN38" s="287" t="s">
        <v>433</v>
      </c>
    </row>
    <row r="39" spans="1:66">
      <c r="A39" s="136" t="str">
        <f t="shared" si="20"/>
        <v>명진교통</v>
      </c>
      <c r="B39" s="136" t="str">
        <f t="shared" si="1"/>
        <v>592</v>
      </c>
      <c r="C39" s="137" t="str">
        <f t="shared" si="21"/>
        <v>71바5357</v>
      </c>
      <c r="D39" s="125" t="str">
        <f t="shared" si="22"/>
        <v>중형</v>
      </c>
      <c r="E39" s="121" t="str">
        <f t="shared" si="16"/>
        <v>F</v>
      </c>
      <c r="F39" s="144">
        <f t="shared" si="17"/>
        <v>0.79428571428571437</v>
      </c>
      <c r="G39" s="145">
        <f t="shared" si="18"/>
        <v>2.2240000000000002</v>
      </c>
      <c r="H39" s="146">
        <f t="shared" si="19"/>
        <v>2.8</v>
      </c>
      <c r="I39" s="147">
        <f t="shared" si="23"/>
        <v>5106.5129999999999</v>
      </c>
      <c r="J39" s="148">
        <f t="shared" si="24"/>
        <v>2.3014422643064823E-2</v>
      </c>
      <c r="K39" s="148">
        <f t="shared" si="25"/>
        <v>0.41550221299611423</v>
      </c>
      <c r="L39" s="148">
        <f t="shared" si="26"/>
        <v>0.18094539267793894</v>
      </c>
      <c r="M39" s="149">
        <f t="shared" si="27"/>
        <v>11.807</v>
      </c>
      <c r="N39" s="150">
        <f t="shared" si="28"/>
        <v>1.5669999999999999</v>
      </c>
      <c r="O39" s="150">
        <f t="shared" si="29"/>
        <v>14.315</v>
      </c>
      <c r="P39" s="151">
        <f t="shared" si="30"/>
        <v>0.13</v>
      </c>
      <c r="Q39" s="152">
        <f t="shared" si="31"/>
        <v>98</v>
      </c>
      <c r="R39" s="153">
        <f t="shared" si="32"/>
        <v>23.239524594217272</v>
      </c>
      <c r="S39" s="138">
        <f t="shared" si="33"/>
        <v>80</v>
      </c>
      <c r="T39" s="138">
        <f t="shared" si="34"/>
        <v>731</v>
      </c>
      <c r="U39" s="278" t="s">
        <v>119</v>
      </c>
      <c r="V39" s="279" t="s">
        <v>124</v>
      </c>
      <c r="W39" s="278" t="s">
        <v>119</v>
      </c>
      <c r="X39" s="279" t="s">
        <v>124</v>
      </c>
      <c r="Y39" s="278" t="s">
        <v>255</v>
      </c>
      <c r="Z39" s="278" t="s">
        <v>198</v>
      </c>
      <c r="AA39" s="278" t="s">
        <v>48</v>
      </c>
      <c r="AB39" s="278">
        <v>509</v>
      </c>
      <c r="AC39" s="280">
        <v>5106.5129999999999</v>
      </c>
      <c r="AD39" s="278">
        <v>2295.6680000000001</v>
      </c>
      <c r="AE39" s="281">
        <v>2.2240000000000002</v>
      </c>
      <c r="AF39" s="278">
        <v>2.8</v>
      </c>
      <c r="AG39" s="278">
        <v>11.807</v>
      </c>
      <c r="AH39" s="278">
        <v>391.34546799999998</v>
      </c>
      <c r="AI39" s="278">
        <v>9.0065899999999992</v>
      </c>
      <c r="AJ39" s="278">
        <v>162.60490799999999</v>
      </c>
      <c r="AK39" s="278">
        <v>924</v>
      </c>
      <c r="AL39" s="278">
        <v>80</v>
      </c>
      <c r="AM39" s="278">
        <v>731</v>
      </c>
      <c r="AN39" s="278">
        <v>98</v>
      </c>
      <c r="AO39" s="278">
        <v>13.048605999999999</v>
      </c>
      <c r="AP39" s="278">
        <v>672.2</v>
      </c>
      <c r="AQ39" s="278">
        <v>7.8</v>
      </c>
      <c r="AR39" s="278">
        <v>248</v>
      </c>
      <c r="AS39" s="278">
        <v>83126</v>
      </c>
      <c r="AT39" s="278">
        <v>1.5669999999999999</v>
      </c>
      <c r="AU39" s="278">
        <v>14.315</v>
      </c>
      <c r="AV39" s="278">
        <v>0</v>
      </c>
      <c r="AW39" s="278">
        <v>0</v>
      </c>
      <c r="AX39" s="278">
        <v>0.6</v>
      </c>
      <c r="AY39" s="282">
        <v>0.79428571428571437</v>
      </c>
      <c r="AZ39" s="267" t="s">
        <v>70</v>
      </c>
      <c r="BA39" s="268" t="s">
        <v>248</v>
      </c>
      <c r="BB39" s="267">
        <v>2</v>
      </c>
      <c r="BC39" s="267" t="s">
        <v>495</v>
      </c>
      <c r="BD39" s="269">
        <v>1</v>
      </c>
      <c r="BE39" s="283">
        <v>36397.493999999999</v>
      </c>
      <c r="BF39" s="284">
        <v>0.14029847769189824</v>
      </c>
      <c r="BG39" s="285">
        <v>0.11143707656670776</v>
      </c>
      <c r="BH39" s="283">
        <v>196039.46600000001</v>
      </c>
      <c r="BI39" s="284">
        <v>2.6048392725166878E-2</v>
      </c>
      <c r="BJ39" s="286">
        <v>2.0689866221703979E-2</v>
      </c>
      <c r="BK39" s="265">
        <v>1</v>
      </c>
      <c r="BL39" s="270" t="s">
        <v>67</v>
      </c>
      <c r="BM39" s="278">
        <v>-1</v>
      </c>
      <c r="BN39" s="287" t="s">
        <v>433</v>
      </c>
    </row>
    <row r="40" spans="1:66">
      <c r="A40" s="133" t="str">
        <f t="shared" si="20"/>
        <v>명진교통</v>
      </c>
      <c r="B40" s="133" t="str">
        <f t="shared" si="1"/>
        <v>592</v>
      </c>
      <c r="C40" s="134" t="str">
        <f t="shared" si="21"/>
        <v>71바5363</v>
      </c>
      <c r="D40" s="108" t="str">
        <f t="shared" si="22"/>
        <v>중형</v>
      </c>
      <c r="E40" s="104" t="str">
        <f t="shared" si="16"/>
        <v>F</v>
      </c>
      <c r="F40" s="154">
        <f t="shared" si="17"/>
        <v>0.78555555555555545</v>
      </c>
      <c r="G40" s="155">
        <f t="shared" si="18"/>
        <v>2.121</v>
      </c>
      <c r="H40" s="156">
        <f t="shared" si="19"/>
        <v>2.7</v>
      </c>
      <c r="I40" s="157">
        <f t="shared" si="23"/>
        <v>5959.0290000000005</v>
      </c>
      <c r="J40" s="158">
        <f t="shared" si="24"/>
        <v>3.2368020180333627E-2</v>
      </c>
      <c r="K40" s="158">
        <f t="shared" si="25"/>
        <v>0.41345260594542188</v>
      </c>
      <c r="L40" s="158">
        <f t="shared" si="26"/>
        <v>0.15438756884720647</v>
      </c>
      <c r="M40" s="159">
        <f t="shared" si="27"/>
        <v>15.132999999999999</v>
      </c>
      <c r="N40" s="160">
        <f t="shared" si="28"/>
        <v>2.4169999999999998</v>
      </c>
      <c r="O40" s="160">
        <f t="shared" si="29"/>
        <v>20.170999999999999</v>
      </c>
      <c r="P40" s="161">
        <f t="shared" si="30"/>
        <v>0</v>
      </c>
      <c r="Q40" s="162">
        <f t="shared" si="31"/>
        <v>82</v>
      </c>
      <c r="R40" s="163">
        <f t="shared" si="32"/>
        <v>23.711069227020481</v>
      </c>
      <c r="S40" s="135">
        <f t="shared" si="33"/>
        <v>144</v>
      </c>
      <c r="T40" s="135">
        <f t="shared" si="34"/>
        <v>1202</v>
      </c>
      <c r="U40" s="278" t="s">
        <v>119</v>
      </c>
      <c r="V40" s="279" t="s">
        <v>124</v>
      </c>
      <c r="W40" s="278" t="s">
        <v>119</v>
      </c>
      <c r="X40" s="279" t="s">
        <v>124</v>
      </c>
      <c r="Y40" s="278" t="s">
        <v>257</v>
      </c>
      <c r="Z40" s="278" t="s">
        <v>198</v>
      </c>
      <c r="AA40" s="278" t="s">
        <v>48</v>
      </c>
      <c r="AB40" s="278">
        <v>509</v>
      </c>
      <c r="AC40" s="280">
        <v>5959.0290000000005</v>
      </c>
      <c r="AD40" s="278">
        <v>2809.0909999999999</v>
      </c>
      <c r="AE40" s="281">
        <v>2.121</v>
      </c>
      <c r="AF40" s="278">
        <v>2.7</v>
      </c>
      <c r="AG40" s="278">
        <v>15.132999999999999</v>
      </c>
      <c r="AH40" s="278">
        <v>453.49656599999997</v>
      </c>
      <c r="AI40" s="278">
        <v>14.678786000000001</v>
      </c>
      <c r="AJ40" s="278">
        <v>187.499337</v>
      </c>
      <c r="AK40" s="278">
        <v>920</v>
      </c>
      <c r="AL40" s="278">
        <v>144</v>
      </c>
      <c r="AM40" s="278">
        <v>1202</v>
      </c>
      <c r="AN40" s="278">
        <v>82</v>
      </c>
      <c r="AO40" s="278">
        <v>13.140185000000001</v>
      </c>
      <c r="AP40" s="278">
        <v>997.6</v>
      </c>
      <c r="AQ40" s="278">
        <v>0</v>
      </c>
      <c r="AR40" s="278">
        <v>265</v>
      </c>
      <c r="AS40" s="278">
        <v>97157</v>
      </c>
      <c r="AT40" s="278">
        <v>2.4169999999999998</v>
      </c>
      <c r="AU40" s="278">
        <v>20.170999999999999</v>
      </c>
      <c r="AV40" s="278">
        <v>119</v>
      </c>
      <c r="AW40" s="278">
        <v>0</v>
      </c>
      <c r="AX40" s="278">
        <v>0.66</v>
      </c>
      <c r="AY40" s="282">
        <v>0.78555555555555545</v>
      </c>
      <c r="AZ40" s="267" t="s">
        <v>70</v>
      </c>
      <c r="BA40" s="268" t="s">
        <v>248</v>
      </c>
      <c r="BB40" s="267">
        <v>3</v>
      </c>
      <c r="BC40" s="267" t="s">
        <v>496</v>
      </c>
      <c r="BD40" s="269">
        <v>1</v>
      </c>
      <c r="BE40" s="283">
        <v>36397.493999999999</v>
      </c>
      <c r="BF40" s="284">
        <v>0.16372085946356638</v>
      </c>
      <c r="BG40" s="285">
        <v>0.12861183071193491</v>
      </c>
      <c r="BH40" s="283">
        <v>196039.46600000001</v>
      </c>
      <c r="BI40" s="284">
        <v>3.039708851277936E-2</v>
      </c>
      <c r="BJ40" s="286">
        <v>2.3878601753927784E-2</v>
      </c>
      <c r="BK40" s="265">
        <v>1</v>
      </c>
      <c r="BL40" s="270" t="s">
        <v>67</v>
      </c>
      <c r="BM40" s="278">
        <v>-1</v>
      </c>
      <c r="BN40" s="287" t="s">
        <v>433</v>
      </c>
    </row>
    <row r="41" spans="1:66">
      <c r="A41" s="136" t="str">
        <f t="shared" si="20"/>
        <v>명진교통</v>
      </c>
      <c r="B41" s="136" t="str">
        <f t="shared" si="1"/>
        <v>594</v>
      </c>
      <c r="C41" s="137" t="str">
        <f t="shared" si="21"/>
        <v>71바5359</v>
      </c>
      <c r="D41" s="125" t="str">
        <f t="shared" si="22"/>
        <v>중형</v>
      </c>
      <c r="E41" s="121" t="str">
        <f t="shared" si="16"/>
        <v>F</v>
      </c>
      <c r="F41" s="144">
        <f t="shared" si="17"/>
        <v>0.73199999999999998</v>
      </c>
      <c r="G41" s="145">
        <f t="shared" si="18"/>
        <v>1.83</v>
      </c>
      <c r="H41" s="146">
        <f t="shared" si="19"/>
        <v>2.5</v>
      </c>
      <c r="I41" s="147">
        <f t="shared" si="23"/>
        <v>5836.9160000000002</v>
      </c>
      <c r="J41" s="148">
        <f t="shared" si="24"/>
        <v>3.4048575474065181E-2</v>
      </c>
      <c r="K41" s="148">
        <f t="shared" si="25"/>
        <v>0.48002199772869625</v>
      </c>
      <c r="L41" s="148">
        <f t="shared" si="26"/>
        <v>0.27531662268225204</v>
      </c>
      <c r="M41" s="149">
        <f t="shared" si="27"/>
        <v>16.119</v>
      </c>
      <c r="N41" s="150">
        <f t="shared" si="28"/>
        <v>0.24</v>
      </c>
      <c r="O41" s="150">
        <f t="shared" si="29"/>
        <v>29.45</v>
      </c>
      <c r="P41" s="151">
        <f t="shared" si="30"/>
        <v>0.12333333333333334</v>
      </c>
      <c r="Q41" s="152">
        <f t="shared" si="31"/>
        <v>84</v>
      </c>
      <c r="R41" s="153">
        <f t="shared" si="32"/>
        <v>27.12180331353192</v>
      </c>
      <c r="S41" s="138">
        <f t="shared" si="33"/>
        <v>14</v>
      </c>
      <c r="T41" s="138">
        <f t="shared" si="34"/>
        <v>1719</v>
      </c>
      <c r="U41" s="278" t="s">
        <v>119</v>
      </c>
      <c r="V41" s="279" t="s">
        <v>125</v>
      </c>
      <c r="W41" s="278" t="s">
        <v>119</v>
      </c>
      <c r="X41" s="279" t="s">
        <v>125</v>
      </c>
      <c r="Y41" s="278" t="s">
        <v>258</v>
      </c>
      <c r="Z41" s="278" t="s">
        <v>198</v>
      </c>
      <c r="AA41" s="278" t="s">
        <v>48</v>
      </c>
      <c r="AB41" s="278">
        <v>509</v>
      </c>
      <c r="AC41" s="280">
        <v>5836.9160000000002</v>
      </c>
      <c r="AD41" s="278">
        <v>3188.9279999999999</v>
      </c>
      <c r="AE41" s="281">
        <v>1.83</v>
      </c>
      <c r="AF41" s="278">
        <v>2.5</v>
      </c>
      <c r="AG41" s="278">
        <v>16.119</v>
      </c>
      <c r="AH41" s="278">
        <v>442.88572399999998</v>
      </c>
      <c r="AI41" s="278">
        <v>15.079628</v>
      </c>
      <c r="AJ41" s="278">
        <v>212.59488999999999</v>
      </c>
      <c r="AK41" s="278">
        <v>1607</v>
      </c>
      <c r="AL41" s="278">
        <v>14</v>
      </c>
      <c r="AM41" s="278">
        <v>1719</v>
      </c>
      <c r="AN41" s="278">
        <v>84</v>
      </c>
      <c r="AO41" s="278">
        <v>13.179282000000001</v>
      </c>
      <c r="AP41" s="278">
        <v>1664.3</v>
      </c>
      <c r="AQ41" s="278">
        <v>7.4</v>
      </c>
      <c r="AR41" s="278">
        <v>312</v>
      </c>
      <c r="AS41" s="278">
        <v>179602</v>
      </c>
      <c r="AT41" s="278">
        <v>0.24</v>
      </c>
      <c r="AU41" s="278">
        <v>29.45</v>
      </c>
      <c r="AV41" s="278">
        <v>53</v>
      </c>
      <c r="AW41" s="278">
        <v>0</v>
      </c>
      <c r="AX41" s="278">
        <v>0.52</v>
      </c>
      <c r="AY41" s="282">
        <v>0.73199999999999998</v>
      </c>
      <c r="AZ41" s="267" t="s">
        <v>70</v>
      </c>
      <c r="BA41" s="268" t="s">
        <v>259</v>
      </c>
      <c r="BB41" s="267">
        <v>1</v>
      </c>
      <c r="BC41" s="267" t="s">
        <v>497</v>
      </c>
      <c r="BD41" s="269">
        <v>2</v>
      </c>
      <c r="BE41" s="283">
        <v>17333.695</v>
      </c>
      <c r="BF41" s="284">
        <v>0.33673812767560524</v>
      </c>
      <c r="BG41" s="285">
        <v>0.24649230945854303</v>
      </c>
      <c r="BH41" s="283">
        <v>196039.46600000001</v>
      </c>
      <c r="BI41" s="284">
        <v>2.9774188427956642E-2</v>
      </c>
      <c r="BJ41" s="286">
        <v>2.179470592926426E-2</v>
      </c>
      <c r="BK41" s="265">
        <v>1</v>
      </c>
      <c r="BL41" s="270" t="s">
        <v>69</v>
      </c>
      <c r="BM41" s="278">
        <v>-2</v>
      </c>
      <c r="BN41" s="287" t="s">
        <v>433</v>
      </c>
    </row>
    <row r="42" spans="1:66">
      <c r="A42" s="133" t="str">
        <f t="shared" si="20"/>
        <v>명진교통</v>
      </c>
      <c r="B42" s="133" t="str">
        <f t="shared" si="1"/>
        <v>594</v>
      </c>
      <c r="C42" s="134" t="str">
        <f t="shared" si="21"/>
        <v>71바5361</v>
      </c>
      <c r="D42" s="108" t="str">
        <f t="shared" si="22"/>
        <v>중형</v>
      </c>
      <c r="E42" s="104" t="str">
        <f t="shared" si="16"/>
        <v>F</v>
      </c>
      <c r="F42" s="154">
        <f t="shared" si="17"/>
        <v>0.71799999999999997</v>
      </c>
      <c r="G42" s="155">
        <f t="shared" si="18"/>
        <v>1.7949999999999999</v>
      </c>
      <c r="H42" s="156">
        <f t="shared" si="19"/>
        <v>2.5</v>
      </c>
      <c r="I42" s="157">
        <f t="shared" si="23"/>
        <v>5422.2950000000001</v>
      </c>
      <c r="J42" s="158">
        <f t="shared" si="24"/>
        <v>2.7920970273432346E-2</v>
      </c>
      <c r="K42" s="158">
        <f t="shared" si="25"/>
        <v>0.4377265542724682</v>
      </c>
      <c r="L42" s="158">
        <f t="shared" si="26"/>
        <v>0.21577579235360672</v>
      </c>
      <c r="M42" s="159">
        <f t="shared" si="27"/>
        <v>16.504000000000001</v>
      </c>
      <c r="N42" s="160">
        <f t="shared" si="28"/>
        <v>0.35</v>
      </c>
      <c r="O42" s="160">
        <f t="shared" si="29"/>
        <v>19.954999999999998</v>
      </c>
      <c r="P42" s="161">
        <f t="shared" si="30"/>
        <v>3.9033333333333333</v>
      </c>
      <c r="Q42" s="162">
        <f t="shared" si="31"/>
        <v>102</v>
      </c>
      <c r="R42" s="163">
        <f t="shared" si="32"/>
        <v>25.113410381765505</v>
      </c>
      <c r="S42" s="135">
        <f t="shared" si="33"/>
        <v>19</v>
      </c>
      <c r="T42" s="135">
        <f t="shared" si="34"/>
        <v>1082</v>
      </c>
      <c r="U42" s="278" t="s">
        <v>119</v>
      </c>
      <c r="V42" s="279" t="s">
        <v>125</v>
      </c>
      <c r="W42" s="278" t="s">
        <v>119</v>
      </c>
      <c r="X42" s="279" t="s">
        <v>125</v>
      </c>
      <c r="Y42" s="299" t="s">
        <v>260</v>
      </c>
      <c r="Z42" s="278" t="s">
        <v>198</v>
      </c>
      <c r="AA42" s="278" t="s">
        <v>48</v>
      </c>
      <c r="AB42" s="278">
        <v>509</v>
      </c>
      <c r="AC42" s="280">
        <v>5422.2950000000001</v>
      </c>
      <c r="AD42" s="278">
        <v>3020.9490000000001</v>
      </c>
      <c r="AE42" s="281">
        <v>1.7949999999999999</v>
      </c>
      <c r="AF42" s="278">
        <v>2.5</v>
      </c>
      <c r="AG42" s="278">
        <v>16.504000000000001</v>
      </c>
      <c r="AH42" s="278">
        <v>404.06350099999997</v>
      </c>
      <c r="AI42" s="278">
        <v>11.281845000000001</v>
      </c>
      <c r="AJ42" s="278">
        <v>176.86932400000001</v>
      </c>
      <c r="AK42" s="278">
        <v>1170</v>
      </c>
      <c r="AL42" s="278">
        <v>19</v>
      </c>
      <c r="AM42" s="278">
        <v>1082</v>
      </c>
      <c r="AN42" s="278">
        <v>102</v>
      </c>
      <c r="AO42" s="278">
        <v>13.419413</v>
      </c>
      <c r="AP42" s="278">
        <v>1762.2</v>
      </c>
      <c r="AQ42" s="278">
        <v>234.2</v>
      </c>
      <c r="AR42" s="278">
        <v>262</v>
      </c>
      <c r="AS42" s="278">
        <v>128561</v>
      </c>
      <c r="AT42" s="278">
        <v>0.35</v>
      </c>
      <c r="AU42" s="278">
        <v>19.954999999999998</v>
      </c>
      <c r="AV42" s="278">
        <v>7883</v>
      </c>
      <c r="AW42" s="278">
        <v>0</v>
      </c>
      <c r="AX42" s="278">
        <v>0.56000000000000005</v>
      </c>
      <c r="AY42" s="282">
        <v>0.71799999999999997</v>
      </c>
      <c r="AZ42" s="267" t="s">
        <v>70</v>
      </c>
      <c r="BA42" s="268" t="s">
        <v>259</v>
      </c>
      <c r="BB42" s="267">
        <v>2</v>
      </c>
      <c r="BC42" s="267" t="s">
        <v>498</v>
      </c>
      <c r="BD42" s="269">
        <v>4</v>
      </c>
      <c r="BE42" s="283">
        <v>17333.695</v>
      </c>
      <c r="BF42" s="284">
        <v>0.31281818446672799</v>
      </c>
      <c r="BG42" s="285">
        <v>0.22460345644711069</v>
      </c>
      <c r="BH42" s="283">
        <v>196039.46600000001</v>
      </c>
      <c r="BI42" s="284">
        <v>2.7659201030470058E-2</v>
      </c>
      <c r="BJ42" s="286">
        <v>1.9859306339877501E-2</v>
      </c>
      <c r="BK42" s="265">
        <v>1</v>
      </c>
      <c r="BL42" s="270" t="s">
        <v>67</v>
      </c>
      <c r="BM42" s="278">
        <v>-1</v>
      </c>
      <c r="BN42" s="287" t="s">
        <v>433</v>
      </c>
    </row>
    <row r="43" spans="1:66">
      <c r="A43" s="136" t="str">
        <f t="shared" si="20"/>
        <v>명진교통</v>
      </c>
      <c r="B43" s="136" t="str">
        <f t="shared" si="1"/>
        <v>594</v>
      </c>
      <c r="C43" s="137" t="str">
        <f t="shared" si="21"/>
        <v>71바5364</v>
      </c>
      <c r="D43" s="125" t="str">
        <f t="shared" si="22"/>
        <v>중형</v>
      </c>
      <c r="E43" s="121" t="str">
        <f t="shared" si="16"/>
        <v>D</v>
      </c>
      <c r="F43" s="144">
        <f t="shared" si="17"/>
        <v>0.82079999999999997</v>
      </c>
      <c r="G43" s="145">
        <f t="shared" si="18"/>
        <v>2.052</v>
      </c>
      <c r="H43" s="146">
        <f t="shared" si="19"/>
        <v>2.5</v>
      </c>
      <c r="I43" s="147">
        <f t="shared" si="23"/>
        <v>6074.4840000000004</v>
      </c>
      <c r="J43" s="148">
        <f t="shared" si="24"/>
        <v>3.1944587231257995E-2</v>
      </c>
      <c r="K43" s="148">
        <f t="shared" si="25"/>
        <v>0.44774628982452702</v>
      </c>
      <c r="L43" s="148">
        <f t="shared" si="26"/>
        <v>0.23886802566275586</v>
      </c>
      <c r="M43" s="149">
        <f t="shared" si="27"/>
        <v>14.965</v>
      </c>
      <c r="N43" s="150">
        <f t="shared" si="28"/>
        <v>0.313</v>
      </c>
      <c r="O43" s="150">
        <f t="shared" si="29"/>
        <v>15.952</v>
      </c>
      <c r="P43" s="151">
        <f t="shared" si="30"/>
        <v>0.46333333333333332</v>
      </c>
      <c r="Q43" s="152">
        <f t="shared" si="31"/>
        <v>87</v>
      </c>
      <c r="R43" s="153">
        <f t="shared" si="32"/>
        <v>25.909706722588734</v>
      </c>
      <c r="S43" s="138">
        <f t="shared" si="33"/>
        <v>19</v>
      </c>
      <c r="T43" s="138">
        <f t="shared" si="34"/>
        <v>969</v>
      </c>
      <c r="U43" s="278" t="s">
        <v>119</v>
      </c>
      <c r="V43" s="279" t="s">
        <v>125</v>
      </c>
      <c r="W43" s="278" t="s">
        <v>119</v>
      </c>
      <c r="X43" s="279" t="s">
        <v>125</v>
      </c>
      <c r="Y43" s="278" t="s">
        <v>261</v>
      </c>
      <c r="Z43" s="278" t="s">
        <v>198</v>
      </c>
      <c r="AA43" s="278" t="s">
        <v>48</v>
      </c>
      <c r="AB43" s="278">
        <v>509</v>
      </c>
      <c r="AC43" s="280">
        <v>6074.4840000000004</v>
      </c>
      <c r="AD43" s="278">
        <v>2959.7429999999999</v>
      </c>
      <c r="AE43" s="281">
        <v>2.052</v>
      </c>
      <c r="AF43" s="278">
        <v>2.5</v>
      </c>
      <c r="AG43" s="278">
        <v>14.965</v>
      </c>
      <c r="AH43" s="278">
        <v>450.59405199999998</v>
      </c>
      <c r="AI43" s="278">
        <v>14.394041</v>
      </c>
      <c r="AJ43" s="278">
        <v>201.75181499999999</v>
      </c>
      <c r="AK43" s="278">
        <v>1451</v>
      </c>
      <c r="AL43" s="278">
        <v>19</v>
      </c>
      <c r="AM43" s="278">
        <v>969</v>
      </c>
      <c r="AN43" s="278">
        <v>87</v>
      </c>
      <c r="AO43" s="278">
        <v>13.481056000000001</v>
      </c>
      <c r="AP43" s="278">
        <v>1882</v>
      </c>
      <c r="AQ43" s="278">
        <v>27.8</v>
      </c>
      <c r="AR43" s="278">
        <v>273</v>
      </c>
      <c r="AS43" s="278">
        <v>144517</v>
      </c>
      <c r="AT43" s="278">
        <v>0.313</v>
      </c>
      <c r="AU43" s="278">
        <v>15.952</v>
      </c>
      <c r="AV43" s="278">
        <v>16392</v>
      </c>
      <c r="AW43" s="278">
        <v>0</v>
      </c>
      <c r="AX43" s="278">
        <v>0.57999999999999996</v>
      </c>
      <c r="AY43" s="282">
        <v>0.82079999999999997</v>
      </c>
      <c r="AZ43" s="267" t="s">
        <v>67</v>
      </c>
      <c r="BA43" s="268" t="s">
        <v>259</v>
      </c>
      <c r="BB43" s="267">
        <v>1</v>
      </c>
      <c r="BC43" s="267" t="s">
        <v>499</v>
      </c>
      <c r="BD43" s="269">
        <v>4</v>
      </c>
      <c r="BE43" s="283">
        <v>17333.695</v>
      </c>
      <c r="BF43" s="284">
        <v>0.35044368785766683</v>
      </c>
      <c r="BG43" s="285">
        <v>0.28764417899357292</v>
      </c>
      <c r="BH43" s="283">
        <v>196039.46600000001</v>
      </c>
      <c r="BI43" s="284">
        <v>3.0986026048448835E-2</v>
      </c>
      <c r="BJ43" s="286">
        <v>2.5433330180566802E-2</v>
      </c>
      <c r="BK43" s="265">
        <v>1</v>
      </c>
      <c r="BL43" s="270" t="s">
        <v>67</v>
      </c>
      <c r="BM43" s="278">
        <v>0</v>
      </c>
      <c r="BN43" s="287" t="s">
        <v>432</v>
      </c>
    </row>
    <row r="44" spans="1:66">
      <c r="A44" s="133" t="str">
        <f t="shared" si="20"/>
        <v>명진교통</v>
      </c>
      <c r="B44" s="133" t="str">
        <f t="shared" si="1"/>
        <v>596</v>
      </c>
      <c r="C44" s="134" t="str">
        <f t="shared" si="21"/>
        <v>71바5360</v>
      </c>
      <c r="D44" s="108" t="str">
        <f t="shared" si="22"/>
        <v>중형</v>
      </c>
      <c r="E44" s="104" t="str">
        <f t="shared" si="16"/>
        <v>F</v>
      </c>
      <c r="F44" s="154">
        <f t="shared" si="17"/>
        <v>0.72423076923076923</v>
      </c>
      <c r="G44" s="155">
        <f t="shared" si="18"/>
        <v>1.883</v>
      </c>
      <c r="H44" s="156">
        <f t="shared" si="19"/>
        <v>2.6</v>
      </c>
      <c r="I44" s="157">
        <f t="shared" si="23"/>
        <v>4786.54</v>
      </c>
      <c r="J44" s="158">
        <f t="shared" si="24"/>
        <v>5.1777724819193349E-2</v>
      </c>
      <c r="K44" s="158">
        <f t="shared" si="25"/>
        <v>0.37650448765342165</v>
      </c>
      <c r="L44" s="158">
        <f t="shared" si="26"/>
        <v>0.20954593505956287</v>
      </c>
      <c r="M44" s="159">
        <f t="shared" si="27"/>
        <v>10.721</v>
      </c>
      <c r="N44" s="160">
        <f t="shared" si="28"/>
        <v>0.752</v>
      </c>
      <c r="O44" s="160">
        <f t="shared" si="29"/>
        <v>6.351</v>
      </c>
      <c r="P44" s="161">
        <f t="shared" si="30"/>
        <v>0</v>
      </c>
      <c r="Q44" s="162">
        <f t="shared" si="31"/>
        <v>77</v>
      </c>
      <c r="R44" s="163">
        <f t="shared" si="32"/>
        <v>20.988083621263552</v>
      </c>
      <c r="S44" s="135">
        <f t="shared" si="33"/>
        <v>36</v>
      </c>
      <c r="T44" s="135">
        <f t="shared" si="34"/>
        <v>304</v>
      </c>
      <c r="U44" s="278" t="s">
        <v>119</v>
      </c>
      <c r="V44" s="279" t="s">
        <v>262</v>
      </c>
      <c r="W44" s="278" t="s">
        <v>119</v>
      </c>
      <c r="X44" s="279" t="s">
        <v>262</v>
      </c>
      <c r="Y44" s="278" t="s">
        <v>263</v>
      </c>
      <c r="Z44" s="278" t="s">
        <v>198</v>
      </c>
      <c r="AA44" s="278" t="s">
        <v>48</v>
      </c>
      <c r="AB44" s="278">
        <v>509</v>
      </c>
      <c r="AC44" s="280">
        <v>4786.54</v>
      </c>
      <c r="AD44" s="278">
        <v>2541.7820000000002</v>
      </c>
      <c r="AE44" s="281">
        <v>1.883</v>
      </c>
      <c r="AF44" s="278">
        <v>2.6</v>
      </c>
      <c r="AG44" s="278">
        <v>10.721</v>
      </c>
      <c r="AH44" s="278">
        <v>398.90290800000002</v>
      </c>
      <c r="AI44" s="278">
        <v>20.654285000000002</v>
      </c>
      <c r="AJ44" s="278">
        <v>150.18873500000001</v>
      </c>
      <c r="AK44" s="278">
        <v>1003</v>
      </c>
      <c r="AL44" s="278">
        <v>36</v>
      </c>
      <c r="AM44" s="278">
        <v>304</v>
      </c>
      <c r="AN44" s="278">
        <v>77</v>
      </c>
      <c r="AO44" s="278">
        <v>11.99926</v>
      </c>
      <c r="AP44" s="278">
        <v>270.7</v>
      </c>
      <c r="AQ44" s="278">
        <v>0</v>
      </c>
      <c r="AR44" s="278">
        <v>128</v>
      </c>
      <c r="AS44" s="278">
        <v>63872</v>
      </c>
      <c r="AT44" s="278">
        <v>0.752</v>
      </c>
      <c r="AU44" s="278">
        <v>6.351</v>
      </c>
      <c r="AV44" s="278">
        <v>25371</v>
      </c>
      <c r="AW44" s="278">
        <v>0</v>
      </c>
      <c r="AX44" s="278">
        <v>0.53</v>
      </c>
      <c r="AY44" s="282">
        <v>0.72423076923076923</v>
      </c>
      <c r="AZ44" s="267" t="s">
        <v>70</v>
      </c>
      <c r="BA44" s="268" t="s">
        <v>264</v>
      </c>
      <c r="BB44" s="267">
        <v>2</v>
      </c>
      <c r="BC44" s="267" t="s">
        <v>500</v>
      </c>
      <c r="BD44" s="269">
        <v>8</v>
      </c>
      <c r="BE44" s="283">
        <v>9736.4210000000003</v>
      </c>
      <c r="BF44" s="284">
        <v>0.49161185614303243</v>
      </c>
      <c r="BG44" s="285">
        <v>0.35604043273743463</v>
      </c>
      <c r="BH44" s="283">
        <v>196039.46600000001</v>
      </c>
      <c r="BI44" s="284">
        <v>2.4416206071485626E-2</v>
      </c>
      <c r="BJ44" s="286">
        <v>1.7682967704849013E-2</v>
      </c>
      <c r="BK44" s="265">
        <v>1</v>
      </c>
      <c r="BL44" s="270" t="s">
        <v>70</v>
      </c>
      <c r="BM44" s="278">
        <v>0</v>
      </c>
      <c r="BN44" s="287" t="s">
        <v>432</v>
      </c>
    </row>
    <row r="45" spans="1:66">
      <c r="A45" s="136" t="str">
        <f t="shared" si="20"/>
        <v>명진교통</v>
      </c>
      <c r="B45" s="136" t="str">
        <f t="shared" si="1"/>
        <v>596</v>
      </c>
      <c r="C45" s="137" t="str">
        <f t="shared" si="21"/>
        <v>71바5365</v>
      </c>
      <c r="D45" s="125" t="str">
        <f t="shared" si="22"/>
        <v>중형</v>
      </c>
      <c r="E45" s="121" t="str">
        <f t="shared" si="16"/>
        <v>F</v>
      </c>
      <c r="F45" s="144">
        <f t="shared" si="17"/>
        <v>0.75620689655172413</v>
      </c>
      <c r="G45" s="145">
        <f t="shared" si="18"/>
        <v>2.1930000000000001</v>
      </c>
      <c r="H45" s="146">
        <f t="shared" si="19"/>
        <v>2.9</v>
      </c>
      <c r="I45" s="147">
        <f t="shared" si="23"/>
        <v>4949.8810000000003</v>
      </c>
      <c r="J45" s="148">
        <f t="shared" si="24"/>
        <v>7.6581654012765954E-2</v>
      </c>
      <c r="K45" s="148">
        <f t="shared" si="25"/>
        <v>0.35862935289397091</v>
      </c>
      <c r="L45" s="148">
        <f t="shared" si="26"/>
        <v>0.21354048713494322</v>
      </c>
      <c r="M45" s="149">
        <f t="shared" si="27"/>
        <v>12.471</v>
      </c>
      <c r="N45" s="150">
        <f t="shared" si="28"/>
        <v>0.30299999999999999</v>
      </c>
      <c r="O45" s="150">
        <f t="shared" si="29"/>
        <v>5.7779999999999996</v>
      </c>
      <c r="P45" s="151">
        <f t="shared" si="30"/>
        <v>0</v>
      </c>
      <c r="Q45" s="152">
        <f t="shared" si="31"/>
        <v>76</v>
      </c>
      <c r="R45" s="153">
        <f t="shared" si="32"/>
        <v>21.564436119045659</v>
      </c>
      <c r="S45" s="138">
        <f t="shared" si="33"/>
        <v>15</v>
      </c>
      <c r="T45" s="138">
        <f t="shared" si="34"/>
        <v>286</v>
      </c>
      <c r="U45" s="278" t="s">
        <v>119</v>
      </c>
      <c r="V45" s="279" t="s">
        <v>262</v>
      </c>
      <c r="W45" s="278" t="s">
        <v>119</v>
      </c>
      <c r="X45" s="279" t="s">
        <v>262</v>
      </c>
      <c r="Y45" s="278" t="s">
        <v>265</v>
      </c>
      <c r="Z45" s="278" t="s">
        <v>198</v>
      </c>
      <c r="AA45" s="278" t="s">
        <v>48</v>
      </c>
      <c r="AB45" s="278">
        <v>509</v>
      </c>
      <c r="AC45" s="280">
        <v>4949.8810000000003</v>
      </c>
      <c r="AD45" s="278">
        <v>2257.2539999999999</v>
      </c>
      <c r="AE45" s="281">
        <v>2.1930000000000001</v>
      </c>
      <c r="AF45" s="278">
        <v>2.9</v>
      </c>
      <c r="AG45" s="278">
        <v>12.471</v>
      </c>
      <c r="AH45" s="278">
        <v>406.41565400000002</v>
      </c>
      <c r="AI45" s="278">
        <v>31.123982999999999</v>
      </c>
      <c r="AJ45" s="278">
        <v>145.75258299999999</v>
      </c>
      <c r="AK45" s="278">
        <v>1057</v>
      </c>
      <c r="AL45" s="278">
        <v>15</v>
      </c>
      <c r="AM45" s="278">
        <v>286</v>
      </c>
      <c r="AN45" s="278">
        <v>76</v>
      </c>
      <c r="AO45" s="278">
        <v>12.179356</v>
      </c>
      <c r="AP45" s="278">
        <v>87</v>
      </c>
      <c r="AQ45" s="278">
        <v>0</v>
      </c>
      <c r="AR45" s="278">
        <v>86</v>
      </c>
      <c r="AS45" s="278">
        <v>41118</v>
      </c>
      <c r="AT45" s="278">
        <v>0.30299999999999999</v>
      </c>
      <c r="AU45" s="278">
        <v>5.7779999999999996</v>
      </c>
      <c r="AV45" s="278">
        <v>2347</v>
      </c>
      <c r="AW45" s="278">
        <v>0</v>
      </c>
      <c r="AX45" s="278">
        <v>0.66</v>
      </c>
      <c r="AY45" s="282">
        <v>0.75620689655172413</v>
      </c>
      <c r="AZ45" s="267" t="s">
        <v>70</v>
      </c>
      <c r="BA45" s="268" t="s">
        <v>264</v>
      </c>
      <c r="BB45" s="267">
        <v>1</v>
      </c>
      <c r="BC45" s="267" t="s">
        <v>501</v>
      </c>
      <c r="BD45" s="269">
        <v>4</v>
      </c>
      <c r="BE45" s="283">
        <v>9736.4210000000003</v>
      </c>
      <c r="BF45" s="284">
        <v>0.50838814385696762</v>
      </c>
      <c r="BG45" s="285">
        <v>0.38444662050976897</v>
      </c>
      <c r="BH45" s="283">
        <v>196039.46600000001</v>
      </c>
      <c r="BI45" s="284">
        <v>2.5249410748751987E-2</v>
      </c>
      <c r="BJ45" s="286">
        <v>1.9093778542073486E-2</v>
      </c>
      <c r="BK45" s="265">
        <v>1</v>
      </c>
      <c r="BL45" s="270" t="s">
        <v>67</v>
      </c>
      <c r="BM45" s="278">
        <v>-1</v>
      </c>
      <c r="BN45" s="287" t="s">
        <v>433</v>
      </c>
    </row>
    <row r="46" spans="1:66">
      <c r="A46" s="133" t="str">
        <f t="shared" si="20"/>
        <v>명진교통</v>
      </c>
      <c r="B46" s="133" t="str">
        <f t="shared" si="1"/>
        <v>순환52</v>
      </c>
      <c r="C46" s="134" t="str">
        <f t="shared" si="21"/>
        <v>71바5704</v>
      </c>
      <c r="D46" s="108" t="str">
        <f t="shared" si="22"/>
        <v>중형</v>
      </c>
      <c r="E46" s="104" t="str">
        <f t="shared" si="16"/>
        <v>D</v>
      </c>
      <c r="F46" s="154">
        <f t="shared" si="17"/>
        <v>0.83739130434782616</v>
      </c>
      <c r="G46" s="155">
        <f t="shared" si="18"/>
        <v>1.9259999999999999</v>
      </c>
      <c r="H46" s="156">
        <f t="shared" si="19"/>
        <v>2.2999999999999998</v>
      </c>
      <c r="I46" s="157">
        <f t="shared" si="23"/>
        <v>5193.9759999999997</v>
      </c>
      <c r="J46" s="158">
        <f t="shared" si="24"/>
        <v>5.3996004570749268E-2</v>
      </c>
      <c r="K46" s="158">
        <f t="shared" si="25"/>
        <v>0.38753903850526683</v>
      </c>
      <c r="L46" s="158">
        <f t="shared" si="26"/>
        <v>0.18290419516763268</v>
      </c>
      <c r="M46" s="159">
        <f t="shared" si="27"/>
        <v>15.622</v>
      </c>
      <c r="N46" s="160">
        <f t="shared" si="28"/>
        <v>1.9E-2</v>
      </c>
      <c r="O46" s="160">
        <f t="shared" si="29"/>
        <v>17.135000000000002</v>
      </c>
      <c r="P46" s="161">
        <f t="shared" si="30"/>
        <v>3.1666666666666662E-2</v>
      </c>
      <c r="Q46" s="162">
        <f t="shared" si="31"/>
        <v>85</v>
      </c>
      <c r="R46" s="163">
        <f t="shared" si="32"/>
        <v>25.038538388573638</v>
      </c>
      <c r="S46" s="135">
        <f t="shared" si="33"/>
        <v>1</v>
      </c>
      <c r="T46" s="135">
        <f t="shared" si="34"/>
        <v>890</v>
      </c>
      <c r="U46" s="278" t="s">
        <v>119</v>
      </c>
      <c r="V46" s="279" t="s">
        <v>126</v>
      </c>
      <c r="W46" s="278" t="s">
        <v>119</v>
      </c>
      <c r="X46" s="279" t="s">
        <v>126</v>
      </c>
      <c r="Y46" s="278" t="s">
        <v>266</v>
      </c>
      <c r="Z46" s="278" t="s">
        <v>198</v>
      </c>
      <c r="AA46" s="278" t="s">
        <v>48</v>
      </c>
      <c r="AB46" s="278">
        <v>509</v>
      </c>
      <c r="AC46" s="280">
        <v>5193.9759999999997</v>
      </c>
      <c r="AD46" s="278">
        <v>2696.7829999999999</v>
      </c>
      <c r="AE46" s="281">
        <v>1.9259999999999999</v>
      </c>
      <c r="AF46" s="278">
        <v>2.2999999999999998</v>
      </c>
      <c r="AG46" s="278">
        <v>15.622</v>
      </c>
      <c r="AH46" s="278">
        <v>371.445446</v>
      </c>
      <c r="AI46" s="278">
        <v>20.056570000000001</v>
      </c>
      <c r="AJ46" s="278">
        <v>143.949611</v>
      </c>
      <c r="AK46" s="278">
        <v>950</v>
      </c>
      <c r="AL46" s="278">
        <v>1</v>
      </c>
      <c r="AM46" s="278">
        <v>890</v>
      </c>
      <c r="AN46" s="278">
        <v>85</v>
      </c>
      <c r="AO46" s="278">
        <v>13.983146</v>
      </c>
      <c r="AP46" s="278">
        <v>1251.5</v>
      </c>
      <c r="AQ46" s="278">
        <v>1.9</v>
      </c>
      <c r="AR46" s="278">
        <v>105</v>
      </c>
      <c r="AS46" s="278">
        <v>67545</v>
      </c>
      <c r="AT46" s="278">
        <v>1.9E-2</v>
      </c>
      <c r="AU46" s="278">
        <v>17.135000000000002</v>
      </c>
      <c r="AV46" s="278">
        <v>41427</v>
      </c>
      <c r="AW46" s="278">
        <v>0</v>
      </c>
      <c r="AX46" s="278">
        <v>0.57999999999999996</v>
      </c>
      <c r="AY46" s="282">
        <v>0.83739130434782616</v>
      </c>
      <c r="AZ46" s="267" t="s">
        <v>67</v>
      </c>
      <c r="BA46" s="268" t="s">
        <v>267</v>
      </c>
      <c r="BB46" s="267">
        <v>1</v>
      </c>
      <c r="BC46" s="267" t="s">
        <v>502</v>
      </c>
      <c r="BD46" s="269">
        <v>5</v>
      </c>
      <c r="BE46" s="283">
        <v>13880.668</v>
      </c>
      <c r="BF46" s="284">
        <v>0.37418775522907111</v>
      </c>
      <c r="BG46" s="285">
        <v>0.31334157242225696</v>
      </c>
      <c r="BH46" s="283">
        <v>196039.46600000001</v>
      </c>
      <c r="BI46" s="284">
        <v>2.6494542685603924E-2</v>
      </c>
      <c r="BJ46" s="286">
        <v>2.2186299657597025E-2</v>
      </c>
      <c r="BK46" s="265">
        <v>1</v>
      </c>
      <c r="BL46" s="270" t="s">
        <v>69</v>
      </c>
      <c r="BM46" s="278">
        <v>-1</v>
      </c>
      <c r="BN46" s="287" t="s">
        <v>433</v>
      </c>
    </row>
    <row r="47" spans="1:66">
      <c r="A47" s="136" t="str">
        <f t="shared" si="20"/>
        <v>명진교통</v>
      </c>
      <c r="B47" s="136" t="str">
        <f t="shared" si="1"/>
        <v>순환52</v>
      </c>
      <c r="C47" s="137" t="str">
        <f t="shared" si="21"/>
        <v>71바5705</v>
      </c>
      <c r="D47" s="125" t="str">
        <f t="shared" si="22"/>
        <v>중형</v>
      </c>
      <c r="E47" s="121" t="str">
        <f t="shared" si="16"/>
        <v>B</v>
      </c>
      <c r="F47" s="144">
        <f t="shared" si="17"/>
        <v>0.91541666666666677</v>
      </c>
      <c r="G47" s="145">
        <f t="shared" si="18"/>
        <v>2.1970000000000001</v>
      </c>
      <c r="H47" s="146">
        <f t="shared" si="19"/>
        <v>2.4</v>
      </c>
      <c r="I47" s="147">
        <f t="shared" si="23"/>
        <v>2863.1289999999999</v>
      </c>
      <c r="J47" s="148">
        <f t="shared" si="24"/>
        <v>3.5760725666944188E-2</v>
      </c>
      <c r="K47" s="148">
        <f t="shared" si="25"/>
        <v>0.41752489549870409</v>
      </c>
      <c r="L47" s="148">
        <f t="shared" si="26"/>
        <v>0.16834728718126218</v>
      </c>
      <c r="M47" s="149">
        <f t="shared" si="27"/>
        <v>11.712999999999999</v>
      </c>
      <c r="N47" s="150">
        <f t="shared" si="28"/>
        <v>7.0000000000000007E-2</v>
      </c>
      <c r="O47" s="150">
        <f t="shared" si="29"/>
        <v>22.597999999999999</v>
      </c>
      <c r="P47" s="151">
        <f t="shared" si="30"/>
        <v>0.505</v>
      </c>
      <c r="Q47" s="152">
        <f t="shared" si="31"/>
        <v>98</v>
      </c>
      <c r="R47" s="153">
        <f t="shared" si="32"/>
        <v>25.371780414732914</v>
      </c>
      <c r="S47" s="138">
        <f t="shared" si="33"/>
        <v>2</v>
      </c>
      <c r="T47" s="138">
        <f t="shared" si="34"/>
        <v>647</v>
      </c>
      <c r="U47" s="278" t="s">
        <v>119</v>
      </c>
      <c r="V47" s="279" t="s">
        <v>126</v>
      </c>
      <c r="W47" s="278" t="s">
        <v>119</v>
      </c>
      <c r="X47" s="279" t="s">
        <v>126</v>
      </c>
      <c r="Y47" s="278" t="s">
        <v>268</v>
      </c>
      <c r="Z47" s="278" t="s">
        <v>198</v>
      </c>
      <c r="AA47" s="278" t="s">
        <v>211</v>
      </c>
      <c r="AB47" s="278">
        <v>509</v>
      </c>
      <c r="AC47" s="280">
        <v>2863.1289999999999</v>
      </c>
      <c r="AD47" s="278">
        <v>1303.4860000000001</v>
      </c>
      <c r="AE47" s="281">
        <v>2.1970000000000001</v>
      </c>
      <c r="AF47" s="278">
        <v>2.4</v>
      </c>
      <c r="AG47" s="278">
        <v>11.712999999999999</v>
      </c>
      <c r="AH47" s="278">
        <v>206.409402</v>
      </c>
      <c r="AI47" s="278">
        <v>7.3813500000000003</v>
      </c>
      <c r="AJ47" s="278">
        <v>86.181064000000006</v>
      </c>
      <c r="AK47" s="278">
        <v>482</v>
      </c>
      <c r="AL47" s="278">
        <v>2</v>
      </c>
      <c r="AM47" s="278">
        <v>647</v>
      </c>
      <c r="AN47" s="278">
        <v>98</v>
      </c>
      <c r="AO47" s="278">
        <v>13.871117</v>
      </c>
      <c r="AP47" s="278">
        <v>2032.7</v>
      </c>
      <c r="AQ47" s="278">
        <v>30.3</v>
      </c>
      <c r="AR47" s="278">
        <v>86</v>
      </c>
      <c r="AS47" s="278">
        <v>55690</v>
      </c>
      <c r="AT47" s="278">
        <v>7.0000000000000007E-2</v>
      </c>
      <c r="AU47" s="278">
        <v>22.597999999999999</v>
      </c>
      <c r="AV47" s="278">
        <v>23571</v>
      </c>
      <c r="AW47" s="278">
        <v>0</v>
      </c>
      <c r="AX47" s="278">
        <v>0.54</v>
      </c>
      <c r="AY47" s="282">
        <v>0.91541666666666677</v>
      </c>
      <c r="AZ47" s="267" t="s">
        <v>68</v>
      </c>
      <c r="BA47" s="268" t="s">
        <v>267</v>
      </c>
      <c r="BB47" s="267">
        <v>2</v>
      </c>
      <c r="BC47" s="267" t="s">
        <v>503</v>
      </c>
      <c r="BD47" s="269">
        <v>7</v>
      </c>
      <c r="BE47" s="283">
        <v>13880.668</v>
      </c>
      <c r="BF47" s="284">
        <v>0.20626737848639562</v>
      </c>
      <c r="BG47" s="285">
        <v>0.188820596056088</v>
      </c>
      <c r="BH47" s="283">
        <v>196039.46600000001</v>
      </c>
      <c r="BI47" s="284">
        <v>1.4604860227480929E-2</v>
      </c>
      <c r="BJ47" s="286">
        <v>1.3369532466573169E-2</v>
      </c>
      <c r="BK47" s="265">
        <v>1</v>
      </c>
      <c r="BL47" s="270" t="s">
        <v>68</v>
      </c>
      <c r="BM47" s="278">
        <v>0</v>
      </c>
      <c r="BN47" s="287" t="s">
        <v>432</v>
      </c>
    </row>
    <row r="48" spans="1:66">
      <c r="A48" s="133" t="str">
        <f t="shared" si="20"/>
        <v>명진교통</v>
      </c>
      <c r="B48" s="133" t="str">
        <f t="shared" si="1"/>
        <v>순환52</v>
      </c>
      <c r="C48" s="134" t="str">
        <f t="shared" si="21"/>
        <v>71바5720</v>
      </c>
      <c r="D48" s="108" t="str">
        <f t="shared" si="22"/>
        <v>중형</v>
      </c>
      <c r="E48" s="104" t="str">
        <f t="shared" si="16"/>
        <v>B</v>
      </c>
      <c r="F48" s="154">
        <f t="shared" si="17"/>
        <v>0.92136363636363638</v>
      </c>
      <c r="G48" s="155">
        <f t="shared" si="18"/>
        <v>2.0270000000000001</v>
      </c>
      <c r="H48" s="156">
        <f t="shared" si="19"/>
        <v>2.2000000000000002</v>
      </c>
      <c r="I48" s="157">
        <f t="shared" si="23"/>
        <v>5823.5630000000001</v>
      </c>
      <c r="J48" s="158">
        <f t="shared" si="24"/>
        <v>1.6250125327398727E-2</v>
      </c>
      <c r="K48" s="158">
        <f t="shared" si="25"/>
        <v>0.38517215724217363</v>
      </c>
      <c r="L48" s="158">
        <f t="shared" si="26"/>
        <v>0.14750419974850448</v>
      </c>
      <c r="M48" s="159">
        <f t="shared" si="27"/>
        <v>12.939</v>
      </c>
      <c r="N48" s="160">
        <f t="shared" si="28"/>
        <v>1.7000000000000001E-2</v>
      </c>
      <c r="O48" s="160">
        <f t="shared" si="29"/>
        <v>5.5640000000000001</v>
      </c>
      <c r="P48" s="161">
        <f t="shared" si="30"/>
        <v>0</v>
      </c>
      <c r="Q48" s="162">
        <f t="shared" si="31"/>
        <v>79</v>
      </c>
      <c r="R48" s="163">
        <f t="shared" si="32"/>
        <v>23.233809894107157</v>
      </c>
      <c r="S48" s="135">
        <f t="shared" si="33"/>
        <v>1</v>
      </c>
      <c r="T48" s="135">
        <f t="shared" si="34"/>
        <v>324</v>
      </c>
      <c r="U48" s="278" t="s">
        <v>119</v>
      </c>
      <c r="V48" s="279" t="s">
        <v>126</v>
      </c>
      <c r="W48" s="278" t="s">
        <v>119</v>
      </c>
      <c r="X48" s="279" t="s">
        <v>126</v>
      </c>
      <c r="Y48" s="278" t="s">
        <v>269</v>
      </c>
      <c r="Z48" s="278" t="s">
        <v>198</v>
      </c>
      <c r="AA48" s="278" t="s">
        <v>48</v>
      </c>
      <c r="AB48" s="278">
        <v>509</v>
      </c>
      <c r="AC48" s="280">
        <v>5823.5630000000001</v>
      </c>
      <c r="AD48" s="278">
        <v>2872.556</v>
      </c>
      <c r="AE48" s="281">
        <v>2.0270000000000001</v>
      </c>
      <c r="AF48" s="278">
        <v>2.2000000000000002</v>
      </c>
      <c r="AG48" s="278">
        <v>12.939</v>
      </c>
      <c r="AH48" s="278">
        <v>418.74323199999998</v>
      </c>
      <c r="AI48" s="278">
        <v>6.8046300000000004</v>
      </c>
      <c r="AJ48" s="278">
        <v>161.28823399999999</v>
      </c>
      <c r="AK48" s="278">
        <v>859</v>
      </c>
      <c r="AL48" s="278">
        <v>1</v>
      </c>
      <c r="AM48" s="278">
        <v>324</v>
      </c>
      <c r="AN48" s="278">
        <v>79</v>
      </c>
      <c r="AO48" s="278">
        <v>13.90724</v>
      </c>
      <c r="AP48" s="278">
        <v>1237.3</v>
      </c>
      <c r="AQ48" s="278">
        <v>0</v>
      </c>
      <c r="AR48" s="278">
        <v>122</v>
      </c>
      <c r="AS48" s="278">
        <v>89254</v>
      </c>
      <c r="AT48" s="278">
        <v>1.7000000000000001E-2</v>
      </c>
      <c r="AU48" s="278">
        <v>5.5640000000000001</v>
      </c>
      <c r="AV48" s="278">
        <v>49104</v>
      </c>
      <c r="AW48" s="278">
        <v>0</v>
      </c>
      <c r="AX48" s="278">
        <v>0.57999999999999996</v>
      </c>
      <c r="AY48" s="282">
        <v>0.92136363636363638</v>
      </c>
      <c r="AZ48" s="267" t="s">
        <v>68</v>
      </c>
      <c r="BA48" s="268" t="s">
        <v>267</v>
      </c>
      <c r="BB48" s="267">
        <v>1</v>
      </c>
      <c r="BC48" s="267" t="s">
        <v>504</v>
      </c>
      <c r="BD48" s="269">
        <v>12</v>
      </c>
      <c r="BE48" s="283">
        <v>13880.668</v>
      </c>
      <c r="BF48" s="284">
        <v>0.4195448662845333</v>
      </c>
      <c r="BG48" s="285">
        <v>0.38655338361761321</v>
      </c>
      <c r="BH48" s="283">
        <v>196039.46600000001</v>
      </c>
      <c r="BI48" s="284">
        <v>2.9706074592143604E-2</v>
      </c>
      <c r="BJ48" s="286">
        <v>2.7370096908306857E-2</v>
      </c>
      <c r="BK48" s="265">
        <v>1</v>
      </c>
      <c r="BL48" s="270" t="s">
        <v>66</v>
      </c>
      <c r="BM48" s="278">
        <v>-1</v>
      </c>
      <c r="BN48" s="287" t="s">
        <v>433</v>
      </c>
    </row>
    <row r="49" spans="1:66">
      <c r="A49" s="136" t="str">
        <f t="shared" si="20"/>
        <v>명진교통</v>
      </c>
      <c r="B49" s="136" t="str">
        <f t="shared" si="1"/>
        <v>예비</v>
      </c>
      <c r="C49" s="137" t="str">
        <f t="shared" si="21"/>
        <v>71바5707</v>
      </c>
      <c r="D49" s="125" t="str">
        <f t="shared" si="22"/>
        <v>중형</v>
      </c>
      <c r="E49" s="121" t="str">
        <f t="shared" si="16"/>
        <v>B</v>
      </c>
      <c r="F49" s="144">
        <f t="shared" si="17"/>
        <v>0.91</v>
      </c>
      <c r="G49" s="145">
        <f t="shared" si="18"/>
        <v>1.911</v>
      </c>
      <c r="H49" s="146">
        <f t="shared" si="19"/>
        <v>2.1</v>
      </c>
      <c r="I49" s="147">
        <f t="shared" si="23"/>
        <v>3414.384</v>
      </c>
      <c r="J49" s="148">
        <f t="shared" si="24"/>
        <v>2.6906329688306509E-2</v>
      </c>
      <c r="K49" s="148">
        <f t="shared" si="25"/>
        <v>0.4331067647644028</v>
      </c>
      <c r="L49" s="148">
        <f t="shared" si="26"/>
        <v>0.18949245310427884</v>
      </c>
      <c r="M49" s="149">
        <f t="shared" si="27"/>
        <v>18.494</v>
      </c>
      <c r="N49" s="150">
        <f t="shared" si="28"/>
        <v>0.498</v>
      </c>
      <c r="O49" s="150">
        <f t="shared" si="29"/>
        <v>23.899000000000001</v>
      </c>
      <c r="P49" s="151">
        <f t="shared" si="30"/>
        <v>0</v>
      </c>
      <c r="Q49" s="152">
        <f t="shared" si="31"/>
        <v>83</v>
      </c>
      <c r="R49" s="153">
        <f t="shared" si="32"/>
        <v>24.98064821091182</v>
      </c>
      <c r="S49" s="138">
        <f t="shared" si="33"/>
        <v>17</v>
      </c>
      <c r="T49" s="138">
        <f t="shared" si="34"/>
        <v>816</v>
      </c>
      <c r="U49" s="278" t="s">
        <v>119</v>
      </c>
      <c r="V49" s="279" t="s">
        <v>91</v>
      </c>
      <c r="W49" s="278" t="s">
        <v>119</v>
      </c>
      <c r="X49" s="279" t="s">
        <v>91</v>
      </c>
      <c r="Y49" s="278" t="s">
        <v>270</v>
      </c>
      <c r="Z49" s="278" t="s">
        <v>198</v>
      </c>
      <c r="AA49" s="278" t="s">
        <v>48</v>
      </c>
      <c r="AB49" s="278">
        <v>509</v>
      </c>
      <c r="AC49" s="280">
        <v>3414.384</v>
      </c>
      <c r="AD49" s="278">
        <v>1786.8679999999999</v>
      </c>
      <c r="AE49" s="281">
        <v>1.911</v>
      </c>
      <c r="AF49" s="278">
        <v>2.1</v>
      </c>
      <c r="AG49" s="278">
        <v>18.494</v>
      </c>
      <c r="AH49" s="278">
        <v>253.11939899999999</v>
      </c>
      <c r="AI49" s="278">
        <v>6.8105140000000004</v>
      </c>
      <c r="AJ49" s="278">
        <v>109.627724</v>
      </c>
      <c r="AK49" s="278">
        <v>647</v>
      </c>
      <c r="AL49" s="278">
        <v>17</v>
      </c>
      <c r="AM49" s="278">
        <v>816</v>
      </c>
      <c r="AN49" s="278">
        <v>83</v>
      </c>
      <c r="AO49" s="278">
        <v>13.489222</v>
      </c>
      <c r="AP49" s="278">
        <v>2566.3000000000002</v>
      </c>
      <c r="AQ49" s="278">
        <v>0</v>
      </c>
      <c r="AR49" s="278">
        <v>145</v>
      </c>
      <c r="AS49" s="278">
        <v>68126</v>
      </c>
      <c r="AT49" s="278">
        <v>0.498</v>
      </c>
      <c r="AU49" s="278">
        <v>23.899000000000001</v>
      </c>
      <c r="AV49" s="278">
        <v>15694</v>
      </c>
      <c r="AW49" s="278">
        <v>0</v>
      </c>
      <c r="AX49" s="278">
        <v>0.65</v>
      </c>
      <c r="AY49" s="282">
        <v>0.91</v>
      </c>
      <c r="AZ49" s="267" t="s">
        <v>68</v>
      </c>
      <c r="BA49" s="268" t="s">
        <v>144</v>
      </c>
      <c r="BB49" s="267">
        <v>5</v>
      </c>
      <c r="BC49" s="267" t="s">
        <v>505</v>
      </c>
      <c r="BD49" s="269">
        <v>11</v>
      </c>
      <c r="BE49" s="283">
        <v>6124.5349999999999</v>
      </c>
      <c r="BF49" s="284">
        <v>0.55749277292071975</v>
      </c>
      <c r="BG49" s="285">
        <v>0.50731842335785504</v>
      </c>
      <c r="BH49" s="283">
        <v>196039.46600000001</v>
      </c>
      <c r="BI49" s="284">
        <v>1.7416819529594105E-2</v>
      </c>
      <c r="BJ49" s="286">
        <v>1.5849305771930635E-2</v>
      </c>
      <c r="BK49" s="265">
        <v>1</v>
      </c>
      <c r="BL49" s="270" t="s">
        <v>68</v>
      </c>
      <c r="BM49" s="278">
        <v>0</v>
      </c>
      <c r="BN49" s="287" t="s">
        <v>432</v>
      </c>
    </row>
    <row r="50" spans="1:66">
      <c r="A50" s="133" t="str">
        <f t="shared" si="20"/>
        <v>명진교통</v>
      </c>
      <c r="B50" s="133" t="str">
        <f t="shared" si="1"/>
        <v>예비</v>
      </c>
      <c r="C50" s="134" t="str">
        <f t="shared" si="21"/>
        <v>72바1890</v>
      </c>
      <c r="D50" s="108" t="str">
        <f t="shared" si="22"/>
        <v>중형</v>
      </c>
      <c r="E50" s="104" t="str">
        <f t="shared" si="16"/>
        <v>C</v>
      </c>
      <c r="F50" s="154">
        <f t="shared" si="17"/>
        <v>0.88476190476190475</v>
      </c>
      <c r="G50" s="155">
        <f t="shared" si="18"/>
        <v>1.8580000000000001</v>
      </c>
      <c r="H50" s="156">
        <f t="shared" si="19"/>
        <v>2.1</v>
      </c>
      <c r="I50" s="157">
        <f t="shared" si="23"/>
        <v>2710.1509999999998</v>
      </c>
      <c r="J50" s="158">
        <f t="shared" si="24"/>
        <v>3.1390382936255221E-2</v>
      </c>
      <c r="K50" s="158">
        <f t="shared" si="25"/>
        <v>0.43592637352696723</v>
      </c>
      <c r="L50" s="158">
        <f t="shared" si="26"/>
        <v>0.19629902540485752</v>
      </c>
      <c r="M50" s="159">
        <f t="shared" si="27"/>
        <v>18.738</v>
      </c>
      <c r="N50" s="160">
        <f t="shared" si="28"/>
        <v>2.0659999999999998</v>
      </c>
      <c r="O50" s="160">
        <f t="shared" si="29"/>
        <v>23.725999999999999</v>
      </c>
      <c r="P50" s="161">
        <f t="shared" si="30"/>
        <v>0</v>
      </c>
      <c r="Q50" s="162">
        <f t="shared" si="31"/>
        <v>78</v>
      </c>
      <c r="R50" s="163">
        <f t="shared" si="32"/>
        <v>24.515828730818324</v>
      </c>
      <c r="S50" s="135">
        <f t="shared" si="33"/>
        <v>56</v>
      </c>
      <c r="T50" s="135">
        <f t="shared" si="34"/>
        <v>643</v>
      </c>
      <c r="U50" s="278" t="s">
        <v>119</v>
      </c>
      <c r="V50" s="279" t="s">
        <v>91</v>
      </c>
      <c r="W50" s="278" t="s">
        <v>119</v>
      </c>
      <c r="X50" s="279" t="s">
        <v>91</v>
      </c>
      <c r="Y50" s="278" t="s">
        <v>271</v>
      </c>
      <c r="Z50" s="278" t="s">
        <v>198</v>
      </c>
      <c r="AA50" s="278" t="s">
        <v>48</v>
      </c>
      <c r="AB50" s="278">
        <v>509</v>
      </c>
      <c r="AC50" s="280">
        <v>2710.1509999999998</v>
      </c>
      <c r="AD50" s="278">
        <v>1458.827</v>
      </c>
      <c r="AE50" s="281">
        <v>1.8580000000000001</v>
      </c>
      <c r="AF50" s="278">
        <v>2.1</v>
      </c>
      <c r="AG50" s="278">
        <v>18.738</v>
      </c>
      <c r="AH50" s="278">
        <v>207.528561</v>
      </c>
      <c r="AI50" s="278">
        <v>6.5144010000000003</v>
      </c>
      <c r="AJ50" s="278">
        <v>90.467173000000003</v>
      </c>
      <c r="AK50" s="278">
        <v>532</v>
      </c>
      <c r="AL50" s="278">
        <v>56</v>
      </c>
      <c r="AM50" s="278">
        <v>643</v>
      </c>
      <c r="AN50" s="278">
        <v>78</v>
      </c>
      <c r="AO50" s="278">
        <v>13.059170999999999</v>
      </c>
      <c r="AP50" s="278">
        <v>2548.6999999999998</v>
      </c>
      <c r="AQ50" s="278">
        <v>0</v>
      </c>
      <c r="AR50" s="278">
        <v>137</v>
      </c>
      <c r="AS50" s="278">
        <v>62619</v>
      </c>
      <c r="AT50" s="278">
        <v>2.0659999999999998</v>
      </c>
      <c r="AU50" s="278">
        <v>23.725999999999999</v>
      </c>
      <c r="AV50" s="278">
        <v>837</v>
      </c>
      <c r="AW50" s="278">
        <v>0</v>
      </c>
      <c r="AX50" s="278">
        <v>0.65</v>
      </c>
      <c r="AY50" s="282">
        <v>0.88476190476190475</v>
      </c>
      <c r="AZ50" s="267" t="s">
        <v>69</v>
      </c>
      <c r="BA50" s="268" t="s">
        <v>144</v>
      </c>
      <c r="BB50" s="267">
        <v>2</v>
      </c>
      <c r="BC50" s="267" t="s">
        <v>506</v>
      </c>
      <c r="BD50" s="269">
        <v>3</v>
      </c>
      <c r="BE50" s="283">
        <v>6124.5349999999999</v>
      </c>
      <c r="BF50" s="284">
        <v>0.44250722707928031</v>
      </c>
      <c r="BG50" s="285">
        <v>0.39151353710157277</v>
      </c>
      <c r="BH50" s="283">
        <v>196039.46600000001</v>
      </c>
      <c r="BI50" s="284">
        <v>1.382451735509216E-2</v>
      </c>
      <c r="BJ50" s="286">
        <v>1.223140630750535E-2</v>
      </c>
      <c r="BK50" s="265">
        <v>1</v>
      </c>
      <c r="BL50" s="270" t="s">
        <v>68</v>
      </c>
      <c r="BM50" s="278">
        <v>-1</v>
      </c>
      <c r="BN50" s="287" t="s">
        <v>433</v>
      </c>
    </row>
  </sheetData>
  <sortState xmlns:xlrd2="http://schemas.microsoft.com/office/spreadsheetml/2017/richdata2" ref="U5:AX50">
    <sortCondition ref="Y5:Y50"/>
    <sortCondition ref="U5:U50"/>
  </sortState>
  <phoneticPr fontId="2" type="noConversion"/>
  <conditionalFormatting sqref="E1 E2:H3 E4 E5:H1048576">
    <cfRule type="containsText" dxfId="27" priority="1" operator="containsText" text="F">
      <formula>NOT(ISERROR(SEARCH("F",E1)))</formula>
    </cfRule>
    <cfRule type="containsText" dxfId="26" priority="2" operator="containsText" text="D">
      <formula>NOT(ISERROR(SEARCH("D",E1)))</formula>
    </cfRule>
    <cfRule type="containsText" dxfId="25" priority="3" operator="containsText" text="C">
      <formula>NOT(ISERROR(SEARCH("C",E1)))</formula>
    </cfRule>
    <cfRule type="containsText" dxfId="24" priority="4" operator="containsText" text="B">
      <formula>NOT(ISERROR(SEARCH("B",E1)))</formula>
    </cfRule>
    <cfRule type="containsText" dxfId="23" priority="5" operator="containsText" text="A">
      <formula>NOT(ISERROR(SEARCH("A",E1)))</formula>
    </cfRule>
    <cfRule type="containsText" dxfId="2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9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3" customWidth="1"/>
    <col min="3" max="3" width="5.5703125" style="95" customWidth="1"/>
    <col min="4" max="4" width="10.140625" style="9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3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0"/>
      <c r="C1" s="94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1"/>
      <c r="R1" s="221"/>
    </row>
    <row r="2" spans="1:68" ht="45" customHeight="1">
      <c r="A2" s="10" t="s">
        <v>32</v>
      </c>
      <c r="B2" s="31"/>
      <c r="C2" s="93"/>
      <c r="D2" s="100"/>
      <c r="E2" s="10"/>
      <c r="F2" s="34"/>
      <c r="G2" s="10"/>
      <c r="H2" s="10"/>
      <c r="I2" s="10"/>
      <c r="J2" s="10"/>
      <c r="K2" s="10"/>
      <c r="L2" s="10"/>
      <c r="M2" s="10"/>
      <c r="N2" s="10"/>
      <c r="O2" s="10"/>
      <c r="P2" s="10"/>
      <c r="Q2" s="222"/>
      <c r="R2" s="222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161</v>
      </c>
      <c r="B3" s="32"/>
      <c r="E3" s="11"/>
      <c r="F3" s="8"/>
      <c r="G3" s="11"/>
      <c r="H3" s="11"/>
      <c r="X3" s="11"/>
      <c r="Y3" s="11"/>
    </row>
    <row r="4" spans="1:68" ht="27">
      <c r="A4" s="114" t="s">
        <v>38</v>
      </c>
      <c r="B4" s="115" t="s">
        <v>49</v>
      </c>
      <c r="C4" s="116" t="s">
        <v>145</v>
      </c>
      <c r="D4" s="116" t="s">
        <v>162</v>
      </c>
      <c r="E4" s="117" t="s">
        <v>151</v>
      </c>
      <c r="F4" s="115" t="s">
        <v>155</v>
      </c>
      <c r="G4" s="117" t="s">
        <v>153</v>
      </c>
      <c r="H4" s="117" t="s">
        <v>157</v>
      </c>
      <c r="I4" s="118" t="s">
        <v>159</v>
      </c>
      <c r="J4" s="117" t="s">
        <v>11</v>
      </c>
      <c r="K4" s="117" t="s">
        <v>12</v>
      </c>
      <c r="L4" s="117" t="s">
        <v>13</v>
      </c>
      <c r="M4" s="117" t="s">
        <v>73</v>
      </c>
      <c r="N4" s="117" t="s">
        <v>6</v>
      </c>
      <c r="O4" s="117" t="s">
        <v>7</v>
      </c>
      <c r="P4" s="117" t="s">
        <v>186</v>
      </c>
      <c r="Q4" s="224" t="s">
        <v>43</v>
      </c>
      <c r="R4" s="224" t="s">
        <v>44</v>
      </c>
      <c r="S4" s="13"/>
      <c r="T4" s="13" t="s">
        <v>42</v>
      </c>
      <c r="U4" s="13" t="s">
        <v>164</v>
      </c>
      <c r="V4" s="13" t="s">
        <v>165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199</v>
      </c>
      <c r="AN4" s="13" t="s">
        <v>200</v>
      </c>
      <c r="AO4" t="s">
        <v>201</v>
      </c>
      <c r="AP4" t="s">
        <v>37</v>
      </c>
      <c r="AQ4" t="s">
        <v>31</v>
      </c>
      <c r="AR4" t="s">
        <v>0</v>
      </c>
      <c r="AS4" t="s">
        <v>9</v>
      </c>
      <c r="AT4" t="s">
        <v>147</v>
      </c>
      <c r="AU4" t="s">
        <v>30</v>
      </c>
      <c r="AV4" t="s">
        <v>148</v>
      </c>
      <c r="AW4" t="s">
        <v>156</v>
      </c>
      <c r="AX4" t="s">
        <v>166</v>
      </c>
      <c r="AY4" t="s">
        <v>167</v>
      </c>
      <c r="AZ4" t="s">
        <v>168</v>
      </c>
      <c r="BA4" t="s">
        <v>169</v>
      </c>
      <c r="BB4" t="s">
        <v>170</v>
      </c>
      <c r="BC4" t="s">
        <v>65</v>
      </c>
      <c r="BF4" t="s">
        <v>0</v>
      </c>
      <c r="BG4" t="s">
        <v>175</v>
      </c>
      <c r="BH4" t="s">
        <v>74</v>
      </c>
      <c r="BI4" t="s">
        <v>171</v>
      </c>
      <c r="BJ4" t="s">
        <v>172</v>
      </c>
      <c r="BK4" t="s">
        <v>176</v>
      </c>
      <c r="BL4" t="s">
        <v>177</v>
      </c>
      <c r="BM4" t="s">
        <v>173</v>
      </c>
      <c r="BN4" t="s">
        <v>65</v>
      </c>
      <c r="BO4" t="s">
        <v>174</v>
      </c>
      <c r="BP4" t="s">
        <v>178</v>
      </c>
    </row>
    <row r="5" spans="1:68" ht="16.5">
      <c r="A5" s="119" t="str">
        <f>BF5</f>
        <v>명진교통</v>
      </c>
      <c r="B5" s="120">
        <f>IF(BH5="NULL", E5, BH5)</f>
        <v>1171</v>
      </c>
      <c r="C5" s="121" t="str">
        <f>BN5</f>
        <v>F</v>
      </c>
      <c r="D5" s="122">
        <f>BM5</f>
        <v>0.78392138062234429</v>
      </c>
      <c r="E5" s="123">
        <f>U5</f>
        <v>1171</v>
      </c>
      <c r="F5" s="124" t="str">
        <f>BG5</f>
        <v>순환52</v>
      </c>
      <c r="G5" s="125" t="str">
        <f>BK5</f>
        <v>71바5705</v>
      </c>
      <c r="H5" s="126">
        <f>BJ5</f>
        <v>3</v>
      </c>
      <c r="I5" s="127">
        <f>BP5</f>
        <v>516.56799999999998</v>
      </c>
      <c r="J5" s="128">
        <f>AB5/AA5</f>
        <v>1.9442054094547283E-2</v>
      </c>
      <c r="K5" s="128">
        <f>AC5/AA5</f>
        <v>0.42454989626971806</v>
      </c>
      <c r="L5" s="128">
        <f>AD5/I5</f>
        <v>0.26714779080392126</v>
      </c>
      <c r="M5" s="129">
        <f>Z5</f>
        <v>18.151</v>
      </c>
      <c r="N5" s="130">
        <f>AE5*100/W5</f>
        <v>0</v>
      </c>
      <c r="O5" s="130">
        <f>AF5*100/W5</f>
        <v>25.283257389220651</v>
      </c>
      <c r="P5" s="225">
        <f>AK5</f>
        <v>18</v>
      </c>
      <c r="Q5" s="226">
        <f>AE5</f>
        <v>0</v>
      </c>
      <c r="R5" s="226">
        <f>AF5</f>
        <v>134</v>
      </c>
      <c r="T5">
        <v>509</v>
      </c>
      <c r="U5">
        <v>1171</v>
      </c>
      <c r="V5" t="s">
        <v>507</v>
      </c>
      <c r="W5">
        <v>529.995</v>
      </c>
      <c r="X5">
        <v>295.13200000000001</v>
      </c>
      <c r="Y5">
        <v>1.796</v>
      </c>
      <c r="Z5">
        <v>18.151</v>
      </c>
      <c r="AA5">
        <v>36.175550000000001</v>
      </c>
      <c r="AB5">
        <v>0.70332700000000004</v>
      </c>
      <c r="AC5">
        <v>15.358326</v>
      </c>
      <c r="AD5" s="1">
        <v>138</v>
      </c>
      <c r="AE5">
        <v>0</v>
      </c>
      <c r="AF5">
        <v>134</v>
      </c>
      <c r="AG5">
        <v>82</v>
      </c>
      <c r="AH5">
        <v>14.650641</v>
      </c>
      <c r="AI5">
        <v>901.7</v>
      </c>
      <c r="AJ5">
        <v>0</v>
      </c>
      <c r="AK5">
        <v>18</v>
      </c>
      <c r="AL5">
        <v>5773</v>
      </c>
      <c r="AM5" t="s">
        <v>508</v>
      </c>
      <c r="AN5" t="s">
        <v>509</v>
      </c>
      <c r="AO5">
        <v>261.66699999999997</v>
      </c>
      <c r="AR5" t="s">
        <v>119</v>
      </c>
      <c r="AS5" t="s">
        <v>126</v>
      </c>
      <c r="AT5" t="s">
        <v>268</v>
      </c>
      <c r="AU5" t="s">
        <v>507</v>
      </c>
      <c r="AV5" t="s">
        <v>211</v>
      </c>
      <c r="AW5">
        <v>3</v>
      </c>
      <c r="BB5">
        <v>0.78392138062234429</v>
      </c>
      <c r="BC5" t="s">
        <v>70</v>
      </c>
      <c r="BF5" t="s">
        <v>119</v>
      </c>
      <c r="BG5" t="s">
        <v>126</v>
      </c>
      <c r="BH5" t="s">
        <v>507</v>
      </c>
      <c r="BI5">
        <v>1171</v>
      </c>
      <c r="BJ5">
        <v>3</v>
      </c>
      <c r="BK5" t="s">
        <v>268</v>
      </c>
      <c r="BL5" t="s">
        <v>269</v>
      </c>
      <c r="BM5">
        <v>0.78392138062234429</v>
      </c>
      <c r="BN5" t="s">
        <v>70</v>
      </c>
      <c r="BO5" t="s">
        <v>197</v>
      </c>
      <c r="BP5">
        <v>516.56799999999998</v>
      </c>
    </row>
    <row r="6" spans="1:68" ht="16.5">
      <c r="A6" s="102" t="str">
        <f t="shared" ref="A6:A7" si="0">BF6</f>
        <v>명진교통</v>
      </c>
      <c r="B6" s="103">
        <f t="shared" ref="B6:B69" si="1">IF(BH6="NULL", E6, BH6)</f>
        <v>3907</v>
      </c>
      <c r="C6" s="104" t="str">
        <f t="shared" ref="C6:C7" si="2">BN6</f>
        <v>F</v>
      </c>
      <c r="D6" s="105">
        <f t="shared" ref="D6:D7" si="3">BM6</f>
        <v>0.77621836065129268</v>
      </c>
      <c r="E6" s="106">
        <f t="shared" ref="E6:E7" si="4">U6</f>
        <v>3907</v>
      </c>
      <c r="F6" s="107" t="str">
        <f t="shared" ref="F6:F7" si="5">BG6</f>
        <v>순환52</v>
      </c>
      <c r="G6" s="108" t="str">
        <f t="shared" ref="G6:G7" si="6">BK6</f>
        <v>71바5704</v>
      </c>
      <c r="H6" s="109">
        <f t="shared" ref="H6:H7" si="7">BJ6</f>
        <v>4</v>
      </c>
      <c r="I6" s="110">
        <f t="shared" ref="I6:I7" si="8">BP6</f>
        <v>662.78000000000009</v>
      </c>
      <c r="J6" s="111">
        <f t="shared" ref="J6:J7" si="9">AB6/AA6</f>
        <v>2.618195297173841E-2</v>
      </c>
      <c r="K6" s="111">
        <f t="shared" ref="K6:K7" si="10">AC6/AA6</f>
        <v>0.43383494951390494</v>
      </c>
      <c r="L6" s="111">
        <f t="shared" ref="L6:L7" si="11">AD6/I6</f>
        <v>0.12070370258607681</v>
      </c>
      <c r="M6" s="112">
        <f t="shared" ref="M6:M7" si="12">Z6</f>
        <v>14.195</v>
      </c>
      <c r="N6" s="113">
        <f t="shared" ref="N6:N7" si="13">AE6*100/W6</f>
        <v>0</v>
      </c>
      <c r="O6" s="113">
        <f t="shared" ref="O6:O7" si="14">AF6*100/W6</f>
        <v>11.617731373909896</v>
      </c>
      <c r="P6" s="227">
        <f t="shared" ref="P6:P7" si="15">AK6</f>
        <v>32</v>
      </c>
      <c r="Q6" s="228">
        <f t="shared" ref="Q6:Q7" si="16">AE6</f>
        <v>0</v>
      </c>
      <c r="R6" s="228">
        <f t="shared" ref="R6:R7" si="17">AF6</f>
        <v>77</v>
      </c>
      <c r="T6">
        <v>509</v>
      </c>
      <c r="U6">
        <v>3907</v>
      </c>
      <c r="V6" t="s">
        <v>507</v>
      </c>
      <c r="W6">
        <v>662.78</v>
      </c>
      <c r="X6">
        <v>370.55099999999999</v>
      </c>
      <c r="Y6">
        <v>1.7889999999999999</v>
      </c>
      <c r="Z6">
        <v>14.195</v>
      </c>
      <c r="AA6">
        <v>51.657491</v>
      </c>
      <c r="AB6">
        <v>1.3524940000000001</v>
      </c>
      <c r="AC6">
        <v>22.410824999999999</v>
      </c>
      <c r="AD6" s="1">
        <v>80</v>
      </c>
      <c r="AE6">
        <v>0</v>
      </c>
      <c r="AF6">
        <v>77</v>
      </c>
      <c r="AG6">
        <v>87</v>
      </c>
      <c r="AH6">
        <v>12.830278</v>
      </c>
      <c r="AI6">
        <v>527.9</v>
      </c>
      <c r="AJ6">
        <v>12.8</v>
      </c>
      <c r="AK6">
        <v>32</v>
      </c>
      <c r="AL6">
        <v>18591</v>
      </c>
      <c r="AM6" t="s">
        <v>510</v>
      </c>
      <c r="AN6" t="s">
        <v>511</v>
      </c>
      <c r="AO6">
        <v>236.92500000000001</v>
      </c>
      <c r="AR6" t="s">
        <v>119</v>
      </c>
      <c r="AS6" t="s">
        <v>126</v>
      </c>
      <c r="AT6" t="s">
        <v>266</v>
      </c>
      <c r="AU6" t="s">
        <v>507</v>
      </c>
      <c r="AV6" t="s">
        <v>48</v>
      </c>
      <c r="AW6">
        <v>4</v>
      </c>
      <c r="BB6">
        <v>0.77621836065129268</v>
      </c>
      <c r="BC6" t="s">
        <v>70</v>
      </c>
      <c r="BF6" t="s">
        <v>119</v>
      </c>
      <c r="BG6" s="5" t="s">
        <v>126</v>
      </c>
      <c r="BH6" t="s">
        <v>507</v>
      </c>
      <c r="BI6">
        <v>3907</v>
      </c>
      <c r="BJ6">
        <v>4</v>
      </c>
      <c r="BK6" t="s">
        <v>266</v>
      </c>
      <c r="BL6" t="s">
        <v>210</v>
      </c>
      <c r="BM6">
        <v>0.77621836065129268</v>
      </c>
      <c r="BN6" t="s">
        <v>70</v>
      </c>
      <c r="BO6" t="s">
        <v>197</v>
      </c>
      <c r="BP6">
        <v>662.78000000000009</v>
      </c>
    </row>
    <row r="7" spans="1:68" ht="16.5">
      <c r="A7" s="119" t="str">
        <f t="shared" si="0"/>
        <v>명진교통</v>
      </c>
      <c r="B7" s="120">
        <f t="shared" si="1"/>
        <v>5364</v>
      </c>
      <c r="C7" s="121" t="str">
        <f t="shared" si="2"/>
        <v>D</v>
      </c>
      <c r="D7" s="122">
        <f t="shared" si="3"/>
        <v>0.81519999999999992</v>
      </c>
      <c r="E7" s="123">
        <f t="shared" si="4"/>
        <v>5364</v>
      </c>
      <c r="F7" s="124" t="str">
        <f t="shared" si="5"/>
        <v>594</v>
      </c>
      <c r="G7" s="125" t="str">
        <f t="shared" si="6"/>
        <v>71바5364</v>
      </c>
      <c r="H7" s="126">
        <f t="shared" si="7"/>
        <v>1</v>
      </c>
      <c r="I7" s="127">
        <f t="shared" si="8"/>
        <v>4548.2</v>
      </c>
      <c r="J7" s="128">
        <f t="shared" si="9"/>
        <v>3.1675891389841032E-2</v>
      </c>
      <c r="K7" s="128">
        <f t="shared" si="10"/>
        <v>0.45424963094679754</v>
      </c>
      <c r="L7" s="128">
        <f t="shared" si="11"/>
        <v>0.24317312343344621</v>
      </c>
      <c r="M7" s="129">
        <f t="shared" si="12"/>
        <v>15.253</v>
      </c>
      <c r="N7" s="130">
        <f t="shared" si="13"/>
        <v>0.3078140802955015</v>
      </c>
      <c r="O7" s="130">
        <f t="shared" si="14"/>
        <v>15.324743854711755</v>
      </c>
      <c r="P7" s="225">
        <f t="shared" si="15"/>
        <v>207</v>
      </c>
      <c r="Q7" s="226">
        <f t="shared" si="16"/>
        <v>14</v>
      </c>
      <c r="R7" s="226">
        <f t="shared" si="17"/>
        <v>697</v>
      </c>
      <c r="T7">
        <v>509</v>
      </c>
      <c r="U7">
        <v>5364</v>
      </c>
      <c r="V7" t="s">
        <v>507</v>
      </c>
      <c r="W7">
        <v>4548.2</v>
      </c>
      <c r="X7">
        <v>2231.7510000000002</v>
      </c>
      <c r="Y7">
        <v>2.0379999999999998</v>
      </c>
      <c r="Z7">
        <v>15.253</v>
      </c>
      <c r="AA7">
        <v>339.42463900000001</v>
      </c>
      <c r="AB7">
        <v>10.751578</v>
      </c>
      <c r="AC7">
        <v>154.18351699999999</v>
      </c>
      <c r="AD7" s="1">
        <v>1106</v>
      </c>
      <c r="AE7">
        <v>14</v>
      </c>
      <c r="AF7">
        <v>697</v>
      </c>
      <c r="AG7">
        <v>87</v>
      </c>
      <c r="AH7">
        <v>13.399734</v>
      </c>
      <c r="AI7">
        <v>1736.4</v>
      </c>
      <c r="AJ7">
        <v>27.8</v>
      </c>
      <c r="AK7">
        <v>207</v>
      </c>
      <c r="AL7">
        <v>112648</v>
      </c>
      <c r="AM7" t="s">
        <v>512</v>
      </c>
      <c r="AN7" t="s">
        <v>513</v>
      </c>
      <c r="AO7">
        <v>4548.2</v>
      </c>
      <c r="AR7" t="s">
        <v>119</v>
      </c>
      <c r="AS7" t="s">
        <v>125</v>
      </c>
      <c r="AT7" t="s">
        <v>261</v>
      </c>
      <c r="AU7" t="s">
        <v>507</v>
      </c>
      <c r="AV7" t="s">
        <v>48</v>
      </c>
      <c r="AW7">
        <v>1</v>
      </c>
      <c r="BB7">
        <v>0.81519999999999992</v>
      </c>
      <c r="BC7" t="s">
        <v>67</v>
      </c>
      <c r="BF7" t="s">
        <v>119</v>
      </c>
      <c r="BG7" t="s">
        <v>125</v>
      </c>
      <c r="BH7" t="s">
        <v>507</v>
      </c>
      <c r="BI7">
        <v>5364</v>
      </c>
      <c r="BJ7">
        <v>1</v>
      </c>
      <c r="BK7" t="s">
        <v>261</v>
      </c>
      <c r="BL7" t="s">
        <v>179</v>
      </c>
      <c r="BM7">
        <v>0.81519999999999992</v>
      </c>
      <c r="BN7" t="s">
        <v>67</v>
      </c>
      <c r="BO7" t="s">
        <v>184</v>
      </c>
      <c r="BP7">
        <v>4548.2</v>
      </c>
    </row>
    <row r="8" spans="1:68" ht="16.5">
      <c r="A8" s="102" t="str">
        <f t="shared" ref="A8:A71" si="18">BF8</f>
        <v>명진교통</v>
      </c>
      <c r="B8" s="103">
        <f t="shared" si="1"/>
        <v>5785</v>
      </c>
      <c r="C8" s="104" t="str">
        <f t="shared" ref="C8:C71" si="19">BN8</f>
        <v>D</v>
      </c>
      <c r="D8" s="105">
        <f t="shared" ref="D8:D71" si="20">BM8</f>
        <v>0.82076638258278534</v>
      </c>
      <c r="E8" s="106">
        <f t="shared" ref="E8:E71" si="21">U8</f>
        <v>5785</v>
      </c>
      <c r="F8" s="107" t="str">
        <f t="shared" ref="F8:F71" si="22">BG8</f>
        <v>565</v>
      </c>
      <c r="G8" s="108" t="str">
        <f t="shared" ref="G8:G71" si="23">BK8</f>
        <v>71바5806</v>
      </c>
      <c r="H8" s="109">
        <f t="shared" ref="H8:H71" si="24">BJ8</f>
        <v>4</v>
      </c>
      <c r="I8" s="110">
        <f t="shared" ref="I8:I71" si="25">BP8</f>
        <v>1536.1019999999999</v>
      </c>
      <c r="J8" s="111">
        <f t="shared" ref="J8:J71" si="26">AB8/AA8</f>
        <v>2.0727672365627853E-2</v>
      </c>
      <c r="K8" s="111">
        <f t="shared" ref="K8:K71" si="27">AC8/AA8</f>
        <v>0.38480888746759684</v>
      </c>
      <c r="L8" s="111">
        <f t="shared" ref="L8:L71" si="28">AD8/I8</f>
        <v>0.13540767475076526</v>
      </c>
      <c r="M8" s="112">
        <f t="shared" ref="M8:M71" si="29">Z8</f>
        <v>9.6609999999999996</v>
      </c>
      <c r="N8" s="113">
        <f t="shared" ref="N8:N71" si="30">AE8*100/W8</f>
        <v>0.4502189672105526</v>
      </c>
      <c r="O8" s="113">
        <f t="shared" ref="O8:O71" si="31">AF8*100/W8</f>
        <v>22.703899346475012</v>
      </c>
      <c r="P8" s="227">
        <f t="shared" ref="P8:P71" si="32">AK8</f>
        <v>42</v>
      </c>
      <c r="Q8" s="228">
        <f t="shared" ref="Q8:Q71" si="33">AE8</f>
        <v>7</v>
      </c>
      <c r="R8" s="228">
        <f t="shared" ref="R8:R71" si="34">AF8</f>
        <v>353</v>
      </c>
      <c r="T8">
        <v>509</v>
      </c>
      <c r="U8">
        <v>5785</v>
      </c>
      <c r="V8" t="s">
        <v>507</v>
      </c>
      <c r="W8">
        <v>1554.799</v>
      </c>
      <c r="X8">
        <v>857.33900000000006</v>
      </c>
      <c r="Y8">
        <v>1.8140000000000001</v>
      </c>
      <c r="Z8">
        <v>9.6609999999999996</v>
      </c>
      <c r="AA8">
        <v>109.07134000000001</v>
      </c>
      <c r="AB8">
        <v>2.2607949999999999</v>
      </c>
      <c r="AC8">
        <v>41.971620999999999</v>
      </c>
      <c r="AD8" s="1">
        <v>208</v>
      </c>
      <c r="AE8">
        <v>7</v>
      </c>
      <c r="AF8">
        <v>353</v>
      </c>
      <c r="AG8">
        <v>92</v>
      </c>
      <c r="AH8">
        <v>14.254880999999999</v>
      </c>
      <c r="AI8">
        <v>775.1</v>
      </c>
      <c r="AJ8">
        <v>29.5</v>
      </c>
      <c r="AK8">
        <v>42</v>
      </c>
      <c r="AL8">
        <v>11609</v>
      </c>
      <c r="AM8" t="s">
        <v>514</v>
      </c>
      <c r="AN8" t="s">
        <v>515</v>
      </c>
      <c r="AO8">
        <v>1162.9949999999999</v>
      </c>
      <c r="AR8" t="s">
        <v>119</v>
      </c>
      <c r="AS8" t="s">
        <v>121</v>
      </c>
      <c r="AT8" t="s">
        <v>227</v>
      </c>
      <c r="AU8" t="s">
        <v>507</v>
      </c>
      <c r="AV8" t="s">
        <v>211</v>
      </c>
      <c r="AW8">
        <v>4</v>
      </c>
      <c r="BB8">
        <v>0.82076638258278534</v>
      </c>
      <c r="BC8" t="s">
        <v>67</v>
      </c>
      <c r="BF8" t="s">
        <v>119</v>
      </c>
      <c r="BG8" s="5" t="s">
        <v>121</v>
      </c>
      <c r="BH8" t="s">
        <v>507</v>
      </c>
      <c r="BI8">
        <v>5785</v>
      </c>
      <c r="BJ8">
        <v>4</v>
      </c>
      <c r="BK8" t="s">
        <v>227</v>
      </c>
      <c r="BL8" t="s">
        <v>226</v>
      </c>
      <c r="BM8">
        <v>0.82076638258278534</v>
      </c>
      <c r="BN8" t="s">
        <v>67</v>
      </c>
      <c r="BO8" t="s">
        <v>184</v>
      </c>
      <c r="BP8">
        <v>1536.1019999999999</v>
      </c>
    </row>
    <row r="9" spans="1:68" ht="16.5">
      <c r="A9" s="119" t="str">
        <f t="shared" si="18"/>
        <v>명진교통</v>
      </c>
      <c r="B9" s="120">
        <f t="shared" si="1"/>
        <v>7288</v>
      </c>
      <c r="C9" s="121" t="str">
        <f t="shared" si="19"/>
        <v>F</v>
      </c>
      <c r="D9" s="122">
        <f t="shared" si="20"/>
        <v>0.79096258706637701</v>
      </c>
      <c r="E9" s="123">
        <f t="shared" si="21"/>
        <v>7288</v>
      </c>
      <c r="F9" s="124" t="str">
        <f t="shared" si="22"/>
        <v>596</v>
      </c>
      <c r="G9" s="125" t="str">
        <f t="shared" si="23"/>
        <v>71바5365</v>
      </c>
      <c r="H9" s="126">
        <f t="shared" si="24"/>
        <v>5</v>
      </c>
      <c r="I9" s="127">
        <f t="shared" si="25"/>
        <v>1360.174</v>
      </c>
      <c r="J9" s="128">
        <f t="shared" si="26"/>
        <v>2.2761858512989189E-2</v>
      </c>
      <c r="K9" s="128">
        <f t="shared" si="27"/>
        <v>0.35977774486386971</v>
      </c>
      <c r="L9" s="128">
        <f t="shared" si="28"/>
        <v>0.10513360790604731</v>
      </c>
      <c r="M9" s="129">
        <f t="shared" si="29"/>
        <v>10.5</v>
      </c>
      <c r="N9" s="130">
        <f t="shared" si="30"/>
        <v>0</v>
      </c>
      <c r="O9" s="130">
        <f t="shared" si="31"/>
        <v>3.1613602377342898</v>
      </c>
      <c r="P9" s="225">
        <f t="shared" si="32"/>
        <v>15</v>
      </c>
      <c r="Q9" s="226">
        <f t="shared" si="33"/>
        <v>0</v>
      </c>
      <c r="R9" s="226">
        <f t="shared" si="34"/>
        <v>43</v>
      </c>
      <c r="T9">
        <v>509</v>
      </c>
      <c r="U9">
        <v>7288</v>
      </c>
      <c r="V9" t="s">
        <v>507</v>
      </c>
      <c r="W9">
        <v>1360.174</v>
      </c>
      <c r="X9">
        <v>636.05200000000002</v>
      </c>
      <c r="Y9">
        <v>2.1379999999999999</v>
      </c>
      <c r="Z9">
        <v>10.5</v>
      </c>
      <c r="AA9">
        <v>103.64412900000001</v>
      </c>
      <c r="AB9">
        <v>2.3591329999999999</v>
      </c>
      <c r="AC9">
        <v>37.288851000000001</v>
      </c>
      <c r="AD9" s="1">
        <v>143</v>
      </c>
      <c r="AE9">
        <v>0</v>
      </c>
      <c r="AF9">
        <v>43</v>
      </c>
      <c r="AG9">
        <v>70</v>
      </c>
      <c r="AH9">
        <v>13.123502</v>
      </c>
      <c r="AI9">
        <v>104.2</v>
      </c>
      <c r="AJ9">
        <v>0</v>
      </c>
      <c r="AK9">
        <v>15</v>
      </c>
      <c r="AL9">
        <v>4660</v>
      </c>
      <c r="AM9" t="s">
        <v>516</v>
      </c>
      <c r="AN9" t="s">
        <v>517</v>
      </c>
      <c r="AO9">
        <v>553.54</v>
      </c>
      <c r="AR9" t="s">
        <v>119</v>
      </c>
      <c r="AS9" t="s">
        <v>262</v>
      </c>
      <c r="AT9" t="s">
        <v>265</v>
      </c>
      <c r="AU9" t="s">
        <v>507</v>
      </c>
      <c r="AV9" t="s">
        <v>48</v>
      </c>
      <c r="AW9">
        <v>5</v>
      </c>
      <c r="BB9">
        <v>0.79096258706637701</v>
      </c>
      <c r="BC9" t="s">
        <v>70</v>
      </c>
      <c r="BF9" t="s">
        <v>119</v>
      </c>
      <c r="BG9" t="s">
        <v>262</v>
      </c>
      <c r="BH9" t="s">
        <v>507</v>
      </c>
      <c r="BI9">
        <v>7288</v>
      </c>
      <c r="BJ9">
        <v>5</v>
      </c>
      <c r="BK9" t="s">
        <v>265</v>
      </c>
      <c r="BL9" t="s">
        <v>241</v>
      </c>
      <c r="BM9">
        <v>0.79096258706637701</v>
      </c>
      <c r="BN9" t="s">
        <v>70</v>
      </c>
      <c r="BO9" t="s">
        <v>197</v>
      </c>
      <c r="BP9">
        <v>1360.174</v>
      </c>
    </row>
    <row r="10" spans="1:68" ht="16.5">
      <c r="A10" s="102" t="str">
        <f t="shared" si="18"/>
        <v>명진교통</v>
      </c>
      <c r="B10" s="103" t="str">
        <f t="shared" si="1"/>
        <v>강부원</v>
      </c>
      <c r="C10" s="104" t="str">
        <f t="shared" si="19"/>
        <v>B</v>
      </c>
      <c r="D10" s="105">
        <f t="shared" si="20"/>
        <v>0.91227272727272724</v>
      </c>
      <c r="E10" s="106">
        <f t="shared" si="21"/>
        <v>2521</v>
      </c>
      <c r="F10" s="107" t="str">
        <f t="shared" si="22"/>
        <v>순환52</v>
      </c>
      <c r="G10" s="108" t="str">
        <f t="shared" si="23"/>
        <v>71바5720</v>
      </c>
      <c r="H10" s="109">
        <f t="shared" si="24"/>
        <v>1</v>
      </c>
      <c r="I10" s="110">
        <f t="shared" si="25"/>
        <v>2277.1179999999999</v>
      </c>
      <c r="J10" s="111">
        <f t="shared" si="26"/>
        <v>1.1967218578686756E-2</v>
      </c>
      <c r="K10" s="111">
        <f t="shared" si="27"/>
        <v>0.41736494551792952</v>
      </c>
      <c r="L10" s="111">
        <f t="shared" si="28"/>
        <v>0.12515820436182931</v>
      </c>
      <c r="M10" s="112">
        <f t="shared" si="29"/>
        <v>12.24</v>
      </c>
      <c r="N10" s="113">
        <f t="shared" si="30"/>
        <v>4.3915159425203264E-2</v>
      </c>
      <c r="O10" s="113">
        <f t="shared" si="31"/>
        <v>1.361369942181301</v>
      </c>
      <c r="P10" s="227">
        <f t="shared" si="32"/>
        <v>73</v>
      </c>
      <c r="Q10" s="228">
        <f t="shared" si="33"/>
        <v>1</v>
      </c>
      <c r="R10" s="228">
        <f t="shared" si="34"/>
        <v>31</v>
      </c>
      <c r="T10">
        <v>509</v>
      </c>
      <c r="U10">
        <v>2521</v>
      </c>
      <c r="V10" t="s">
        <v>272</v>
      </c>
      <c r="W10">
        <v>2277.1179999999999</v>
      </c>
      <c r="X10">
        <v>1134.56</v>
      </c>
      <c r="Y10">
        <v>2.0070000000000001</v>
      </c>
      <c r="Z10">
        <v>12.24</v>
      </c>
      <c r="AA10">
        <v>179.74803299999999</v>
      </c>
      <c r="AB10">
        <v>2.151084</v>
      </c>
      <c r="AC10">
        <v>75.020527999999999</v>
      </c>
      <c r="AD10" s="1">
        <v>285</v>
      </c>
      <c r="AE10">
        <v>1</v>
      </c>
      <c r="AF10">
        <v>31</v>
      </c>
      <c r="AG10">
        <v>79</v>
      </c>
      <c r="AH10">
        <v>12.668388</v>
      </c>
      <c r="AI10">
        <v>141.6</v>
      </c>
      <c r="AJ10">
        <v>0</v>
      </c>
      <c r="AK10">
        <v>73</v>
      </c>
      <c r="AL10">
        <v>62579</v>
      </c>
      <c r="AM10" t="s">
        <v>273</v>
      </c>
      <c r="AN10" t="s">
        <v>518</v>
      </c>
      <c r="AO10">
        <v>2277.1179999999999</v>
      </c>
      <c r="AR10" t="s">
        <v>119</v>
      </c>
      <c r="AS10" t="s">
        <v>126</v>
      </c>
      <c r="AT10" t="s">
        <v>269</v>
      </c>
      <c r="AU10" t="s">
        <v>272</v>
      </c>
      <c r="AV10" t="s">
        <v>48</v>
      </c>
      <c r="AW10">
        <v>1</v>
      </c>
      <c r="BB10">
        <v>0.91227272727272724</v>
      </c>
      <c r="BC10" t="s">
        <v>68</v>
      </c>
      <c r="BF10" t="s">
        <v>119</v>
      </c>
      <c r="BG10" t="s">
        <v>126</v>
      </c>
      <c r="BH10" t="s">
        <v>272</v>
      </c>
      <c r="BI10">
        <v>2521</v>
      </c>
      <c r="BJ10">
        <v>1</v>
      </c>
      <c r="BK10" t="s">
        <v>269</v>
      </c>
      <c r="BL10" t="s">
        <v>179</v>
      </c>
      <c r="BM10">
        <v>0.91227272727272724</v>
      </c>
      <c r="BN10" t="s">
        <v>68</v>
      </c>
      <c r="BO10" t="s">
        <v>180</v>
      </c>
      <c r="BP10">
        <v>2277.1179999999999</v>
      </c>
    </row>
    <row r="11" spans="1:68" ht="16.5">
      <c r="A11" s="119" t="str">
        <f t="shared" si="18"/>
        <v>명진교통</v>
      </c>
      <c r="B11" s="120" t="str">
        <f t="shared" si="1"/>
        <v>고복수</v>
      </c>
      <c r="C11" s="121" t="str">
        <f t="shared" si="19"/>
        <v>C</v>
      </c>
      <c r="D11" s="122">
        <f t="shared" si="20"/>
        <v>0.88478260869565228</v>
      </c>
      <c r="E11" s="123">
        <f t="shared" si="21"/>
        <v>7172</v>
      </c>
      <c r="F11" s="124" t="str">
        <f t="shared" si="22"/>
        <v>522</v>
      </c>
      <c r="G11" s="125" t="str">
        <f t="shared" si="23"/>
        <v>71바5715</v>
      </c>
      <c r="H11" s="126">
        <f t="shared" si="24"/>
        <v>1</v>
      </c>
      <c r="I11" s="127">
        <f t="shared" si="25"/>
        <v>2814.7629999999999</v>
      </c>
      <c r="J11" s="128">
        <f t="shared" si="26"/>
        <v>2.0872358827563029E-2</v>
      </c>
      <c r="K11" s="128">
        <f t="shared" si="27"/>
        <v>0.43084466986567882</v>
      </c>
      <c r="L11" s="128">
        <f t="shared" si="28"/>
        <v>0.15738447606423703</v>
      </c>
      <c r="M11" s="129">
        <f t="shared" si="29"/>
        <v>7.0359999999999996</v>
      </c>
      <c r="N11" s="130">
        <f t="shared" si="30"/>
        <v>0</v>
      </c>
      <c r="O11" s="130">
        <f t="shared" si="31"/>
        <v>3.4816430370869593</v>
      </c>
      <c r="P11" s="225">
        <f t="shared" si="32"/>
        <v>115</v>
      </c>
      <c r="Q11" s="226">
        <f t="shared" si="33"/>
        <v>0</v>
      </c>
      <c r="R11" s="226">
        <f t="shared" si="34"/>
        <v>98</v>
      </c>
      <c r="T11">
        <v>509</v>
      </c>
      <c r="U11">
        <v>7172</v>
      </c>
      <c r="V11" t="s">
        <v>274</v>
      </c>
      <c r="W11">
        <v>2814.7629999999999</v>
      </c>
      <c r="X11">
        <v>1383.0239999999999</v>
      </c>
      <c r="Y11">
        <v>2.0350000000000001</v>
      </c>
      <c r="Z11">
        <v>7.0359999999999996</v>
      </c>
      <c r="AA11">
        <v>215.64802700000001</v>
      </c>
      <c r="AB11">
        <v>4.5010830000000004</v>
      </c>
      <c r="AC11">
        <v>92.910803000000001</v>
      </c>
      <c r="AD11" s="1">
        <v>443</v>
      </c>
      <c r="AE11">
        <v>0</v>
      </c>
      <c r="AF11">
        <v>98</v>
      </c>
      <c r="AG11">
        <v>69</v>
      </c>
      <c r="AH11">
        <v>13.052579</v>
      </c>
      <c r="AI11">
        <v>381.4</v>
      </c>
      <c r="AJ11">
        <v>0</v>
      </c>
      <c r="AK11">
        <v>115</v>
      </c>
      <c r="AL11">
        <v>57453</v>
      </c>
      <c r="AM11" t="s">
        <v>275</v>
      </c>
      <c r="AN11" t="s">
        <v>519</v>
      </c>
      <c r="AO11">
        <v>2814.7629999999999</v>
      </c>
      <c r="AR11" t="s">
        <v>119</v>
      </c>
      <c r="AS11" t="s">
        <v>120</v>
      </c>
      <c r="AT11" t="s">
        <v>215</v>
      </c>
      <c r="AU11" t="s">
        <v>274</v>
      </c>
      <c r="AV11" t="s">
        <v>211</v>
      </c>
      <c r="AW11">
        <v>1</v>
      </c>
      <c r="BB11">
        <v>0.88478260869565228</v>
      </c>
      <c r="BC11" t="s">
        <v>69</v>
      </c>
      <c r="BF11" t="s">
        <v>119</v>
      </c>
      <c r="BG11" t="s">
        <v>120</v>
      </c>
      <c r="BH11" t="s">
        <v>274</v>
      </c>
      <c r="BI11">
        <v>7172</v>
      </c>
      <c r="BJ11">
        <v>1</v>
      </c>
      <c r="BK11" t="s">
        <v>215</v>
      </c>
      <c r="BL11" t="s">
        <v>179</v>
      </c>
      <c r="BM11">
        <v>0.88478260869565228</v>
      </c>
      <c r="BN11" t="s">
        <v>69</v>
      </c>
      <c r="BO11" t="s">
        <v>182</v>
      </c>
      <c r="BP11">
        <v>2814.7629999999999</v>
      </c>
    </row>
    <row r="12" spans="1:68" ht="16.5">
      <c r="A12" s="102" t="str">
        <f t="shared" si="18"/>
        <v>명진교통</v>
      </c>
      <c r="B12" s="103" t="str">
        <f t="shared" si="1"/>
        <v>곽순근</v>
      </c>
      <c r="C12" s="104" t="str">
        <f t="shared" si="19"/>
        <v>D</v>
      </c>
      <c r="D12" s="105">
        <f t="shared" si="20"/>
        <v>0.83480370037386364</v>
      </c>
      <c r="E12" s="106">
        <f t="shared" si="21"/>
        <v>3244</v>
      </c>
      <c r="F12" s="107" t="str">
        <f t="shared" si="22"/>
        <v>585</v>
      </c>
      <c r="G12" s="108" t="str">
        <f t="shared" si="23"/>
        <v>71바7255</v>
      </c>
      <c r="H12" s="109">
        <f t="shared" si="24"/>
        <v>2</v>
      </c>
      <c r="I12" s="110">
        <f t="shared" si="25"/>
        <v>1390.346</v>
      </c>
      <c r="J12" s="111">
        <f t="shared" si="26"/>
        <v>3.5196081666734456E-2</v>
      </c>
      <c r="K12" s="111">
        <f t="shared" si="27"/>
        <v>0.35392298597931088</v>
      </c>
      <c r="L12" s="111">
        <f t="shared" si="28"/>
        <v>0.21001966416992604</v>
      </c>
      <c r="M12" s="112">
        <f t="shared" si="29"/>
        <v>13.387</v>
      </c>
      <c r="N12" s="113">
        <f t="shared" si="30"/>
        <v>0</v>
      </c>
      <c r="O12" s="113">
        <f t="shared" si="31"/>
        <v>2.7331326159099967</v>
      </c>
      <c r="P12" s="227">
        <f t="shared" si="32"/>
        <v>3</v>
      </c>
      <c r="Q12" s="228">
        <f t="shared" si="33"/>
        <v>0</v>
      </c>
      <c r="R12" s="228">
        <f t="shared" si="34"/>
        <v>38</v>
      </c>
      <c r="T12">
        <v>509</v>
      </c>
      <c r="U12">
        <v>3244</v>
      </c>
      <c r="V12" t="s">
        <v>276</v>
      </c>
      <c r="W12">
        <v>1390.346</v>
      </c>
      <c r="X12">
        <v>666.50300000000004</v>
      </c>
      <c r="Y12">
        <v>2.0859999999999999</v>
      </c>
      <c r="Z12">
        <v>13.387</v>
      </c>
      <c r="AA12">
        <v>104.24024</v>
      </c>
      <c r="AB12">
        <v>3.6688480000000001</v>
      </c>
      <c r="AC12">
        <v>36.893017</v>
      </c>
      <c r="AD12" s="1">
        <v>292</v>
      </c>
      <c r="AE12">
        <v>0</v>
      </c>
      <c r="AF12">
        <v>38</v>
      </c>
      <c r="AG12">
        <v>72</v>
      </c>
      <c r="AH12">
        <v>13.337899999999999</v>
      </c>
      <c r="AI12">
        <v>85.6</v>
      </c>
      <c r="AJ12">
        <v>0</v>
      </c>
      <c r="AK12">
        <v>3</v>
      </c>
      <c r="AL12">
        <v>773</v>
      </c>
      <c r="AM12" t="s">
        <v>277</v>
      </c>
      <c r="AN12" t="s">
        <v>520</v>
      </c>
      <c r="AO12">
        <v>1281.5319999999999</v>
      </c>
      <c r="AR12" t="s">
        <v>119</v>
      </c>
      <c r="AS12" t="s">
        <v>122</v>
      </c>
      <c r="AT12" t="s">
        <v>234</v>
      </c>
      <c r="AU12" t="s">
        <v>276</v>
      </c>
      <c r="AV12" t="s">
        <v>48</v>
      </c>
      <c r="AW12">
        <v>2</v>
      </c>
      <c r="BB12">
        <v>0.83480370037386364</v>
      </c>
      <c r="BC12" t="s">
        <v>67</v>
      </c>
      <c r="BF12" t="s">
        <v>119</v>
      </c>
      <c r="BG12" t="s">
        <v>122</v>
      </c>
      <c r="BH12" t="s">
        <v>276</v>
      </c>
      <c r="BI12">
        <v>3244</v>
      </c>
      <c r="BJ12">
        <v>2</v>
      </c>
      <c r="BK12" t="s">
        <v>234</v>
      </c>
      <c r="BL12" t="s">
        <v>236</v>
      </c>
      <c r="BM12">
        <v>0.83480370037386364</v>
      </c>
      <c r="BN12" t="s">
        <v>67</v>
      </c>
      <c r="BO12" t="s">
        <v>184</v>
      </c>
      <c r="BP12">
        <v>1390.346</v>
      </c>
    </row>
    <row r="13" spans="1:68" ht="16.5">
      <c r="A13" s="119" t="str">
        <f t="shared" si="18"/>
        <v>명진교통</v>
      </c>
      <c r="B13" s="120" t="str">
        <f t="shared" si="1"/>
        <v>권오경</v>
      </c>
      <c r="C13" s="121" t="str">
        <f t="shared" si="19"/>
        <v>F</v>
      </c>
      <c r="D13" s="122">
        <f t="shared" si="20"/>
        <v>0.72419735135865149</v>
      </c>
      <c r="E13" s="123">
        <f t="shared" si="21"/>
        <v>4187</v>
      </c>
      <c r="F13" s="124" t="str">
        <f t="shared" si="22"/>
        <v>585</v>
      </c>
      <c r="G13" s="125" t="str">
        <f t="shared" si="23"/>
        <v>72바1948</v>
      </c>
      <c r="H13" s="126">
        <f t="shared" si="24"/>
        <v>3</v>
      </c>
      <c r="I13" s="127">
        <f t="shared" si="25"/>
        <v>1762.2619999999999</v>
      </c>
      <c r="J13" s="128">
        <f t="shared" si="26"/>
        <v>2.6675903793998135E-2</v>
      </c>
      <c r="K13" s="128">
        <f t="shared" si="27"/>
        <v>0.45257977423687895</v>
      </c>
      <c r="L13" s="128">
        <f t="shared" si="28"/>
        <v>7.7740994244896625E-2</v>
      </c>
      <c r="M13" s="129">
        <f t="shared" si="29"/>
        <v>14.824999999999999</v>
      </c>
      <c r="N13" s="130">
        <f t="shared" si="30"/>
        <v>0</v>
      </c>
      <c r="O13" s="130">
        <f t="shared" si="31"/>
        <v>5.9582513837329527</v>
      </c>
      <c r="P13" s="225">
        <f t="shared" si="32"/>
        <v>98</v>
      </c>
      <c r="Q13" s="226">
        <f t="shared" si="33"/>
        <v>0</v>
      </c>
      <c r="R13" s="226">
        <f t="shared" si="34"/>
        <v>105</v>
      </c>
      <c r="T13">
        <v>509</v>
      </c>
      <c r="U13">
        <v>4187</v>
      </c>
      <c r="V13" t="s">
        <v>278</v>
      </c>
      <c r="W13">
        <v>1762.2619999999999</v>
      </c>
      <c r="X13">
        <v>973.53800000000001</v>
      </c>
      <c r="Y13">
        <v>1.81</v>
      </c>
      <c r="Z13">
        <v>14.824999999999999</v>
      </c>
      <c r="AA13">
        <v>153.70579499999999</v>
      </c>
      <c r="AB13">
        <v>4.1002409999999996</v>
      </c>
      <c r="AC13">
        <v>69.564133999999996</v>
      </c>
      <c r="AD13" s="1">
        <v>137</v>
      </c>
      <c r="AE13">
        <v>0</v>
      </c>
      <c r="AF13">
        <v>105</v>
      </c>
      <c r="AG13">
        <v>77</v>
      </c>
      <c r="AH13">
        <v>11.465163</v>
      </c>
      <c r="AI13">
        <v>66.3</v>
      </c>
      <c r="AJ13">
        <v>0</v>
      </c>
      <c r="AK13">
        <v>98</v>
      </c>
      <c r="AL13">
        <v>29719</v>
      </c>
      <c r="AM13" t="s">
        <v>279</v>
      </c>
      <c r="AN13" t="s">
        <v>521</v>
      </c>
      <c r="AO13">
        <v>1452.8409999999999</v>
      </c>
      <c r="AR13" t="s">
        <v>119</v>
      </c>
      <c r="AS13" t="s">
        <v>122</v>
      </c>
      <c r="AT13" t="s">
        <v>237</v>
      </c>
      <c r="AU13" t="s">
        <v>278</v>
      </c>
      <c r="AV13" t="s">
        <v>48</v>
      </c>
      <c r="AW13">
        <v>3</v>
      </c>
      <c r="BB13">
        <v>0.72419735135865149</v>
      </c>
      <c r="BC13" t="s">
        <v>70</v>
      </c>
      <c r="BF13" t="s">
        <v>119</v>
      </c>
      <c r="BG13" t="s">
        <v>122</v>
      </c>
      <c r="BH13" t="s">
        <v>278</v>
      </c>
      <c r="BI13">
        <v>4187</v>
      </c>
      <c r="BJ13">
        <v>3</v>
      </c>
      <c r="BK13" t="s">
        <v>237</v>
      </c>
      <c r="BL13" t="s">
        <v>236</v>
      </c>
      <c r="BM13">
        <v>0.72419735135865149</v>
      </c>
      <c r="BN13" t="s">
        <v>70</v>
      </c>
      <c r="BO13" t="s">
        <v>197</v>
      </c>
      <c r="BP13">
        <v>1762.2619999999999</v>
      </c>
    </row>
    <row r="14" spans="1:68" ht="16.5">
      <c r="A14" s="102" t="str">
        <f t="shared" si="18"/>
        <v>명진교통</v>
      </c>
      <c r="B14" s="103" t="str">
        <f t="shared" si="1"/>
        <v>김광만</v>
      </c>
      <c r="C14" s="104" t="str">
        <f t="shared" si="19"/>
        <v>F</v>
      </c>
      <c r="D14" s="105">
        <f t="shared" si="20"/>
        <v>0.78432761892361214</v>
      </c>
      <c r="E14" s="106">
        <f t="shared" si="21"/>
        <v>8205</v>
      </c>
      <c r="F14" s="107" t="str">
        <f t="shared" si="22"/>
        <v>522</v>
      </c>
      <c r="G14" s="108" t="str">
        <f t="shared" si="23"/>
        <v>71바5706</v>
      </c>
      <c r="H14" s="109">
        <f t="shared" si="24"/>
        <v>3</v>
      </c>
      <c r="I14" s="110">
        <f t="shared" si="25"/>
        <v>2555.3650000000002</v>
      </c>
      <c r="J14" s="111">
        <f t="shared" si="26"/>
        <v>4.8964609035414414E-3</v>
      </c>
      <c r="K14" s="111">
        <f t="shared" si="27"/>
        <v>0.46626255733751509</v>
      </c>
      <c r="L14" s="111">
        <f t="shared" si="28"/>
        <v>0.26454146472226081</v>
      </c>
      <c r="M14" s="112">
        <f t="shared" si="29"/>
        <v>19.102</v>
      </c>
      <c r="N14" s="113">
        <f t="shared" si="30"/>
        <v>0</v>
      </c>
      <c r="O14" s="113">
        <f t="shared" si="31"/>
        <v>8.3354041399173902</v>
      </c>
      <c r="P14" s="227">
        <f t="shared" si="32"/>
        <v>132</v>
      </c>
      <c r="Q14" s="228">
        <f t="shared" si="33"/>
        <v>0</v>
      </c>
      <c r="R14" s="228">
        <f t="shared" si="34"/>
        <v>213</v>
      </c>
      <c r="T14">
        <v>509</v>
      </c>
      <c r="U14">
        <v>8205</v>
      </c>
      <c r="V14" t="s">
        <v>280</v>
      </c>
      <c r="W14">
        <v>2555.3649999999998</v>
      </c>
      <c r="X14">
        <v>1549.192</v>
      </c>
      <c r="Y14">
        <v>1.649</v>
      </c>
      <c r="Z14">
        <v>19.102</v>
      </c>
      <c r="AA14">
        <v>202.80831800000001</v>
      </c>
      <c r="AB14">
        <v>0.99304300000000001</v>
      </c>
      <c r="AC14">
        <v>94.561925000000002</v>
      </c>
      <c r="AD14" s="1">
        <v>676</v>
      </c>
      <c r="AE14">
        <v>0</v>
      </c>
      <c r="AF14">
        <v>213</v>
      </c>
      <c r="AG14">
        <v>92</v>
      </c>
      <c r="AH14">
        <v>12.599902</v>
      </c>
      <c r="AI14">
        <v>1750.1</v>
      </c>
      <c r="AJ14">
        <v>25.4</v>
      </c>
      <c r="AK14">
        <v>132</v>
      </c>
      <c r="AL14">
        <v>95735</v>
      </c>
      <c r="AM14" t="s">
        <v>281</v>
      </c>
      <c r="AN14" t="s">
        <v>522</v>
      </c>
      <c r="AO14">
        <v>2298.8090000000002</v>
      </c>
      <c r="AR14" t="s">
        <v>119</v>
      </c>
      <c r="AS14" t="s">
        <v>120</v>
      </c>
      <c r="AT14" t="s">
        <v>208</v>
      </c>
      <c r="AU14" t="s">
        <v>280</v>
      </c>
      <c r="AV14" t="s">
        <v>48</v>
      </c>
      <c r="AW14">
        <v>3</v>
      </c>
      <c r="BB14">
        <v>0.78432761892361214</v>
      </c>
      <c r="BC14" t="s">
        <v>70</v>
      </c>
      <c r="BF14" t="s">
        <v>119</v>
      </c>
      <c r="BG14" t="s">
        <v>120</v>
      </c>
      <c r="BH14" t="s">
        <v>280</v>
      </c>
      <c r="BI14">
        <v>8205</v>
      </c>
      <c r="BJ14">
        <v>3</v>
      </c>
      <c r="BK14" t="s">
        <v>208</v>
      </c>
      <c r="BL14" t="s">
        <v>270</v>
      </c>
      <c r="BM14">
        <v>0.78432761892361214</v>
      </c>
      <c r="BN14" t="s">
        <v>70</v>
      </c>
      <c r="BO14" t="s">
        <v>197</v>
      </c>
      <c r="BP14">
        <v>2555.3650000000002</v>
      </c>
    </row>
    <row r="15" spans="1:68" ht="16.5">
      <c r="A15" s="119" t="str">
        <f t="shared" si="18"/>
        <v>명진교통</v>
      </c>
      <c r="B15" s="120" t="str">
        <f t="shared" si="1"/>
        <v>김국중</v>
      </c>
      <c r="C15" s="121" t="str">
        <f t="shared" si="19"/>
        <v>F</v>
      </c>
      <c r="D15" s="122">
        <f t="shared" si="20"/>
        <v>0.79995624699472101</v>
      </c>
      <c r="E15" s="123">
        <f t="shared" si="21"/>
        <v>2293</v>
      </c>
      <c r="F15" s="124" t="str">
        <f t="shared" si="22"/>
        <v>565</v>
      </c>
      <c r="G15" s="125" t="str">
        <f t="shared" si="23"/>
        <v>71바5805</v>
      </c>
      <c r="H15" s="126">
        <f t="shared" si="24"/>
        <v>4</v>
      </c>
      <c r="I15" s="127">
        <f t="shared" si="25"/>
        <v>1320.7820000000002</v>
      </c>
      <c r="J15" s="128">
        <f t="shared" si="26"/>
        <v>4.3028616020974304E-2</v>
      </c>
      <c r="K15" s="128">
        <f t="shared" si="27"/>
        <v>0.35137728350471198</v>
      </c>
      <c r="L15" s="128">
        <f t="shared" si="28"/>
        <v>0.16051097001624792</v>
      </c>
      <c r="M15" s="129">
        <f t="shared" si="29"/>
        <v>7.258</v>
      </c>
      <c r="N15" s="130">
        <f t="shared" si="30"/>
        <v>7.5028717241524184E-2</v>
      </c>
      <c r="O15" s="130">
        <f t="shared" si="31"/>
        <v>6.2273835310465078</v>
      </c>
      <c r="P15" s="225">
        <f t="shared" si="32"/>
        <v>45</v>
      </c>
      <c r="Q15" s="226">
        <f t="shared" si="33"/>
        <v>1</v>
      </c>
      <c r="R15" s="226">
        <f t="shared" si="34"/>
        <v>83</v>
      </c>
      <c r="T15">
        <v>509</v>
      </c>
      <c r="U15">
        <v>2293</v>
      </c>
      <c r="V15" t="s">
        <v>282</v>
      </c>
      <c r="W15">
        <v>1332.8230000000001</v>
      </c>
      <c r="X15">
        <v>755.27</v>
      </c>
      <c r="Y15">
        <v>1.7649999999999999</v>
      </c>
      <c r="Z15">
        <v>7.258</v>
      </c>
      <c r="AA15">
        <v>108.099131</v>
      </c>
      <c r="AB15">
        <v>4.6513559999999998</v>
      </c>
      <c r="AC15">
        <v>37.983578999999999</v>
      </c>
      <c r="AD15" s="1">
        <v>212</v>
      </c>
      <c r="AE15">
        <v>1</v>
      </c>
      <c r="AF15">
        <v>83</v>
      </c>
      <c r="AG15">
        <v>69</v>
      </c>
      <c r="AH15">
        <v>12.329636000000001</v>
      </c>
      <c r="AI15">
        <v>165.9</v>
      </c>
      <c r="AJ15">
        <v>0</v>
      </c>
      <c r="AK15">
        <v>45</v>
      </c>
      <c r="AL15">
        <v>13217</v>
      </c>
      <c r="AM15" t="s">
        <v>283</v>
      </c>
      <c r="AN15" t="s">
        <v>523</v>
      </c>
      <c r="AO15">
        <v>771.73599999999999</v>
      </c>
      <c r="AR15" t="s">
        <v>119</v>
      </c>
      <c r="AS15" t="s">
        <v>121</v>
      </c>
      <c r="AT15" t="s">
        <v>226</v>
      </c>
      <c r="AU15" t="s">
        <v>282</v>
      </c>
      <c r="AV15" t="s">
        <v>211</v>
      </c>
      <c r="AW15">
        <v>4</v>
      </c>
      <c r="BB15">
        <v>0.79995624699472101</v>
      </c>
      <c r="BC15" t="s">
        <v>70</v>
      </c>
      <c r="BF15" t="s">
        <v>119</v>
      </c>
      <c r="BG15" s="5" t="s">
        <v>121</v>
      </c>
      <c r="BH15" t="s">
        <v>282</v>
      </c>
      <c r="BI15">
        <v>2293</v>
      </c>
      <c r="BJ15">
        <v>4</v>
      </c>
      <c r="BK15" t="s">
        <v>226</v>
      </c>
      <c r="BL15" t="s">
        <v>224</v>
      </c>
      <c r="BM15">
        <v>0.79995624699472101</v>
      </c>
      <c r="BN15" t="s">
        <v>70</v>
      </c>
      <c r="BO15" t="s">
        <v>197</v>
      </c>
      <c r="BP15">
        <v>1320.7820000000002</v>
      </c>
    </row>
    <row r="16" spans="1:68" ht="16.5">
      <c r="A16" s="102" t="str">
        <f t="shared" si="18"/>
        <v>명진교통</v>
      </c>
      <c r="B16" s="103" t="str">
        <f t="shared" si="1"/>
        <v>김기남</v>
      </c>
      <c r="C16" s="104" t="str">
        <f t="shared" si="19"/>
        <v>C</v>
      </c>
      <c r="D16" s="105">
        <f t="shared" si="20"/>
        <v>0.87666666666666659</v>
      </c>
      <c r="E16" s="106">
        <f t="shared" si="21"/>
        <v>3838</v>
      </c>
      <c r="F16" s="107" t="str">
        <f t="shared" si="22"/>
        <v>592</v>
      </c>
      <c r="G16" s="108" t="str">
        <f t="shared" si="23"/>
        <v>71바5352</v>
      </c>
      <c r="H16" s="109">
        <f t="shared" si="24"/>
        <v>1</v>
      </c>
      <c r="I16" s="110">
        <f t="shared" si="25"/>
        <v>1466.6389999999999</v>
      </c>
      <c r="J16" s="111">
        <f t="shared" si="26"/>
        <v>2.8417630969753561E-2</v>
      </c>
      <c r="K16" s="111">
        <f t="shared" si="27"/>
        <v>0.37083385135445662</v>
      </c>
      <c r="L16" s="111">
        <f t="shared" si="28"/>
        <v>0.30955129380849689</v>
      </c>
      <c r="M16" s="112">
        <f t="shared" si="29"/>
        <v>13.273999999999999</v>
      </c>
      <c r="N16" s="113">
        <f t="shared" si="30"/>
        <v>1.0227465654465755</v>
      </c>
      <c r="O16" s="113">
        <f t="shared" si="31"/>
        <v>5.5228314534115075</v>
      </c>
      <c r="P16" s="227">
        <f t="shared" si="32"/>
        <v>31</v>
      </c>
      <c r="Q16" s="228">
        <f t="shared" si="33"/>
        <v>15</v>
      </c>
      <c r="R16" s="228">
        <f t="shared" si="34"/>
        <v>81</v>
      </c>
      <c r="T16">
        <v>509</v>
      </c>
      <c r="U16">
        <v>3838</v>
      </c>
      <c r="V16" t="s">
        <v>284</v>
      </c>
      <c r="W16">
        <v>1466.6389999999999</v>
      </c>
      <c r="X16">
        <v>619.53499999999997</v>
      </c>
      <c r="Y16">
        <v>2.367</v>
      </c>
      <c r="Z16">
        <v>13.273999999999999</v>
      </c>
      <c r="AA16">
        <v>103.768291</v>
      </c>
      <c r="AB16">
        <v>2.9488490000000001</v>
      </c>
      <c r="AC16">
        <v>38.480795000000001</v>
      </c>
      <c r="AD16" s="1">
        <v>454</v>
      </c>
      <c r="AE16">
        <v>15</v>
      </c>
      <c r="AF16">
        <v>81</v>
      </c>
      <c r="AG16">
        <v>63</v>
      </c>
      <c r="AH16">
        <v>14.133787</v>
      </c>
      <c r="AI16">
        <v>0</v>
      </c>
      <c r="AJ16">
        <v>0</v>
      </c>
      <c r="AK16">
        <v>31</v>
      </c>
      <c r="AL16">
        <v>7043</v>
      </c>
      <c r="AM16" t="s">
        <v>285</v>
      </c>
      <c r="AN16" t="s">
        <v>524</v>
      </c>
      <c r="AO16">
        <v>1466.6389999999999</v>
      </c>
      <c r="AR16" t="s">
        <v>119</v>
      </c>
      <c r="AS16" t="s">
        <v>124</v>
      </c>
      <c r="AT16" t="s">
        <v>249</v>
      </c>
      <c r="AU16" t="s">
        <v>284</v>
      </c>
      <c r="AV16" t="s">
        <v>48</v>
      </c>
      <c r="AW16">
        <v>1</v>
      </c>
      <c r="BB16">
        <v>0.87666666666666659</v>
      </c>
      <c r="BC16" t="s">
        <v>69</v>
      </c>
      <c r="BF16" t="s">
        <v>119</v>
      </c>
      <c r="BG16" t="s">
        <v>124</v>
      </c>
      <c r="BH16" t="s">
        <v>284</v>
      </c>
      <c r="BI16">
        <v>3838</v>
      </c>
      <c r="BJ16">
        <v>1</v>
      </c>
      <c r="BK16" t="s">
        <v>249</v>
      </c>
      <c r="BL16" t="s">
        <v>179</v>
      </c>
      <c r="BM16">
        <v>0.87666666666666659</v>
      </c>
      <c r="BN16" t="s">
        <v>69</v>
      </c>
      <c r="BO16" t="s">
        <v>182</v>
      </c>
      <c r="BP16">
        <v>1466.6389999999999</v>
      </c>
    </row>
    <row r="17" spans="1:68" ht="16.5">
      <c r="A17" s="119" t="str">
        <f t="shared" si="18"/>
        <v>명진교통</v>
      </c>
      <c r="B17" s="120" t="str">
        <f t="shared" si="1"/>
        <v>김민경</v>
      </c>
      <c r="C17" s="121" t="str">
        <f t="shared" si="19"/>
        <v>D</v>
      </c>
      <c r="D17" s="122">
        <f t="shared" si="20"/>
        <v>0.84639951017583959</v>
      </c>
      <c r="E17" s="123">
        <f t="shared" si="21"/>
        <v>1211</v>
      </c>
      <c r="F17" s="124" t="str">
        <f t="shared" si="22"/>
        <v>592</v>
      </c>
      <c r="G17" s="125" t="str">
        <f t="shared" si="23"/>
        <v>71바5355</v>
      </c>
      <c r="H17" s="126">
        <f t="shared" si="24"/>
        <v>2</v>
      </c>
      <c r="I17" s="127">
        <f t="shared" si="25"/>
        <v>1192.809</v>
      </c>
      <c r="J17" s="128">
        <f t="shared" si="26"/>
        <v>1.9515211262561536E-2</v>
      </c>
      <c r="K17" s="128">
        <f t="shared" si="27"/>
        <v>0.37618230511774459</v>
      </c>
      <c r="L17" s="128">
        <f t="shared" si="28"/>
        <v>0.2104276543855722</v>
      </c>
      <c r="M17" s="129">
        <f t="shared" si="29"/>
        <v>13.356999999999999</v>
      </c>
      <c r="N17" s="130">
        <f t="shared" si="30"/>
        <v>0.58685003215099818</v>
      </c>
      <c r="O17" s="130">
        <f t="shared" si="31"/>
        <v>8.4674076067501165</v>
      </c>
      <c r="P17" s="225">
        <f t="shared" si="32"/>
        <v>17</v>
      </c>
      <c r="Q17" s="226">
        <f t="shared" si="33"/>
        <v>7</v>
      </c>
      <c r="R17" s="226">
        <f t="shared" si="34"/>
        <v>101</v>
      </c>
      <c r="T17">
        <v>509</v>
      </c>
      <c r="U17">
        <v>1211</v>
      </c>
      <c r="V17" t="s">
        <v>286</v>
      </c>
      <c r="W17">
        <v>1192.809</v>
      </c>
      <c r="X17">
        <v>522.06100000000004</v>
      </c>
      <c r="Y17">
        <v>2.2850000000000001</v>
      </c>
      <c r="Z17">
        <v>13.356999999999999</v>
      </c>
      <c r="AA17">
        <v>85.387750999999994</v>
      </c>
      <c r="AB17">
        <v>1.6663600000000001</v>
      </c>
      <c r="AC17">
        <v>32.121361</v>
      </c>
      <c r="AD17" s="1">
        <v>251</v>
      </c>
      <c r="AE17">
        <v>7</v>
      </c>
      <c r="AF17">
        <v>101</v>
      </c>
      <c r="AG17">
        <v>66</v>
      </c>
      <c r="AH17">
        <v>13.969322</v>
      </c>
      <c r="AI17">
        <v>20.399999999999999</v>
      </c>
      <c r="AJ17">
        <v>0</v>
      </c>
      <c r="AK17">
        <v>17</v>
      </c>
      <c r="AL17">
        <v>3923</v>
      </c>
      <c r="AM17" t="s">
        <v>287</v>
      </c>
      <c r="AN17" t="s">
        <v>525</v>
      </c>
      <c r="AO17">
        <v>1103.3789999999999</v>
      </c>
      <c r="AR17" t="s">
        <v>119</v>
      </c>
      <c r="AS17" t="s">
        <v>124</v>
      </c>
      <c r="AT17" t="s">
        <v>253</v>
      </c>
      <c r="AU17" t="s">
        <v>286</v>
      </c>
      <c r="AV17" t="s">
        <v>48</v>
      </c>
      <c r="AW17">
        <v>2</v>
      </c>
      <c r="BB17">
        <v>0.84639951017583959</v>
      </c>
      <c r="BC17" t="s">
        <v>67</v>
      </c>
      <c r="BF17" t="s">
        <v>119</v>
      </c>
      <c r="BG17" t="s">
        <v>124</v>
      </c>
      <c r="BH17" t="s">
        <v>286</v>
      </c>
      <c r="BI17">
        <v>1211</v>
      </c>
      <c r="BJ17">
        <v>2</v>
      </c>
      <c r="BK17" t="s">
        <v>253</v>
      </c>
      <c r="BL17" t="s">
        <v>249</v>
      </c>
      <c r="BM17">
        <v>0.84639951017583959</v>
      </c>
      <c r="BN17" t="s">
        <v>67</v>
      </c>
      <c r="BO17" t="s">
        <v>184</v>
      </c>
      <c r="BP17">
        <v>1192.809</v>
      </c>
    </row>
    <row r="18" spans="1:68" ht="16.5">
      <c r="A18" s="102" t="str">
        <f t="shared" si="18"/>
        <v>명진교통</v>
      </c>
      <c r="B18" s="103" t="str">
        <f t="shared" si="1"/>
        <v>김상범</v>
      </c>
      <c r="C18" s="104" t="str">
        <f t="shared" si="19"/>
        <v>D</v>
      </c>
      <c r="D18" s="105">
        <f t="shared" si="20"/>
        <v>0.83409090909090899</v>
      </c>
      <c r="E18" s="106">
        <f t="shared" si="21"/>
        <v>3277</v>
      </c>
      <c r="F18" s="107" t="str">
        <f t="shared" si="22"/>
        <v>565</v>
      </c>
      <c r="G18" s="108" t="str">
        <f t="shared" si="23"/>
        <v>71바5807</v>
      </c>
      <c r="H18" s="109">
        <f t="shared" si="24"/>
        <v>1</v>
      </c>
      <c r="I18" s="110">
        <f t="shared" si="25"/>
        <v>4471.1040000000003</v>
      </c>
      <c r="J18" s="111">
        <f t="shared" si="26"/>
        <v>1.9743538008609597E-2</v>
      </c>
      <c r="K18" s="111">
        <f t="shared" si="27"/>
        <v>0.44302577703415502</v>
      </c>
      <c r="L18" s="111">
        <f t="shared" si="28"/>
        <v>0.14247040551953163</v>
      </c>
      <c r="M18" s="112">
        <f t="shared" si="29"/>
        <v>7.7560000000000002</v>
      </c>
      <c r="N18" s="113">
        <f t="shared" si="30"/>
        <v>0.13292115958647341</v>
      </c>
      <c r="O18" s="113">
        <f t="shared" si="31"/>
        <v>25.077792108647984</v>
      </c>
      <c r="P18" s="227">
        <f t="shared" si="32"/>
        <v>280</v>
      </c>
      <c r="Q18" s="228">
        <f t="shared" si="33"/>
        <v>6</v>
      </c>
      <c r="R18" s="228">
        <f t="shared" si="34"/>
        <v>1132</v>
      </c>
      <c r="T18">
        <v>509</v>
      </c>
      <c r="U18">
        <v>3277</v>
      </c>
      <c r="V18" t="s">
        <v>438</v>
      </c>
      <c r="W18">
        <v>4513.9539999999997</v>
      </c>
      <c r="X18">
        <v>2458.7849999999999</v>
      </c>
      <c r="Y18">
        <v>1.8360000000000001</v>
      </c>
      <c r="Z18">
        <v>7.7560000000000002</v>
      </c>
      <c r="AA18">
        <v>390.37714499999998</v>
      </c>
      <c r="AB18">
        <v>7.7074259999999999</v>
      </c>
      <c r="AC18">
        <v>172.947138</v>
      </c>
      <c r="AD18" s="1">
        <v>637</v>
      </c>
      <c r="AE18">
        <v>6</v>
      </c>
      <c r="AF18">
        <v>1132</v>
      </c>
      <c r="AG18">
        <v>85</v>
      </c>
      <c r="AH18">
        <v>11.563059000000001</v>
      </c>
      <c r="AI18">
        <v>997</v>
      </c>
      <c r="AJ18">
        <v>2.4</v>
      </c>
      <c r="AK18">
        <v>280</v>
      </c>
      <c r="AL18">
        <v>95273</v>
      </c>
      <c r="AM18" t="s">
        <v>439</v>
      </c>
      <c r="AN18" t="s">
        <v>526</v>
      </c>
      <c r="AO18">
        <v>4471.1040000000003</v>
      </c>
      <c r="AR18" t="s">
        <v>119</v>
      </c>
      <c r="AS18" t="s">
        <v>121</v>
      </c>
      <c r="AT18" t="s">
        <v>434</v>
      </c>
      <c r="AU18" t="s">
        <v>438</v>
      </c>
      <c r="AV18" t="s">
        <v>211</v>
      </c>
      <c r="AW18">
        <v>1</v>
      </c>
      <c r="BB18">
        <v>0.83409090909090899</v>
      </c>
      <c r="BC18" t="s">
        <v>67</v>
      </c>
      <c r="BF18" t="s">
        <v>119</v>
      </c>
      <c r="BG18" t="s">
        <v>121</v>
      </c>
      <c r="BH18" t="s">
        <v>438</v>
      </c>
      <c r="BI18">
        <v>3277</v>
      </c>
      <c r="BJ18">
        <v>1</v>
      </c>
      <c r="BK18" t="s">
        <v>434</v>
      </c>
      <c r="BL18" t="s">
        <v>179</v>
      </c>
      <c r="BM18">
        <v>0.83409090909090899</v>
      </c>
      <c r="BN18" t="s">
        <v>67</v>
      </c>
      <c r="BO18" t="s">
        <v>184</v>
      </c>
      <c r="BP18">
        <v>4471.1040000000003</v>
      </c>
    </row>
    <row r="19" spans="1:68" ht="16.5">
      <c r="A19" s="119" t="str">
        <f t="shared" si="18"/>
        <v>명진교통</v>
      </c>
      <c r="B19" s="120" t="str">
        <f t="shared" si="1"/>
        <v>김서신</v>
      </c>
      <c r="C19" s="121" t="str">
        <f t="shared" si="19"/>
        <v>F</v>
      </c>
      <c r="D19" s="122">
        <f t="shared" si="20"/>
        <v>0.7532432490884331</v>
      </c>
      <c r="E19" s="123">
        <f t="shared" si="21"/>
        <v>8708</v>
      </c>
      <c r="F19" s="124" t="str">
        <f t="shared" si="22"/>
        <v>585</v>
      </c>
      <c r="G19" s="125" t="str">
        <f t="shared" si="23"/>
        <v>71바7255</v>
      </c>
      <c r="H19" s="126">
        <f t="shared" si="24"/>
        <v>6</v>
      </c>
      <c r="I19" s="127">
        <f t="shared" si="25"/>
        <v>1429.681</v>
      </c>
      <c r="J19" s="128">
        <f t="shared" si="26"/>
        <v>2.0351995669908456E-2</v>
      </c>
      <c r="K19" s="128">
        <f t="shared" si="27"/>
        <v>0.40229466162316502</v>
      </c>
      <c r="L19" s="128">
        <f t="shared" si="28"/>
        <v>0.19584788494776106</v>
      </c>
      <c r="M19" s="129">
        <f t="shared" si="29"/>
        <v>14.173999999999999</v>
      </c>
      <c r="N19" s="130">
        <f t="shared" si="30"/>
        <v>0</v>
      </c>
      <c r="O19" s="130">
        <f t="shared" si="31"/>
        <v>6.7847302999760082</v>
      </c>
      <c r="P19" s="225">
        <f t="shared" si="32"/>
        <v>36</v>
      </c>
      <c r="Q19" s="226">
        <f t="shared" si="33"/>
        <v>0</v>
      </c>
      <c r="R19" s="226">
        <f t="shared" si="34"/>
        <v>97</v>
      </c>
      <c r="T19">
        <v>509</v>
      </c>
      <c r="U19">
        <v>8708</v>
      </c>
      <c r="V19" t="s">
        <v>288</v>
      </c>
      <c r="W19">
        <v>1429.681</v>
      </c>
      <c r="X19">
        <v>761.71100000000001</v>
      </c>
      <c r="Y19">
        <v>1.877</v>
      </c>
      <c r="Z19">
        <v>14.173999999999999</v>
      </c>
      <c r="AA19">
        <v>114.606353</v>
      </c>
      <c r="AB19">
        <v>2.332468</v>
      </c>
      <c r="AC19">
        <v>46.105524000000003</v>
      </c>
      <c r="AD19" s="1">
        <v>280</v>
      </c>
      <c r="AE19">
        <v>0</v>
      </c>
      <c r="AF19">
        <v>97</v>
      </c>
      <c r="AG19">
        <v>81</v>
      </c>
      <c r="AH19">
        <v>12.474709000000001</v>
      </c>
      <c r="AI19">
        <v>158.5</v>
      </c>
      <c r="AJ19">
        <v>0</v>
      </c>
      <c r="AK19">
        <v>36</v>
      </c>
      <c r="AL19">
        <v>14993</v>
      </c>
      <c r="AM19" t="s">
        <v>289</v>
      </c>
      <c r="AN19" t="s">
        <v>527</v>
      </c>
      <c r="AO19">
        <v>532.02800000000002</v>
      </c>
      <c r="AR19" t="s">
        <v>119</v>
      </c>
      <c r="AS19" t="s">
        <v>122</v>
      </c>
      <c r="AT19" t="s">
        <v>234</v>
      </c>
      <c r="AU19" t="s">
        <v>288</v>
      </c>
      <c r="AV19" t="s">
        <v>48</v>
      </c>
      <c r="AW19">
        <v>6</v>
      </c>
      <c r="BB19">
        <v>0.7532432490884331</v>
      </c>
      <c r="BC19" t="s">
        <v>70</v>
      </c>
      <c r="BF19" t="s">
        <v>119</v>
      </c>
      <c r="BG19" t="s">
        <v>122</v>
      </c>
      <c r="BH19" t="s">
        <v>288</v>
      </c>
      <c r="BI19">
        <v>8708</v>
      </c>
      <c r="BJ19">
        <v>6</v>
      </c>
      <c r="BK19" t="s">
        <v>234</v>
      </c>
      <c r="BL19" t="s">
        <v>237</v>
      </c>
      <c r="BM19">
        <v>0.7532432490884331</v>
      </c>
      <c r="BN19" t="s">
        <v>70</v>
      </c>
      <c r="BO19" t="s">
        <v>197</v>
      </c>
      <c r="BP19">
        <v>1429.681</v>
      </c>
    </row>
    <row r="20" spans="1:68" ht="16.5">
      <c r="A20" s="102" t="str">
        <f t="shared" si="18"/>
        <v>명진교통</v>
      </c>
      <c r="B20" s="103" t="str">
        <f t="shared" si="1"/>
        <v>김성용</v>
      </c>
      <c r="C20" s="104" t="str">
        <f t="shared" si="19"/>
        <v>F</v>
      </c>
      <c r="D20" s="105">
        <f t="shared" si="20"/>
        <v>0.71217391304347832</v>
      </c>
      <c r="E20" s="106">
        <f t="shared" si="21"/>
        <v>7697</v>
      </c>
      <c r="F20" s="107" t="str">
        <f t="shared" si="22"/>
        <v>522</v>
      </c>
      <c r="G20" s="108" t="str">
        <f t="shared" si="23"/>
        <v>71바5702</v>
      </c>
      <c r="H20" s="109">
        <f t="shared" si="24"/>
        <v>1</v>
      </c>
      <c r="I20" s="110">
        <f t="shared" si="25"/>
        <v>1269.6569999999999</v>
      </c>
      <c r="J20" s="111">
        <f t="shared" si="26"/>
        <v>1.1702669472676747E-2</v>
      </c>
      <c r="K20" s="111">
        <f t="shared" si="27"/>
        <v>0.44856811089165438</v>
      </c>
      <c r="L20" s="111">
        <f t="shared" si="28"/>
        <v>0.18193890160885973</v>
      </c>
      <c r="M20" s="112">
        <f t="shared" si="29"/>
        <v>16.55</v>
      </c>
      <c r="N20" s="113">
        <f t="shared" si="30"/>
        <v>0</v>
      </c>
      <c r="O20" s="113">
        <f t="shared" si="31"/>
        <v>5.1982543316817065</v>
      </c>
      <c r="P20" s="227">
        <f t="shared" si="32"/>
        <v>64</v>
      </c>
      <c r="Q20" s="228">
        <f t="shared" si="33"/>
        <v>0</v>
      </c>
      <c r="R20" s="228">
        <f t="shared" si="34"/>
        <v>66</v>
      </c>
      <c r="T20">
        <v>509</v>
      </c>
      <c r="U20">
        <v>7697</v>
      </c>
      <c r="V20" t="s">
        <v>290</v>
      </c>
      <c r="W20">
        <v>1269.6569999999999</v>
      </c>
      <c r="X20">
        <v>775.07899999999995</v>
      </c>
      <c r="Y20">
        <v>1.6379999999999999</v>
      </c>
      <c r="Z20">
        <v>16.55</v>
      </c>
      <c r="AA20">
        <v>98.766098</v>
      </c>
      <c r="AB20">
        <v>1.1558269999999999</v>
      </c>
      <c r="AC20">
        <v>44.303322000000001</v>
      </c>
      <c r="AD20" s="1">
        <v>231</v>
      </c>
      <c r="AE20">
        <v>0</v>
      </c>
      <c r="AF20">
        <v>66</v>
      </c>
      <c r="AG20">
        <v>93</v>
      </c>
      <c r="AH20">
        <v>12.85519</v>
      </c>
      <c r="AI20">
        <v>2329.1999999999998</v>
      </c>
      <c r="AJ20">
        <v>87.8</v>
      </c>
      <c r="AK20">
        <v>64</v>
      </c>
      <c r="AL20">
        <v>50225</v>
      </c>
      <c r="AM20" t="s">
        <v>291</v>
      </c>
      <c r="AN20" t="s">
        <v>528</v>
      </c>
      <c r="AO20">
        <v>1269.6569999999999</v>
      </c>
      <c r="AR20" t="s">
        <v>119</v>
      </c>
      <c r="AS20" t="s">
        <v>120</v>
      </c>
      <c r="AT20" t="s">
        <v>205</v>
      </c>
      <c r="AU20" t="s">
        <v>290</v>
      </c>
      <c r="AV20" t="s">
        <v>48</v>
      </c>
      <c r="AW20">
        <v>1</v>
      </c>
      <c r="BB20">
        <v>0.71217391304347832</v>
      </c>
      <c r="BC20" t="s">
        <v>70</v>
      </c>
      <c r="BF20" t="s">
        <v>119</v>
      </c>
      <c r="BG20" s="5" t="s">
        <v>120</v>
      </c>
      <c r="BH20" t="s">
        <v>290</v>
      </c>
      <c r="BI20">
        <v>7697</v>
      </c>
      <c r="BJ20">
        <v>1</v>
      </c>
      <c r="BK20" t="s">
        <v>205</v>
      </c>
      <c r="BL20" t="s">
        <v>179</v>
      </c>
      <c r="BM20">
        <v>0.71217391304347832</v>
      </c>
      <c r="BN20" t="s">
        <v>70</v>
      </c>
      <c r="BO20" t="s">
        <v>197</v>
      </c>
      <c r="BP20">
        <v>1269.6569999999999</v>
      </c>
    </row>
    <row r="21" spans="1:68" ht="16.5">
      <c r="A21" s="119" t="str">
        <f t="shared" si="18"/>
        <v>명진교통</v>
      </c>
      <c r="B21" s="120" t="str">
        <f t="shared" si="1"/>
        <v>김성태</v>
      </c>
      <c r="C21" s="121" t="str">
        <f t="shared" si="19"/>
        <v>F</v>
      </c>
      <c r="D21" s="122">
        <f t="shared" si="20"/>
        <v>0.74129521123954445</v>
      </c>
      <c r="E21" s="123">
        <f t="shared" si="21"/>
        <v>7843</v>
      </c>
      <c r="F21" s="124" t="str">
        <f t="shared" si="22"/>
        <v>522</v>
      </c>
      <c r="G21" s="125" t="str">
        <f t="shared" si="23"/>
        <v>71바5708</v>
      </c>
      <c r="H21" s="126">
        <f t="shared" si="24"/>
        <v>3</v>
      </c>
      <c r="I21" s="127">
        <f t="shared" si="25"/>
        <v>558.83100000000002</v>
      </c>
      <c r="J21" s="128">
        <f t="shared" si="26"/>
        <v>1.7606375728761914E-3</v>
      </c>
      <c r="K21" s="128">
        <f t="shared" si="27"/>
        <v>0.51121469754019411</v>
      </c>
      <c r="L21" s="128">
        <f t="shared" si="28"/>
        <v>0.21294452168902583</v>
      </c>
      <c r="M21" s="129">
        <f t="shared" si="29"/>
        <v>20.459</v>
      </c>
      <c r="N21" s="130">
        <f t="shared" si="30"/>
        <v>0</v>
      </c>
      <c r="O21" s="130">
        <f t="shared" si="31"/>
        <v>32.210095717667777</v>
      </c>
      <c r="P21" s="225">
        <f t="shared" si="32"/>
        <v>40</v>
      </c>
      <c r="Q21" s="226">
        <f t="shared" si="33"/>
        <v>0</v>
      </c>
      <c r="R21" s="226">
        <f t="shared" si="34"/>
        <v>180</v>
      </c>
      <c r="T21">
        <v>509</v>
      </c>
      <c r="U21">
        <v>7843</v>
      </c>
      <c r="V21" t="s">
        <v>473</v>
      </c>
      <c r="W21">
        <v>558.83100000000002</v>
      </c>
      <c r="X21">
        <v>339.63200000000001</v>
      </c>
      <c r="Y21">
        <v>1.645</v>
      </c>
      <c r="Z21">
        <v>20.459</v>
      </c>
      <c r="AA21">
        <v>43.543885000000003</v>
      </c>
      <c r="AB21">
        <v>7.6664999999999997E-2</v>
      </c>
      <c r="AC21">
        <v>22.260273999999999</v>
      </c>
      <c r="AD21" s="1">
        <v>119</v>
      </c>
      <c r="AE21">
        <v>0</v>
      </c>
      <c r="AF21">
        <v>180</v>
      </c>
      <c r="AG21">
        <v>88</v>
      </c>
      <c r="AH21">
        <v>12.833742000000001</v>
      </c>
      <c r="AI21">
        <v>1045.4000000000001</v>
      </c>
      <c r="AJ21">
        <v>2.4</v>
      </c>
      <c r="AK21">
        <v>40</v>
      </c>
      <c r="AL21">
        <v>25158</v>
      </c>
      <c r="AM21" t="s">
        <v>529</v>
      </c>
      <c r="AN21" t="s">
        <v>530</v>
      </c>
      <c r="AO21">
        <v>262.62700000000001</v>
      </c>
      <c r="AR21" t="s">
        <v>119</v>
      </c>
      <c r="AS21" t="s">
        <v>120</v>
      </c>
      <c r="AT21" t="s">
        <v>209</v>
      </c>
      <c r="AU21" t="s">
        <v>473</v>
      </c>
      <c r="AV21" t="s">
        <v>48</v>
      </c>
      <c r="AW21">
        <v>3</v>
      </c>
      <c r="BB21">
        <v>0.74129521123954445</v>
      </c>
      <c r="BC21" t="s">
        <v>70</v>
      </c>
      <c r="BF21" t="s">
        <v>119</v>
      </c>
      <c r="BG21" t="s">
        <v>120</v>
      </c>
      <c r="BH21" t="s">
        <v>473</v>
      </c>
      <c r="BI21">
        <v>7843</v>
      </c>
      <c r="BJ21">
        <v>3</v>
      </c>
      <c r="BK21" t="s">
        <v>209</v>
      </c>
      <c r="BL21" t="s">
        <v>208</v>
      </c>
      <c r="BM21">
        <v>0.74129521123954445</v>
      </c>
      <c r="BN21" t="s">
        <v>70</v>
      </c>
      <c r="BO21" t="s">
        <v>197</v>
      </c>
      <c r="BP21">
        <v>558.83100000000002</v>
      </c>
    </row>
    <row r="22" spans="1:68" ht="16.5">
      <c r="A22" s="102" t="str">
        <f t="shared" si="18"/>
        <v>명진교통</v>
      </c>
      <c r="B22" s="103" t="str">
        <f t="shared" si="1"/>
        <v>김성호</v>
      </c>
      <c r="C22" s="104" t="str">
        <f t="shared" si="19"/>
        <v>D</v>
      </c>
      <c r="D22" s="105">
        <f t="shared" si="20"/>
        <v>0.80704030197579091</v>
      </c>
      <c r="E22" s="106">
        <f t="shared" si="21"/>
        <v>2211</v>
      </c>
      <c r="F22" s="107" t="str">
        <f t="shared" si="22"/>
        <v>522</v>
      </c>
      <c r="G22" s="108" t="str">
        <f t="shared" si="23"/>
        <v>71바5713</v>
      </c>
      <c r="H22" s="109">
        <f t="shared" si="24"/>
        <v>7</v>
      </c>
      <c r="I22" s="110">
        <f t="shared" si="25"/>
        <v>937.54799999999989</v>
      </c>
      <c r="J22" s="111">
        <f t="shared" si="26"/>
        <v>9.5963319605696807E-3</v>
      </c>
      <c r="K22" s="111">
        <f t="shared" si="27"/>
        <v>0.47450098661547191</v>
      </c>
      <c r="L22" s="111">
        <f t="shared" si="28"/>
        <v>0.22292191973104314</v>
      </c>
      <c r="M22" s="112">
        <f t="shared" si="29"/>
        <v>17.414999999999999</v>
      </c>
      <c r="N22" s="113">
        <f t="shared" si="30"/>
        <v>0</v>
      </c>
      <c r="O22" s="113">
        <f t="shared" si="31"/>
        <v>14.719246374585621</v>
      </c>
      <c r="P22" s="227">
        <f t="shared" si="32"/>
        <v>53</v>
      </c>
      <c r="Q22" s="228">
        <f t="shared" si="33"/>
        <v>0</v>
      </c>
      <c r="R22" s="228">
        <f t="shared" si="34"/>
        <v>138</v>
      </c>
      <c r="T22">
        <v>509</v>
      </c>
      <c r="U22">
        <v>2211</v>
      </c>
      <c r="V22" t="s">
        <v>292</v>
      </c>
      <c r="W22">
        <v>937.548</v>
      </c>
      <c r="X22">
        <v>532.56500000000005</v>
      </c>
      <c r="Y22">
        <v>1.76</v>
      </c>
      <c r="Z22">
        <v>17.414999999999999</v>
      </c>
      <c r="AA22">
        <v>72.769992000000002</v>
      </c>
      <c r="AB22">
        <v>0.69832499999999997</v>
      </c>
      <c r="AC22">
        <v>34.529432999999997</v>
      </c>
      <c r="AD22" s="1">
        <v>209</v>
      </c>
      <c r="AE22">
        <v>0</v>
      </c>
      <c r="AF22">
        <v>138</v>
      </c>
      <c r="AG22">
        <v>98</v>
      </c>
      <c r="AH22">
        <v>12.883717000000001</v>
      </c>
      <c r="AI22">
        <v>1530.5</v>
      </c>
      <c r="AJ22">
        <v>35.200000000000003</v>
      </c>
      <c r="AK22">
        <v>53</v>
      </c>
      <c r="AL22">
        <v>28257</v>
      </c>
      <c r="AM22" t="s">
        <v>293</v>
      </c>
      <c r="AN22" t="s">
        <v>531</v>
      </c>
      <c r="AO22">
        <v>229.47200000000001</v>
      </c>
      <c r="AR22" t="s">
        <v>119</v>
      </c>
      <c r="AS22" t="s">
        <v>120</v>
      </c>
      <c r="AT22" t="s">
        <v>214</v>
      </c>
      <c r="AU22" t="s">
        <v>292</v>
      </c>
      <c r="AV22" t="s">
        <v>48</v>
      </c>
      <c r="AW22">
        <v>7</v>
      </c>
      <c r="BB22">
        <v>0.80704030197579091</v>
      </c>
      <c r="BC22" t="s">
        <v>67</v>
      </c>
      <c r="BF22" t="s">
        <v>119</v>
      </c>
      <c r="BG22" t="s">
        <v>120</v>
      </c>
      <c r="BH22" t="s">
        <v>292</v>
      </c>
      <c r="BI22">
        <v>2211</v>
      </c>
      <c r="BJ22">
        <v>7</v>
      </c>
      <c r="BK22" t="s">
        <v>214</v>
      </c>
      <c r="BL22" t="s">
        <v>208</v>
      </c>
      <c r="BM22">
        <v>0.80704030197579091</v>
      </c>
      <c r="BN22" t="s">
        <v>67</v>
      </c>
      <c r="BO22" t="s">
        <v>184</v>
      </c>
      <c r="BP22">
        <v>937.54799999999989</v>
      </c>
    </row>
    <row r="23" spans="1:68" ht="16.5">
      <c r="A23" s="119" t="str">
        <f t="shared" si="18"/>
        <v>명진교통</v>
      </c>
      <c r="B23" s="120" t="str">
        <f t="shared" si="1"/>
        <v>김양수</v>
      </c>
      <c r="C23" s="121" t="str">
        <f t="shared" si="19"/>
        <v>D</v>
      </c>
      <c r="D23" s="122">
        <f t="shared" si="20"/>
        <v>0.83607367362143159</v>
      </c>
      <c r="E23" s="123">
        <f t="shared" si="21"/>
        <v>8405</v>
      </c>
      <c r="F23" s="124" t="str">
        <f t="shared" si="22"/>
        <v>585</v>
      </c>
      <c r="G23" s="125" t="str">
        <f t="shared" si="23"/>
        <v>71바7254</v>
      </c>
      <c r="H23" s="126">
        <f t="shared" si="24"/>
        <v>8</v>
      </c>
      <c r="I23" s="127">
        <f t="shared" si="25"/>
        <v>1608.3309999999999</v>
      </c>
      <c r="J23" s="128">
        <f t="shared" si="26"/>
        <v>2.7129878245420472E-2</v>
      </c>
      <c r="K23" s="128">
        <f t="shared" si="27"/>
        <v>0.35876792642355121</v>
      </c>
      <c r="L23" s="128">
        <f t="shared" si="28"/>
        <v>0.1703629414591897</v>
      </c>
      <c r="M23" s="129">
        <f t="shared" si="29"/>
        <v>11.53</v>
      </c>
      <c r="N23" s="130">
        <f t="shared" si="30"/>
        <v>0</v>
      </c>
      <c r="O23" s="130">
        <f t="shared" si="31"/>
        <v>4.1042302975505711</v>
      </c>
      <c r="P23" s="225">
        <f t="shared" si="32"/>
        <v>2</v>
      </c>
      <c r="Q23" s="226">
        <f t="shared" si="33"/>
        <v>0</v>
      </c>
      <c r="R23" s="226">
        <f t="shared" si="34"/>
        <v>67</v>
      </c>
      <c r="T23">
        <v>509</v>
      </c>
      <c r="U23">
        <v>8405</v>
      </c>
      <c r="V23" t="s">
        <v>294</v>
      </c>
      <c r="W23">
        <v>1632.462</v>
      </c>
      <c r="X23">
        <v>780.73800000000006</v>
      </c>
      <c r="Y23">
        <v>2.0910000000000002</v>
      </c>
      <c r="Z23">
        <v>11.53</v>
      </c>
      <c r="AA23">
        <v>121.901616</v>
      </c>
      <c r="AB23">
        <v>3.3071760000000001</v>
      </c>
      <c r="AC23">
        <v>43.734389999999998</v>
      </c>
      <c r="AD23" s="1">
        <v>274</v>
      </c>
      <c r="AE23">
        <v>0</v>
      </c>
      <c r="AF23">
        <v>67</v>
      </c>
      <c r="AG23">
        <v>77</v>
      </c>
      <c r="AH23">
        <v>13.391635000000001</v>
      </c>
      <c r="AI23">
        <v>80.599999999999994</v>
      </c>
      <c r="AJ23">
        <v>0</v>
      </c>
      <c r="AK23">
        <v>2</v>
      </c>
      <c r="AL23">
        <v>229</v>
      </c>
      <c r="AM23" t="s">
        <v>295</v>
      </c>
      <c r="AN23" t="s">
        <v>532</v>
      </c>
      <c r="AO23">
        <v>406.55099999999999</v>
      </c>
      <c r="AR23" t="s">
        <v>119</v>
      </c>
      <c r="AS23" t="s">
        <v>122</v>
      </c>
      <c r="AT23" t="s">
        <v>233</v>
      </c>
      <c r="AU23" t="s">
        <v>294</v>
      </c>
      <c r="AV23" t="s">
        <v>211</v>
      </c>
      <c r="AW23">
        <v>8</v>
      </c>
      <c r="BB23">
        <v>0.83607367362143159</v>
      </c>
      <c r="BC23" t="s">
        <v>67</v>
      </c>
      <c r="BF23" t="s">
        <v>119</v>
      </c>
      <c r="BG23" t="s">
        <v>122</v>
      </c>
      <c r="BH23" t="s">
        <v>294</v>
      </c>
      <c r="BI23">
        <v>8405</v>
      </c>
      <c r="BJ23">
        <v>8</v>
      </c>
      <c r="BK23" t="s">
        <v>233</v>
      </c>
      <c r="BL23" t="s">
        <v>236</v>
      </c>
      <c r="BM23">
        <v>0.83607367362143159</v>
      </c>
      <c r="BN23" t="s">
        <v>67</v>
      </c>
      <c r="BO23" t="s">
        <v>184</v>
      </c>
      <c r="BP23">
        <v>1608.3309999999999</v>
      </c>
    </row>
    <row r="24" spans="1:68" ht="16.5">
      <c r="A24" s="102" t="str">
        <f t="shared" si="18"/>
        <v>명진교통</v>
      </c>
      <c r="B24" s="103" t="str">
        <f t="shared" si="1"/>
        <v>김영태</v>
      </c>
      <c r="C24" s="104" t="str">
        <f t="shared" si="19"/>
        <v>F</v>
      </c>
      <c r="D24" s="105">
        <f t="shared" si="20"/>
        <v>0.71192307692307688</v>
      </c>
      <c r="E24" s="106">
        <f t="shared" si="21"/>
        <v>8855</v>
      </c>
      <c r="F24" s="107" t="str">
        <f t="shared" si="22"/>
        <v>596</v>
      </c>
      <c r="G24" s="108" t="str">
        <f t="shared" si="23"/>
        <v>71바5360</v>
      </c>
      <c r="H24" s="109">
        <f t="shared" si="24"/>
        <v>1</v>
      </c>
      <c r="I24" s="110">
        <f t="shared" si="25"/>
        <v>1708.213</v>
      </c>
      <c r="J24" s="111">
        <f t="shared" si="26"/>
        <v>6.1594887741269949E-2</v>
      </c>
      <c r="K24" s="111">
        <f t="shared" si="27"/>
        <v>0.40909882666154584</v>
      </c>
      <c r="L24" s="111">
        <f t="shared" si="28"/>
        <v>0.20957573792027107</v>
      </c>
      <c r="M24" s="112">
        <f t="shared" si="29"/>
        <v>10.532</v>
      </c>
      <c r="N24" s="113">
        <f t="shared" si="30"/>
        <v>0.76102921591159889</v>
      </c>
      <c r="O24" s="113">
        <f t="shared" si="31"/>
        <v>5.3857452202974692</v>
      </c>
      <c r="P24" s="227">
        <f t="shared" si="32"/>
        <v>88</v>
      </c>
      <c r="Q24" s="228">
        <f t="shared" si="33"/>
        <v>13</v>
      </c>
      <c r="R24" s="228">
        <f t="shared" si="34"/>
        <v>92</v>
      </c>
      <c r="T24">
        <v>509</v>
      </c>
      <c r="U24">
        <v>8855</v>
      </c>
      <c r="V24" t="s">
        <v>296</v>
      </c>
      <c r="W24">
        <v>1708.213</v>
      </c>
      <c r="X24">
        <v>923.10500000000002</v>
      </c>
      <c r="Y24">
        <v>1.851</v>
      </c>
      <c r="Z24">
        <v>10.532</v>
      </c>
      <c r="AA24">
        <v>158.192463</v>
      </c>
      <c r="AB24">
        <v>9.7438470000000006</v>
      </c>
      <c r="AC24">
        <v>64.716351000000003</v>
      </c>
      <c r="AD24" s="1">
        <v>358</v>
      </c>
      <c r="AE24">
        <v>13</v>
      </c>
      <c r="AF24">
        <v>92</v>
      </c>
      <c r="AG24">
        <v>77</v>
      </c>
      <c r="AH24">
        <v>10.798321</v>
      </c>
      <c r="AI24">
        <v>191.1</v>
      </c>
      <c r="AJ24">
        <v>0</v>
      </c>
      <c r="AK24">
        <v>88</v>
      </c>
      <c r="AL24">
        <v>43111</v>
      </c>
      <c r="AM24" t="s">
        <v>297</v>
      </c>
      <c r="AN24" t="s">
        <v>533</v>
      </c>
      <c r="AO24">
        <v>1708.213</v>
      </c>
      <c r="AR24" t="s">
        <v>119</v>
      </c>
      <c r="AS24" t="s">
        <v>262</v>
      </c>
      <c r="AT24" t="s">
        <v>263</v>
      </c>
      <c r="AU24" t="s">
        <v>296</v>
      </c>
      <c r="AV24" t="s">
        <v>48</v>
      </c>
      <c r="AW24">
        <v>1</v>
      </c>
      <c r="BB24">
        <v>0.71192307692307688</v>
      </c>
      <c r="BC24" t="s">
        <v>70</v>
      </c>
      <c r="BF24" t="s">
        <v>119</v>
      </c>
      <c r="BG24" s="5" t="s">
        <v>262</v>
      </c>
      <c r="BH24" t="s">
        <v>296</v>
      </c>
      <c r="BI24">
        <v>8855</v>
      </c>
      <c r="BJ24">
        <v>1</v>
      </c>
      <c r="BK24" t="s">
        <v>263</v>
      </c>
      <c r="BL24" t="s">
        <v>179</v>
      </c>
      <c r="BM24">
        <v>0.71192307692307688</v>
      </c>
      <c r="BN24" t="s">
        <v>70</v>
      </c>
      <c r="BO24" t="s">
        <v>197</v>
      </c>
      <c r="BP24">
        <v>1708.213</v>
      </c>
    </row>
    <row r="25" spans="1:68" ht="16.5">
      <c r="A25" s="119" t="str">
        <f t="shared" si="18"/>
        <v>명진교통</v>
      </c>
      <c r="B25" s="120" t="str">
        <f t="shared" si="1"/>
        <v>김용규</v>
      </c>
      <c r="C25" s="121" t="str">
        <f t="shared" si="19"/>
        <v>A</v>
      </c>
      <c r="D25" s="122">
        <f t="shared" si="20"/>
        <v>0.99090909090909085</v>
      </c>
      <c r="E25" s="123">
        <f t="shared" si="21"/>
        <v>5508</v>
      </c>
      <c r="F25" s="124" t="str">
        <f t="shared" si="22"/>
        <v>순환52</v>
      </c>
      <c r="G25" s="125" t="str">
        <f t="shared" si="23"/>
        <v>71바5720</v>
      </c>
      <c r="H25" s="126">
        <f t="shared" si="24"/>
        <v>1</v>
      </c>
      <c r="I25" s="127">
        <f t="shared" si="25"/>
        <v>2305.1109999999999</v>
      </c>
      <c r="J25" s="128">
        <f t="shared" si="26"/>
        <v>1.3624788050750387E-2</v>
      </c>
      <c r="K25" s="128">
        <f t="shared" si="27"/>
        <v>0.33189330872430156</v>
      </c>
      <c r="L25" s="128">
        <f t="shared" si="28"/>
        <v>0.14576304568413409</v>
      </c>
      <c r="M25" s="129">
        <f t="shared" si="29"/>
        <v>12.12</v>
      </c>
      <c r="N25" s="130">
        <f t="shared" si="30"/>
        <v>0</v>
      </c>
      <c r="O25" s="130">
        <f t="shared" si="31"/>
        <v>5.7697872249969748</v>
      </c>
      <c r="P25" s="225">
        <f t="shared" si="32"/>
        <v>19</v>
      </c>
      <c r="Q25" s="226">
        <f t="shared" si="33"/>
        <v>0</v>
      </c>
      <c r="R25" s="226">
        <f t="shared" si="34"/>
        <v>133</v>
      </c>
      <c r="T25">
        <v>509</v>
      </c>
      <c r="U25">
        <v>5508</v>
      </c>
      <c r="V25" t="s">
        <v>298</v>
      </c>
      <c r="W25">
        <v>2305.1109999999999</v>
      </c>
      <c r="X25">
        <v>1057.2850000000001</v>
      </c>
      <c r="Y25">
        <v>2.1800000000000002</v>
      </c>
      <c r="Z25">
        <v>12.12</v>
      </c>
      <c r="AA25">
        <v>147.011608</v>
      </c>
      <c r="AB25">
        <v>2.0030019999999999</v>
      </c>
      <c r="AC25">
        <v>48.792169000000001</v>
      </c>
      <c r="AD25" s="1">
        <v>336</v>
      </c>
      <c r="AE25">
        <v>0</v>
      </c>
      <c r="AF25">
        <v>133</v>
      </c>
      <c r="AG25">
        <v>77</v>
      </c>
      <c r="AH25">
        <v>15.679789</v>
      </c>
      <c r="AI25">
        <v>684.8</v>
      </c>
      <c r="AJ25">
        <v>0</v>
      </c>
      <c r="AK25">
        <v>19</v>
      </c>
      <c r="AL25">
        <v>2249</v>
      </c>
      <c r="AM25" t="s">
        <v>299</v>
      </c>
      <c r="AN25" t="s">
        <v>534</v>
      </c>
      <c r="AO25">
        <v>2305.1109999999999</v>
      </c>
      <c r="AR25" t="s">
        <v>119</v>
      </c>
      <c r="AS25" t="s">
        <v>126</v>
      </c>
      <c r="AT25" t="s">
        <v>269</v>
      </c>
      <c r="AU25" t="s">
        <v>298</v>
      </c>
      <c r="AV25" t="s">
        <v>48</v>
      </c>
      <c r="AW25">
        <v>1</v>
      </c>
      <c r="BB25">
        <v>0.99090909090909085</v>
      </c>
      <c r="BC25" t="s">
        <v>66</v>
      </c>
      <c r="BF25" t="s">
        <v>119</v>
      </c>
      <c r="BG25" t="s">
        <v>126</v>
      </c>
      <c r="BH25" t="s">
        <v>298</v>
      </c>
      <c r="BI25">
        <v>5508</v>
      </c>
      <c r="BJ25">
        <v>1</v>
      </c>
      <c r="BK25" t="s">
        <v>269</v>
      </c>
      <c r="BL25" t="s">
        <v>179</v>
      </c>
      <c r="BM25">
        <v>0.99090909090909085</v>
      </c>
      <c r="BN25" t="s">
        <v>66</v>
      </c>
      <c r="BO25" t="s">
        <v>183</v>
      </c>
      <c r="BP25">
        <v>2305.1109999999999</v>
      </c>
    </row>
    <row r="26" spans="1:68" ht="16.5">
      <c r="A26" s="102" t="str">
        <f t="shared" si="18"/>
        <v>명진교통</v>
      </c>
      <c r="B26" s="103" t="str">
        <f t="shared" si="1"/>
        <v>김응환</v>
      </c>
      <c r="C26" s="104" t="str">
        <f t="shared" si="19"/>
        <v>B</v>
      </c>
      <c r="D26" s="105">
        <f t="shared" si="20"/>
        <v>0.90636363636363626</v>
      </c>
      <c r="E26" s="106">
        <f t="shared" si="21"/>
        <v>5657</v>
      </c>
      <c r="F26" s="107" t="str">
        <f t="shared" si="22"/>
        <v>565</v>
      </c>
      <c r="G26" s="108" t="str">
        <f t="shared" si="23"/>
        <v>71바5802</v>
      </c>
      <c r="H26" s="109">
        <f t="shared" si="24"/>
        <v>1</v>
      </c>
      <c r="I26" s="110">
        <f t="shared" si="25"/>
        <v>1726.7360000000001</v>
      </c>
      <c r="J26" s="111">
        <f t="shared" si="26"/>
        <v>5.1657373403467257E-3</v>
      </c>
      <c r="K26" s="111">
        <f t="shared" si="27"/>
        <v>0.2992286888441249</v>
      </c>
      <c r="L26" s="111">
        <f t="shared" si="28"/>
        <v>0.13262015733731156</v>
      </c>
      <c r="M26" s="112">
        <f t="shared" si="29"/>
        <v>3.222</v>
      </c>
      <c r="N26" s="113">
        <f t="shared" si="30"/>
        <v>0</v>
      </c>
      <c r="O26" s="113">
        <f t="shared" si="31"/>
        <v>1.3319928466192863</v>
      </c>
      <c r="P26" s="227">
        <f t="shared" si="32"/>
        <v>6</v>
      </c>
      <c r="Q26" s="228">
        <f t="shared" si="33"/>
        <v>0</v>
      </c>
      <c r="R26" s="228">
        <f t="shared" si="34"/>
        <v>23</v>
      </c>
      <c r="T26">
        <v>509</v>
      </c>
      <c r="U26">
        <v>5657</v>
      </c>
      <c r="V26" t="s">
        <v>300</v>
      </c>
      <c r="W26">
        <v>1726.7360000000001</v>
      </c>
      <c r="X26">
        <v>865.81899999999996</v>
      </c>
      <c r="Y26">
        <v>1.994</v>
      </c>
      <c r="Z26">
        <v>3.222</v>
      </c>
      <c r="AA26">
        <v>135.17605599999999</v>
      </c>
      <c r="AB26">
        <v>0.69828400000000002</v>
      </c>
      <c r="AC26">
        <v>40.448554000000001</v>
      </c>
      <c r="AD26" s="1">
        <v>229</v>
      </c>
      <c r="AE26">
        <v>0</v>
      </c>
      <c r="AF26">
        <v>23</v>
      </c>
      <c r="AG26">
        <v>87</v>
      </c>
      <c r="AH26">
        <v>12.773978</v>
      </c>
      <c r="AI26">
        <v>114.9</v>
      </c>
      <c r="AJ26">
        <v>12.4</v>
      </c>
      <c r="AK26">
        <v>6</v>
      </c>
      <c r="AL26">
        <v>1604</v>
      </c>
      <c r="AM26" t="s">
        <v>301</v>
      </c>
      <c r="AN26" t="s">
        <v>535</v>
      </c>
      <c r="AO26">
        <v>1726.7360000000001</v>
      </c>
      <c r="AR26" t="s">
        <v>119</v>
      </c>
      <c r="AS26" t="s">
        <v>121</v>
      </c>
      <c r="AT26" t="s">
        <v>223</v>
      </c>
      <c r="AU26" t="s">
        <v>300</v>
      </c>
      <c r="AV26" t="s">
        <v>211</v>
      </c>
      <c r="AW26">
        <v>1</v>
      </c>
      <c r="BB26">
        <v>0.90636363636363626</v>
      </c>
      <c r="BC26" t="s">
        <v>68</v>
      </c>
      <c r="BF26" t="s">
        <v>119</v>
      </c>
      <c r="BG26" t="s">
        <v>121</v>
      </c>
      <c r="BH26" t="s">
        <v>300</v>
      </c>
      <c r="BI26">
        <v>5657</v>
      </c>
      <c r="BJ26">
        <v>1</v>
      </c>
      <c r="BK26" t="s">
        <v>223</v>
      </c>
      <c r="BL26" t="s">
        <v>179</v>
      </c>
      <c r="BM26">
        <v>0.90636363636363626</v>
      </c>
      <c r="BN26" t="s">
        <v>68</v>
      </c>
      <c r="BO26" t="s">
        <v>180</v>
      </c>
      <c r="BP26">
        <v>1726.7360000000001</v>
      </c>
    </row>
    <row r="27" spans="1:68" ht="16.5">
      <c r="A27" s="119" t="str">
        <f t="shared" si="18"/>
        <v>명진교통</v>
      </c>
      <c r="B27" s="120" t="str">
        <f t="shared" si="1"/>
        <v>김철</v>
      </c>
      <c r="C27" s="121" t="str">
        <f t="shared" si="19"/>
        <v>이상</v>
      </c>
      <c r="D27" s="122">
        <f t="shared" si="20"/>
        <v>0</v>
      </c>
      <c r="E27" s="123">
        <f t="shared" si="21"/>
        <v>1357</v>
      </c>
      <c r="F27" s="124" t="str">
        <f t="shared" si="22"/>
        <v>591</v>
      </c>
      <c r="G27" s="125" t="str">
        <f t="shared" si="23"/>
        <v>72바1869</v>
      </c>
      <c r="H27" s="126">
        <f t="shared" si="24"/>
        <v>1</v>
      </c>
      <c r="I27" s="127">
        <f t="shared" si="25"/>
        <v>871.375</v>
      </c>
      <c r="J27" s="128">
        <f t="shared" si="26"/>
        <v>6.5245522711279876E-3</v>
      </c>
      <c r="K27" s="128">
        <f t="shared" si="27"/>
        <v>0.4803404647556434</v>
      </c>
      <c r="L27" s="128">
        <f t="shared" si="28"/>
        <v>0.18361784535934586</v>
      </c>
      <c r="M27" s="129">
        <f t="shared" si="29"/>
        <v>22.989000000000001</v>
      </c>
      <c r="N27" s="130">
        <f t="shared" si="30"/>
        <v>0.11476115334959117</v>
      </c>
      <c r="O27" s="130">
        <f t="shared" si="31"/>
        <v>9.8694591880648392</v>
      </c>
      <c r="P27" s="225">
        <f t="shared" si="32"/>
        <v>54</v>
      </c>
      <c r="Q27" s="226">
        <f t="shared" si="33"/>
        <v>1</v>
      </c>
      <c r="R27" s="226">
        <f t="shared" si="34"/>
        <v>86</v>
      </c>
      <c r="T27">
        <v>509</v>
      </c>
      <c r="U27">
        <v>1357</v>
      </c>
      <c r="V27" t="s">
        <v>440</v>
      </c>
      <c r="W27">
        <v>871.375</v>
      </c>
      <c r="X27">
        <v>516.04499999999996</v>
      </c>
      <c r="Y27">
        <v>1.6890000000000001</v>
      </c>
      <c r="Z27">
        <v>22.989000000000001</v>
      </c>
      <c r="AA27">
        <v>63.391936000000001</v>
      </c>
      <c r="AB27">
        <v>0.41360400000000003</v>
      </c>
      <c r="AC27">
        <v>30.449712000000002</v>
      </c>
      <c r="AD27" s="1">
        <v>160</v>
      </c>
      <c r="AE27">
        <v>1</v>
      </c>
      <c r="AF27">
        <v>86</v>
      </c>
      <c r="AG27">
        <v>84</v>
      </c>
      <c r="AH27">
        <v>13.745832999999999</v>
      </c>
      <c r="AI27">
        <v>2655.1</v>
      </c>
      <c r="AJ27">
        <v>35.700000000000003</v>
      </c>
      <c r="AK27">
        <v>54</v>
      </c>
      <c r="AL27">
        <v>29542</v>
      </c>
      <c r="AM27" t="s">
        <v>441</v>
      </c>
      <c r="AN27" t="s">
        <v>536</v>
      </c>
      <c r="AO27">
        <v>871.375</v>
      </c>
      <c r="AR27" t="s">
        <v>119</v>
      </c>
      <c r="AS27" t="s">
        <v>123</v>
      </c>
      <c r="AT27" t="s">
        <v>245</v>
      </c>
      <c r="AU27" t="s">
        <v>440</v>
      </c>
      <c r="AV27" t="s">
        <v>211</v>
      </c>
      <c r="AW27">
        <v>1</v>
      </c>
      <c r="BB27">
        <v>0</v>
      </c>
      <c r="BC27" t="s">
        <v>537</v>
      </c>
      <c r="BF27" t="s">
        <v>119</v>
      </c>
      <c r="BG27" s="5" t="s">
        <v>123</v>
      </c>
      <c r="BH27" t="s">
        <v>440</v>
      </c>
      <c r="BI27">
        <v>1357</v>
      </c>
      <c r="BJ27">
        <v>1</v>
      </c>
      <c r="BK27" t="s">
        <v>245</v>
      </c>
      <c r="BL27" t="s">
        <v>179</v>
      </c>
      <c r="BM27">
        <v>0</v>
      </c>
      <c r="BN27" t="s">
        <v>537</v>
      </c>
      <c r="BO27" t="e">
        <v>#N/A</v>
      </c>
      <c r="BP27">
        <v>871.375</v>
      </c>
    </row>
    <row r="28" spans="1:68" ht="16.5">
      <c r="A28" s="102" t="str">
        <f t="shared" si="18"/>
        <v>명진교통</v>
      </c>
      <c r="B28" s="103" t="str">
        <f t="shared" si="1"/>
        <v>김헌영</v>
      </c>
      <c r="C28" s="104" t="str">
        <f t="shared" si="19"/>
        <v>F</v>
      </c>
      <c r="D28" s="105">
        <f t="shared" si="20"/>
        <v>0.79116217312807857</v>
      </c>
      <c r="E28" s="106">
        <f t="shared" si="21"/>
        <v>2650</v>
      </c>
      <c r="F28" s="107" t="str">
        <f t="shared" si="22"/>
        <v>591</v>
      </c>
      <c r="G28" s="108" t="str">
        <f t="shared" si="23"/>
        <v>72바1869</v>
      </c>
      <c r="H28" s="109">
        <f t="shared" si="24"/>
        <v>8</v>
      </c>
      <c r="I28" s="110">
        <f t="shared" si="25"/>
        <v>1340.4449999999999</v>
      </c>
      <c r="J28" s="111">
        <f t="shared" si="26"/>
        <v>5.2422451041443073E-2</v>
      </c>
      <c r="K28" s="111">
        <f t="shared" si="27"/>
        <v>0.42711405637365757</v>
      </c>
      <c r="L28" s="111">
        <f t="shared" si="28"/>
        <v>0.11563324119975084</v>
      </c>
      <c r="M28" s="112">
        <f t="shared" si="29"/>
        <v>15.739000000000001</v>
      </c>
      <c r="N28" s="113">
        <f t="shared" si="30"/>
        <v>0</v>
      </c>
      <c r="O28" s="113">
        <f t="shared" si="31"/>
        <v>6.6395861075985962</v>
      </c>
      <c r="P28" s="227">
        <f t="shared" si="32"/>
        <v>68</v>
      </c>
      <c r="Q28" s="228">
        <f t="shared" si="33"/>
        <v>0</v>
      </c>
      <c r="R28" s="228">
        <f t="shared" si="34"/>
        <v>89</v>
      </c>
      <c r="T28">
        <v>509</v>
      </c>
      <c r="U28">
        <v>2650</v>
      </c>
      <c r="V28" t="s">
        <v>302</v>
      </c>
      <c r="W28">
        <v>1340.4449999999999</v>
      </c>
      <c r="X28">
        <v>703.38199999999995</v>
      </c>
      <c r="Y28">
        <v>1.9059999999999999</v>
      </c>
      <c r="Z28">
        <v>15.739000000000001</v>
      </c>
      <c r="AA28">
        <v>102.90831300000001</v>
      </c>
      <c r="AB28">
        <v>5.3947060000000002</v>
      </c>
      <c r="AC28">
        <v>43.953586999999999</v>
      </c>
      <c r="AD28" s="1">
        <v>155</v>
      </c>
      <c r="AE28">
        <v>0</v>
      </c>
      <c r="AF28">
        <v>89</v>
      </c>
      <c r="AG28">
        <v>92</v>
      </c>
      <c r="AH28">
        <v>13.025624000000001</v>
      </c>
      <c r="AI28">
        <v>997.5</v>
      </c>
      <c r="AJ28">
        <v>14.3</v>
      </c>
      <c r="AK28">
        <v>68</v>
      </c>
      <c r="AL28">
        <v>31089</v>
      </c>
      <c r="AM28" t="s">
        <v>303</v>
      </c>
      <c r="AN28" t="s">
        <v>538</v>
      </c>
      <c r="AO28">
        <v>584.77499999999998</v>
      </c>
      <c r="AR28" t="s">
        <v>119</v>
      </c>
      <c r="AS28" t="s">
        <v>123</v>
      </c>
      <c r="AT28" t="s">
        <v>245</v>
      </c>
      <c r="AU28" t="s">
        <v>302</v>
      </c>
      <c r="AV28" t="s">
        <v>211</v>
      </c>
      <c r="AW28">
        <v>8</v>
      </c>
      <c r="BB28">
        <v>0.79116217312807857</v>
      </c>
      <c r="BC28" t="s">
        <v>70</v>
      </c>
      <c r="BF28" t="s">
        <v>119</v>
      </c>
      <c r="BG28" s="5" t="s">
        <v>123</v>
      </c>
      <c r="BH28" t="s">
        <v>302</v>
      </c>
      <c r="BI28">
        <v>2650</v>
      </c>
      <c r="BJ28">
        <v>8</v>
      </c>
      <c r="BK28" t="s">
        <v>245</v>
      </c>
      <c r="BL28" t="s">
        <v>209</v>
      </c>
      <c r="BM28">
        <v>0.79116217312807857</v>
      </c>
      <c r="BN28" t="s">
        <v>70</v>
      </c>
      <c r="BO28" t="s">
        <v>197</v>
      </c>
      <c r="BP28">
        <v>1340.4449999999999</v>
      </c>
    </row>
    <row r="29" spans="1:68" ht="16.5">
      <c r="A29" s="119" t="str">
        <f t="shared" si="18"/>
        <v>명진교통</v>
      </c>
      <c r="B29" s="120" t="str">
        <f t="shared" si="1"/>
        <v>김현중</v>
      </c>
      <c r="C29" s="121" t="str">
        <f t="shared" si="19"/>
        <v>C</v>
      </c>
      <c r="D29" s="122">
        <f t="shared" si="20"/>
        <v>0.85039999999999993</v>
      </c>
      <c r="E29" s="123">
        <f t="shared" si="21"/>
        <v>9462</v>
      </c>
      <c r="F29" s="124" t="str">
        <f t="shared" si="22"/>
        <v>594</v>
      </c>
      <c r="G29" s="125" t="str">
        <f t="shared" si="23"/>
        <v>71바5364</v>
      </c>
      <c r="H29" s="126">
        <f t="shared" si="24"/>
        <v>1</v>
      </c>
      <c r="I29" s="127">
        <f t="shared" si="25"/>
        <v>1301.431</v>
      </c>
      <c r="J29" s="128">
        <f t="shared" si="26"/>
        <v>3.075352631280092E-2</v>
      </c>
      <c r="K29" s="128">
        <f t="shared" si="27"/>
        <v>0.43076815378112482</v>
      </c>
      <c r="L29" s="128">
        <f t="shared" si="28"/>
        <v>0.2189897120938413</v>
      </c>
      <c r="M29" s="129">
        <f t="shared" si="29"/>
        <v>13.66</v>
      </c>
      <c r="N29" s="130">
        <f t="shared" si="30"/>
        <v>0.38419247735761636</v>
      </c>
      <c r="O29" s="130">
        <f t="shared" si="31"/>
        <v>18.210723426751013</v>
      </c>
      <c r="P29" s="225">
        <f t="shared" si="32"/>
        <v>58</v>
      </c>
      <c r="Q29" s="226">
        <f t="shared" si="33"/>
        <v>5</v>
      </c>
      <c r="R29" s="226">
        <f t="shared" si="34"/>
        <v>237</v>
      </c>
      <c r="T29">
        <v>509</v>
      </c>
      <c r="U29">
        <v>9462</v>
      </c>
      <c r="V29" t="s">
        <v>304</v>
      </c>
      <c r="W29">
        <v>1301.431</v>
      </c>
      <c r="X29">
        <v>612.226</v>
      </c>
      <c r="Y29">
        <v>2.1259999999999999</v>
      </c>
      <c r="Z29">
        <v>13.66</v>
      </c>
      <c r="AA29">
        <v>95.751361000000003</v>
      </c>
      <c r="AB29">
        <v>2.9446919999999999</v>
      </c>
      <c r="AC29">
        <v>41.246637</v>
      </c>
      <c r="AD29" s="1">
        <v>285</v>
      </c>
      <c r="AE29">
        <v>5</v>
      </c>
      <c r="AF29">
        <v>237</v>
      </c>
      <c r="AG29">
        <v>83</v>
      </c>
      <c r="AH29">
        <v>13.591775</v>
      </c>
      <c r="AI29">
        <v>114.1</v>
      </c>
      <c r="AJ29">
        <v>0</v>
      </c>
      <c r="AK29">
        <v>58</v>
      </c>
      <c r="AL29">
        <v>29370</v>
      </c>
      <c r="AM29" t="s">
        <v>305</v>
      </c>
      <c r="AN29" t="s">
        <v>539</v>
      </c>
      <c r="AO29">
        <v>1301.431</v>
      </c>
      <c r="AR29" t="s">
        <v>119</v>
      </c>
      <c r="AS29" t="s">
        <v>125</v>
      </c>
      <c r="AT29" t="s">
        <v>261</v>
      </c>
      <c r="AU29" t="s">
        <v>304</v>
      </c>
      <c r="AV29" t="s">
        <v>48</v>
      </c>
      <c r="AW29">
        <v>1</v>
      </c>
      <c r="BB29">
        <v>0.85039999999999993</v>
      </c>
      <c r="BC29" t="s">
        <v>69</v>
      </c>
      <c r="BF29" t="s">
        <v>119</v>
      </c>
      <c r="BG29" s="5" t="s">
        <v>125</v>
      </c>
      <c r="BH29" t="s">
        <v>304</v>
      </c>
      <c r="BI29">
        <v>9462</v>
      </c>
      <c r="BJ29">
        <v>1</v>
      </c>
      <c r="BK29" t="s">
        <v>261</v>
      </c>
      <c r="BL29" t="s">
        <v>179</v>
      </c>
      <c r="BM29">
        <v>0.85039999999999993</v>
      </c>
      <c r="BN29" t="s">
        <v>69</v>
      </c>
      <c r="BO29" t="s">
        <v>182</v>
      </c>
      <c r="BP29">
        <v>1301.431</v>
      </c>
    </row>
    <row r="30" spans="1:68" ht="16.5">
      <c r="A30" s="102" t="str">
        <f t="shared" si="18"/>
        <v>명진교통</v>
      </c>
      <c r="B30" s="103" t="str">
        <f t="shared" si="1"/>
        <v>김형태</v>
      </c>
      <c r="C30" s="104" t="str">
        <f t="shared" si="19"/>
        <v>D</v>
      </c>
      <c r="D30" s="105">
        <f t="shared" si="20"/>
        <v>0.80590810118155798</v>
      </c>
      <c r="E30" s="106">
        <f t="shared" si="21"/>
        <v>9907</v>
      </c>
      <c r="F30" s="107" t="str">
        <f t="shared" si="22"/>
        <v>522</v>
      </c>
      <c r="G30" s="108" t="str">
        <f t="shared" si="23"/>
        <v>71바5710</v>
      </c>
      <c r="H30" s="109">
        <f t="shared" si="24"/>
        <v>3</v>
      </c>
      <c r="I30" s="110">
        <f t="shared" si="25"/>
        <v>951.15599999999995</v>
      </c>
      <c r="J30" s="111">
        <f t="shared" si="26"/>
        <v>9.4730240669621824E-3</v>
      </c>
      <c r="K30" s="111">
        <f t="shared" si="27"/>
        <v>0.42680382684295115</v>
      </c>
      <c r="L30" s="111">
        <f t="shared" si="28"/>
        <v>0.1524460761431353</v>
      </c>
      <c r="M30" s="112">
        <f t="shared" si="29"/>
        <v>12.919</v>
      </c>
      <c r="N30" s="113">
        <f t="shared" si="30"/>
        <v>0</v>
      </c>
      <c r="O30" s="113">
        <f t="shared" si="31"/>
        <v>12.195686091450824</v>
      </c>
      <c r="P30" s="227">
        <f t="shared" si="32"/>
        <v>43</v>
      </c>
      <c r="Q30" s="228">
        <f t="shared" si="33"/>
        <v>0</v>
      </c>
      <c r="R30" s="228">
        <f t="shared" si="34"/>
        <v>116</v>
      </c>
      <c r="T30">
        <v>509</v>
      </c>
      <c r="U30">
        <v>9907</v>
      </c>
      <c r="V30" t="s">
        <v>306</v>
      </c>
      <c r="W30">
        <v>951.15599999999995</v>
      </c>
      <c r="X30">
        <v>540.125</v>
      </c>
      <c r="Y30">
        <v>1.7609999999999999</v>
      </c>
      <c r="Z30">
        <v>12.919</v>
      </c>
      <c r="AA30">
        <v>70.023045999999994</v>
      </c>
      <c r="AB30">
        <v>0.66332999999999998</v>
      </c>
      <c r="AC30">
        <v>29.886104</v>
      </c>
      <c r="AD30" s="1">
        <v>145</v>
      </c>
      <c r="AE30">
        <v>0</v>
      </c>
      <c r="AF30">
        <v>116</v>
      </c>
      <c r="AG30">
        <v>86</v>
      </c>
      <c r="AH30">
        <v>13.58347</v>
      </c>
      <c r="AI30">
        <v>1362.4</v>
      </c>
      <c r="AJ30">
        <v>2.2999999999999998</v>
      </c>
      <c r="AK30">
        <v>43</v>
      </c>
      <c r="AL30">
        <v>29249</v>
      </c>
      <c r="AM30" t="s">
        <v>307</v>
      </c>
      <c r="AN30" t="s">
        <v>540</v>
      </c>
      <c r="AO30">
        <v>593.197</v>
      </c>
      <c r="AR30" t="s">
        <v>119</v>
      </c>
      <c r="AS30" t="s">
        <v>120</v>
      </c>
      <c r="AT30" t="s">
        <v>210</v>
      </c>
      <c r="AU30" t="s">
        <v>306</v>
      </c>
      <c r="AV30" t="s">
        <v>211</v>
      </c>
      <c r="AW30">
        <v>3</v>
      </c>
      <c r="BB30">
        <v>0.80590810118155798</v>
      </c>
      <c r="BC30" t="s">
        <v>67</v>
      </c>
      <c r="BF30" t="s">
        <v>119</v>
      </c>
      <c r="BG30" t="s">
        <v>120</v>
      </c>
      <c r="BH30" t="s">
        <v>306</v>
      </c>
      <c r="BI30">
        <v>9907</v>
      </c>
      <c r="BJ30">
        <v>3</v>
      </c>
      <c r="BK30" t="s">
        <v>210</v>
      </c>
      <c r="BL30" t="s">
        <v>214</v>
      </c>
      <c r="BM30">
        <v>0.80590810118155798</v>
      </c>
      <c r="BN30" t="s">
        <v>67</v>
      </c>
      <c r="BO30" t="s">
        <v>184</v>
      </c>
      <c r="BP30">
        <v>951.15599999999995</v>
      </c>
    </row>
    <row r="31" spans="1:68" ht="16.5">
      <c r="A31" s="119" t="str">
        <f t="shared" si="18"/>
        <v>명진교통</v>
      </c>
      <c r="B31" s="120" t="str">
        <f t="shared" si="1"/>
        <v>류흥식</v>
      </c>
      <c r="C31" s="121" t="str">
        <f t="shared" si="19"/>
        <v>D</v>
      </c>
      <c r="D31" s="122">
        <f t="shared" si="20"/>
        <v>0.83370370370370361</v>
      </c>
      <c r="E31" s="123">
        <f t="shared" si="21"/>
        <v>4447</v>
      </c>
      <c r="F31" s="124" t="str">
        <f t="shared" si="22"/>
        <v>591</v>
      </c>
      <c r="G31" s="125" t="str">
        <f t="shared" si="23"/>
        <v>71바5459</v>
      </c>
      <c r="H31" s="126">
        <f t="shared" si="24"/>
        <v>1</v>
      </c>
      <c r="I31" s="127">
        <f t="shared" si="25"/>
        <v>1938.0989999999999</v>
      </c>
      <c r="J31" s="128">
        <f t="shared" si="26"/>
        <v>1.5362679153527299E-2</v>
      </c>
      <c r="K31" s="128">
        <f t="shared" si="27"/>
        <v>0.38591438681127416</v>
      </c>
      <c r="L31" s="128">
        <f t="shared" si="28"/>
        <v>0.19555244597928176</v>
      </c>
      <c r="M31" s="129">
        <f t="shared" si="29"/>
        <v>11.843</v>
      </c>
      <c r="N31" s="130">
        <f t="shared" si="30"/>
        <v>0.10319390289144156</v>
      </c>
      <c r="O31" s="130">
        <f t="shared" si="31"/>
        <v>6.2432311249322145</v>
      </c>
      <c r="P31" s="225">
        <f t="shared" si="32"/>
        <v>58</v>
      </c>
      <c r="Q31" s="226">
        <f t="shared" si="33"/>
        <v>2</v>
      </c>
      <c r="R31" s="226">
        <f t="shared" si="34"/>
        <v>121</v>
      </c>
      <c r="T31">
        <v>509</v>
      </c>
      <c r="U31">
        <v>4447</v>
      </c>
      <c r="V31" t="s">
        <v>308</v>
      </c>
      <c r="W31">
        <v>1938.0989999999999</v>
      </c>
      <c r="X31">
        <v>860.85900000000004</v>
      </c>
      <c r="Y31">
        <v>2.2509999999999999</v>
      </c>
      <c r="Z31">
        <v>11.843</v>
      </c>
      <c r="AA31">
        <v>135.08385999999999</v>
      </c>
      <c r="AB31">
        <v>2.07525</v>
      </c>
      <c r="AC31">
        <v>52.130805000000002</v>
      </c>
      <c r="AD31" s="1">
        <v>379</v>
      </c>
      <c r="AE31">
        <v>2</v>
      </c>
      <c r="AF31">
        <v>121</v>
      </c>
      <c r="AG31">
        <v>76</v>
      </c>
      <c r="AH31">
        <v>14.347376000000001</v>
      </c>
      <c r="AI31">
        <v>259.60000000000002</v>
      </c>
      <c r="AJ31">
        <v>0</v>
      </c>
      <c r="AK31">
        <v>58</v>
      </c>
      <c r="AL31">
        <v>24823</v>
      </c>
      <c r="AM31" t="s">
        <v>309</v>
      </c>
      <c r="AN31" t="s">
        <v>541</v>
      </c>
      <c r="AO31">
        <v>1938.0989999999999</v>
      </c>
      <c r="AR31" t="s">
        <v>119</v>
      </c>
      <c r="AS31" t="s">
        <v>123</v>
      </c>
      <c r="AT31" t="s">
        <v>242</v>
      </c>
      <c r="AU31" t="s">
        <v>308</v>
      </c>
      <c r="AV31" t="s">
        <v>48</v>
      </c>
      <c r="AW31">
        <v>1</v>
      </c>
      <c r="BB31">
        <v>0.83370370370370361</v>
      </c>
      <c r="BC31" t="s">
        <v>67</v>
      </c>
      <c r="BF31" t="s">
        <v>119</v>
      </c>
      <c r="BG31" s="5" t="s">
        <v>123</v>
      </c>
      <c r="BH31" t="s">
        <v>308</v>
      </c>
      <c r="BI31">
        <v>4447</v>
      </c>
      <c r="BJ31">
        <v>1</v>
      </c>
      <c r="BK31" t="s">
        <v>242</v>
      </c>
      <c r="BL31" t="s">
        <v>179</v>
      </c>
      <c r="BM31">
        <v>0.83370370370370361</v>
      </c>
      <c r="BN31" t="s">
        <v>67</v>
      </c>
      <c r="BO31" t="s">
        <v>184</v>
      </c>
      <c r="BP31">
        <v>1938.0989999999999</v>
      </c>
    </row>
    <row r="32" spans="1:68" ht="16.5">
      <c r="A32" s="102" t="str">
        <f t="shared" si="18"/>
        <v>명진교통</v>
      </c>
      <c r="B32" s="103" t="str">
        <f t="shared" si="1"/>
        <v>문용원</v>
      </c>
      <c r="C32" s="104" t="str">
        <f t="shared" si="19"/>
        <v>C</v>
      </c>
      <c r="D32" s="105">
        <f t="shared" si="20"/>
        <v>0.86768239048429052</v>
      </c>
      <c r="E32" s="106">
        <f t="shared" si="21"/>
        <v>481</v>
      </c>
      <c r="F32" s="107" t="str">
        <f t="shared" si="22"/>
        <v>596</v>
      </c>
      <c r="G32" s="108" t="str">
        <f t="shared" si="23"/>
        <v>71바5360</v>
      </c>
      <c r="H32" s="109">
        <f t="shared" si="24"/>
        <v>5</v>
      </c>
      <c r="I32" s="110">
        <f t="shared" si="25"/>
        <v>961.85800000000006</v>
      </c>
      <c r="J32" s="111">
        <f t="shared" si="26"/>
        <v>3.9828267576637003E-2</v>
      </c>
      <c r="K32" s="111">
        <f t="shared" si="27"/>
        <v>0.33810224684328821</v>
      </c>
      <c r="L32" s="111">
        <f t="shared" si="28"/>
        <v>0.22872399044349581</v>
      </c>
      <c r="M32" s="112">
        <f t="shared" si="29"/>
        <v>10.259</v>
      </c>
      <c r="N32" s="113">
        <f t="shared" si="30"/>
        <v>0.31189635060476706</v>
      </c>
      <c r="O32" s="113">
        <f t="shared" si="31"/>
        <v>17.570161084068545</v>
      </c>
      <c r="P32" s="227">
        <f t="shared" si="32"/>
        <v>15</v>
      </c>
      <c r="Q32" s="228">
        <f t="shared" si="33"/>
        <v>3</v>
      </c>
      <c r="R32" s="228">
        <f t="shared" si="34"/>
        <v>169</v>
      </c>
      <c r="T32">
        <v>509</v>
      </c>
      <c r="U32">
        <v>481</v>
      </c>
      <c r="V32" t="s">
        <v>310</v>
      </c>
      <c r="W32">
        <v>961.85799999999995</v>
      </c>
      <c r="X32">
        <v>430.089</v>
      </c>
      <c r="Y32">
        <v>2.2360000000000002</v>
      </c>
      <c r="Z32">
        <v>10.259</v>
      </c>
      <c r="AA32">
        <v>67.601911000000001</v>
      </c>
      <c r="AB32">
        <v>2.6924670000000002</v>
      </c>
      <c r="AC32">
        <v>22.856358</v>
      </c>
      <c r="AD32" s="1">
        <v>220</v>
      </c>
      <c r="AE32">
        <v>3</v>
      </c>
      <c r="AF32">
        <v>169</v>
      </c>
      <c r="AG32">
        <v>75</v>
      </c>
      <c r="AH32">
        <v>14.228266</v>
      </c>
      <c r="AI32">
        <v>35.4</v>
      </c>
      <c r="AJ32">
        <v>0</v>
      </c>
      <c r="AK32">
        <v>15</v>
      </c>
      <c r="AL32">
        <v>6688</v>
      </c>
      <c r="AM32" t="s">
        <v>311</v>
      </c>
      <c r="AN32" t="s">
        <v>542</v>
      </c>
      <c r="AO32">
        <v>348.67200000000003</v>
      </c>
      <c r="AR32" t="s">
        <v>119</v>
      </c>
      <c r="AS32" t="s">
        <v>262</v>
      </c>
      <c r="AT32" t="s">
        <v>263</v>
      </c>
      <c r="AU32" t="s">
        <v>310</v>
      </c>
      <c r="AV32" t="s">
        <v>48</v>
      </c>
      <c r="AW32">
        <v>5</v>
      </c>
      <c r="BB32">
        <v>0.86768239048429052</v>
      </c>
      <c r="BC32" t="s">
        <v>69</v>
      </c>
      <c r="BF32" t="s">
        <v>119</v>
      </c>
      <c r="BG32" t="s">
        <v>262</v>
      </c>
      <c r="BH32" t="s">
        <v>310</v>
      </c>
      <c r="BI32">
        <v>481</v>
      </c>
      <c r="BJ32">
        <v>5</v>
      </c>
      <c r="BK32" t="s">
        <v>263</v>
      </c>
      <c r="BL32" t="s">
        <v>244</v>
      </c>
      <c r="BM32">
        <v>0.86768239048429052</v>
      </c>
      <c r="BN32" t="s">
        <v>69</v>
      </c>
      <c r="BO32" t="s">
        <v>182</v>
      </c>
      <c r="BP32">
        <v>961.85800000000006</v>
      </c>
    </row>
    <row r="33" spans="1:68" ht="16.5">
      <c r="A33" s="119" t="str">
        <f t="shared" si="18"/>
        <v>명진교통</v>
      </c>
      <c r="B33" s="120" t="str">
        <f t="shared" si="1"/>
        <v>문종성</v>
      </c>
      <c r="C33" s="121" t="str">
        <f t="shared" si="19"/>
        <v>F</v>
      </c>
      <c r="D33" s="122">
        <f t="shared" si="20"/>
        <v>0.77966708286543418</v>
      </c>
      <c r="E33" s="123">
        <f t="shared" si="21"/>
        <v>4985</v>
      </c>
      <c r="F33" s="124" t="str">
        <f t="shared" si="22"/>
        <v>522</v>
      </c>
      <c r="G33" s="125" t="str">
        <f t="shared" si="23"/>
        <v>71바5713</v>
      </c>
      <c r="H33" s="126">
        <f t="shared" si="24"/>
        <v>5</v>
      </c>
      <c r="I33" s="127">
        <f t="shared" si="25"/>
        <v>828.7879999999999</v>
      </c>
      <c r="J33" s="128">
        <f t="shared" si="26"/>
        <v>1.5297649489854487E-2</v>
      </c>
      <c r="K33" s="128">
        <f t="shared" si="27"/>
        <v>0.47883098853184236</v>
      </c>
      <c r="L33" s="128">
        <f t="shared" si="28"/>
        <v>0.14720290351694282</v>
      </c>
      <c r="M33" s="129">
        <f t="shared" si="29"/>
        <v>18.5</v>
      </c>
      <c r="N33" s="130">
        <f t="shared" si="30"/>
        <v>0</v>
      </c>
      <c r="O33" s="130">
        <f t="shared" si="31"/>
        <v>18.097706322723504</v>
      </c>
      <c r="P33" s="225">
        <f t="shared" si="32"/>
        <v>59</v>
      </c>
      <c r="Q33" s="226">
        <f t="shared" si="33"/>
        <v>0</v>
      </c>
      <c r="R33" s="226">
        <f t="shared" si="34"/>
        <v>153</v>
      </c>
      <c r="T33">
        <v>509</v>
      </c>
      <c r="U33">
        <v>4985</v>
      </c>
      <c r="V33" t="s">
        <v>312</v>
      </c>
      <c r="W33">
        <v>845.41099999999994</v>
      </c>
      <c r="X33">
        <v>480.31099999999998</v>
      </c>
      <c r="Y33">
        <v>1.76</v>
      </c>
      <c r="Z33">
        <v>18.5</v>
      </c>
      <c r="AA33">
        <v>61.719155000000001</v>
      </c>
      <c r="AB33">
        <v>0.94415800000000005</v>
      </c>
      <c r="AC33">
        <v>29.553044</v>
      </c>
      <c r="AD33" s="1">
        <v>122</v>
      </c>
      <c r="AE33">
        <v>0</v>
      </c>
      <c r="AF33">
        <v>153</v>
      </c>
      <c r="AG33">
        <v>92</v>
      </c>
      <c r="AH33">
        <v>13.697708</v>
      </c>
      <c r="AI33">
        <v>2334</v>
      </c>
      <c r="AJ33">
        <v>101.9</v>
      </c>
      <c r="AK33">
        <v>59</v>
      </c>
      <c r="AL33">
        <v>24439</v>
      </c>
      <c r="AM33" t="s">
        <v>313</v>
      </c>
      <c r="AN33" t="s">
        <v>543</v>
      </c>
      <c r="AO33">
        <v>260.11399999999998</v>
      </c>
      <c r="AR33" t="s">
        <v>119</v>
      </c>
      <c r="AS33" t="s">
        <v>120</v>
      </c>
      <c r="AT33" t="s">
        <v>214</v>
      </c>
      <c r="AU33" t="s">
        <v>312</v>
      </c>
      <c r="AV33" t="s">
        <v>48</v>
      </c>
      <c r="AW33">
        <v>5</v>
      </c>
      <c r="BB33">
        <v>0.77966708286543418</v>
      </c>
      <c r="BC33" t="s">
        <v>70</v>
      </c>
      <c r="BF33" t="s">
        <v>119</v>
      </c>
      <c r="BG33" s="5" t="s">
        <v>120</v>
      </c>
      <c r="BH33" t="s">
        <v>312</v>
      </c>
      <c r="BI33">
        <v>4985</v>
      </c>
      <c r="BJ33">
        <v>5</v>
      </c>
      <c r="BK33" t="s">
        <v>214</v>
      </c>
      <c r="BL33" t="s">
        <v>270</v>
      </c>
      <c r="BM33">
        <v>0.77966708286543418</v>
      </c>
      <c r="BN33" t="s">
        <v>70</v>
      </c>
      <c r="BO33" t="s">
        <v>197</v>
      </c>
      <c r="BP33">
        <v>828.7879999999999</v>
      </c>
    </row>
    <row r="34" spans="1:68" ht="16.5">
      <c r="A34" s="102" t="str">
        <f t="shared" si="18"/>
        <v>명진교통</v>
      </c>
      <c r="B34" s="103" t="str">
        <f t="shared" si="1"/>
        <v>박경배</v>
      </c>
      <c r="C34" s="104" t="str">
        <f t="shared" si="19"/>
        <v>C</v>
      </c>
      <c r="D34" s="105">
        <f t="shared" si="20"/>
        <v>0.85111111111111104</v>
      </c>
      <c r="E34" s="106">
        <f t="shared" si="21"/>
        <v>953</v>
      </c>
      <c r="F34" s="107" t="str">
        <f t="shared" si="22"/>
        <v>591</v>
      </c>
      <c r="G34" s="108" t="str">
        <f t="shared" si="23"/>
        <v>71바5453</v>
      </c>
      <c r="H34" s="109">
        <f t="shared" si="24"/>
        <v>1</v>
      </c>
      <c r="I34" s="110">
        <f t="shared" si="25"/>
        <v>5592.32</v>
      </c>
      <c r="J34" s="111">
        <f t="shared" si="26"/>
        <v>2.0158734979291642E-2</v>
      </c>
      <c r="K34" s="111">
        <f t="shared" si="27"/>
        <v>0.38298654080715289</v>
      </c>
      <c r="L34" s="111">
        <f t="shared" si="28"/>
        <v>0.23836261158159763</v>
      </c>
      <c r="M34" s="112">
        <f t="shared" si="29"/>
        <v>11.512</v>
      </c>
      <c r="N34" s="113">
        <f t="shared" si="30"/>
        <v>0.30398832684824906</v>
      </c>
      <c r="O34" s="113">
        <f t="shared" si="31"/>
        <v>9.6382181277180141</v>
      </c>
      <c r="P34" s="227">
        <f t="shared" si="32"/>
        <v>198</v>
      </c>
      <c r="Q34" s="228">
        <f t="shared" si="33"/>
        <v>17</v>
      </c>
      <c r="R34" s="228">
        <f t="shared" si="34"/>
        <v>539</v>
      </c>
      <c r="T34">
        <v>509</v>
      </c>
      <c r="U34">
        <v>953</v>
      </c>
      <c r="V34" t="s">
        <v>314</v>
      </c>
      <c r="W34">
        <v>5592.32</v>
      </c>
      <c r="X34">
        <v>2433.8620000000001</v>
      </c>
      <c r="Y34">
        <v>2.298</v>
      </c>
      <c r="Z34">
        <v>11.512</v>
      </c>
      <c r="AA34">
        <v>396.51575400000002</v>
      </c>
      <c r="AB34">
        <v>7.9932559999999997</v>
      </c>
      <c r="AC34">
        <v>151.860197</v>
      </c>
      <c r="AD34" s="1">
        <v>1333</v>
      </c>
      <c r="AE34">
        <v>17</v>
      </c>
      <c r="AF34">
        <v>539</v>
      </c>
      <c r="AG34">
        <v>86</v>
      </c>
      <c r="AH34">
        <v>14.103650999999999</v>
      </c>
      <c r="AI34">
        <v>1773.9</v>
      </c>
      <c r="AJ34">
        <v>10.6</v>
      </c>
      <c r="AK34">
        <v>198</v>
      </c>
      <c r="AL34">
        <v>76652</v>
      </c>
      <c r="AM34" t="s">
        <v>315</v>
      </c>
      <c r="AN34" t="s">
        <v>544</v>
      </c>
      <c r="AO34">
        <v>5592.32</v>
      </c>
      <c r="AR34" t="s">
        <v>119</v>
      </c>
      <c r="AS34" t="s">
        <v>123</v>
      </c>
      <c r="AT34" t="s">
        <v>238</v>
      </c>
      <c r="AU34" t="s">
        <v>314</v>
      </c>
      <c r="AV34" t="s">
        <v>48</v>
      </c>
      <c r="AW34">
        <v>1</v>
      </c>
      <c r="BB34">
        <v>0.85111111111111104</v>
      </c>
      <c r="BC34" t="s">
        <v>69</v>
      </c>
      <c r="BF34" t="s">
        <v>119</v>
      </c>
      <c r="BG34" s="5" t="s">
        <v>123</v>
      </c>
      <c r="BH34" t="s">
        <v>314</v>
      </c>
      <c r="BI34">
        <v>953</v>
      </c>
      <c r="BJ34">
        <v>1</v>
      </c>
      <c r="BK34" t="s">
        <v>238</v>
      </c>
      <c r="BL34" t="s">
        <v>179</v>
      </c>
      <c r="BM34">
        <v>0.85111111111111104</v>
      </c>
      <c r="BN34" t="s">
        <v>69</v>
      </c>
      <c r="BO34" t="s">
        <v>182</v>
      </c>
      <c r="BP34">
        <v>5592.32</v>
      </c>
    </row>
    <row r="35" spans="1:68" ht="16.5">
      <c r="A35" s="119" t="str">
        <f t="shared" si="18"/>
        <v>명진교통</v>
      </c>
      <c r="B35" s="120" t="str">
        <f t="shared" si="1"/>
        <v>박동시</v>
      </c>
      <c r="C35" s="121" t="str">
        <f t="shared" si="19"/>
        <v>F</v>
      </c>
      <c r="D35" s="122">
        <f t="shared" si="20"/>
        <v>0.76777777777777767</v>
      </c>
      <c r="E35" s="123">
        <f t="shared" si="21"/>
        <v>6158</v>
      </c>
      <c r="F35" s="124" t="str">
        <f t="shared" si="22"/>
        <v>592</v>
      </c>
      <c r="G35" s="125" t="str">
        <f t="shared" si="23"/>
        <v>71바5352</v>
      </c>
      <c r="H35" s="126">
        <f t="shared" si="24"/>
        <v>1</v>
      </c>
      <c r="I35" s="127">
        <f t="shared" si="25"/>
        <v>1542.0509999999999</v>
      </c>
      <c r="J35" s="128">
        <f t="shared" si="26"/>
        <v>4.4967343532881787E-2</v>
      </c>
      <c r="K35" s="128">
        <f t="shared" si="27"/>
        <v>0.41841901726751157</v>
      </c>
      <c r="L35" s="128">
        <f t="shared" si="28"/>
        <v>0.23929169657812874</v>
      </c>
      <c r="M35" s="129">
        <f t="shared" si="29"/>
        <v>16.681999999999999</v>
      </c>
      <c r="N35" s="130">
        <f t="shared" si="30"/>
        <v>1.6212174564913873</v>
      </c>
      <c r="O35" s="130">
        <f t="shared" si="31"/>
        <v>29.376460311623937</v>
      </c>
      <c r="P35" s="225">
        <f t="shared" si="32"/>
        <v>75</v>
      </c>
      <c r="Q35" s="226">
        <f t="shared" si="33"/>
        <v>25</v>
      </c>
      <c r="R35" s="226">
        <f t="shared" si="34"/>
        <v>453</v>
      </c>
      <c r="T35">
        <v>509</v>
      </c>
      <c r="U35">
        <v>6158</v>
      </c>
      <c r="V35" t="s">
        <v>316</v>
      </c>
      <c r="W35">
        <v>1542.0509999999999</v>
      </c>
      <c r="X35">
        <v>744.048</v>
      </c>
      <c r="Y35">
        <v>2.073</v>
      </c>
      <c r="Z35">
        <v>16.681999999999999</v>
      </c>
      <c r="AA35">
        <v>119.43162700000001</v>
      </c>
      <c r="AB35">
        <v>5.3705230000000004</v>
      </c>
      <c r="AC35">
        <v>49.972464000000002</v>
      </c>
      <c r="AD35" s="1">
        <v>369</v>
      </c>
      <c r="AE35">
        <v>25</v>
      </c>
      <c r="AF35">
        <v>453</v>
      </c>
      <c r="AG35">
        <v>65</v>
      </c>
      <c r="AH35">
        <v>12.911579</v>
      </c>
      <c r="AI35">
        <v>14.3</v>
      </c>
      <c r="AJ35">
        <v>0</v>
      </c>
      <c r="AK35">
        <v>75</v>
      </c>
      <c r="AL35">
        <v>24135</v>
      </c>
      <c r="AM35" t="s">
        <v>317</v>
      </c>
      <c r="AN35" t="s">
        <v>545</v>
      </c>
      <c r="AO35">
        <v>1542.0509999999999</v>
      </c>
      <c r="AR35" t="s">
        <v>119</v>
      </c>
      <c r="AS35" t="s">
        <v>124</v>
      </c>
      <c r="AT35" t="s">
        <v>249</v>
      </c>
      <c r="AU35" t="s">
        <v>316</v>
      </c>
      <c r="AV35" t="s">
        <v>48</v>
      </c>
      <c r="AW35">
        <v>1</v>
      </c>
      <c r="BB35">
        <v>0.76777777777777767</v>
      </c>
      <c r="BC35" t="s">
        <v>70</v>
      </c>
      <c r="BF35" t="s">
        <v>119</v>
      </c>
      <c r="BG35" t="s">
        <v>124</v>
      </c>
      <c r="BH35" t="s">
        <v>316</v>
      </c>
      <c r="BI35">
        <v>6158</v>
      </c>
      <c r="BJ35">
        <v>1</v>
      </c>
      <c r="BK35" t="s">
        <v>249</v>
      </c>
      <c r="BL35" t="s">
        <v>179</v>
      </c>
      <c r="BM35">
        <v>0.76777777777777767</v>
      </c>
      <c r="BN35" t="s">
        <v>70</v>
      </c>
      <c r="BO35" t="s">
        <v>197</v>
      </c>
      <c r="BP35">
        <v>1542.0509999999999</v>
      </c>
    </row>
    <row r="36" spans="1:68" ht="16.5">
      <c r="A36" s="102" t="str">
        <f t="shared" si="18"/>
        <v>명진교통</v>
      </c>
      <c r="B36" s="103" t="str">
        <f t="shared" si="1"/>
        <v>박영길</v>
      </c>
      <c r="C36" s="104" t="str">
        <f t="shared" si="19"/>
        <v>F</v>
      </c>
      <c r="D36" s="105">
        <f t="shared" si="20"/>
        <v>0.69296296296296289</v>
      </c>
      <c r="E36" s="106">
        <f t="shared" si="21"/>
        <v>6956</v>
      </c>
      <c r="F36" s="107" t="str">
        <f t="shared" si="22"/>
        <v>591</v>
      </c>
      <c r="G36" s="108" t="str">
        <f t="shared" si="23"/>
        <v>72바1869</v>
      </c>
      <c r="H36" s="109">
        <f t="shared" si="24"/>
        <v>1</v>
      </c>
      <c r="I36" s="110">
        <f t="shared" si="25"/>
        <v>1875.3309999999999</v>
      </c>
      <c r="J36" s="111">
        <f t="shared" si="26"/>
        <v>1.4753511593560616E-2</v>
      </c>
      <c r="K36" s="111">
        <f t="shared" si="27"/>
        <v>0.4200445512575664</v>
      </c>
      <c r="L36" s="111">
        <f t="shared" si="28"/>
        <v>0.17970161000911306</v>
      </c>
      <c r="M36" s="112">
        <f t="shared" si="29"/>
        <v>18.367999999999999</v>
      </c>
      <c r="N36" s="113">
        <f t="shared" si="30"/>
        <v>0.10664783976801963</v>
      </c>
      <c r="O36" s="113">
        <f t="shared" si="31"/>
        <v>8.1585597422535017</v>
      </c>
      <c r="P36" s="227">
        <f t="shared" si="32"/>
        <v>104</v>
      </c>
      <c r="Q36" s="228">
        <f t="shared" si="33"/>
        <v>2</v>
      </c>
      <c r="R36" s="228">
        <f t="shared" si="34"/>
        <v>153</v>
      </c>
      <c r="T36">
        <v>509</v>
      </c>
      <c r="U36">
        <v>6956</v>
      </c>
      <c r="V36" t="s">
        <v>318</v>
      </c>
      <c r="W36">
        <v>1875.3309999999999</v>
      </c>
      <c r="X36">
        <v>1002.224</v>
      </c>
      <c r="Y36">
        <v>1.871</v>
      </c>
      <c r="Z36">
        <v>18.367999999999999</v>
      </c>
      <c r="AA36">
        <v>132.132746</v>
      </c>
      <c r="AB36">
        <v>1.949422</v>
      </c>
      <c r="AC36">
        <v>55.501640000000002</v>
      </c>
      <c r="AD36" s="1">
        <v>337</v>
      </c>
      <c r="AE36">
        <v>2</v>
      </c>
      <c r="AF36">
        <v>153</v>
      </c>
      <c r="AG36">
        <v>83</v>
      </c>
      <c r="AH36">
        <v>14.192780000000001</v>
      </c>
      <c r="AI36">
        <v>1725.5</v>
      </c>
      <c r="AJ36">
        <v>8.1</v>
      </c>
      <c r="AK36">
        <v>104</v>
      </c>
      <c r="AL36">
        <v>46093</v>
      </c>
      <c r="AM36" t="s">
        <v>319</v>
      </c>
      <c r="AN36" t="s">
        <v>546</v>
      </c>
      <c r="AO36">
        <v>1875.3309999999999</v>
      </c>
      <c r="AR36" t="s">
        <v>119</v>
      </c>
      <c r="AS36" t="s">
        <v>123</v>
      </c>
      <c r="AT36" t="s">
        <v>245</v>
      </c>
      <c r="AU36" t="s">
        <v>318</v>
      </c>
      <c r="AV36" t="s">
        <v>211</v>
      </c>
      <c r="AW36">
        <v>1</v>
      </c>
      <c r="BB36">
        <v>0.69296296296296289</v>
      </c>
      <c r="BC36" t="s">
        <v>70</v>
      </c>
      <c r="BF36" t="s">
        <v>119</v>
      </c>
      <c r="BG36" s="5" t="s">
        <v>123</v>
      </c>
      <c r="BH36" t="s">
        <v>318</v>
      </c>
      <c r="BI36">
        <v>6956</v>
      </c>
      <c r="BJ36">
        <v>1</v>
      </c>
      <c r="BK36" t="s">
        <v>245</v>
      </c>
      <c r="BL36" t="s">
        <v>179</v>
      </c>
      <c r="BM36">
        <v>0.69296296296296289</v>
      </c>
      <c r="BN36" t="s">
        <v>70</v>
      </c>
      <c r="BO36" t="s">
        <v>197</v>
      </c>
      <c r="BP36">
        <v>1875.3309999999999</v>
      </c>
    </row>
    <row r="37" spans="1:68" ht="16.5">
      <c r="A37" s="119" t="str">
        <f t="shared" si="18"/>
        <v>명진교통</v>
      </c>
      <c r="B37" s="120" t="str">
        <f t="shared" si="1"/>
        <v>박용재</v>
      </c>
      <c r="C37" s="121" t="str">
        <f t="shared" si="19"/>
        <v>F</v>
      </c>
      <c r="D37" s="122">
        <f t="shared" si="20"/>
        <v>0.79962962962962947</v>
      </c>
      <c r="E37" s="123">
        <f t="shared" si="21"/>
        <v>3342</v>
      </c>
      <c r="F37" s="124" t="str">
        <f t="shared" si="22"/>
        <v>591</v>
      </c>
      <c r="G37" s="125" t="str">
        <f t="shared" si="23"/>
        <v>71바5454</v>
      </c>
      <c r="H37" s="126">
        <f t="shared" si="24"/>
        <v>1</v>
      </c>
      <c r="I37" s="127">
        <f t="shared" si="25"/>
        <v>1650.059</v>
      </c>
      <c r="J37" s="128">
        <f t="shared" si="26"/>
        <v>1.955818909825446E-2</v>
      </c>
      <c r="K37" s="128">
        <f t="shared" si="27"/>
        <v>0.3591920353679976</v>
      </c>
      <c r="L37" s="128">
        <f t="shared" si="28"/>
        <v>8.7269606723153537E-2</v>
      </c>
      <c r="M37" s="129">
        <f t="shared" si="29"/>
        <v>7.2290000000000001</v>
      </c>
      <c r="N37" s="130">
        <f t="shared" si="30"/>
        <v>0.12120778711549103</v>
      </c>
      <c r="O37" s="130">
        <f t="shared" si="31"/>
        <v>0.66664282913520068</v>
      </c>
      <c r="P37" s="225">
        <f t="shared" si="32"/>
        <v>59</v>
      </c>
      <c r="Q37" s="226">
        <f t="shared" si="33"/>
        <v>2</v>
      </c>
      <c r="R37" s="226">
        <f t="shared" si="34"/>
        <v>11</v>
      </c>
      <c r="T37">
        <v>509</v>
      </c>
      <c r="U37">
        <v>3342</v>
      </c>
      <c r="V37" t="s">
        <v>320</v>
      </c>
      <c r="W37">
        <v>1650.059</v>
      </c>
      <c r="X37">
        <v>764.35699999999997</v>
      </c>
      <c r="Y37">
        <v>2.1589999999999998</v>
      </c>
      <c r="Z37">
        <v>7.2290000000000001</v>
      </c>
      <c r="AA37">
        <v>114.1597</v>
      </c>
      <c r="AB37">
        <v>2.2327569999999999</v>
      </c>
      <c r="AC37">
        <v>41.005254999999998</v>
      </c>
      <c r="AD37" s="1">
        <v>144</v>
      </c>
      <c r="AE37">
        <v>2</v>
      </c>
      <c r="AF37">
        <v>11</v>
      </c>
      <c r="AG37">
        <v>61</v>
      </c>
      <c r="AH37">
        <v>14.453953</v>
      </c>
      <c r="AI37">
        <v>10.6</v>
      </c>
      <c r="AJ37">
        <v>0</v>
      </c>
      <c r="AK37">
        <v>59</v>
      </c>
      <c r="AL37">
        <v>20289</v>
      </c>
      <c r="AM37" t="s">
        <v>321</v>
      </c>
      <c r="AN37" t="s">
        <v>547</v>
      </c>
      <c r="AO37">
        <v>1650.059</v>
      </c>
      <c r="AR37" t="s">
        <v>119</v>
      </c>
      <c r="AS37" t="s">
        <v>123</v>
      </c>
      <c r="AT37" t="s">
        <v>240</v>
      </c>
      <c r="AU37" t="s">
        <v>320</v>
      </c>
      <c r="AV37" t="s">
        <v>211</v>
      </c>
      <c r="AW37">
        <v>1</v>
      </c>
      <c r="BB37">
        <v>0.79962962962962947</v>
      </c>
      <c r="BC37" t="s">
        <v>70</v>
      </c>
      <c r="BF37" t="s">
        <v>119</v>
      </c>
      <c r="BG37" t="s">
        <v>123</v>
      </c>
      <c r="BH37" t="s">
        <v>320</v>
      </c>
      <c r="BI37">
        <v>3342</v>
      </c>
      <c r="BJ37">
        <v>1</v>
      </c>
      <c r="BK37" t="s">
        <v>240</v>
      </c>
      <c r="BL37" t="s">
        <v>179</v>
      </c>
      <c r="BM37">
        <v>0.79962962962962947</v>
      </c>
      <c r="BN37" t="s">
        <v>70</v>
      </c>
      <c r="BO37" t="s">
        <v>197</v>
      </c>
      <c r="BP37">
        <v>1650.059</v>
      </c>
    </row>
    <row r="38" spans="1:68" ht="16.5">
      <c r="A38" s="102" t="str">
        <f t="shared" si="18"/>
        <v>명진교통</v>
      </c>
      <c r="B38" s="103" t="str">
        <f t="shared" si="1"/>
        <v>박종래</v>
      </c>
      <c r="C38" s="104" t="str">
        <f t="shared" si="19"/>
        <v>A</v>
      </c>
      <c r="D38" s="105">
        <f t="shared" si="20"/>
        <v>0.97229837733188895</v>
      </c>
      <c r="E38" s="106">
        <f t="shared" si="21"/>
        <v>5606</v>
      </c>
      <c r="F38" s="107" t="str">
        <f t="shared" si="22"/>
        <v>585</v>
      </c>
      <c r="G38" s="108" t="str">
        <f t="shared" si="23"/>
        <v>71바7251</v>
      </c>
      <c r="H38" s="109">
        <f t="shared" si="24"/>
        <v>4</v>
      </c>
      <c r="I38" s="110">
        <f t="shared" si="25"/>
        <v>1068.1790000000001</v>
      </c>
      <c r="J38" s="111">
        <f t="shared" si="26"/>
        <v>4.0956160473093778E-2</v>
      </c>
      <c r="K38" s="111">
        <f t="shared" si="27"/>
        <v>0.36024762292393969</v>
      </c>
      <c r="L38" s="111">
        <f t="shared" si="28"/>
        <v>0.13574503898691137</v>
      </c>
      <c r="M38" s="112">
        <f t="shared" si="29"/>
        <v>9.65</v>
      </c>
      <c r="N38" s="113">
        <f t="shared" si="30"/>
        <v>0.18723453653367084</v>
      </c>
      <c r="O38" s="113">
        <f t="shared" si="31"/>
        <v>2.714900779738227</v>
      </c>
      <c r="P38" s="227">
        <f t="shared" si="32"/>
        <v>14</v>
      </c>
      <c r="Q38" s="228">
        <f t="shared" si="33"/>
        <v>2</v>
      </c>
      <c r="R38" s="228">
        <f t="shared" si="34"/>
        <v>29</v>
      </c>
      <c r="T38">
        <v>509</v>
      </c>
      <c r="U38">
        <v>5606</v>
      </c>
      <c r="V38" t="s">
        <v>322</v>
      </c>
      <c r="W38">
        <v>1068.1790000000001</v>
      </c>
      <c r="X38">
        <v>443.87799999999999</v>
      </c>
      <c r="Y38">
        <v>2.4060000000000001</v>
      </c>
      <c r="Z38">
        <v>9.65</v>
      </c>
      <c r="AA38">
        <v>79.338858000000002</v>
      </c>
      <c r="AB38">
        <v>3.2494149999999999</v>
      </c>
      <c r="AC38">
        <v>28.581634999999999</v>
      </c>
      <c r="AD38" s="1">
        <v>145</v>
      </c>
      <c r="AE38">
        <v>2</v>
      </c>
      <c r="AF38">
        <v>29</v>
      </c>
      <c r="AG38">
        <v>88</v>
      </c>
      <c r="AH38">
        <v>13.463502999999999</v>
      </c>
      <c r="AI38">
        <v>346.4</v>
      </c>
      <c r="AJ38">
        <v>29.9</v>
      </c>
      <c r="AK38">
        <v>14</v>
      </c>
      <c r="AL38">
        <v>6251</v>
      </c>
      <c r="AM38" t="s">
        <v>323</v>
      </c>
      <c r="AN38" t="s">
        <v>548</v>
      </c>
      <c r="AO38">
        <v>748.68</v>
      </c>
      <c r="AR38" t="s">
        <v>119</v>
      </c>
      <c r="AS38" t="s">
        <v>122</v>
      </c>
      <c r="AT38" t="s">
        <v>229</v>
      </c>
      <c r="AU38" t="s">
        <v>322</v>
      </c>
      <c r="AV38" t="s">
        <v>211</v>
      </c>
      <c r="AW38">
        <v>4</v>
      </c>
      <c r="BB38">
        <v>0.97229837733188895</v>
      </c>
      <c r="BC38" t="s">
        <v>66</v>
      </c>
      <c r="BF38" t="s">
        <v>119</v>
      </c>
      <c r="BG38" s="5" t="s">
        <v>122</v>
      </c>
      <c r="BH38" t="s">
        <v>322</v>
      </c>
      <c r="BI38">
        <v>5606</v>
      </c>
      <c r="BJ38">
        <v>4</v>
      </c>
      <c r="BK38" t="s">
        <v>229</v>
      </c>
      <c r="BL38" t="s">
        <v>235</v>
      </c>
      <c r="BM38">
        <v>0.97229837733188895</v>
      </c>
      <c r="BN38" t="s">
        <v>66</v>
      </c>
      <c r="BO38" t="s">
        <v>183</v>
      </c>
      <c r="BP38">
        <v>1068.1790000000001</v>
      </c>
    </row>
    <row r="39" spans="1:68" ht="16.5">
      <c r="A39" s="119" t="str">
        <f t="shared" si="18"/>
        <v>명진교통</v>
      </c>
      <c r="B39" s="120" t="str">
        <f t="shared" si="1"/>
        <v>박춘자</v>
      </c>
      <c r="C39" s="121" t="str">
        <f t="shared" si="19"/>
        <v>D</v>
      </c>
      <c r="D39" s="122">
        <f t="shared" si="20"/>
        <v>0.83461538461538454</v>
      </c>
      <c r="E39" s="123">
        <f t="shared" si="21"/>
        <v>9271</v>
      </c>
      <c r="F39" s="124" t="str">
        <f t="shared" si="22"/>
        <v>585</v>
      </c>
      <c r="G39" s="125" t="str">
        <f t="shared" si="23"/>
        <v>71바7252</v>
      </c>
      <c r="H39" s="126">
        <f t="shared" si="24"/>
        <v>1</v>
      </c>
      <c r="I39" s="127">
        <f t="shared" si="25"/>
        <v>740.88900000000001</v>
      </c>
      <c r="J39" s="128">
        <f t="shared" si="26"/>
        <v>3.0981353605211565E-2</v>
      </c>
      <c r="K39" s="128">
        <f t="shared" si="27"/>
        <v>0.39768690897268016</v>
      </c>
      <c r="L39" s="128">
        <f t="shared" si="28"/>
        <v>0.23080380461850561</v>
      </c>
      <c r="M39" s="129">
        <f t="shared" si="29"/>
        <v>10.132</v>
      </c>
      <c r="N39" s="130">
        <f t="shared" si="30"/>
        <v>0</v>
      </c>
      <c r="O39" s="130">
        <f t="shared" si="31"/>
        <v>5.3989194062808332</v>
      </c>
      <c r="P39" s="225">
        <f t="shared" si="32"/>
        <v>22</v>
      </c>
      <c r="Q39" s="226">
        <f t="shared" si="33"/>
        <v>0</v>
      </c>
      <c r="R39" s="226">
        <f t="shared" si="34"/>
        <v>40</v>
      </c>
      <c r="T39">
        <v>509</v>
      </c>
      <c r="U39">
        <v>9271</v>
      </c>
      <c r="V39" t="s">
        <v>324</v>
      </c>
      <c r="W39">
        <v>740.88900000000001</v>
      </c>
      <c r="X39">
        <v>341.45100000000002</v>
      </c>
      <c r="Y39">
        <v>2.17</v>
      </c>
      <c r="Z39">
        <v>10.132</v>
      </c>
      <c r="AA39">
        <v>60.698864999999998</v>
      </c>
      <c r="AB39">
        <v>1.880533</v>
      </c>
      <c r="AC39">
        <v>24.139144000000002</v>
      </c>
      <c r="AD39" s="1">
        <v>171</v>
      </c>
      <c r="AE39">
        <v>0</v>
      </c>
      <c r="AF39">
        <v>40</v>
      </c>
      <c r="AG39">
        <v>63</v>
      </c>
      <c r="AH39">
        <v>12.205977000000001</v>
      </c>
      <c r="AI39">
        <v>15.3</v>
      </c>
      <c r="AJ39">
        <v>0</v>
      </c>
      <c r="AK39">
        <v>22</v>
      </c>
      <c r="AL39">
        <v>5239</v>
      </c>
      <c r="AM39" t="s">
        <v>325</v>
      </c>
      <c r="AN39" t="s">
        <v>549</v>
      </c>
      <c r="AO39">
        <v>740.88900000000001</v>
      </c>
      <c r="AR39" t="s">
        <v>119</v>
      </c>
      <c r="AS39" t="s">
        <v>122</v>
      </c>
      <c r="AT39" t="s">
        <v>232</v>
      </c>
      <c r="AU39" t="s">
        <v>324</v>
      </c>
      <c r="AV39" t="s">
        <v>48</v>
      </c>
      <c r="AW39">
        <v>1</v>
      </c>
      <c r="BB39">
        <v>0.83461538461538454</v>
      </c>
      <c r="BC39" t="s">
        <v>67</v>
      </c>
      <c r="BF39" t="s">
        <v>119</v>
      </c>
      <c r="BG39" t="s">
        <v>122</v>
      </c>
      <c r="BH39" t="s">
        <v>324</v>
      </c>
      <c r="BI39">
        <v>9271</v>
      </c>
      <c r="BJ39">
        <v>1</v>
      </c>
      <c r="BK39" t="s">
        <v>232</v>
      </c>
      <c r="BL39" t="s">
        <v>179</v>
      </c>
      <c r="BM39">
        <v>0.83461538461538454</v>
      </c>
      <c r="BN39" t="s">
        <v>67</v>
      </c>
      <c r="BO39" t="s">
        <v>184</v>
      </c>
      <c r="BP39">
        <v>740.88900000000001</v>
      </c>
    </row>
    <row r="40" spans="1:68" ht="16.5">
      <c r="A40" s="102" t="str">
        <f t="shared" si="18"/>
        <v>명진교통</v>
      </c>
      <c r="B40" s="103" t="str">
        <f t="shared" si="1"/>
        <v>송정헌</v>
      </c>
      <c r="C40" s="104" t="str">
        <f t="shared" si="19"/>
        <v>F</v>
      </c>
      <c r="D40" s="105">
        <f t="shared" si="20"/>
        <v>0.78909090909090907</v>
      </c>
      <c r="E40" s="106">
        <f t="shared" si="21"/>
        <v>9582</v>
      </c>
      <c r="F40" s="107" t="str">
        <f t="shared" si="22"/>
        <v>565</v>
      </c>
      <c r="G40" s="108" t="str">
        <f t="shared" si="23"/>
        <v>71바5802</v>
      </c>
      <c r="H40" s="109">
        <f t="shared" si="24"/>
        <v>1</v>
      </c>
      <c r="I40" s="110">
        <f t="shared" si="25"/>
        <v>1469.268</v>
      </c>
      <c r="J40" s="111">
        <f t="shared" si="26"/>
        <v>8.7020828174629236E-3</v>
      </c>
      <c r="K40" s="111">
        <f t="shared" si="27"/>
        <v>0.38223911712161335</v>
      </c>
      <c r="L40" s="111">
        <f t="shared" si="28"/>
        <v>0.14156709327365735</v>
      </c>
      <c r="M40" s="112">
        <f t="shared" si="29"/>
        <v>5.3739999999999997</v>
      </c>
      <c r="N40" s="113">
        <f t="shared" si="30"/>
        <v>0</v>
      </c>
      <c r="O40" s="113">
        <f t="shared" si="31"/>
        <v>2.6543829988810752</v>
      </c>
      <c r="P40" s="227">
        <f t="shared" si="32"/>
        <v>56</v>
      </c>
      <c r="Q40" s="228">
        <f t="shared" si="33"/>
        <v>0</v>
      </c>
      <c r="R40" s="228">
        <f t="shared" si="34"/>
        <v>39</v>
      </c>
      <c r="T40">
        <v>509</v>
      </c>
      <c r="U40">
        <v>9582</v>
      </c>
      <c r="V40" t="s">
        <v>326</v>
      </c>
      <c r="W40">
        <v>1469.268</v>
      </c>
      <c r="X40">
        <v>846.53800000000001</v>
      </c>
      <c r="Y40">
        <v>1.736</v>
      </c>
      <c r="Z40">
        <v>5.3739999999999997</v>
      </c>
      <c r="AA40">
        <v>124.647745</v>
      </c>
      <c r="AB40">
        <v>1.084695</v>
      </c>
      <c r="AC40">
        <v>47.645243999999998</v>
      </c>
      <c r="AD40" s="1">
        <v>208</v>
      </c>
      <c r="AE40">
        <v>0</v>
      </c>
      <c r="AF40">
        <v>39</v>
      </c>
      <c r="AG40">
        <v>70</v>
      </c>
      <c r="AH40">
        <v>11.787361000000001</v>
      </c>
      <c r="AI40">
        <v>294.89999999999998</v>
      </c>
      <c r="AJ40">
        <v>0</v>
      </c>
      <c r="AK40">
        <v>56</v>
      </c>
      <c r="AL40">
        <v>31792</v>
      </c>
      <c r="AM40" t="s">
        <v>327</v>
      </c>
      <c r="AN40" t="s">
        <v>550</v>
      </c>
      <c r="AO40">
        <v>1469.268</v>
      </c>
      <c r="AR40" t="s">
        <v>119</v>
      </c>
      <c r="AS40" t="s">
        <v>121</v>
      </c>
      <c r="AT40" t="s">
        <v>223</v>
      </c>
      <c r="AU40" t="s">
        <v>326</v>
      </c>
      <c r="AV40" t="s">
        <v>211</v>
      </c>
      <c r="AW40">
        <v>1</v>
      </c>
      <c r="BB40">
        <v>0.78909090909090907</v>
      </c>
      <c r="BC40" t="s">
        <v>70</v>
      </c>
      <c r="BF40" t="s">
        <v>119</v>
      </c>
      <c r="BG40" t="s">
        <v>121</v>
      </c>
      <c r="BH40" t="s">
        <v>326</v>
      </c>
      <c r="BI40">
        <v>9582</v>
      </c>
      <c r="BJ40">
        <v>1</v>
      </c>
      <c r="BK40" t="s">
        <v>223</v>
      </c>
      <c r="BL40" t="s">
        <v>179</v>
      </c>
      <c r="BM40">
        <v>0.78909090909090907</v>
      </c>
      <c r="BN40" t="s">
        <v>70</v>
      </c>
      <c r="BO40" t="s">
        <v>197</v>
      </c>
      <c r="BP40">
        <v>1469.268</v>
      </c>
    </row>
    <row r="41" spans="1:68" ht="16.5">
      <c r="A41" s="119" t="str">
        <f t="shared" si="18"/>
        <v>명진교통</v>
      </c>
      <c r="B41" s="120" t="str">
        <f t="shared" si="1"/>
        <v>심용석</v>
      </c>
      <c r="C41" s="121" t="str">
        <f t="shared" si="19"/>
        <v>C</v>
      </c>
      <c r="D41" s="122">
        <f t="shared" si="20"/>
        <v>0.88615384615384607</v>
      </c>
      <c r="E41" s="123">
        <f t="shared" si="21"/>
        <v>2848</v>
      </c>
      <c r="F41" s="124" t="str">
        <f t="shared" si="22"/>
        <v>592</v>
      </c>
      <c r="G41" s="125" t="str">
        <f t="shared" si="23"/>
        <v>71바5354</v>
      </c>
      <c r="H41" s="126">
        <f t="shared" si="24"/>
        <v>1</v>
      </c>
      <c r="I41" s="127">
        <f t="shared" si="25"/>
        <v>4991.0039999999999</v>
      </c>
      <c r="J41" s="128">
        <f t="shared" si="26"/>
        <v>3.8526377517020365E-2</v>
      </c>
      <c r="K41" s="128">
        <f t="shared" si="27"/>
        <v>0.38728786455733427</v>
      </c>
      <c r="L41" s="128">
        <f t="shared" si="28"/>
        <v>0.13884981859361364</v>
      </c>
      <c r="M41" s="129">
        <f t="shared" si="29"/>
        <v>14.276999999999999</v>
      </c>
      <c r="N41" s="130">
        <f t="shared" si="30"/>
        <v>1.9835688370516233</v>
      </c>
      <c r="O41" s="130">
        <f t="shared" si="31"/>
        <v>14.606279618289227</v>
      </c>
      <c r="P41" s="225">
        <f t="shared" si="32"/>
        <v>212</v>
      </c>
      <c r="Q41" s="226">
        <f t="shared" si="33"/>
        <v>99</v>
      </c>
      <c r="R41" s="226">
        <f t="shared" si="34"/>
        <v>729</v>
      </c>
      <c r="T41">
        <v>509</v>
      </c>
      <c r="U41">
        <v>2848</v>
      </c>
      <c r="V41" t="s">
        <v>328</v>
      </c>
      <c r="W41">
        <v>4991.0039999999999</v>
      </c>
      <c r="X41">
        <v>2165.8890000000001</v>
      </c>
      <c r="Y41">
        <v>2.3039999999999998</v>
      </c>
      <c r="Z41">
        <v>14.276999999999999</v>
      </c>
      <c r="AA41">
        <v>372.32545399999998</v>
      </c>
      <c r="AB41">
        <v>14.344351</v>
      </c>
      <c r="AC41">
        <v>144.19712999999999</v>
      </c>
      <c r="AD41" s="1">
        <v>693</v>
      </c>
      <c r="AE41">
        <v>99</v>
      </c>
      <c r="AF41">
        <v>729</v>
      </c>
      <c r="AG41">
        <v>71</v>
      </c>
      <c r="AH41">
        <v>13.404949</v>
      </c>
      <c r="AI41">
        <v>387.8</v>
      </c>
      <c r="AJ41">
        <v>0</v>
      </c>
      <c r="AK41">
        <v>212</v>
      </c>
      <c r="AL41">
        <v>63347</v>
      </c>
      <c r="AM41" t="s">
        <v>329</v>
      </c>
      <c r="AN41" t="s">
        <v>551</v>
      </c>
      <c r="AO41">
        <v>4991.0039999999999</v>
      </c>
      <c r="AR41" t="s">
        <v>119</v>
      </c>
      <c r="AS41" t="s">
        <v>124</v>
      </c>
      <c r="AT41" t="s">
        <v>252</v>
      </c>
      <c r="AU41" t="s">
        <v>328</v>
      </c>
      <c r="AV41" t="s">
        <v>48</v>
      </c>
      <c r="AW41">
        <v>1</v>
      </c>
      <c r="BB41">
        <v>0.88615384615384607</v>
      </c>
      <c r="BC41" t="s">
        <v>69</v>
      </c>
      <c r="BF41" t="s">
        <v>119</v>
      </c>
      <c r="BG41" t="s">
        <v>124</v>
      </c>
      <c r="BH41" t="s">
        <v>328</v>
      </c>
      <c r="BI41">
        <v>2848</v>
      </c>
      <c r="BJ41">
        <v>1</v>
      </c>
      <c r="BK41" t="s">
        <v>252</v>
      </c>
      <c r="BL41" t="s">
        <v>179</v>
      </c>
      <c r="BM41">
        <v>0.88615384615384607</v>
      </c>
      <c r="BN41" t="s">
        <v>69</v>
      </c>
      <c r="BO41" t="s">
        <v>182</v>
      </c>
      <c r="BP41">
        <v>4991.0039999999999</v>
      </c>
    </row>
    <row r="42" spans="1:68" ht="16.5">
      <c r="A42" s="102" t="str">
        <f t="shared" si="18"/>
        <v>명진교통</v>
      </c>
      <c r="B42" s="103" t="str">
        <f t="shared" si="1"/>
        <v>안성순</v>
      </c>
      <c r="C42" s="104" t="str">
        <f t="shared" si="19"/>
        <v>C</v>
      </c>
      <c r="D42" s="105">
        <f t="shared" si="20"/>
        <v>0.85536605892116158</v>
      </c>
      <c r="E42" s="106">
        <f t="shared" si="21"/>
        <v>1212</v>
      </c>
      <c r="F42" s="107" t="str">
        <f t="shared" si="22"/>
        <v>순환52</v>
      </c>
      <c r="G42" s="108" t="str">
        <f t="shared" si="23"/>
        <v>71바5704</v>
      </c>
      <c r="H42" s="109">
        <f t="shared" si="24"/>
        <v>3</v>
      </c>
      <c r="I42" s="110">
        <f t="shared" si="25"/>
        <v>2591.4320000000002</v>
      </c>
      <c r="J42" s="111">
        <f t="shared" si="26"/>
        <v>4.8018480251085134E-2</v>
      </c>
      <c r="K42" s="111">
        <f t="shared" si="27"/>
        <v>0.39287796041650908</v>
      </c>
      <c r="L42" s="111">
        <f t="shared" si="28"/>
        <v>0.20529190038557829</v>
      </c>
      <c r="M42" s="112">
        <f t="shared" si="29"/>
        <v>15.356</v>
      </c>
      <c r="N42" s="113">
        <f t="shared" si="30"/>
        <v>0</v>
      </c>
      <c r="O42" s="113">
        <f t="shared" si="31"/>
        <v>6.8302004451592797</v>
      </c>
      <c r="P42" s="227">
        <f t="shared" si="32"/>
        <v>70</v>
      </c>
      <c r="Q42" s="228">
        <f t="shared" si="33"/>
        <v>0</v>
      </c>
      <c r="R42" s="228">
        <f t="shared" si="34"/>
        <v>177</v>
      </c>
      <c r="T42">
        <v>509</v>
      </c>
      <c r="U42">
        <v>1212</v>
      </c>
      <c r="V42" t="s">
        <v>330</v>
      </c>
      <c r="W42">
        <v>2591.4319999999998</v>
      </c>
      <c r="X42">
        <v>1340.7639999999999</v>
      </c>
      <c r="Y42">
        <v>1.9330000000000001</v>
      </c>
      <c r="Z42">
        <v>15.356</v>
      </c>
      <c r="AA42">
        <v>189.64244500000001</v>
      </c>
      <c r="AB42">
        <v>9.1063419999999997</v>
      </c>
      <c r="AC42">
        <v>74.506337000000002</v>
      </c>
      <c r="AD42" s="1">
        <v>532</v>
      </c>
      <c r="AE42">
        <v>0</v>
      </c>
      <c r="AF42">
        <v>177</v>
      </c>
      <c r="AG42">
        <v>80</v>
      </c>
      <c r="AH42">
        <v>13.664831</v>
      </c>
      <c r="AI42">
        <v>729.9</v>
      </c>
      <c r="AJ42">
        <v>0</v>
      </c>
      <c r="AK42">
        <v>70</v>
      </c>
      <c r="AL42">
        <v>39485</v>
      </c>
      <c r="AM42" t="s">
        <v>331</v>
      </c>
      <c r="AN42" t="s">
        <v>552</v>
      </c>
      <c r="AO42">
        <v>2099.5790000000002</v>
      </c>
      <c r="AR42" t="s">
        <v>119</v>
      </c>
      <c r="AS42" t="s">
        <v>126</v>
      </c>
      <c r="AT42" t="s">
        <v>266</v>
      </c>
      <c r="AU42" t="s">
        <v>330</v>
      </c>
      <c r="AV42" t="s">
        <v>48</v>
      </c>
      <c r="AW42">
        <v>3</v>
      </c>
      <c r="BB42">
        <v>0.85536605892116158</v>
      </c>
      <c r="BC42" t="s">
        <v>69</v>
      </c>
      <c r="BF42" t="s">
        <v>119</v>
      </c>
      <c r="BG42" t="s">
        <v>126</v>
      </c>
      <c r="BH42" t="s">
        <v>330</v>
      </c>
      <c r="BI42">
        <v>1212</v>
      </c>
      <c r="BJ42">
        <v>3</v>
      </c>
      <c r="BK42" t="s">
        <v>266</v>
      </c>
      <c r="BL42" t="s">
        <v>270</v>
      </c>
      <c r="BM42">
        <v>0.85536605892116158</v>
      </c>
      <c r="BN42" t="s">
        <v>69</v>
      </c>
      <c r="BO42" t="s">
        <v>182</v>
      </c>
      <c r="BP42">
        <v>2591.4320000000002</v>
      </c>
    </row>
    <row r="43" spans="1:68" ht="16.5">
      <c r="A43" s="119" t="str">
        <f t="shared" si="18"/>
        <v>명진교통</v>
      </c>
      <c r="B43" s="120" t="str">
        <f t="shared" si="1"/>
        <v>여홍태</v>
      </c>
      <c r="C43" s="121" t="str">
        <f t="shared" si="19"/>
        <v>D</v>
      </c>
      <c r="D43" s="122">
        <f t="shared" si="20"/>
        <v>0.84830850413507619</v>
      </c>
      <c r="E43" s="123">
        <f t="shared" si="21"/>
        <v>322</v>
      </c>
      <c r="F43" s="124" t="str">
        <f t="shared" si="22"/>
        <v>591</v>
      </c>
      <c r="G43" s="125" t="str">
        <f t="shared" si="23"/>
        <v>72바1869</v>
      </c>
      <c r="H43" s="126">
        <f t="shared" si="24"/>
        <v>6</v>
      </c>
      <c r="I43" s="127">
        <f t="shared" si="25"/>
        <v>846.67500000000007</v>
      </c>
      <c r="J43" s="128">
        <f t="shared" si="26"/>
        <v>6.2190520587667416E-3</v>
      </c>
      <c r="K43" s="128">
        <f t="shared" si="27"/>
        <v>0.45447321758466352</v>
      </c>
      <c r="L43" s="128">
        <f t="shared" si="28"/>
        <v>0.10157380340744677</v>
      </c>
      <c r="M43" s="129">
        <f t="shared" si="29"/>
        <v>15.313000000000001</v>
      </c>
      <c r="N43" s="130">
        <f t="shared" si="30"/>
        <v>0</v>
      </c>
      <c r="O43" s="130">
        <f t="shared" si="31"/>
        <v>9.2125077509079638</v>
      </c>
      <c r="P43" s="225">
        <f t="shared" si="32"/>
        <v>43</v>
      </c>
      <c r="Q43" s="226">
        <f t="shared" si="33"/>
        <v>0</v>
      </c>
      <c r="R43" s="226">
        <f t="shared" si="34"/>
        <v>78</v>
      </c>
      <c r="T43">
        <v>509</v>
      </c>
      <c r="U43">
        <v>322</v>
      </c>
      <c r="V43" t="s">
        <v>332</v>
      </c>
      <c r="W43">
        <v>846.67499999999995</v>
      </c>
      <c r="X43">
        <v>428.03899999999999</v>
      </c>
      <c r="Y43">
        <v>1.978</v>
      </c>
      <c r="Z43">
        <v>15.313000000000001</v>
      </c>
      <c r="AA43">
        <v>60.565821999999997</v>
      </c>
      <c r="AB43">
        <v>0.376662</v>
      </c>
      <c r="AC43">
        <v>27.525544</v>
      </c>
      <c r="AD43" s="1">
        <v>86</v>
      </c>
      <c r="AE43">
        <v>0</v>
      </c>
      <c r="AF43">
        <v>78</v>
      </c>
      <c r="AG43">
        <v>86</v>
      </c>
      <c r="AH43">
        <v>13.979418000000001</v>
      </c>
      <c r="AI43">
        <v>1003.6</v>
      </c>
      <c r="AJ43">
        <v>4.5999999999999996</v>
      </c>
      <c r="AK43">
        <v>43</v>
      </c>
      <c r="AL43">
        <v>28171</v>
      </c>
      <c r="AM43" t="s">
        <v>333</v>
      </c>
      <c r="AN43" t="s">
        <v>553</v>
      </c>
      <c r="AO43">
        <v>287.97399999999999</v>
      </c>
      <c r="AR43" t="s">
        <v>119</v>
      </c>
      <c r="AS43" t="s">
        <v>123</v>
      </c>
      <c r="AT43" t="s">
        <v>245</v>
      </c>
      <c r="AU43" t="s">
        <v>332</v>
      </c>
      <c r="AV43" t="s">
        <v>211</v>
      </c>
      <c r="AW43">
        <v>6</v>
      </c>
      <c r="BB43">
        <v>0.84830850413507619</v>
      </c>
      <c r="BC43" t="s">
        <v>67</v>
      </c>
      <c r="BF43" t="s">
        <v>119</v>
      </c>
      <c r="BG43" s="5" t="s">
        <v>123</v>
      </c>
      <c r="BH43" t="s">
        <v>332</v>
      </c>
      <c r="BI43">
        <v>322</v>
      </c>
      <c r="BJ43">
        <v>6</v>
      </c>
      <c r="BK43" t="s">
        <v>245</v>
      </c>
      <c r="BL43" t="s">
        <v>205</v>
      </c>
      <c r="BM43">
        <v>0.84830850413507619</v>
      </c>
      <c r="BN43" t="s">
        <v>67</v>
      </c>
      <c r="BO43" t="s">
        <v>184</v>
      </c>
      <c r="BP43">
        <v>846.67500000000007</v>
      </c>
    </row>
    <row r="44" spans="1:68" ht="16.5">
      <c r="A44" s="102" t="str">
        <f t="shared" si="18"/>
        <v>명진교통</v>
      </c>
      <c r="B44" s="103" t="str">
        <f t="shared" si="1"/>
        <v>오기상</v>
      </c>
      <c r="C44" s="104" t="str">
        <f t="shared" si="19"/>
        <v>F</v>
      </c>
      <c r="D44" s="105">
        <f t="shared" si="20"/>
        <v>0.75466365167761418</v>
      </c>
      <c r="E44" s="106">
        <f t="shared" si="21"/>
        <v>8977</v>
      </c>
      <c r="F44" s="107" t="str">
        <f t="shared" si="22"/>
        <v>596</v>
      </c>
      <c r="G44" s="108" t="str">
        <f t="shared" si="23"/>
        <v>71바5365</v>
      </c>
      <c r="H44" s="109">
        <f t="shared" si="24"/>
        <v>5</v>
      </c>
      <c r="I44" s="110">
        <f t="shared" si="25"/>
        <v>4949.1030000000001</v>
      </c>
      <c r="J44" s="111">
        <f t="shared" si="26"/>
        <v>7.1934904281078113E-2</v>
      </c>
      <c r="K44" s="111">
        <f t="shared" si="27"/>
        <v>0.35775435512488757</v>
      </c>
      <c r="L44" s="111">
        <f t="shared" si="28"/>
        <v>0.22488923750425077</v>
      </c>
      <c r="M44" s="112">
        <f t="shared" si="29"/>
        <v>12.513999999999999</v>
      </c>
      <c r="N44" s="113">
        <f t="shared" si="30"/>
        <v>0.32329090746343325</v>
      </c>
      <c r="O44" s="113">
        <f t="shared" si="31"/>
        <v>7.3346624630766426</v>
      </c>
      <c r="P44" s="227">
        <f t="shared" si="32"/>
        <v>102</v>
      </c>
      <c r="Q44" s="228">
        <f t="shared" si="33"/>
        <v>16</v>
      </c>
      <c r="R44" s="228">
        <f t="shared" si="34"/>
        <v>363</v>
      </c>
      <c r="T44">
        <v>509</v>
      </c>
      <c r="U44">
        <v>8977</v>
      </c>
      <c r="V44" t="s">
        <v>334</v>
      </c>
      <c r="W44">
        <v>4949.1030000000001</v>
      </c>
      <c r="X44">
        <v>2320.8040000000001</v>
      </c>
      <c r="Y44">
        <v>2.1320000000000001</v>
      </c>
      <c r="Z44">
        <v>12.513999999999999</v>
      </c>
      <c r="AA44">
        <v>392.40872400000001</v>
      </c>
      <c r="AB44">
        <v>28.227884</v>
      </c>
      <c r="AC44">
        <v>140.38593</v>
      </c>
      <c r="AD44" s="1">
        <v>1113</v>
      </c>
      <c r="AE44">
        <v>16</v>
      </c>
      <c r="AF44">
        <v>363</v>
      </c>
      <c r="AG44">
        <v>76</v>
      </c>
      <c r="AH44">
        <v>12.612112</v>
      </c>
      <c r="AI44">
        <v>215.3</v>
      </c>
      <c r="AJ44">
        <v>0</v>
      </c>
      <c r="AK44">
        <v>102</v>
      </c>
      <c r="AL44">
        <v>42027</v>
      </c>
      <c r="AM44" t="s">
        <v>335</v>
      </c>
      <c r="AN44" t="s">
        <v>554</v>
      </c>
      <c r="AO44">
        <v>3935.386</v>
      </c>
      <c r="AR44" t="s">
        <v>119</v>
      </c>
      <c r="AS44" t="s">
        <v>262</v>
      </c>
      <c r="AT44" t="s">
        <v>265</v>
      </c>
      <c r="AU44" t="s">
        <v>334</v>
      </c>
      <c r="AV44" t="s">
        <v>48</v>
      </c>
      <c r="AW44">
        <v>5</v>
      </c>
      <c r="BB44">
        <v>0.75466365167761418</v>
      </c>
      <c r="BC44" t="s">
        <v>70</v>
      </c>
      <c r="BF44" t="s">
        <v>119</v>
      </c>
      <c r="BG44" s="5" t="s">
        <v>262</v>
      </c>
      <c r="BH44" t="s">
        <v>334</v>
      </c>
      <c r="BI44">
        <v>8977</v>
      </c>
      <c r="BJ44">
        <v>5</v>
      </c>
      <c r="BK44" t="s">
        <v>265</v>
      </c>
      <c r="BL44" t="s">
        <v>240</v>
      </c>
      <c r="BM44">
        <v>0.75466365167761418</v>
      </c>
      <c r="BN44" t="s">
        <v>70</v>
      </c>
      <c r="BO44" t="s">
        <v>197</v>
      </c>
      <c r="BP44">
        <v>4949.1030000000001</v>
      </c>
    </row>
    <row r="45" spans="1:68" ht="16.5">
      <c r="A45" s="119" t="str">
        <f t="shared" si="18"/>
        <v>명진교통</v>
      </c>
      <c r="B45" s="120" t="str">
        <f t="shared" si="1"/>
        <v>유선민</v>
      </c>
      <c r="C45" s="121" t="str">
        <f t="shared" si="19"/>
        <v>B</v>
      </c>
      <c r="D45" s="122">
        <f t="shared" si="20"/>
        <v>0.93848985718424349</v>
      </c>
      <c r="E45" s="123">
        <f t="shared" si="21"/>
        <v>3992</v>
      </c>
      <c r="F45" s="124" t="str">
        <f t="shared" si="22"/>
        <v>585</v>
      </c>
      <c r="G45" s="125" t="str">
        <f t="shared" si="23"/>
        <v>71바7254</v>
      </c>
      <c r="H45" s="126">
        <f t="shared" si="24"/>
        <v>3</v>
      </c>
      <c r="I45" s="127">
        <f t="shared" si="25"/>
        <v>2971.991</v>
      </c>
      <c r="J45" s="128">
        <f t="shared" si="26"/>
        <v>2.6652378138430126E-2</v>
      </c>
      <c r="K45" s="128">
        <f t="shared" si="27"/>
        <v>0.36766717096476875</v>
      </c>
      <c r="L45" s="128">
        <f t="shared" si="28"/>
        <v>8.5128117817315066E-2</v>
      </c>
      <c r="M45" s="129">
        <f t="shared" si="29"/>
        <v>10.129</v>
      </c>
      <c r="N45" s="130">
        <f t="shared" si="30"/>
        <v>0.43741720617592716</v>
      </c>
      <c r="O45" s="130">
        <f t="shared" si="31"/>
        <v>5.8210135898796462</v>
      </c>
      <c r="P45" s="225">
        <f t="shared" si="32"/>
        <v>82</v>
      </c>
      <c r="Q45" s="226">
        <f t="shared" si="33"/>
        <v>13</v>
      </c>
      <c r="R45" s="226">
        <f t="shared" si="34"/>
        <v>173</v>
      </c>
      <c r="T45">
        <v>509</v>
      </c>
      <c r="U45">
        <v>3992</v>
      </c>
      <c r="V45" t="s">
        <v>336</v>
      </c>
      <c r="W45">
        <v>2971.991</v>
      </c>
      <c r="X45">
        <v>1359.982</v>
      </c>
      <c r="Y45">
        <v>2.1850000000000001</v>
      </c>
      <c r="Z45">
        <v>10.129</v>
      </c>
      <c r="AA45">
        <v>223.54436699999999</v>
      </c>
      <c r="AB45">
        <v>5.9579890000000004</v>
      </c>
      <c r="AC45">
        <v>82.189925000000002</v>
      </c>
      <c r="AD45" s="1">
        <v>253</v>
      </c>
      <c r="AE45">
        <v>13</v>
      </c>
      <c r="AF45">
        <v>173</v>
      </c>
      <c r="AG45">
        <v>78</v>
      </c>
      <c r="AH45">
        <v>13.294859000000001</v>
      </c>
      <c r="AI45">
        <v>2208.6999999999998</v>
      </c>
      <c r="AJ45">
        <v>0</v>
      </c>
      <c r="AK45">
        <v>82</v>
      </c>
      <c r="AL45">
        <v>42208</v>
      </c>
      <c r="AM45" t="s">
        <v>337</v>
      </c>
      <c r="AN45" t="s">
        <v>555</v>
      </c>
      <c r="AO45">
        <v>1720.4349999999999</v>
      </c>
      <c r="AR45" t="s">
        <v>119</v>
      </c>
      <c r="AS45" t="s">
        <v>122</v>
      </c>
      <c r="AT45" t="s">
        <v>233</v>
      </c>
      <c r="AU45" t="s">
        <v>336</v>
      </c>
      <c r="AV45" t="s">
        <v>211</v>
      </c>
      <c r="AW45">
        <v>3</v>
      </c>
      <c r="BB45">
        <v>0.93848985718424349</v>
      </c>
      <c r="BC45" t="s">
        <v>68</v>
      </c>
      <c r="BF45" t="s">
        <v>119</v>
      </c>
      <c r="BG45" t="s">
        <v>122</v>
      </c>
      <c r="BH45" t="s">
        <v>336</v>
      </c>
      <c r="BI45">
        <v>3992</v>
      </c>
      <c r="BJ45">
        <v>3</v>
      </c>
      <c r="BK45" t="s">
        <v>233</v>
      </c>
      <c r="BL45" t="s">
        <v>271</v>
      </c>
      <c r="BM45">
        <v>0.93848985718424349</v>
      </c>
      <c r="BN45" t="s">
        <v>68</v>
      </c>
      <c r="BO45" t="s">
        <v>180</v>
      </c>
      <c r="BP45">
        <v>2971.991</v>
      </c>
    </row>
    <row r="46" spans="1:68" ht="16.5">
      <c r="A46" s="102" t="str">
        <f t="shared" si="18"/>
        <v>명진교통</v>
      </c>
      <c r="B46" s="103" t="str">
        <f t="shared" si="1"/>
        <v>유정규</v>
      </c>
      <c r="C46" s="104" t="str">
        <f t="shared" si="19"/>
        <v>D</v>
      </c>
      <c r="D46" s="105">
        <f t="shared" si="20"/>
        <v>0.80064592807477553</v>
      </c>
      <c r="E46" s="106">
        <f t="shared" si="21"/>
        <v>4949</v>
      </c>
      <c r="F46" s="107" t="str">
        <f t="shared" si="22"/>
        <v>585</v>
      </c>
      <c r="G46" s="108" t="str">
        <f t="shared" si="23"/>
        <v>71바7257</v>
      </c>
      <c r="H46" s="109">
        <f t="shared" si="24"/>
        <v>2</v>
      </c>
      <c r="I46" s="110">
        <f t="shared" si="25"/>
        <v>985.88499999999999</v>
      </c>
      <c r="J46" s="111">
        <f t="shared" si="26"/>
        <v>8.8446712839248778E-2</v>
      </c>
      <c r="K46" s="111">
        <f t="shared" si="27"/>
        <v>0.3311217843112243</v>
      </c>
      <c r="L46" s="111">
        <f t="shared" si="28"/>
        <v>6.6944927653833863E-2</v>
      </c>
      <c r="M46" s="112">
        <f t="shared" si="29"/>
        <v>14.083</v>
      </c>
      <c r="N46" s="113">
        <f t="shared" si="30"/>
        <v>0</v>
      </c>
      <c r="O46" s="113">
        <f t="shared" si="31"/>
        <v>15.620483119227902</v>
      </c>
      <c r="P46" s="227">
        <f t="shared" si="32"/>
        <v>15</v>
      </c>
      <c r="Q46" s="228">
        <f t="shared" si="33"/>
        <v>0</v>
      </c>
      <c r="R46" s="228">
        <f t="shared" si="34"/>
        <v>154</v>
      </c>
      <c r="T46">
        <v>509</v>
      </c>
      <c r="U46">
        <v>4949</v>
      </c>
      <c r="V46" t="s">
        <v>474</v>
      </c>
      <c r="W46">
        <v>985.88499999999999</v>
      </c>
      <c r="X46">
        <v>492.45400000000001</v>
      </c>
      <c r="Y46">
        <v>2.0019999999999998</v>
      </c>
      <c r="Z46">
        <v>14.083</v>
      </c>
      <c r="AA46">
        <v>77.255804999999995</v>
      </c>
      <c r="AB46">
        <v>6.8330219999999997</v>
      </c>
      <c r="AC46">
        <v>25.58108</v>
      </c>
      <c r="AD46" s="1">
        <v>66</v>
      </c>
      <c r="AE46">
        <v>0</v>
      </c>
      <c r="AF46">
        <v>154</v>
      </c>
      <c r="AG46">
        <v>80</v>
      </c>
      <c r="AH46">
        <v>12.761305999999999</v>
      </c>
      <c r="AI46">
        <v>69.5</v>
      </c>
      <c r="AJ46">
        <v>0</v>
      </c>
      <c r="AK46">
        <v>15</v>
      </c>
      <c r="AL46">
        <v>5036</v>
      </c>
      <c r="AM46" t="s">
        <v>556</v>
      </c>
      <c r="AN46" t="s">
        <v>557</v>
      </c>
      <c r="AO46">
        <v>861.73699999999997</v>
      </c>
      <c r="AR46" t="s">
        <v>119</v>
      </c>
      <c r="AS46" t="s">
        <v>122</v>
      </c>
      <c r="AT46" t="s">
        <v>235</v>
      </c>
      <c r="AU46" t="s">
        <v>474</v>
      </c>
      <c r="AV46" t="s">
        <v>48</v>
      </c>
      <c r="AW46">
        <v>2</v>
      </c>
      <c r="BB46">
        <v>0.80064592807477553</v>
      </c>
      <c r="BC46" t="s">
        <v>67</v>
      </c>
      <c r="BF46" t="s">
        <v>119</v>
      </c>
      <c r="BG46" s="5" t="s">
        <v>122</v>
      </c>
      <c r="BH46" t="s">
        <v>474</v>
      </c>
      <c r="BI46">
        <v>4949</v>
      </c>
      <c r="BJ46">
        <v>2</v>
      </c>
      <c r="BK46" t="s">
        <v>235</v>
      </c>
      <c r="BL46" t="s">
        <v>236</v>
      </c>
      <c r="BM46">
        <v>0.80064592807477553</v>
      </c>
      <c r="BN46" t="s">
        <v>67</v>
      </c>
      <c r="BO46" t="s">
        <v>184</v>
      </c>
      <c r="BP46">
        <v>985.88499999999999</v>
      </c>
    </row>
    <row r="47" spans="1:68" ht="16.5">
      <c r="A47" s="119" t="str">
        <f t="shared" si="18"/>
        <v>명진교통</v>
      </c>
      <c r="B47" s="120" t="str">
        <f t="shared" si="1"/>
        <v>윤길환</v>
      </c>
      <c r="C47" s="121" t="str">
        <f t="shared" si="19"/>
        <v>D</v>
      </c>
      <c r="D47" s="122">
        <f t="shared" si="20"/>
        <v>0.80989296518650677</v>
      </c>
      <c r="E47" s="123">
        <f t="shared" si="21"/>
        <v>2158</v>
      </c>
      <c r="F47" s="124" t="str">
        <f t="shared" si="22"/>
        <v>예비</v>
      </c>
      <c r="G47" s="125" t="str">
        <f t="shared" si="23"/>
        <v>71바5707</v>
      </c>
      <c r="H47" s="126">
        <f t="shared" si="24"/>
        <v>3</v>
      </c>
      <c r="I47" s="127">
        <f t="shared" si="25"/>
        <v>2745.2049999999999</v>
      </c>
      <c r="J47" s="128">
        <f t="shared" si="26"/>
        <v>1.6443492864313191E-2</v>
      </c>
      <c r="K47" s="128">
        <f t="shared" si="27"/>
        <v>0.44696728809366459</v>
      </c>
      <c r="L47" s="128">
        <f t="shared" si="28"/>
        <v>0.18759983316364351</v>
      </c>
      <c r="M47" s="129">
        <f t="shared" si="29"/>
        <v>18.538</v>
      </c>
      <c r="N47" s="130">
        <f t="shared" si="30"/>
        <v>0.5099801289885455</v>
      </c>
      <c r="O47" s="130">
        <f t="shared" si="31"/>
        <v>26.84681107603986</v>
      </c>
      <c r="P47" s="225">
        <f t="shared" si="32"/>
        <v>112</v>
      </c>
      <c r="Q47" s="226">
        <f t="shared" si="33"/>
        <v>14</v>
      </c>
      <c r="R47" s="226">
        <f t="shared" si="34"/>
        <v>737</v>
      </c>
      <c r="T47">
        <v>509</v>
      </c>
      <c r="U47">
        <v>2158</v>
      </c>
      <c r="V47" t="s">
        <v>338</v>
      </c>
      <c r="W47">
        <v>2745.2049999999999</v>
      </c>
      <c r="X47">
        <v>1577.204</v>
      </c>
      <c r="Y47">
        <v>1.7410000000000001</v>
      </c>
      <c r="Z47">
        <v>18.538</v>
      </c>
      <c r="AA47">
        <v>207.44303099999999</v>
      </c>
      <c r="AB47">
        <v>3.4110879999999999</v>
      </c>
      <c r="AC47">
        <v>92.720248999999995</v>
      </c>
      <c r="AD47" s="1">
        <v>515</v>
      </c>
      <c r="AE47">
        <v>14</v>
      </c>
      <c r="AF47">
        <v>737</v>
      </c>
      <c r="AG47">
        <v>96</v>
      </c>
      <c r="AH47">
        <v>13.233536000000001</v>
      </c>
      <c r="AI47">
        <v>2482.6999999999998</v>
      </c>
      <c r="AJ47">
        <v>64.8</v>
      </c>
      <c r="AK47">
        <v>112</v>
      </c>
      <c r="AL47">
        <v>67446</v>
      </c>
      <c r="AM47" t="s">
        <v>339</v>
      </c>
      <c r="AN47" t="s">
        <v>558</v>
      </c>
      <c r="AO47">
        <v>1592.941</v>
      </c>
      <c r="AR47" t="s">
        <v>119</v>
      </c>
      <c r="AS47" t="s">
        <v>91</v>
      </c>
      <c r="AT47" t="s">
        <v>270</v>
      </c>
      <c r="AU47" t="s">
        <v>338</v>
      </c>
      <c r="AV47" t="s">
        <v>48</v>
      </c>
      <c r="AW47">
        <v>3</v>
      </c>
      <c r="BB47">
        <v>0.80989296518650677</v>
      </c>
      <c r="BC47" t="s">
        <v>67</v>
      </c>
      <c r="BF47" t="s">
        <v>119</v>
      </c>
      <c r="BG47" s="5" t="s">
        <v>91</v>
      </c>
      <c r="BH47" t="s">
        <v>338</v>
      </c>
      <c r="BI47">
        <v>2158</v>
      </c>
      <c r="BJ47">
        <v>3</v>
      </c>
      <c r="BK47" t="s">
        <v>270</v>
      </c>
      <c r="BL47" t="s">
        <v>209</v>
      </c>
      <c r="BM47">
        <v>0.80989296518650677</v>
      </c>
      <c r="BN47" t="s">
        <v>67</v>
      </c>
      <c r="BO47" t="s">
        <v>184</v>
      </c>
      <c r="BP47">
        <v>2745.2049999999999</v>
      </c>
    </row>
    <row r="48" spans="1:68" ht="16.5">
      <c r="A48" s="102" t="str">
        <f t="shared" si="18"/>
        <v>명진교통</v>
      </c>
      <c r="B48" s="103" t="str">
        <f t="shared" si="1"/>
        <v>윤백남</v>
      </c>
      <c r="C48" s="104" t="str">
        <f t="shared" si="19"/>
        <v>D</v>
      </c>
      <c r="D48" s="105">
        <f t="shared" si="20"/>
        <v>0.8217386895242984</v>
      </c>
      <c r="E48" s="106">
        <f t="shared" si="21"/>
        <v>3175</v>
      </c>
      <c r="F48" s="107" t="str">
        <f t="shared" si="22"/>
        <v>565</v>
      </c>
      <c r="G48" s="108" t="str">
        <f t="shared" si="23"/>
        <v>71바5801</v>
      </c>
      <c r="H48" s="109">
        <f t="shared" si="24"/>
        <v>2</v>
      </c>
      <c r="I48" s="110">
        <f t="shared" si="25"/>
        <v>1684.2170000000001</v>
      </c>
      <c r="J48" s="111">
        <f t="shared" si="26"/>
        <v>1.4826366398808556E-2</v>
      </c>
      <c r="K48" s="111">
        <f t="shared" si="27"/>
        <v>0.45020828276194669</v>
      </c>
      <c r="L48" s="111">
        <f t="shared" si="28"/>
        <v>0.18406179251248503</v>
      </c>
      <c r="M48" s="112">
        <f t="shared" si="29"/>
        <v>6.7329999999999997</v>
      </c>
      <c r="N48" s="113">
        <f t="shared" si="30"/>
        <v>0</v>
      </c>
      <c r="O48" s="113">
        <f t="shared" si="31"/>
        <v>1.8999926969030712</v>
      </c>
      <c r="P48" s="227">
        <f t="shared" si="32"/>
        <v>137</v>
      </c>
      <c r="Q48" s="228">
        <f t="shared" si="33"/>
        <v>0</v>
      </c>
      <c r="R48" s="228">
        <f t="shared" si="34"/>
        <v>32</v>
      </c>
      <c r="T48">
        <v>509</v>
      </c>
      <c r="U48">
        <v>3175</v>
      </c>
      <c r="V48" t="s">
        <v>442</v>
      </c>
      <c r="W48">
        <v>1684.2170000000001</v>
      </c>
      <c r="X48">
        <v>931.827</v>
      </c>
      <c r="Y48">
        <v>1.8069999999999999</v>
      </c>
      <c r="Z48">
        <v>6.7329999999999997</v>
      </c>
      <c r="AA48">
        <v>159.77414400000001</v>
      </c>
      <c r="AB48">
        <v>2.3688699999999998</v>
      </c>
      <c r="AC48">
        <v>71.931642999999994</v>
      </c>
      <c r="AD48" s="1">
        <v>310</v>
      </c>
      <c r="AE48">
        <v>0</v>
      </c>
      <c r="AF48">
        <v>32</v>
      </c>
      <c r="AG48">
        <v>76</v>
      </c>
      <c r="AH48">
        <v>10.541236</v>
      </c>
      <c r="AI48">
        <v>598.9</v>
      </c>
      <c r="AJ48">
        <v>0</v>
      </c>
      <c r="AK48">
        <v>137</v>
      </c>
      <c r="AL48">
        <v>50790</v>
      </c>
      <c r="AM48" t="s">
        <v>443</v>
      </c>
      <c r="AN48" t="s">
        <v>559</v>
      </c>
      <c r="AO48">
        <v>1471.144</v>
      </c>
      <c r="AR48" t="s">
        <v>119</v>
      </c>
      <c r="AS48" t="s">
        <v>121</v>
      </c>
      <c r="AT48" t="s">
        <v>220</v>
      </c>
      <c r="AU48" t="s">
        <v>442</v>
      </c>
      <c r="AV48" t="s">
        <v>211</v>
      </c>
      <c r="AW48">
        <v>2</v>
      </c>
      <c r="BB48">
        <v>0.8217386895242984</v>
      </c>
      <c r="BC48" t="s">
        <v>67</v>
      </c>
      <c r="BF48" t="s">
        <v>119</v>
      </c>
      <c r="BG48" s="5" t="s">
        <v>121</v>
      </c>
      <c r="BH48" t="s">
        <v>442</v>
      </c>
      <c r="BI48">
        <v>3175</v>
      </c>
      <c r="BJ48">
        <v>2</v>
      </c>
      <c r="BK48" t="s">
        <v>220</v>
      </c>
      <c r="BL48" t="s">
        <v>226</v>
      </c>
      <c r="BM48">
        <v>0.8217386895242984</v>
      </c>
      <c r="BN48" t="s">
        <v>67</v>
      </c>
      <c r="BO48" t="s">
        <v>184</v>
      </c>
      <c r="BP48">
        <v>1684.2170000000001</v>
      </c>
    </row>
    <row r="49" spans="1:68" ht="16.5">
      <c r="A49" s="119" t="str">
        <f t="shared" si="18"/>
        <v>명진교통</v>
      </c>
      <c r="B49" s="120" t="str">
        <f t="shared" si="1"/>
        <v>윤은중</v>
      </c>
      <c r="C49" s="121" t="str">
        <f t="shared" si="19"/>
        <v>C</v>
      </c>
      <c r="D49" s="122">
        <f t="shared" si="20"/>
        <v>0.88519999999999999</v>
      </c>
      <c r="E49" s="123">
        <f t="shared" si="21"/>
        <v>2425</v>
      </c>
      <c r="F49" s="124" t="str">
        <f t="shared" si="22"/>
        <v>591</v>
      </c>
      <c r="G49" s="125" t="str">
        <f t="shared" si="23"/>
        <v>71바7256</v>
      </c>
      <c r="H49" s="126">
        <f t="shared" si="24"/>
        <v>1</v>
      </c>
      <c r="I49" s="127">
        <f t="shared" si="25"/>
        <v>2380.7890000000002</v>
      </c>
      <c r="J49" s="128">
        <f t="shared" si="26"/>
        <v>2.3863219455496607E-2</v>
      </c>
      <c r="K49" s="128">
        <f t="shared" si="27"/>
        <v>0.36938974882275377</v>
      </c>
      <c r="L49" s="128">
        <f t="shared" si="28"/>
        <v>0.23395605406442987</v>
      </c>
      <c r="M49" s="129">
        <f t="shared" si="29"/>
        <v>12.288</v>
      </c>
      <c r="N49" s="130">
        <f t="shared" si="30"/>
        <v>4.2002882237779156E-2</v>
      </c>
      <c r="O49" s="130">
        <f t="shared" si="31"/>
        <v>7.3505043916113513</v>
      </c>
      <c r="P49" s="225">
        <f t="shared" si="32"/>
        <v>63</v>
      </c>
      <c r="Q49" s="226">
        <f t="shared" si="33"/>
        <v>1</v>
      </c>
      <c r="R49" s="226">
        <f t="shared" si="34"/>
        <v>175</v>
      </c>
      <c r="T49">
        <v>509</v>
      </c>
      <c r="U49">
        <v>2425</v>
      </c>
      <c r="V49" t="s">
        <v>340</v>
      </c>
      <c r="W49">
        <v>2380.7890000000002</v>
      </c>
      <c r="X49">
        <v>1075.7190000000001</v>
      </c>
      <c r="Y49">
        <v>2.2130000000000001</v>
      </c>
      <c r="Z49">
        <v>12.288</v>
      </c>
      <c r="AA49">
        <v>159.94912199999999</v>
      </c>
      <c r="AB49">
        <v>3.8169010000000001</v>
      </c>
      <c r="AC49">
        <v>59.083565999999998</v>
      </c>
      <c r="AD49" s="1">
        <v>557</v>
      </c>
      <c r="AE49">
        <v>1</v>
      </c>
      <c r="AF49">
        <v>175</v>
      </c>
      <c r="AG49">
        <v>74</v>
      </c>
      <c r="AH49">
        <v>14.884664000000001</v>
      </c>
      <c r="AI49">
        <v>296.60000000000002</v>
      </c>
      <c r="AJ49">
        <v>0</v>
      </c>
      <c r="AK49">
        <v>63</v>
      </c>
      <c r="AL49">
        <v>26617</v>
      </c>
      <c r="AM49" t="s">
        <v>341</v>
      </c>
      <c r="AN49" t="s">
        <v>560</v>
      </c>
      <c r="AO49">
        <v>2380.7890000000002</v>
      </c>
      <c r="AR49" t="s">
        <v>119</v>
      </c>
      <c r="AS49" t="s">
        <v>123</v>
      </c>
      <c r="AT49" t="s">
        <v>244</v>
      </c>
      <c r="AU49" t="s">
        <v>340</v>
      </c>
      <c r="AV49" t="s">
        <v>48</v>
      </c>
      <c r="AW49">
        <v>1</v>
      </c>
      <c r="BB49">
        <v>0.88519999999999999</v>
      </c>
      <c r="BC49" t="s">
        <v>69</v>
      </c>
      <c r="BF49" t="s">
        <v>119</v>
      </c>
      <c r="BG49" t="s">
        <v>123</v>
      </c>
      <c r="BH49" t="s">
        <v>340</v>
      </c>
      <c r="BI49">
        <v>2425</v>
      </c>
      <c r="BJ49">
        <v>1</v>
      </c>
      <c r="BK49" t="s">
        <v>244</v>
      </c>
      <c r="BL49" t="s">
        <v>179</v>
      </c>
      <c r="BM49">
        <v>0.88519999999999999</v>
      </c>
      <c r="BN49" t="s">
        <v>69</v>
      </c>
      <c r="BO49" t="s">
        <v>182</v>
      </c>
      <c r="BP49">
        <v>2380.7890000000002</v>
      </c>
    </row>
    <row r="50" spans="1:68" ht="16.5">
      <c r="A50" s="102" t="str">
        <f t="shared" si="18"/>
        <v>명진교통</v>
      </c>
      <c r="B50" s="103" t="str">
        <f t="shared" si="1"/>
        <v>이강수</v>
      </c>
      <c r="C50" s="104" t="str">
        <f t="shared" si="19"/>
        <v>D</v>
      </c>
      <c r="D50" s="105">
        <f t="shared" si="20"/>
        <v>0.83190476190476192</v>
      </c>
      <c r="E50" s="106">
        <f t="shared" si="21"/>
        <v>2407</v>
      </c>
      <c r="F50" s="107" t="str">
        <f t="shared" si="22"/>
        <v>522</v>
      </c>
      <c r="G50" s="108" t="str">
        <f t="shared" si="23"/>
        <v>71바5711</v>
      </c>
      <c r="H50" s="109">
        <f t="shared" si="24"/>
        <v>1</v>
      </c>
      <c r="I50" s="110">
        <f t="shared" si="25"/>
        <v>4306.0169999999998</v>
      </c>
      <c r="J50" s="111">
        <f t="shared" si="26"/>
        <v>6.5575506554488789E-3</v>
      </c>
      <c r="K50" s="111">
        <f t="shared" si="27"/>
        <v>0.48937801722802599</v>
      </c>
      <c r="L50" s="111">
        <f t="shared" si="28"/>
        <v>0.18090964341292662</v>
      </c>
      <c r="M50" s="112">
        <f t="shared" si="29"/>
        <v>19.93</v>
      </c>
      <c r="N50" s="113">
        <f t="shared" si="30"/>
        <v>0.30190312764673249</v>
      </c>
      <c r="O50" s="113">
        <f t="shared" si="31"/>
        <v>32.907440913493843</v>
      </c>
      <c r="P50" s="227">
        <f t="shared" si="32"/>
        <v>293</v>
      </c>
      <c r="Q50" s="228">
        <f t="shared" si="33"/>
        <v>13</v>
      </c>
      <c r="R50" s="228">
        <f t="shared" si="34"/>
        <v>1417</v>
      </c>
      <c r="T50">
        <v>509</v>
      </c>
      <c r="U50">
        <v>2407</v>
      </c>
      <c r="V50" t="s">
        <v>342</v>
      </c>
      <c r="W50">
        <v>4306.0169999999998</v>
      </c>
      <c r="X50">
        <v>2464.3440000000001</v>
      </c>
      <c r="Y50">
        <v>1.7470000000000001</v>
      </c>
      <c r="Z50">
        <v>19.93</v>
      </c>
      <c r="AA50">
        <v>326.761639</v>
      </c>
      <c r="AB50">
        <v>2.1427559999999999</v>
      </c>
      <c r="AC50">
        <v>159.909963</v>
      </c>
      <c r="AD50" s="1">
        <v>779</v>
      </c>
      <c r="AE50">
        <v>13</v>
      </c>
      <c r="AF50">
        <v>1417</v>
      </c>
      <c r="AG50">
        <v>99</v>
      </c>
      <c r="AH50">
        <v>13.177853000000001</v>
      </c>
      <c r="AI50">
        <v>8431.4</v>
      </c>
      <c r="AJ50">
        <v>304.5</v>
      </c>
      <c r="AK50">
        <v>293</v>
      </c>
      <c r="AL50">
        <v>153476</v>
      </c>
      <c r="AM50" t="s">
        <v>343</v>
      </c>
      <c r="AN50" t="s">
        <v>561</v>
      </c>
      <c r="AO50">
        <v>4306.0169999999998</v>
      </c>
      <c r="AR50" t="s">
        <v>119</v>
      </c>
      <c r="AS50" t="s">
        <v>120</v>
      </c>
      <c r="AT50" t="s">
        <v>212</v>
      </c>
      <c r="AU50" t="s">
        <v>342</v>
      </c>
      <c r="AV50" t="s">
        <v>48</v>
      </c>
      <c r="AW50">
        <v>1</v>
      </c>
      <c r="BB50">
        <v>0.83190476190476192</v>
      </c>
      <c r="BC50" t="s">
        <v>67</v>
      </c>
      <c r="BF50" t="s">
        <v>119</v>
      </c>
      <c r="BG50" s="5" t="s">
        <v>120</v>
      </c>
      <c r="BH50" t="s">
        <v>342</v>
      </c>
      <c r="BI50">
        <v>2407</v>
      </c>
      <c r="BJ50">
        <v>1</v>
      </c>
      <c r="BK50" t="s">
        <v>212</v>
      </c>
      <c r="BL50" t="s">
        <v>179</v>
      </c>
      <c r="BM50">
        <v>0.83190476190476192</v>
      </c>
      <c r="BN50" t="s">
        <v>67</v>
      </c>
      <c r="BO50" t="s">
        <v>184</v>
      </c>
      <c r="BP50">
        <v>4306.0169999999998</v>
      </c>
    </row>
    <row r="51" spans="1:68" ht="16.5">
      <c r="A51" s="119" t="str">
        <f t="shared" si="18"/>
        <v>명진교통</v>
      </c>
      <c r="B51" s="120" t="str">
        <f t="shared" si="1"/>
        <v>이규리</v>
      </c>
      <c r="C51" s="121" t="str">
        <f t="shared" si="19"/>
        <v>F</v>
      </c>
      <c r="D51" s="122">
        <f t="shared" si="20"/>
        <v>0.75343852916928855</v>
      </c>
      <c r="E51" s="123">
        <f t="shared" si="21"/>
        <v>8762</v>
      </c>
      <c r="F51" s="124" t="str">
        <f t="shared" si="22"/>
        <v>596</v>
      </c>
      <c r="G51" s="125" t="str">
        <f t="shared" si="23"/>
        <v>71바5365</v>
      </c>
      <c r="H51" s="126">
        <f t="shared" si="24"/>
        <v>6</v>
      </c>
      <c r="I51" s="127">
        <f t="shared" si="25"/>
        <v>1110.807</v>
      </c>
      <c r="J51" s="128">
        <f t="shared" si="26"/>
        <v>4.0756810336377854E-2</v>
      </c>
      <c r="K51" s="128">
        <f t="shared" si="27"/>
        <v>0.39952160466877906</v>
      </c>
      <c r="L51" s="128">
        <f t="shared" si="28"/>
        <v>0.11793227806450625</v>
      </c>
      <c r="M51" s="129">
        <f t="shared" si="29"/>
        <v>13.257</v>
      </c>
      <c r="N51" s="130">
        <f t="shared" si="30"/>
        <v>9.0024639743897905E-2</v>
      </c>
      <c r="O51" s="130">
        <f t="shared" si="31"/>
        <v>20.435593221864824</v>
      </c>
      <c r="P51" s="225">
        <f t="shared" si="32"/>
        <v>32</v>
      </c>
      <c r="Q51" s="226">
        <f t="shared" si="33"/>
        <v>1</v>
      </c>
      <c r="R51" s="226">
        <f t="shared" si="34"/>
        <v>227</v>
      </c>
      <c r="T51">
        <v>509</v>
      </c>
      <c r="U51">
        <v>8762</v>
      </c>
      <c r="V51" t="s">
        <v>344</v>
      </c>
      <c r="W51">
        <v>1110.807</v>
      </c>
      <c r="X51">
        <v>545.33299999999997</v>
      </c>
      <c r="Y51">
        <v>2.0369999999999999</v>
      </c>
      <c r="Z51">
        <v>13.257</v>
      </c>
      <c r="AA51">
        <v>85.036365000000004</v>
      </c>
      <c r="AB51">
        <v>3.465811</v>
      </c>
      <c r="AC51">
        <v>33.973865000000004</v>
      </c>
      <c r="AD51" s="1">
        <v>131</v>
      </c>
      <c r="AE51">
        <v>1</v>
      </c>
      <c r="AF51">
        <v>227</v>
      </c>
      <c r="AG51">
        <v>74</v>
      </c>
      <c r="AH51">
        <v>13.062728999999999</v>
      </c>
      <c r="AI51">
        <v>415.7</v>
      </c>
      <c r="AJ51">
        <v>0</v>
      </c>
      <c r="AK51">
        <v>32</v>
      </c>
      <c r="AL51">
        <v>13114</v>
      </c>
      <c r="AM51" t="s">
        <v>345</v>
      </c>
      <c r="AN51" t="s">
        <v>562</v>
      </c>
      <c r="AO51">
        <v>373.14400000000001</v>
      </c>
      <c r="AR51" t="s">
        <v>119</v>
      </c>
      <c r="AS51" t="s">
        <v>262</v>
      </c>
      <c r="AT51" t="s">
        <v>265</v>
      </c>
      <c r="AU51" t="s">
        <v>344</v>
      </c>
      <c r="AV51" t="s">
        <v>48</v>
      </c>
      <c r="AW51">
        <v>6</v>
      </c>
      <c r="BB51">
        <v>0.75343852916928855</v>
      </c>
      <c r="BC51" t="s">
        <v>70</v>
      </c>
      <c r="BF51" t="s">
        <v>119</v>
      </c>
      <c r="BG51" t="s">
        <v>262</v>
      </c>
      <c r="BH51" t="s">
        <v>344</v>
      </c>
      <c r="BI51">
        <v>8762</v>
      </c>
      <c r="BJ51">
        <v>6</v>
      </c>
      <c r="BK51" t="s">
        <v>265</v>
      </c>
      <c r="BL51" t="s">
        <v>242</v>
      </c>
      <c r="BM51">
        <v>0.75343852916928855</v>
      </c>
      <c r="BN51" t="s">
        <v>70</v>
      </c>
      <c r="BO51" t="s">
        <v>197</v>
      </c>
      <c r="BP51">
        <v>1110.807</v>
      </c>
    </row>
    <row r="52" spans="1:68" ht="16.5">
      <c r="A52" s="102" t="str">
        <f t="shared" si="18"/>
        <v>명진교통</v>
      </c>
      <c r="B52" s="103" t="str">
        <f t="shared" si="1"/>
        <v>이기재</v>
      </c>
      <c r="C52" s="104" t="str">
        <f t="shared" si="19"/>
        <v>F</v>
      </c>
      <c r="D52" s="105">
        <f t="shared" si="20"/>
        <v>0.75343273045635828</v>
      </c>
      <c r="E52" s="106">
        <f t="shared" si="21"/>
        <v>1208</v>
      </c>
      <c r="F52" s="107" t="str">
        <f t="shared" si="22"/>
        <v>585</v>
      </c>
      <c r="G52" s="108" t="str">
        <f t="shared" si="23"/>
        <v>71바7254</v>
      </c>
      <c r="H52" s="109">
        <f t="shared" si="24"/>
        <v>6</v>
      </c>
      <c r="I52" s="110">
        <f t="shared" si="25"/>
        <v>1581.8679999999999</v>
      </c>
      <c r="J52" s="111">
        <f t="shared" si="26"/>
        <v>3.8701480440725772E-2</v>
      </c>
      <c r="K52" s="111">
        <f t="shared" si="27"/>
        <v>0.38600942201617899</v>
      </c>
      <c r="L52" s="111">
        <f t="shared" si="28"/>
        <v>0.17447726358962948</v>
      </c>
      <c r="M52" s="112">
        <f t="shared" si="29"/>
        <v>13.680999999999999</v>
      </c>
      <c r="N52" s="113">
        <f t="shared" si="30"/>
        <v>0</v>
      </c>
      <c r="O52" s="113">
        <f t="shared" si="31"/>
        <v>4.9940955882538871</v>
      </c>
      <c r="P52" s="227">
        <f t="shared" si="32"/>
        <v>8</v>
      </c>
      <c r="Q52" s="228">
        <f t="shared" si="33"/>
        <v>0</v>
      </c>
      <c r="R52" s="228">
        <f t="shared" si="34"/>
        <v>79</v>
      </c>
      <c r="T52">
        <v>509</v>
      </c>
      <c r="U52">
        <v>1208</v>
      </c>
      <c r="V52" t="s">
        <v>346</v>
      </c>
      <c r="W52">
        <v>1581.8679999999999</v>
      </c>
      <c r="X52">
        <v>838.69899999999996</v>
      </c>
      <c r="Y52">
        <v>1.8859999999999999</v>
      </c>
      <c r="Z52">
        <v>13.680999999999999</v>
      </c>
      <c r="AA52">
        <v>121.742733</v>
      </c>
      <c r="AB52">
        <v>4.7116239999999996</v>
      </c>
      <c r="AC52">
        <v>46.993842000000001</v>
      </c>
      <c r="AD52" s="1">
        <v>276</v>
      </c>
      <c r="AE52">
        <v>0</v>
      </c>
      <c r="AF52">
        <v>79</v>
      </c>
      <c r="AG52">
        <v>69</v>
      </c>
      <c r="AH52">
        <v>12.993531000000001</v>
      </c>
      <c r="AI52">
        <v>6.6</v>
      </c>
      <c r="AJ52">
        <v>0</v>
      </c>
      <c r="AK52">
        <v>8</v>
      </c>
      <c r="AL52">
        <v>1420</v>
      </c>
      <c r="AM52" t="s">
        <v>347</v>
      </c>
      <c r="AN52" t="s">
        <v>563</v>
      </c>
      <c r="AO52">
        <v>574.91800000000001</v>
      </c>
      <c r="AR52" t="s">
        <v>119</v>
      </c>
      <c r="AS52" t="s">
        <v>122</v>
      </c>
      <c r="AT52" t="s">
        <v>233</v>
      </c>
      <c r="AU52" t="s">
        <v>346</v>
      </c>
      <c r="AV52" t="s">
        <v>211</v>
      </c>
      <c r="AW52">
        <v>6</v>
      </c>
      <c r="BB52">
        <v>0.75343273045635828</v>
      </c>
      <c r="BC52" t="s">
        <v>70</v>
      </c>
      <c r="BF52" t="s">
        <v>119</v>
      </c>
      <c r="BG52" t="s">
        <v>122</v>
      </c>
      <c r="BH52" t="s">
        <v>346</v>
      </c>
      <c r="BI52">
        <v>1208</v>
      </c>
      <c r="BJ52">
        <v>6</v>
      </c>
      <c r="BK52" t="s">
        <v>233</v>
      </c>
      <c r="BL52" t="s">
        <v>237</v>
      </c>
      <c r="BM52">
        <v>0.75343273045635828</v>
      </c>
      <c r="BN52" t="s">
        <v>70</v>
      </c>
      <c r="BO52" t="s">
        <v>197</v>
      </c>
      <c r="BP52">
        <v>1581.8679999999999</v>
      </c>
    </row>
    <row r="53" spans="1:68" ht="16.5">
      <c r="A53" s="119" t="str">
        <f t="shared" si="18"/>
        <v>명진교통</v>
      </c>
      <c r="B53" s="120" t="str">
        <f t="shared" si="1"/>
        <v>이말규</v>
      </c>
      <c r="C53" s="121" t="str">
        <f t="shared" si="19"/>
        <v>D</v>
      </c>
      <c r="D53" s="122">
        <f t="shared" si="20"/>
        <v>0.83721487822888407</v>
      </c>
      <c r="E53" s="123">
        <f t="shared" si="21"/>
        <v>6033</v>
      </c>
      <c r="F53" s="124" t="str">
        <f t="shared" si="22"/>
        <v>565</v>
      </c>
      <c r="G53" s="125" t="str">
        <f t="shared" si="23"/>
        <v>71바5801</v>
      </c>
      <c r="H53" s="126">
        <f t="shared" si="24"/>
        <v>3</v>
      </c>
      <c r="I53" s="127">
        <f t="shared" si="25"/>
        <v>421.53599999999994</v>
      </c>
      <c r="J53" s="128">
        <f t="shared" si="26"/>
        <v>1.7436832658093048E-2</v>
      </c>
      <c r="K53" s="128">
        <f t="shared" si="27"/>
        <v>0.45626022451529058</v>
      </c>
      <c r="L53" s="128">
        <f t="shared" si="28"/>
        <v>0.16843164047673273</v>
      </c>
      <c r="M53" s="129">
        <f t="shared" si="29"/>
        <v>7.8849999999999998</v>
      </c>
      <c r="N53" s="130">
        <f t="shared" si="30"/>
        <v>0</v>
      </c>
      <c r="O53" s="130">
        <f t="shared" si="31"/>
        <v>9.7263341683747058</v>
      </c>
      <c r="P53" s="225">
        <f t="shared" si="32"/>
        <v>28</v>
      </c>
      <c r="Q53" s="226">
        <f t="shared" si="33"/>
        <v>0</v>
      </c>
      <c r="R53" s="226">
        <f t="shared" si="34"/>
        <v>41</v>
      </c>
      <c r="T53">
        <v>509</v>
      </c>
      <c r="U53">
        <v>6033</v>
      </c>
      <c r="V53" t="s">
        <v>444</v>
      </c>
      <c r="W53">
        <v>421.536</v>
      </c>
      <c r="X53">
        <v>229.196</v>
      </c>
      <c r="Y53">
        <v>1.839</v>
      </c>
      <c r="Z53">
        <v>7.8849999999999998</v>
      </c>
      <c r="AA53">
        <v>35.827492999999997</v>
      </c>
      <c r="AB53">
        <v>0.624718</v>
      </c>
      <c r="AC53">
        <v>16.34666</v>
      </c>
      <c r="AD53" s="1">
        <v>71</v>
      </c>
      <c r="AE53">
        <v>0</v>
      </c>
      <c r="AF53">
        <v>41</v>
      </c>
      <c r="AG53">
        <v>92</v>
      </c>
      <c r="AH53">
        <v>11.765712000000001</v>
      </c>
      <c r="AI53">
        <v>75.599999999999994</v>
      </c>
      <c r="AJ53">
        <v>4.5999999999999996</v>
      </c>
      <c r="AK53">
        <v>28</v>
      </c>
      <c r="AL53">
        <v>11327</v>
      </c>
      <c r="AM53" t="s">
        <v>445</v>
      </c>
      <c r="AN53" t="s">
        <v>564</v>
      </c>
      <c r="AO53">
        <v>272.82799999999997</v>
      </c>
      <c r="AR53" t="s">
        <v>119</v>
      </c>
      <c r="AS53" t="s">
        <v>121</v>
      </c>
      <c r="AT53" t="s">
        <v>220</v>
      </c>
      <c r="AU53" t="s">
        <v>444</v>
      </c>
      <c r="AV53" t="s">
        <v>211</v>
      </c>
      <c r="AW53">
        <v>3</v>
      </c>
      <c r="BB53">
        <v>0.83721487822888407</v>
      </c>
      <c r="BC53" t="s">
        <v>67</v>
      </c>
      <c r="BF53" t="s">
        <v>119</v>
      </c>
      <c r="BG53" t="s">
        <v>121</v>
      </c>
      <c r="BH53" t="s">
        <v>444</v>
      </c>
      <c r="BI53">
        <v>6033</v>
      </c>
      <c r="BJ53">
        <v>3</v>
      </c>
      <c r="BK53" t="s">
        <v>220</v>
      </c>
      <c r="BL53" t="s">
        <v>223</v>
      </c>
      <c r="BM53">
        <v>0.83721487822888407</v>
      </c>
      <c r="BN53" t="s">
        <v>67</v>
      </c>
      <c r="BO53" t="s">
        <v>184</v>
      </c>
      <c r="BP53">
        <v>421.53599999999994</v>
      </c>
    </row>
    <row r="54" spans="1:68" ht="16.5">
      <c r="A54" s="102" t="str">
        <f t="shared" si="18"/>
        <v>명진교통</v>
      </c>
      <c r="B54" s="103" t="str">
        <f t="shared" si="1"/>
        <v>이상범</v>
      </c>
      <c r="C54" s="104" t="str">
        <f t="shared" si="19"/>
        <v>F</v>
      </c>
      <c r="D54" s="105">
        <f t="shared" si="20"/>
        <v>0.70960000000000001</v>
      </c>
      <c r="E54" s="106">
        <f t="shared" si="21"/>
        <v>7056</v>
      </c>
      <c r="F54" s="107" t="str">
        <f t="shared" si="22"/>
        <v>594</v>
      </c>
      <c r="G54" s="108" t="str">
        <f t="shared" si="23"/>
        <v>71바5361</v>
      </c>
      <c r="H54" s="109">
        <f t="shared" si="24"/>
        <v>1</v>
      </c>
      <c r="I54" s="110">
        <f t="shared" si="25"/>
        <v>4434.4290000000001</v>
      </c>
      <c r="J54" s="111">
        <f t="shared" si="26"/>
        <v>2.6056900534992655E-2</v>
      </c>
      <c r="K54" s="111">
        <f t="shared" si="27"/>
        <v>0.44667467266210736</v>
      </c>
      <c r="L54" s="111">
        <f t="shared" si="28"/>
        <v>0.21468378454136935</v>
      </c>
      <c r="M54" s="112">
        <f t="shared" si="29"/>
        <v>16.811</v>
      </c>
      <c r="N54" s="113">
        <f t="shared" si="30"/>
        <v>0.40530188911210513</v>
      </c>
      <c r="O54" s="113">
        <f t="shared" si="31"/>
        <v>21.54855043779359</v>
      </c>
      <c r="P54" s="227">
        <f t="shared" si="32"/>
        <v>233</v>
      </c>
      <c r="Q54" s="228">
        <f t="shared" si="33"/>
        <v>18</v>
      </c>
      <c r="R54" s="228">
        <f t="shared" si="34"/>
        <v>957</v>
      </c>
      <c r="T54">
        <v>509</v>
      </c>
      <c r="U54">
        <v>7056</v>
      </c>
      <c r="V54" t="s">
        <v>348</v>
      </c>
      <c r="W54">
        <v>4441.134</v>
      </c>
      <c r="X54">
        <v>2501.8319999999999</v>
      </c>
      <c r="Y54">
        <v>1.7749999999999999</v>
      </c>
      <c r="Z54">
        <v>16.811</v>
      </c>
      <c r="AA54">
        <v>334.80908399999998</v>
      </c>
      <c r="AB54">
        <v>8.7240870000000008</v>
      </c>
      <c r="AC54">
        <v>149.550738</v>
      </c>
      <c r="AD54" s="1">
        <v>952</v>
      </c>
      <c r="AE54">
        <v>18</v>
      </c>
      <c r="AF54">
        <v>957</v>
      </c>
      <c r="AG54">
        <v>102</v>
      </c>
      <c r="AH54">
        <v>13.264675</v>
      </c>
      <c r="AI54">
        <v>1619</v>
      </c>
      <c r="AJ54">
        <v>234.2</v>
      </c>
      <c r="AK54">
        <v>233</v>
      </c>
      <c r="AL54">
        <v>113338</v>
      </c>
      <c r="AM54" t="s">
        <v>349</v>
      </c>
      <c r="AN54" t="s">
        <v>565</v>
      </c>
      <c r="AO54">
        <v>4434.4290000000001</v>
      </c>
      <c r="AR54" t="s">
        <v>119</v>
      </c>
      <c r="AS54" t="s">
        <v>125</v>
      </c>
      <c r="AT54" t="s">
        <v>260</v>
      </c>
      <c r="AU54" t="s">
        <v>348</v>
      </c>
      <c r="AV54" t="s">
        <v>48</v>
      </c>
      <c r="AW54">
        <v>1</v>
      </c>
      <c r="BB54">
        <v>0.70960000000000001</v>
      </c>
      <c r="BC54" t="s">
        <v>70</v>
      </c>
      <c r="BF54" t="s">
        <v>119</v>
      </c>
      <c r="BG54" t="s">
        <v>125</v>
      </c>
      <c r="BH54" t="s">
        <v>348</v>
      </c>
      <c r="BI54">
        <v>7056</v>
      </c>
      <c r="BJ54">
        <v>1</v>
      </c>
      <c r="BK54" t="s">
        <v>260</v>
      </c>
      <c r="BL54" t="s">
        <v>179</v>
      </c>
      <c r="BM54">
        <v>0.70960000000000001</v>
      </c>
      <c r="BN54" t="s">
        <v>70</v>
      </c>
      <c r="BO54" t="s">
        <v>197</v>
      </c>
      <c r="BP54">
        <v>4434.4290000000001</v>
      </c>
    </row>
    <row r="55" spans="1:68" ht="16.5">
      <c r="A55" s="119" t="str">
        <f t="shared" si="18"/>
        <v>명진교통</v>
      </c>
      <c r="B55" s="120" t="str">
        <f t="shared" si="1"/>
        <v>이성진</v>
      </c>
      <c r="C55" s="121" t="str">
        <f t="shared" si="19"/>
        <v>B</v>
      </c>
      <c r="D55" s="122">
        <f t="shared" si="20"/>
        <v>0.91834229293323055</v>
      </c>
      <c r="E55" s="123">
        <f t="shared" si="21"/>
        <v>1780</v>
      </c>
      <c r="F55" s="124" t="str">
        <f t="shared" si="22"/>
        <v>522</v>
      </c>
      <c r="G55" s="125" t="str">
        <f t="shared" si="23"/>
        <v>71바5706</v>
      </c>
      <c r="H55" s="126">
        <f t="shared" si="24"/>
        <v>2</v>
      </c>
      <c r="I55" s="127">
        <f t="shared" si="25"/>
        <v>2325.9169999999999</v>
      </c>
      <c r="J55" s="128">
        <f t="shared" si="26"/>
        <v>1.699112636333896E-3</v>
      </c>
      <c r="K55" s="128">
        <f t="shared" si="27"/>
        <v>0.39948843873889373</v>
      </c>
      <c r="L55" s="128">
        <f t="shared" si="28"/>
        <v>0.15692735381357117</v>
      </c>
      <c r="M55" s="129">
        <f t="shared" si="29"/>
        <v>15.766</v>
      </c>
      <c r="N55" s="130">
        <f t="shared" si="30"/>
        <v>0</v>
      </c>
      <c r="O55" s="130">
        <f t="shared" si="31"/>
        <v>17.799431364059853</v>
      </c>
      <c r="P55" s="225">
        <f t="shared" si="32"/>
        <v>68</v>
      </c>
      <c r="Q55" s="226">
        <f t="shared" si="33"/>
        <v>0</v>
      </c>
      <c r="R55" s="226">
        <f t="shared" si="34"/>
        <v>414</v>
      </c>
      <c r="T55">
        <v>509</v>
      </c>
      <c r="U55">
        <v>1780</v>
      </c>
      <c r="V55" t="s">
        <v>350</v>
      </c>
      <c r="W55">
        <v>2325.9169999999999</v>
      </c>
      <c r="X55">
        <v>1206.172</v>
      </c>
      <c r="Y55">
        <v>1.9279999999999999</v>
      </c>
      <c r="Z55">
        <v>15.766</v>
      </c>
      <c r="AA55">
        <v>156.44577899999999</v>
      </c>
      <c r="AB55">
        <v>0.26581900000000003</v>
      </c>
      <c r="AC55">
        <v>62.498280000000001</v>
      </c>
      <c r="AD55" s="1">
        <v>365</v>
      </c>
      <c r="AE55">
        <v>0</v>
      </c>
      <c r="AF55">
        <v>414</v>
      </c>
      <c r="AG55">
        <v>81</v>
      </c>
      <c r="AH55">
        <v>14.867240000000001</v>
      </c>
      <c r="AI55">
        <v>525.70000000000005</v>
      </c>
      <c r="AJ55">
        <v>0</v>
      </c>
      <c r="AK55">
        <v>68</v>
      </c>
      <c r="AL55">
        <v>18595</v>
      </c>
      <c r="AM55" t="s">
        <v>351</v>
      </c>
      <c r="AN55" t="s">
        <v>566</v>
      </c>
      <c r="AO55">
        <v>2223.424</v>
      </c>
      <c r="AR55" t="s">
        <v>119</v>
      </c>
      <c r="AS55" t="s">
        <v>120</v>
      </c>
      <c r="AT55" t="s">
        <v>208</v>
      </c>
      <c r="AU55" t="s">
        <v>350</v>
      </c>
      <c r="AV55" t="s">
        <v>48</v>
      </c>
      <c r="AW55">
        <v>2</v>
      </c>
      <c r="BB55">
        <v>0.91834229293323055</v>
      </c>
      <c r="BC55" t="s">
        <v>68</v>
      </c>
      <c r="BF55" t="s">
        <v>119</v>
      </c>
      <c r="BG55" t="s">
        <v>120</v>
      </c>
      <c r="BH55" t="s">
        <v>350</v>
      </c>
      <c r="BI55">
        <v>1780</v>
      </c>
      <c r="BJ55">
        <v>2</v>
      </c>
      <c r="BK55" t="s">
        <v>208</v>
      </c>
      <c r="BL55" t="s">
        <v>217</v>
      </c>
      <c r="BM55">
        <v>0.91834229293323055</v>
      </c>
      <c r="BN55" t="s">
        <v>68</v>
      </c>
      <c r="BO55" t="s">
        <v>180</v>
      </c>
      <c r="BP55">
        <v>2325.9169999999999</v>
      </c>
    </row>
    <row r="56" spans="1:68" ht="16.5">
      <c r="A56" s="102" t="str">
        <f t="shared" si="18"/>
        <v>명진교통</v>
      </c>
      <c r="B56" s="103" t="str">
        <f t="shared" si="1"/>
        <v>이신원</v>
      </c>
      <c r="C56" s="104" t="str">
        <f t="shared" si="19"/>
        <v>D</v>
      </c>
      <c r="D56" s="105">
        <f t="shared" si="20"/>
        <v>0.81913043478260872</v>
      </c>
      <c r="E56" s="106">
        <f t="shared" si="21"/>
        <v>1061</v>
      </c>
      <c r="F56" s="107" t="str">
        <f t="shared" si="22"/>
        <v>522</v>
      </c>
      <c r="G56" s="108" t="str">
        <f t="shared" si="23"/>
        <v>71바5715</v>
      </c>
      <c r="H56" s="109">
        <f t="shared" si="24"/>
        <v>1</v>
      </c>
      <c r="I56" s="110">
        <f t="shared" si="25"/>
        <v>2101.9940000000001</v>
      </c>
      <c r="J56" s="111">
        <f t="shared" si="26"/>
        <v>1.6979402686430174E-2</v>
      </c>
      <c r="K56" s="111">
        <f t="shared" si="27"/>
        <v>0.43723023064671462</v>
      </c>
      <c r="L56" s="111">
        <f t="shared" si="28"/>
        <v>0.12607076899363176</v>
      </c>
      <c r="M56" s="112">
        <f t="shared" si="29"/>
        <v>9.2810000000000006</v>
      </c>
      <c r="N56" s="113">
        <f t="shared" si="30"/>
        <v>0</v>
      </c>
      <c r="O56" s="113">
        <f t="shared" si="31"/>
        <v>14.652753528316445</v>
      </c>
      <c r="P56" s="227">
        <f t="shared" si="32"/>
        <v>95</v>
      </c>
      <c r="Q56" s="228">
        <f t="shared" si="33"/>
        <v>0</v>
      </c>
      <c r="R56" s="228">
        <f t="shared" si="34"/>
        <v>308</v>
      </c>
      <c r="T56">
        <v>509</v>
      </c>
      <c r="U56">
        <v>1061</v>
      </c>
      <c r="V56" t="s">
        <v>352</v>
      </c>
      <c r="W56">
        <v>2101.9940000000001</v>
      </c>
      <c r="X56">
        <v>1115.5329999999999</v>
      </c>
      <c r="Y56">
        <v>1.8839999999999999</v>
      </c>
      <c r="Z56">
        <v>9.2810000000000006</v>
      </c>
      <c r="AA56">
        <v>150.638868</v>
      </c>
      <c r="AB56">
        <v>2.5577580000000002</v>
      </c>
      <c r="AC56">
        <v>65.863866999999999</v>
      </c>
      <c r="AD56" s="1">
        <v>265</v>
      </c>
      <c r="AE56">
        <v>0</v>
      </c>
      <c r="AF56">
        <v>308</v>
      </c>
      <c r="AG56">
        <v>70</v>
      </c>
      <c r="AH56">
        <v>13.953862000000001</v>
      </c>
      <c r="AI56">
        <v>411.6</v>
      </c>
      <c r="AJ56">
        <v>0</v>
      </c>
      <c r="AK56">
        <v>95</v>
      </c>
      <c r="AL56">
        <v>42855</v>
      </c>
      <c r="AM56" t="s">
        <v>353</v>
      </c>
      <c r="AN56" t="s">
        <v>567</v>
      </c>
      <c r="AO56">
        <v>2101.9940000000001</v>
      </c>
      <c r="AR56" t="s">
        <v>119</v>
      </c>
      <c r="AS56" t="s">
        <v>120</v>
      </c>
      <c r="AT56" t="s">
        <v>215</v>
      </c>
      <c r="AU56" t="s">
        <v>352</v>
      </c>
      <c r="AV56" t="s">
        <v>211</v>
      </c>
      <c r="AW56">
        <v>1</v>
      </c>
      <c r="BB56">
        <v>0.81913043478260872</v>
      </c>
      <c r="BC56" t="s">
        <v>67</v>
      </c>
      <c r="BF56" t="s">
        <v>119</v>
      </c>
      <c r="BG56" s="5" t="s">
        <v>120</v>
      </c>
      <c r="BH56" t="s">
        <v>352</v>
      </c>
      <c r="BI56">
        <v>1061</v>
      </c>
      <c r="BJ56">
        <v>1</v>
      </c>
      <c r="BK56" t="s">
        <v>215</v>
      </c>
      <c r="BL56" t="s">
        <v>179</v>
      </c>
      <c r="BM56">
        <v>0.81913043478260872</v>
      </c>
      <c r="BN56" t="s">
        <v>67</v>
      </c>
      <c r="BO56" t="s">
        <v>184</v>
      </c>
      <c r="BP56">
        <v>2101.9940000000001</v>
      </c>
    </row>
    <row r="57" spans="1:68" ht="16.5">
      <c r="A57" s="119" t="str">
        <f t="shared" si="18"/>
        <v>명진교통</v>
      </c>
      <c r="B57" s="120" t="str">
        <f t="shared" si="1"/>
        <v>이용수</v>
      </c>
      <c r="C57" s="121" t="str">
        <f t="shared" si="19"/>
        <v>B</v>
      </c>
      <c r="D57" s="122">
        <f t="shared" si="20"/>
        <v>0.94502912474096468</v>
      </c>
      <c r="E57" s="123">
        <f t="shared" si="21"/>
        <v>4847</v>
      </c>
      <c r="F57" s="124" t="str">
        <f t="shared" si="22"/>
        <v>순환52</v>
      </c>
      <c r="G57" s="125" t="str">
        <f t="shared" si="23"/>
        <v>71바5705</v>
      </c>
      <c r="H57" s="126">
        <f t="shared" si="24"/>
        <v>3</v>
      </c>
      <c r="I57" s="127">
        <f t="shared" si="25"/>
        <v>1271.454</v>
      </c>
      <c r="J57" s="128">
        <f t="shared" si="26"/>
        <v>5.964655663223252E-2</v>
      </c>
      <c r="K57" s="128">
        <f t="shared" si="27"/>
        <v>0.36521062426177131</v>
      </c>
      <c r="L57" s="128">
        <f t="shared" si="28"/>
        <v>0.17303024726022334</v>
      </c>
      <c r="M57" s="129">
        <f t="shared" si="29"/>
        <v>12.154999999999999</v>
      </c>
      <c r="N57" s="130">
        <f t="shared" si="30"/>
        <v>0.15730022478202121</v>
      </c>
      <c r="O57" s="130">
        <f t="shared" si="31"/>
        <v>5.0336071930246788</v>
      </c>
      <c r="P57" s="225">
        <f t="shared" si="32"/>
        <v>17</v>
      </c>
      <c r="Q57" s="226">
        <f t="shared" si="33"/>
        <v>2</v>
      </c>
      <c r="R57" s="226">
        <f t="shared" si="34"/>
        <v>64</v>
      </c>
      <c r="T57">
        <v>509</v>
      </c>
      <c r="U57">
        <v>4847</v>
      </c>
      <c r="V57" t="s">
        <v>354</v>
      </c>
      <c r="W57">
        <v>1271.454</v>
      </c>
      <c r="X57">
        <v>577.73599999999999</v>
      </c>
      <c r="Y57">
        <v>2.2010000000000001</v>
      </c>
      <c r="Z57">
        <v>12.154999999999999</v>
      </c>
      <c r="AA57">
        <v>88.260249999999999</v>
      </c>
      <c r="AB57">
        <v>5.2644200000000003</v>
      </c>
      <c r="AC57">
        <v>32.233581000000001</v>
      </c>
      <c r="AD57" s="1">
        <v>220</v>
      </c>
      <c r="AE57">
        <v>2</v>
      </c>
      <c r="AF57">
        <v>64</v>
      </c>
      <c r="AG57">
        <v>91</v>
      </c>
      <c r="AH57">
        <v>14.405737</v>
      </c>
      <c r="AI57">
        <v>279.3</v>
      </c>
      <c r="AJ57">
        <v>1</v>
      </c>
      <c r="AK57">
        <v>17</v>
      </c>
      <c r="AL57">
        <v>7802</v>
      </c>
      <c r="AM57" t="s">
        <v>355</v>
      </c>
      <c r="AN57" t="s">
        <v>568</v>
      </c>
      <c r="AO57">
        <v>997.46500000000003</v>
      </c>
      <c r="AR57" t="s">
        <v>119</v>
      </c>
      <c r="AS57" t="s">
        <v>126</v>
      </c>
      <c r="AT57" t="s">
        <v>268</v>
      </c>
      <c r="AU57" t="s">
        <v>354</v>
      </c>
      <c r="AV57" t="s">
        <v>211</v>
      </c>
      <c r="AW57">
        <v>3</v>
      </c>
      <c r="BB57">
        <v>0.94502912474096468</v>
      </c>
      <c r="BC57" t="s">
        <v>68</v>
      </c>
      <c r="BF57" t="s">
        <v>119</v>
      </c>
      <c r="BG57" t="s">
        <v>126</v>
      </c>
      <c r="BH57" t="s">
        <v>354</v>
      </c>
      <c r="BI57">
        <v>4847</v>
      </c>
      <c r="BJ57">
        <v>3</v>
      </c>
      <c r="BK57" t="s">
        <v>268</v>
      </c>
      <c r="BL57" t="s">
        <v>270</v>
      </c>
      <c r="BM57">
        <v>0.94502912474096468</v>
      </c>
      <c r="BN57" t="s">
        <v>68</v>
      </c>
      <c r="BO57" t="s">
        <v>180</v>
      </c>
      <c r="BP57">
        <v>1271.454</v>
      </c>
    </row>
    <row r="58" spans="1:68" ht="16.5">
      <c r="A58" s="102" t="str">
        <f t="shared" si="18"/>
        <v>명진교통</v>
      </c>
      <c r="B58" s="103" t="str">
        <f t="shared" si="1"/>
        <v>이정교</v>
      </c>
      <c r="C58" s="104" t="str">
        <f t="shared" si="19"/>
        <v>S</v>
      </c>
      <c r="D58" s="105">
        <f t="shared" si="20"/>
        <v>1.0848</v>
      </c>
      <c r="E58" s="106">
        <f t="shared" si="21"/>
        <v>3782</v>
      </c>
      <c r="F58" s="107" t="str">
        <f t="shared" si="22"/>
        <v>585</v>
      </c>
      <c r="G58" s="108" t="str">
        <f t="shared" si="23"/>
        <v>71바7251</v>
      </c>
      <c r="H58" s="109">
        <f t="shared" si="24"/>
        <v>1</v>
      </c>
      <c r="I58" s="110">
        <f t="shared" si="25"/>
        <v>1081.4849999999999</v>
      </c>
      <c r="J58" s="111">
        <f t="shared" si="26"/>
        <v>2.8294473141368844E-2</v>
      </c>
      <c r="K58" s="111">
        <f t="shared" si="27"/>
        <v>0.35636386420221999</v>
      </c>
      <c r="L58" s="111">
        <f t="shared" si="28"/>
        <v>0.12297905195171455</v>
      </c>
      <c r="M58" s="112">
        <f t="shared" si="29"/>
        <v>7.1180000000000003</v>
      </c>
      <c r="N58" s="113">
        <f t="shared" si="30"/>
        <v>0</v>
      </c>
      <c r="O58" s="113">
        <f t="shared" si="31"/>
        <v>0.78579903975357346</v>
      </c>
      <c r="P58" s="227">
        <f t="shared" si="32"/>
        <v>13</v>
      </c>
      <c r="Q58" s="228">
        <f t="shared" si="33"/>
        <v>0</v>
      </c>
      <c r="R58" s="228">
        <f t="shared" si="34"/>
        <v>9</v>
      </c>
      <c r="T58">
        <v>509</v>
      </c>
      <c r="U58">
        <v>3782</v>
      </c>
      <c r="V58" t="s">
        <v>356</v>
      </c>
      <c r="W58">
        <v>1145.3309999999999</v>
      </c>
      <c r="X58">
        <v>432.77199999999999</v>
      </c>
      <c r="Y58">
        <v>2.6459999999999999</v>
      </c>
      <c r="Z58">
        <v>7.1180000000000003</v>
      </c>
      <c r="AA58">
        <v>89.936080000000004</v>
      </c>
      <c r="AB58">
        <v>2.5446939999999998</v>
      </c>
      <c r="AC58">
        <v>32.049968999999997</v>
      </c>
      <c r="AD58" s="1">
        <v>133</v>
      </c>
      <c r="AE58">
        <v>0</v>
      </c>
      <c r="AF58">
        <v>9</v>
      </c>
      <c r="AG58">
        <v>72</v>
      </c>
      <c r="AH58">
        <v>12.734944</v>
      </c>
      <c r="AI58">
        <v>19</v>
      </c>
      <c r="AJ58">
        <v>0</v>
      </c>
      <c r="AK58">
        <v>13</v>
      </c>
      <c r="AL58">
        <v>3152</v>
      </c>
      <c r="AM58" t="s">
        <v>357</v>
      </c>
      <c r="AN58" t="s">
        <v>569</v>
      </c>
      <c r="AO58">
        <v>1081.4849999999999</v>
      </c>
      <c r="AR58" t="s">
        <v>119</v>
      </c>
      <c r="AS58" t="s">
        <v>122</v>
      </c>
      <c r="AT58" t="s">
        <v>229</v>
      </c>
      <c r="AU58" t="s">
        <v>356</v>
      </c>
      <c r="AV58" t="s">
        <v>211</v>
      </c>
      <c r="AW58">
        <v>1</v>
      </c>
      <c r="BB58">
        <v>1.0848</v>
      </c>
      <c r="BC58" t="s">
        <v>71</v>
      </c>
      <c r="BF58" t="s">
        <v>119</v>
      </c>
      <c r="BG58" t="s">
        <v>122</v>
      </c>
      <c r="BH58" t="s">
        <v>356</v>
      </c>
      <c r="BI58">
        <v>3782</v>
      </c>
      <c r="BJ58">
        <v>1</v>
      </c>
      <c r="BK58" t="s">
        <v>229</v>
      </c>
      <c r="BL58" t="s">
        <v>179</v>
      </c>
      <c r="BM58">
        <v>1.0848</v>
      </c>
      <c r="BN58" t="s">
        <v>71</v>
      </c>
      <c r="BO58" t="s">
        <v>181</v>
      </c>
      <c r="BP58">
        <v>1081.4849999999999</v>
      </c>
    </row>
    <row r="59" spans="1:68" ht="16.5">
      <c r="A59" s="119" t="str">
        <f t="shared" si="18"/>
        <v>명진교통</v>
      </c>
      <c r="B59" s="120" t="str">
        <f t="shared" si="1"/>
        <v>이종민</v>
      </c>
      <c r="C59" s="121" t="str">
        <f t="shared" si="19"/>
        <v>F</v>
      </c>
      <c r="D59" s="122">
        <f t="shared" si="20"/>
        <v>0.78505146972166884</v>
      </c>
      <c r="E59" s="123">
        <f t="shared" si="21"/>
        <v>9853</v>
      </c>
      <c r="F59" s="124" t="str">
        <f t="shared" si="22"/>
        <v>522</v>
      </c>
      <c r="G59" s="125" t="str">
        <f t="shared" si="23"/>
        <v>71바5721</v>
      </c>
      <c r="H59" s="126">
        <f t="shared" si="24"/>
        <v>2</v>
      </c>
      <c r="I59" s="127">
        <f t="shared" si="25"/>
        <v>1800.2829999999999</v>
      </c>
      <c r="J59" s="128">
        <f t="shared" si="26"/>
        <v>9.6466539552778341E-3</v>
      </c>
      <c r="K59" s="128">
        <f t="shared" si="27"/>
        <v>0.44013448902157942</v>
      </c>
      <c r="L59" s="128">
        <f t="shared" si="28"/>
        <v>0.12275847741716164</v>
      </c>
      <c r="M59" s="129">
        <f t="shared" si="29"/>
        <v>9.1590000000000007</v>
      </c>
      <c r="N59" s="130">
        <f t="shared" si="30"/>
        <v>0</v>
      </c>
      <c r="O59" s="130">
        <f t="shared" si="31"/>
        <v>4.1104648546922906</v>
      </c>
      <c r="P59" s="225">
        <f t="shared" si="32"/>
        <v>89</v>
      </c>
      <c r="Q59" s="226">
        <f t="shared" si="33"/>
        <v>0</v>
      </c>
      <c r="R59" s="226">
        <f t="shared" si="34"/>
        <v>74</v>
      </c>
      <c r="T59">
        <v>509</v>
      </c>
      <c r="U59">
        <v>9853</v>
      </c>
      <c r="V59" t="s">
        <v>358</v>
      </c>
      <c r="W59">
        <v>1800.2829999999999</v>
      </c>
      <c r="X59">
        <v>1091.6099999999999</v>
      </c>
      <c r="Y59">
        <v>1.649</v>
      </c>
      <c r="Z59">
        <v>9.1590000000000007</v>
      </c>
      <c r="AA59">
        <v>141.46998600000001</v>
      </c>
      <c r="AB59">
        <v>1.3647119999999999</v>
      </c>
      <c r="AC59">
        <v>62.265819999999998</v>
      </c>
      <c r="AD59" s="1">
        <v>221</v>
      </c>
      <c r="AE59">
        <v>0</v>
      </c>
      <c r="AF59">
        <v>74</v>
      </c>
      <c r="AG59">
        <v>84</v>
      </c>
      <c r="AH59">
        <v>12.725547000000001</v>
      </c>
      <c r="AI59">
        <v>1387.1</v>
      </c>
      <c r="AJ59">
        <v>7.4</v>
      </c>
      <c r="AK59">
        <v>89</v>
      </c>
      <c r="AL59">
        <v>55614</v>
      </c>
      <c r="AM59" t="s">
        <v>359</v>
      </c>
      <c r="AN59" t="s">
        <v>570</v>
      </c>
      <c r="AO59">
        <v>1662.327</v>
      </c>
      <c r="AR59" t="s">
        <v>119</v>
      </c>
      <c r="AS59" t="s">
        <v>120</v>
      </c>
      <c r="AT59" t="s">
        <v>217</v>
      </c>
      <c r="AU59" t="s">
        <v>358</v>
      </c>
      <c r="AV59" t="s">
        <v>211</v>
      </c>
      <c r="AW59">
        <v>2</v>
      </c>
      <c r="BB59">
        <v>0.78505146972166884</v>
      </c>
      <c r="BC59" t="s">
        <v>70</v>
      </c>
      <c r="BF59" t="s">
        <v>119</v>
      </c>
      <c r="BG59" t="s">
        <v>120</v>
      </c>
      <c r="BH59" t="s">
        <v>358</v>
      </c>
      <c r="BI59">
        <v>9853</v>
      </c>
      <c r="BJ59">
        <v>2</v>
      </c>
      <c r="BK59" t="s">
        <v>217</v>
      </c>
      <c r="BL59" t="s">
        <v>214</v>
      </c>
      <c r="BM59">
        <v>0.78505146972166884</v>
      </c>
      <c r="BN59" t="s">
        <v>70</v>
      </c>
      <c r="BO59" t="s">
        <v>197</v>
      </c>
      <c r="BP59">
        <v>1800.2829999999999</v>
      </c>
    </row>
    <row r="60" spans="1:68" ht="16.5">
      <c r="A60" s="102" t="str">
        <f t="shared" si="18"/>
        <v>명진교통</v>
      </c>
      <c r="B60" s="103" t="str">
        <f t="shared" si="1"/>
        <v>이진희</v>
      </c>
      <c r="C60" s="104" t="str">
        <f t="shared" si="19"/>
        <v>D</v>
      </c>
      <c r="D60" s="105">
        <f t="shared" si="20"/>
        <v>0.81432473223663959</v>
      </c>
      <c r="E60" s="106">
        <f t="shared" si="21"/>
        <v>412</v>
      </c>
      <c r="F60" s="107" t="str">
        <f t="shared" si="22"/>
        <v>522</v>
      </c>
      <c r="G60" s="108" t="str">
        <f t="shared" si="23"/>
        <v>71바5702</v>
      </c>
      <c r="H60" s="109">
        <f t="shared" si="24"/>
        <v>2</v>
      </c>
      <c r="I60" s="110">
        <f t="shared" si="25"/>
        <v>3180.3009999999999</v>
      </c>
      <c r="J60" s="111">
        <f t="shared" si="26"/>
        <v>1.4479728899888911E-2</v>
      </c>
      <c r="K60" s="111">
        <f t="shared" si="27"/>
        <v>0.41150453904017686</v>
      </c>
      <c r="L60" s="111">
        <f t="shared" si="28"/>
        <v>0.19872332838935686</v>
      </c>
      <c r="M60" s="112">
        <f t="shared" si="29"/>
        <v>13.574</v>
      </c>
      <c r="N60" s="113">
        <f t="shared" si="30"/>
        <v>0</v>
      </c>
      <c r="O60" s="113">
        <f t="shared" si="31"/>
        <v>22.67081008998834</v>
      </c>
      <c r="P60" s="227">
        <f t="shared" si="32"/>
        <v>120</v>
      </c>
      <c r="Q60" s="228">
        <f t="shared" si="33"/>
        <v>0</v>
      </c>
      <c r="R60" s="228">
        <f t="shared" si="34"/>
        <v>721</v>
      </c>
      <c r="T60">
        <v>509</v>
      </c>
      <c r="U60">
        <v>412</v>
      </c>
      <c r="V60" t="s">
        <v>360</v>
      </c>
      <c r="W60">
        <v>3180.3009999999999</v>
      </c>
      <c r="X60">
        <v>1712.182</v>
      </c>
      <c r="Y60">
        <v>1.857</v>
      </c>
      <c r="Z60">
        <v>13.574</v>
      </c>
      <c r="AA60">
        <v>226.386628</v>
      </c>
      <c r="AB60">
        <v>3.2780170000000002</v>
      </c>
      <c r="AC60">
        <v>93.159125000000003</v>
      </c>
      <c r="AD60" s="1">
        <v>632</v>
      </c>
      <c r="AE60">
        <v>0</v>
      </c>
      <c r="AF60">
        <v>721</v>
      </c>
      <c r="AG60">
        <v>99</v>
      </c>
      <c r="AH60">
        <v>14.048095</v>
      </c>
      <c r="AI60">
        <v>2626.5</v>
      </c>
      <c r="AJ60">
        <v>42.9</v>
      </c>
      <c r="AK60">
        <v>120</v>
      </c>
      <c r="AL60">
        <v>53630</v>
      </c>
      <c r="AM60" t="s">
        <v>361</v>
      </c>
      <c r="AN60" t="s">
        <v>571</v>
      </c>
      <c r="AO60">
        <v>2721.616</v>
      </c>
      <c r="AR60" t="s">
        <v>119</v>
      </c>
      <c r="AS60" t="s">
        <v>120</v>
      </c>
      <c r="AT60" t="s">
        <v>205</v>
      </c>
      <c r="AU60" t="s">
        <v>360</v>
      </c>
      <c r="AV60" t="s">
        <v>48</v>
      </c>
      <c r="AW60">
        <v>2</v>
      </c>
      <c r="BB60">
        <v>0.81432473223663959</v>
      </c>
      <c r="BC60" t="s">
        <v>67</v>
      </c>
      <c r="BF60" t="s">
        <v>119</v>
      </c>
      <c r="BG60" t="s">
        <v>120</v>
      </c>
      <c r="BH60" t="s">
        <v>360</v>
      </c>
      <c r="BI60">
        <v>412</v>
      </c>
      <c r="BJ60">
        <v>2</v>
      </c>
      <c r="BK60" t="s">
        <v>205</v>
      </c>
      <c r="BL60" t="s">
        <v>210</v>
      </c>
      <c r="BM60">
        <v>0.81432473223663959</v>
      </c>
      <c r="BN60" t="s">
        <v>67</v>
      </c>
      <c r="BO60" t="s">
        <v>184</v>
      </c>
      <c r="BP60">
        <v>3180.3009999999999</v>
      </c>
    </row>
    <row r="61" spans="1:68" ht="16.5">
      <c r="A61" s="119" t="str">
        <f t="shared" si="18"/>
        <v>명진교통</v>
      </c>
      <c r="B61" s="120" t="str">
        <f t="shared" si="1"/>
        <v>이찬열</v>
      </c>
      <c r="C61" s="121" t="str">
        <f t="shared" si="19"/>
        <v>A</v>
      </c>
      <c r="D61" s="122">
        <f t="shared" si="20"/>
        <v>0.95851851851851844</v>
      </c>
      <c r="E61" s="123">
        <f t="shared" si="21"/>
        <v>2728</v>
      </c>
      <c r="F61" s="124" t="str">
        <f t="shared" si="22"/>
        <v>591</v>
      </c>
      <c r="G61" s="125" t="str">
        <f t="shared" si="23"/>
        <v>71바5455</v>
      </c>
      <c r="H61" s="126">
        <f t="shared" si="24"/>
        <v>1</v>
      </c>
      <c r="I61" s="127">
        <f t="shared" si="25"/>
        <v>2894.953</v>
      </c>
      <c r="J61" s="128">
        <f t="shared" si="26"/>
        <v>1.3389591900607753E-2</v>
      </c>
      <c r="K61" s="128">
        <f t="shared" si="27"/>
        <v>0.32461390348589997</v>
      </c>
      <c r="L61" s="128">
        <f t="shared" si="28"/>
        <v>0.28048814609425438</v>
      </c>
      <c r="M61" s="129">
        <f t="shared" si="29"/>
        <v>9.4220000000000006</v>
      </c>
      <c r="N61" s="130">
        <f t="shared" si="30"/>
        <v>6.9085750269520782E-2</v>
      </c>
      <c r="O61" s="130">
        <f t="shared" si="31"/>
        <v>5.9068316480440268</v>
      </c>
      <c r="P61" s="225">
        <f t="shared" si="32"/>
        <v>20</v>
      </c>
      <c r="Q61" s="226">
        <f t="shared" si="33"/>
        <v>2</v>
      </c>
      <c r="R61" s="226">
        <f t="shared" si="34"/>
        <v>171</v>
      </c>
      <c r="T61">
        <v>509</v>
      </c>
      <c r="U61">
        <v>2728</v>
      </c>
      <c r="V61" t="s">
        <v>362</v>
      </c>
      <c r="W61">
        <v>2894.953</v>
      </c>
      <c r="X61">
        <v>1118.482</v>
      </c>
      <c r="Y61">
        <v>2.5880000000000001</v>
      </c>
      <c r="Z61">
        <v>9.4220000000000006</v>
      </c>
      <c r="AA61">
        <v>178.99021999999999</v>
      </c>
      <c r="AB61">
        <v>2.3966059999999998</v>
      </c>
      <c r="AC61">
        <v>58.102713999999999</v>
      </c>
      <c r="AD61" s="1">
        <v>812</v>
      </c>
      <c r="AE61">
        <v>2</v>
      </c>
      <c r="AF61">
        <v>171</v>
      </c>
      <c r="AG61">
        <v>79</v>
      </c>
      <c r="AH61">
        <v>16.173805000000002</v>
      </c>
      <c r="AI61">
        <v>190.2</v>
      </c>
      <c r="AJ61">
        <v>0</v>
      </c>
      <c r="AK61">
        <v>20</v>
      </c>
      <c r="AL61">
        <v>13152</v>
      </c>
      <c r="AM61" t="s">
        <v>363</v>
      </c>
      <c r="AN61" t="s">
        <v>572</v>
      </c>
      <c r="AO61">
        <v>2894.953</v>
      </c>
      <c r="AR61" t="s">
        <v>119</v>
      </c>
      <c r="AS61" t="s">
        <v>123</v>
      </c>
      <c r="AT61" t="s">
        <v>241</v>
      </c>
      <c r="AU61" t="s">
        <v>362</v>
      </c>
      <c r="AV61" t="s">
        <v>48</v>
      </c>
      <c r="AW61">
        <v>1</v>
      </c>
      <c r="BB61">
        <v>0.95851851851851844</v>
      </c>
      <c r="BC61" t="s">
        <v>66</v>
      </c>
      <c r="BF61" t="s">
        <v>119</v>
      </c>
      <c r="BG61" s="5" t="s">
        <v>123</v>
      </c>
      <c r="BH61" t="s">
        <v>362</v>
      </c>
      <c r="BI61">
        <v>2728</v>
      </c>
      <c r="BJ61">
        <v>1</v>
      </c>
      <c r="BK61" t="s">
        <v>241</v>
      </c>
      <c r="BL61" t="s">
        <v>179</v>
      </c>
      <c r="BM61">
        <v>0.95851851851851844</v>
      </c>
      <c r="BN61" t="s">
        <v>66</v>
      </c>
      <c r="BO61" t="s">
        <v>183</v>
      </c>
      <c r="BP61">
        <v>2894.953</v>
      </c>
    </row>
    <row r="62" spans="1:68" ht="16.5">
      <c r="A62" s="102" t="str">
        <f t="shared" si="18"/>
        <v>명진교통</v>
      </c>
      <c r="B62" s="103" t="str">
        <f t="shared" si="1"/>
        <v>이형완</v>
      </c>
      <c r="C62" s="104" t="str">
        <f t="shared" si="19"/>
        <v>F</v>
      </c>
      <c r="D62" s="105">
        <f t="shared" si="20"/>
        <v>0.75518518518518518</v>
      </c>
      <c r="E62" s="106">
        <f t="shared" si="21"/>
        <v>6971</v>
      </c>
      <c r="F62" s="107" t="str">
        <f t="shared" si="22"/>
        <v>591</v>
      </c>
      <c r="G62" s="108" t="str">
        <f t="shared" si="23"/>
        <v>71바5454</v>
      </c>
      <c r="H62" s="109">
        <f t="shared" si="24"/>
        <v>1</v>
      </c>
      <c r="I62" s="110">
        <f t="shared" si="25"/>
        <v>1639.6310000000001</v>
      </c>
      <c r="J62" s="111">
        <f t="shared" si="26"/>
        <v>2.8224708738831813E-2</v>
      </c>
      <c r="K62" s="111">
        <f t="shared" si="27"/>
        <v>0.32866770793687633</v>
      </c>
      <c r="L62" s="111">
        <f t="shared" si="28"/>
        <v>0.10063239838719809</v>
      </c>
      <c r="M62" s="112">
        <f t="shared" si="29"/>
        <v>7.5019999999999998</v>
      </c>
      <c r="N62" s="113">
        <f t="shared" si="30"/>
        <v>6.0989332355877633E-2</v>
      </c>
      <c r="O62" s="113">
        <f t="shared" si="31"/>
        <v>0.97582931769404213</v>
      </c>
      <c r="P62" s="227">
        <f t="shared" si="32"/>
        <v>42</v>
      </c>
      <c r="Q62" s="228">
        <f t="shared" si="33"/>
        <v>1</v>
      </c>
      <c r="R62" s="228">
        <f t="shared" si="34"/>
        <v>16</v>
      </c>
      <c r="T62">
        <v>509</v>
      </c>
      <c r="U62">
        <v>6971</v>
      </c>
      <c r="V62" t="s">
        <v>364</v>
      </c>
      <c r="W62">
        <v>1639.6310000000001</v>
      </c>
      <c r="X62">
        <v>804.18700000000001</v>
      </c>
      <c r="Y62">
        <v>2.0390000000000001</v>
      </c>
      <c r="Z62">
        <v>7.5019999999999998</v>
      </c>
      <c r="AA62">
        <v>113.818039</v>
      </c>
      <c r="AB62">
        <v>3.2124809999999999</v>
      </c>
      <c r="AC62">
        <v>37.408313999999997</v>
      </c>
      <c r="AD62" s="1">
        <v>165</v>
      </c>
      <c r="AE62">
        <v>1</v>
      </c>
      <c r="AF62">
        <v>16</v>
      </c>
      <c r="AG62">
        <v>75</v>
      </c>
      <c r="AH62">
        <v>14.405721</v>
      </c>
      <c r="AI62">
        <v>216.2</v>
      </c>
      <c r="AJ62">
        <v>0</v>
      </c>
      <c r="AK62">
        <v>42</v>
      </c>
      <c r="AL62">
        <v>12590</v>
      </c>
      <c r="AM62" t="s">
        <v>365</v>
      </c>
      <c r="AN62" t="s">
        <v>573</v>
      </c>
      <c r="AO62">
        <v>1639.6310000000001</v>
      </c>
      <c r="AR62" t="s">
        <v>119</v>
      </c>
      <c r="AS62" t="s">
        <v>123</v>
      </c>
      <c r="AT62" t="s">
        <v>240</v>
      </c>
      <c r="AU62" t="s">
        <v>364</v>
      </c>
      <c r="AV62" t="s">
        <v>211</v>
      </c>
      <c r="AW62">
        <v>1</v>
      </c>
      <c r="BB62">
        <v>0.75518518518518518</v>
      </c>
      <c r="BC62" t="s">
        <v>70</v>
      </c>
      <c r="BF62" t="s">
        <v>119</v>
      </c>
      <c r="BG62" t="s">
        <v>123</v>
      </c>
      <c r="BH62" t="s">
        <v>364</v>
      </c>
      <c r="BI62">
        <v>6971</v>
      </c>
      <c r="BJ62">
        <v>1</v>
      </c>
      <c r="BK62" t="s">
        <v>240</v>
      </c>
      <c r="BL62" t="s">
        <v>179</v>
      </c>
      <c r="BM62">
        <v>0.75518518518518518</v>
      </c>
      <c r="BN62" t="s">
        <v>70</v>
      </c>
      <c r="BO62" t="s">
        <v>197</v>
      </c>
      <c r="BP62">
        <v>1639.6310000000001</v>
      </c>
    </row>
    <row r="63" spans="1:68" ht="16.5">
      <c r="A63" s="119" t="str">
        <f t="shared" si="18"/>
        <v>명진교통</v>
      </c>
      <c r="B63" s="120" t="str">
        <f t="shared" si="1"/>
        <v>이흥우</v>
      </c>
      <c r="C63" s="121" t="str">
        <f t="shared" si="19"/>
        <v>F</v>
      </c>
      <c r="D63" s="122">
        <f t="shared" si="20"/>
        <v>0.73076923076923073</v>
      </c>
      <c r="E63" s="123">
        <f t="shared" si="21"/>
        <v>5625</v>
      </c>
      <c r="F63" s="124" t="str">
        <f t="shared" si="22"/>
        <v>596</v>
      </c>
      <c r="G63" s="125" t="str">
        <f t="shared" si="23"/>
        <v>71바5360</v>
      </c>
      <c r="H63" s="126">
        <f t="shared" si="24"/>
        <v>1</v>
      </c>
      <c r="I63" s="127">
        <f t="shared" si="25"/>
        <v>1836.809</v>
      </c>
      <c r="J63" s="128">
        <f t="shared" si="26"/>
        <v>4.5937521527944822E-2</v>
      </c>
      <c r="K63" s="128">
        <f t="shared" si="27"/>
        <v>0.35282053486425957</v>
      </c>
      <c r="L63" s="128">
        <f t="shared" si="28"/>
        <v>0.21940223507180115</v>
      </c>
      <c r="M63" s="129">
        <f t="shared" si="29"/>
        <v>11.045999999999999</v>
      </c>
      <c r="N63" s="130">
        <f t="shared" si="30"/>
        <v>0.7077491453929069</v>
      </c>
      <c r="O63" s="130">
        <f t="shared" si="31"/>
        <v>6.9686069700224689</v>
      </c>
      <c r="P63" s="225">
        <f t="shared" si="32"/>
        <v>16</v>
      </c>
      <c r="Q63" s="226">
        <f t="shared" si="33"/>
        <v>13</v>
      </c>
      <c r="R63" s="226">
        <f t="shared" si="34"/>
        <v>128</v>
      </c>
      <c r="T63">
        <v>509</v>
      </c>
      <c r="U63">
        <v>5625</v>
      </c>
      <c r="V63" t="s">
        <v>366</v>
      </c>
      <c r="W63">
        <v>1836.809</v>
      </c>
      <c r="X63">
        <v>966.94100000000003</v>
      </c>
      <c r="Y63">
        <v>1.9</v>
      </c>
      <c r="Z63">
        <v>11.045999999999999</v>
      </c>
      <c r="AA63">
        <v>141.67632</v>
      </c>
      <c r="AB63">
        <v>6.5082589999999998</v>
      </c>
      <c r="AC63">
        <v>49.986314999999998</v>
      </c>
      <c r="AD63" s="1">
        <v>403</v>
      </c>
      <c r="AE63">
        <v>13</v>
      </c>
      <c r="AF63">
        <v>128</v>
      </c>
      <c r="AG63">
        <v>72</v>
      </c>
      <c r="AH63">
        <v>12.964827</v>
      </c>
      <c r="AI63">
        <v>50.3</v>
      </c>
      <c r="AJ63">
        <v>0</v>
      </c>
      <c r="AK63">
        <v>16</v>
      </c>
      <c r="AL63">
        <v>8623</v>
      </c>
      <c r="AM63" t="s">
        <v>367</v>
      </c>
      <c r="AN63" t="s">
        <v>574</v>
      </c>
      <c r="AO63">
        <v>1836.809</v>
      </c>
      <c r="AR63" t="s">
        <v>119</v>
      </c>
      <c r="AS63" t="s">
        <v>262</v>
      </c>
      <c r="AT63" t="s">
        <v>263</v>
      </c>
      <c r="AU63" t="s">
        <v>366</v>
      </c>
      <c r="AV63" t="s">
        <v>48</v>
      </c>
      <c r="AW63">
        <v>1</v>
      </c>
      <c r="BB63">
        <v>0.73076923076923073</v>
      </c>
      <c r="BC63" t="s">
        <v>70</v>
      </c>
      <c r="BF63" t="s">
        <v>119</v>
      </c>
      <c r="BG63" t="s">
        <v>262</v>
      </c>
      <c r="BH63" t="s">
        <v>366</v>
      </c>
      <c r="BI63">
        <v>5625</v>
      </c>
      <c r="BJ63">
        <v>1</v>
      </c>
      <c r="BK63" t="s">
        <v>263</v>
      </c>
      <c r="BL63" t="s">
        <v>179</v>
      </c>
      <c r="BM63">
        <v>0.73076923076923073</v>
      </c>
      <c r="BN63" t="s">
        <v>70</v>
      </c>
      <c r="BO63" t="s">
        <v>197</v>
      </c>
      <c r="BP63">
        <v>1836.809</v>
      </c>
    </row>
    <row r="64" spans="1:68" ht="16.5">
      <c r="A64" s="102" t="str">
        <f t="shared" si="18"/>
        <v>명진교통</v>
      </c>
      <c r="B64" s="103" t="str">
        <f t="shared" si="1"/>
        <v>임상은</v>
      </c>
      <c r="C64" s="104" t="str">
        <f t="shared" si="19"/>
        <v>F</v>
      </c>
      <c r="D64" s="105">
        <f t="shared" si="20"/>
        <v>0.79740740740740734</v>
      </c>
      <c r="E64" s="106">
        <f t="shared" si="21"/>
        <v>9700</v>
      </c>
      <c r="F64" s="107" t="str">
        <f t="shared" si="22"/>
        <v>592</v>
      </c>
      <c r="G64" s="108" t="str">
        <f t="shared" si="23"/>
        <v>71바5351</v>
      </c>
      <c r="H64" s="109">
        <f t="shared" si="24"/>
        <v>1</v>
      </c>
      <c r="I64" s="110">
        <f t="shared" si="25"/>
        <v>4989.7749999999996</v>
      </c>
      <c r="J64" s="111">
        <f t="shared" si="26"/>
        <v>2.0307224739757487E-2</v>
      </c>
      <c r="K64" s="111">
        <f t="shared" si="27"/>
        <v>0.42352873134827668</v>
      </c>
      <c r="L64" s="111">
        <f t="shared" si="28"/>
        <v>0.12245041109068044</v>
      </c>
      <c r="M64" s="112">
        <f t="shared" si="29"/>
        <v>14.763999999999999</v>
      </c>
      <c r="N64" s="113">
        <f t="shared" si="30"/>
        <v>1.5030737858921495</v>
      </c>
      <c r="O64" s="113">
        <f t="shared" si="31"/>
        <v>25.572295343978439</v>
      </c>
      <c r="P64" s="227">
        <f t="shared" si="32"/>
        <v>304</v>
      </c>
      <c r="Q64" s="228">
        <f t="shared" si="33"/>
        <v>75</v>
      </c>
      <c r="R64" s="228">
        <f t="shared" si="34"/>
        <v>1276</v>
      </c>
      <c r="T64">
        <v>509</v>
      </c>
      <c r="U64">
        <v>9700</v>
      </c>
      <c r="V64" t="s">
        <v>368</v>
      </c>
      <c r="W64">
        <v>4989.7749999999996</v>
      </c>
      <c r="X64">
        <v>2317.2399999999998</v>
      </c>
      <c r="Y64">
        <v>2.153</v>
      </c>
      <c r="Z64">
        <v>14.763999999999999</v>
      </c>
      <c r="AA64">
        <v>390.53938199999999</v>
      </c>
      <c r="AB64">
        <v>7.930771</v>
      </c>
      <c r="AC64">
        <v>165.40464900000001</v>
      </c>
      <c r="AD64" s="1">
        <v>611</v>
      </c>
      <c r="AE64">
        <v>75</v>
      </c>
      <c r="AF64">
        <v>1276</v>
      </c>
      <c r="AG64">
        <v>90</v>
      </c>
      <c r="AH64">
        <v>12.776624</v>
      </c>
      <c r="AI64">
        <v>974.7</v>
      </c>
      <c r="AJ64">
        <v>15.2</v>
      </c>
      <c r="AK64">
        <v>304</v>
      </c>
      <c r="AL64">
        <v>120481</v>
      </c>
      <c r="AM64" t="s">
        <v>369</v>
      </c>
      <c r="AN64" t="s">
        <v>575</v>
      </c>
      <c r="AO64">
        <v>4989.7749999999996</v>
      </c>
      <c r="AR64" t="s">
        <v>119</v>
      </c>
      <c r="AS64" t="s">
        <v>124</v>
      </c>
      <c r="AT64" t="s">
        <v>247</v>
      </c>
      <c r="AU64" t="s">
        <v>368</v>
      </c>
      <c r="AV64" t="s">
        <v>48</v>
      </c>
      <c r="AW64">
        <v>1</v>
      </c>
      <c r="BB64">
        <v>0.79740740740740734</v>
      </c>
      <c r="BC64" t="s">
        <v>70</v>
      </c>
      <c r="BF64" t="s">
        <v>119</v>
      </c>
      <c r="BG64" s="5" t="s">
        <v>124</v>
      </c>
      <c r="BH64" t="s">
        <v>368</v>
      </c>
      <c r="BI64">
        <v>9700</v>
      </c>
      <c r="BJ64">
        <v>1</v>
      </c>
      <c r="BK64" t="s">
        <v>247</v>
      </c>
      <c r="BL64" t="s">
        <v>179</v>
      </c>
      <c r="BM64">
        <v>0.79740740740740734</v>
      </c>
      <c r="BN64" t="s">
        <v>70</v>
      </c>
      <c r="BO64" t="s">
        <v>197</v>
      </c>
      <c r="BP64">
        <v>4989.7749999999996</v>
      </c>
    </row>
    <row r="65" spans="1:68" ht="16.5">
      <c r="A65" s="119" t="str">
        <f t="shared" si="18"/>
        <v>명진교통</v>
      </c>
      <c r="B65" s="120" t="str">
        <f t="shared" si="1"/>
        <v>임상철</v>
      </c>
      <c r="C65" s="121" t="str">
        <f t="shared" si="19"/>
        <v>B</v>
      </c>
      <c r="D65" s="122">
        <f t="shared" si="20"/>
        <v>0.92205198424904633</v>
      </c>
      <c r="E65" s="123">
        <f t="shared" si="21"/>
        <v>2987</v>
      </c>
      <c r="F65" s="124" t="str">
        <f t="shared" si="22"/>
        <v>591</v>
      </c>
      <c r="G65" s="125" t="str">
        <f t="shared" si="23"/>
        <v>71바7256</v>
      </c>
      <c r="H65" s="126">
        <f t="shared" si="24"/>
        <v>2</v>
      </c>
      <c r="I65" s="127">
        <f t="shared" si="25"/>
        <v>2554.2109999999998</v>
      </c>
      <c r="J65" s="128">
        <f t="shared" si="26"/>
        <v>6.6193215587957835E-2</v>
      </c>
      <c r="K65" s="128">
        <f t="shared" si="27"/>
        <v>0.31668229449847901</v>
      </c>
      <c r="L65" s="128">
        <f t="shared" si="28"/>
        <v>0.22159484866363821</v>
      </c>
      <c r="M65" s="129">
        <f t="shared" si="29"/>
        <v>10.715999999999999</v>
      </c>
      <c r="N65" s="130">
        <f t="shared" si="30"/>
        <v>7.830206666559654E-2</v>
      </c>
      <c r="O65" s="130">
        <f t="shared" si="31"/>
        <v>4.4632177999390032</v>
      </c>
      <c r="P65" s="225">
        <f t="shared" si="32"/>
        <v>10</v>
      </c>
      <c r="Q65" s="226">
        <f t="shared" si="33"/>
        <v>2</v>
      </c>
      <c r="R65" s="226">
        <f t="shared" si="34"/>
        <v>114</v>
      </c>
      <c r="T65">
        <v>509</v>
      </c>
      <c r="U65">
        <v>2987</v>
      </c>
      <c r="V65" t="s">
        <v>370</v>
      </c>
      <c r="W65">
        <v>2554.2109999999998</v>
      </c>
      <c r="X65">
        <v>1104.825</v>
      </c>
      <c r="Y65">
        <v>2.3119999999999998</v>
      </c>
      <c r="Z65">
        <v>10.715999999999999</v>
      </c>
      <c r="AA65">
        <v>173.85435799999999</v>
      </c>
      <c r="AB65">
        <v>11.507979000000001</v>
      </c>
      <c r="AC65">
        <v>55.056596999999996</v>
      </c>
      <c r="AD65" s="1">
        <v>566</v>
      </c>
      <c r="AE65">
        <v>2</v>
      </c>
      <c r="AF65">
        <v>114</v>
      </c>
      <c r="AG65">
        <v>81</v>
      </c>
      <c r="AH65">
        <v>14.69167</v>
      </c>
      <c r="AI65">
        <v>175.6</v>
      </c>
      <c r="AJ65">
        <v>0</v>
      </c>
      <c r="AK65">
        <v>10</v>
      </c>
      <c r="AL65">
        <v>4129</v>
      </c>
      <c r="AM65" t="s">
        <v>371</v>
      </c>
      <c r="AN65" t="s">
        <v>576</v>
      </c>
      <c r="AO65">
        <v>2441.85</v>
      </c>
      <c r="AR65" t="s">
        <v>119</v>
      </c>
      <c r="AS65" t="s">
        <v>123</v>
      </c>
      <c r="AT65" t="s">
        <v>244</v>
      </c>
      <c r="AU65" t="s">
        <v>370</v>
      </c>
      <c r="AV65" t="s">
        <v>48</v>
      </c>
      <c r="AW65">
        <v>2</v>
      </c>
      <c r="BB65">
        <v>0.92205198424904633</v>
      </c>
      <c r="BC65" t="s">
        <v>68</v>
      </c>
      <c r="BF65" t="s">
        <v>119</v>
      </c>
      <c r="BG65" s="5" t="s">
        <v>123</v>
      </c>
      <c r="BH65" t="s">
        <v>370</v>
      </c>
      <c r="BI65">
        <v>2987</v>
      </c>
      <c r="BJ65">
        <v>2</v>
      </c>
      <c r="BK65" t="s">
        <v>244</v>
      </c>
      <c r="BL65" t="s">
        <v>240</v>
      </c>
      <c r="BM65">
        <v>0.92205198424904633</v>
      </c>
      <c r="BN65" t="s">
        <v>68</v>
      </c>
      <c r="BO65" t="s">
        <v>180</v>
      </c>
      <c r="BP65">
        <v>2554.2109999999998</v>
      </c>
    </row>
    <row r="66" spans="1:68" ht="16.5">
      <c r="A66" s="102" t="str">
        <f t="shared" si="18"/>
        <v>명진교통</v>
      </c>
      <c r="B66" s="103" t="str">
        <f t="shared" si="1"/>
        <v>임준성</v>
      </c>
      <c r="C66" s="104" t="str">
        <f t="shared" si="19"/>
        <v>C</v>
      </c>
      <c r="D66" s="105">
        <f t="shared" si="20"/>
        <v>0.87360000000000004</v>
      </c>
      <c r="E66" s="106">
        <f t="shared" si="21"/>
        <v>9597</v>
      </c>
      <c r="F66" s="107" t="str">
        <f t="shared" si="22"/>
        <v>585</v>
      </c>
      <c r="G66" s="108" t="str">
        <f t="shared" si="23"/>
        <v>71바7257</v>
      </c>
      <c r="H66" s="109">
        <f t="shared" si="24"/>
        <v>1</v>
      </c>
      <c r="I66" s="110">
        <f t="shared" si="25"/>
        <v>974.71299999999997</v>
      </c>
      <c r="J66" s="111">
        <f t="shared" si="26"/>
        <v>2.5895138671292357E-2</v>
      </c>
      <c r="K66" s="111">
        <f t="shared" si="27"/>
        <v>0.35886532319824915</v>
      </c>
      <c r="L66" s="111">
        <f t="shared" si="28"/>
        <v>0.18979945891765063</v>
      </c>
      <c r="M66" s="112">
        <f t="shared" si="29"/>
        <v>11.52</v>
      </c>
      <c r="N66" s="113">
        <f t="shared" si="30"/>
        <v>0.102594302117649</v>
      </c>
      <c r="O66" s="113">
        <f t="shared" si="31"/>
        <v>3.283017667764768</v>
      </c>
      <c r="P66" s="227">
        <f t="shared" si="32"/>
        <v>3</v>
      </c>
      <c r="Q66" s="228">
        <f t="shared" si="33"/>
        <v>1</v>
      </c>
      <c r="R66" s="228">
        <f t="shared" si="34"/>
        <v>32</v>
      </c>
      <c r="T66">
        <v>509</v>
      </c>
      <c r="U66">
        <v>9597</v>
      </c>
      <c r="V66" t="s">
        <v>372</v>
      </c>
      <c r="W66">
        <v>974.71299999999997</v>
      </c>
      <c r="X66">
        <v>446.25400000000002</v>
      </c>
      <c r="Y66">
        <v>2.1840000000000002</v>
      </c>
      <c r="Z66">
        <v>11.52</v>
      </c>
      <c r="AA66">
        <v>75.206085000000002</v>
      </c>
      <c r="AB66">
        <v>1.9474720000000001</v>
      </c>
      <c r="AC66">
        <v>26.988855999999998</v>
      </c>
      <c r="AD66" s="1">
        <v>185</v>
      </c>
      <c r="AE66">
        <v>1</v>
      </c>
      <c r="AF66">
        <v>32</v>
      </c>
      <c r="AG66">
        <v>100</v>
      </c>
      <c r="AH66">
        <v>12.960559999999999</v>
      </c>
      <c r="AI66">
        <v>83.9</v>
      </c>
      <c r="AJ66">
        <v>2.2999999999999998</v>
      </c>
      <c r="AK66">
        <v>3</v>
      </c>
      <c r="AL66">
        <v>584</v>
      </c>
      <c r="AM66" t="s">
        <v>373</v>
      </c>
      <c r="AN66" t="s">
        <v>577</v>
      </c>
      <c r="AO66">
        <v>974.71299999999997</v>
      </c>
      <c r="AR66" t="s">
        <v>119</v>
      </c>
      <c r="AS66" t="s">
        <v>122</v>
      </c>
      <c r="AT66" t="s">
        <v>235</v>
      </c>
      <c r="AU66" t="s">
        <v>372</v>
      </c>
      <c r="AV66" t="s">
        <v>48</v>
      </c>
      <c r="AW66">
        <v>1</v>
      </c>
      <c r="BB66">
        <v>0.87360000000000004</v>
      </c>
      <c r="BC66" t="s">
        <v>69</v>
      </c>
      <c r="BF66" t="s">
        <v>119</v>
      </c>
      <c r="BG66" s="5" t="s">
        <v>122</v>
      </c>
      <c r="BH66" t="s">
        <v>372</v>
      </c>
      <c r="BI66">
        <v>9597</v>
      </c>
      <c r="BJ66">
        <v>1</v>
      </c>
      <c r="BK66" t="s">
        <v>235</v>
      </c>
      <c r="BL66" t="s">
        <v>179</v>
      </c>
      <c r="BM66">
        <v>0.87360000000000004</v>
      </c>
      <c r="BN66" t="s">
        <v>69</v>
      </c>
      <c r="BO66" t="s">
        <v>182</v>
      </c>
      <c r="BP66">
        <v>974.71299999999997</v>
      </c>
    </row>
    <row r="67" spans="1:68" ht="16.5">
      <c r="A67" s="119" t="str">
        <f t="shared" si="18"/>
        <v>명진교통</v>
      </c>
      <c r="B67" s="120" t="str">
        <f t="shared" si="1"/>
        <v>장길용</v>
      </c>
      <c r="C67" s="121" t="str">
        <f t="shared" si="19"/>
        <v>F</v>
      </c>
      <c r="D67" s="122">
        <f t="shared" si="20"/>
        <v>0.78855242602864317</v>
      </c>
      <c r="E67" s="123">
        <f t="shared" si="21"/>
        <v>9033</v>
      </c>
      <c r="F67" s="124" t="str">
        <f t="shared" si="22"/>
        <v>522</v>
      </c>
      <c r="G67" s="125" t="str">
        <f t="shared" si="23"/>
        <v>71바5708</v>
      </c>
      <c r="H67" s="126">
        <f t="shared" si="24"/>
        <v>4</v>
      </c>
      <c r="I67" s="127">
        <f t="shared" si="25"/>
        <v>1404.577</v>
      </c>
      <c r="J67" s="128">
        <f t="shared" si="26"/>
        <v>9.7021965798417022E-3</v>
      </c>
      <c r="K67" s="128">
        <f t="shared" si="27"/>
        <v>0.47474724437486948</v>
      </c>
      <c r="L67" s="128">
        <f t="shared" si="28"/>
        <v>0.26200058807740695</v>
      </c>
      <c r="M67" s="129">
        <f t="shared" si="29"/>
        <v>18.437999999999999</v>
      </c>
      <c r="N67" s="130">
        <f t="shared" si="30"/>
        <v>0</v>
      </c>
      <c r="O67" s="130">
        <f t="shared" si="31"/>
        <v>15.591882823084815</v>
      </c>
      <c r="P67" s="225">
        <f t="shared" si="32"/>
        <v>95</v>
      </c>
      <c r="Q67" s="226">
        <f t="shared" si="33"/>
        <v>0</v>
      </c>
      <c r="R67" s="226">
        <f t="shared" si="34"/>
        <v>219</v>
      </c>
      <c r="T67">
        <v>509</v>
      </c>
      <c r="U67">
        <v>9033</v>
      </c>
      <c r="V67" t="s">
        <v>374</v>
      </c>
      <c r="W67">
        <v>1404.577</v>
      </c>
      <c r="X67">
        <v>799.00800000000004</v>
      </c>
      <c r="Y67">
        <v>1.758</v>
      </c>
      <c r="Z67">
        <v>18.437999999999999</v>
      </c>
      <c r="AA67">
        <v>103.784436</v>
      </c>
      <c r="AB67">
        <v>1.006937</v>
      </c>
      <c r="AC67">
        <v>49.271374999999999</v>
      </c>
      <c r="AD67" s="1">
        <v>368</v>
      </c>
      <c r="AE67">
        <v>0</v>
      </c>
      <c r="AF67">
        <v>219</v>
      </c>
      <c r="AG67">
        <v>94</v>
      </c>
      <c r="AH67">
        <v>13.533599000000001</v>
      </c>
      <c r="AI67">
        <v>3377.1</v>
      </c>
      <c r="AJ67">
        <v>205.9</v>
      </c>
      <c r="AK67">
        <v>95</v>
      </c>
      <c r="AL67">
        <v>51631</v>
      </c>
      <c r="AM67" t="s">
        <v>375</v>
      </c>
      <c r="AN67" t="s">
        <v>578</v>
      </c>
      <c r="AO67">
        <v>896.654</v>
      </c>
      <c r="AR67" t="s">
        <v>119</v>
      </c>
      <c r="AS67" t="s">
        <v>120</v>
      </c>
      <c r="AT67" t="s">
        <v>209</v>
      </c>
      <c r="AU67" t="s">
        <v>374</v>
      </c>
      <c r="AV67" t="s">
        <v>48</v>
      </c>
      <c r="AW67">
        <v>4</v>
      </c>
      <c r="BB67">
        <v>0.78855242602864317</v>
      </c>
      <c r="BC67" t="s">
        <v>70</v>
      </c>
      <c r="BF67" t="s">
        <v>119</v>
      </c>
      <c r="BG67" s="5" t="s">
        <v>120</v>
      </c>
      <c r="BH67" t="s">
        <v>374</v>
      </c>
      <c r="BI67">
        <v>9033</v>
      </c>
      <c r="BJ67">
        <v>4</v>
      </c>
      <c r="BK67" t="s">
        <v>209</v>
      </c>
      <c r="BL67" t="s">
        <v>270</v>
      </c>
      <c r="BM67">
        <v>0.78855242602864317</v>
      </c>
      <c r="BN67" t="s">
        <v>70</v>
      </c>
      <c r="BO67" t="s">
        <v>197</v>
      </c>
      <c r="BP67">
        <v>1404.577</v>
      </c>
    </row>
    <row r="68" spans="1:68" ht="16.5">
      <c r="A68" s="102" t="str">
        <f t="shared" si="18"/>
        <v>명진교통</v>
      </c>
      <c r="B68" s="103" t="str">
        <f t="shared" si="1"/>
        <v>장정상</v>
      </c>
      <c r="C68" s="104" t="str">
        <f t="shared" si="19"/>
        <v>C</v>
      </c>
      <c r="D68" s="105">
        <f t="shared" si="20"/>
        <v>0.85332170221660975</v>
      </c>
      <c r="E68" s="106">
        <f t="shared" si="21"/>
        <v>8699</v>
      </c>
      <c r="F68" s="107" t="str">
        <f t="shared" si="22"/>
        <v>591</v>
      </c>
      <c r="G68" s="108" t="str">
        <f t="shared" si="23"/>
        <v>71바5459</v>
      </c>
      <c r="H68" s="109">
        <f t="shared" si="24"/>
        <v>2</v>
      </c>
      <c r="I68" s="110">
        <f t="shared" si="25"/>
        <v>3755.9210000000003</v>
      </c>
      <c r="J68" s="111">
        <f t="shared" si="26"/>
        <v>1.7385105326629281E-2</v>
      </c>
      <c r="K68" s="111">
        <f t="shared" si="27"/>
        <v>0.37786735186969567</v>
      </c>
      <c r="L68" s="111">
        <f t="shared" si="28"/>
        <v>0.22524435418103841</v>
      </c>
      <c r="M68" s="112">
        <f t="shared" si="29"/>
        <v>11.917</v>
      </c>
      <c r="N68" s="113">
        <f t="shared" si="30"/>
        <v>0.3194955378454446</v>
      </c>
      <c r="O68" s="113">
        <f t="shared" si="31"/>
        <v>14.590296228275303</v>
      </c>
      <c r="P68" s="227">
        <f t="shared" si="32"/>
        <v>105</v>
      </c>
      <c r="Q68" s="228">
        <f t="shared" si="33"/>
        <v>12</v>
      </c>
      <c r="R68" s="228">
        <f t="shared" si="34"/>
        <v>548</v>
      </c>
      <c r="T68">
        <v>509</v>
      </c>
      <c r="U68">
        <v>8699</v>
      </c>
      <c r="V68" t="s">
        <v>376</v>
      </c>
      <c r="W68">
        <v>3755.9209999999998</v>
      </c>
      <c r="X68">
        <v>1631.232</v>
      </c>
      <c r="Y68">
        <v>2.3029999999999999</v>
      </c>
      <c r="Z68">
        <v>11.917</v>
      </c>
      <c r="AA68">
        <v>250.33825899999999</v>
      </c>
      <c r="AB68">
        <v>4.3521570000000001</v>
      </c>
      <c r="AC68">
        <v>94.594655000000003</v>
      </c>
      <c r="AD68" s="1">
        <v>846</v>
      </c>
      <c r="AE68">
        <v>12</v>
      </c>
      <c r="AF68">
        <v>548</v>
      </c>
      <c r="AG68">
        <v>86</v>
      </c>
      <c r="AH68">
        <v>15.003382999999999</v>
      </c>
      <c r="AI68">
        <v>1436.8</v>
      </c>
      <c r="AJ68">
        <v>0</v>
      </c>
      <c r="AK68">
        <v>105</v>
      </c>
      <c r="AL68">
        <v>54565</v>
      </c>
      <c r="AM68" t="s">
        <v>377</v>
      </c>
      <c r="AN68" t="s">
        <v>579</v>
      </c>
      <c r="AO68">
        <v>1897.722</v>
      </c>
      <c r="AR68" t="s">
        <v>119</v>
      </c>
      <c r="AS68" t="s">
        <v>123</v>
      </c>
      <c r="AT68" t="s">
        <v>242</v>
      </c>
      <c r="AU68" t="s">
        <v>376</v>
      </c>
      <c r="AV68" t="s">
        <v>48</v>
      </c>
      <c r="AW68">
        <v>2</v>
      </c>
      <c r="BB68">
        <v>0.85332170221660975</v>
      </c>
      <c r="BC68" t="s">
        <v>69</v>
      </c>
      <c r="BF68" t="s">
        <v>119</v>
      </c>
      <c r="BG68" t="s">
        <v>123</v>
      </c>
      <c r="BH68" t="s">
        <v>376</v>
      </c>
      <c r="BI68">
        <v>8699</v>
      </c>
      <c r="BJ68">
        <v>2</v>
      </c>
      <c r="BK68" t="s">
        <v>242</v>
      </c>
      <c r="BL68" t="s">
        <v>241</v>
      </c>
      <c r="BM68">
        <v>0.85332170221660975</v>
      </c>
      <c r="BN68" t="s">
        <v>69</v>
      </c>
      <c r="BO68" t="s">
        <v>182</v>
      </c>
      <c r="BP68">
        <v>3755.9210000000003</v>
      </c>
    </row>
    <row r="69" spans="1:68" ht="16.5">
      <c r="A69" s="119" t="str">
        <f t="shared" si="18"/>
        <v>명진교통</v>
      </c>
      <c r="B69" s="120" t="str">
        <f t="shared" si="1"/>
        <v>전명수</v>
      </c>
      <c r="C69" s="121" t="str">
        <f t="shared" si="19"/>
        <v>C</v>
      </c>
      <c r="D69" s="122">
        <f t="shared" si="20"/>
        <v>0.88751837496514663</v>
      </c>
      <c r="E69" s="123">
        <f t="shared" si="21"/>
        <v>7849</v>
      </c>
      <c r="F69" s="124" t="str">
        <f t="shared" si="22"/>
        <v>565</v>
      </c>
      <c r="G69" s="125" t="str">
        <f t="shared" si="23"/>
        <v>71바5805</v>
      </c>
      <c r="H69" s="126">
        <f t="shared" si="24"/>
        <v>2</v>
      </c>
      <c r="I69" s="127">
        <f t="shared" si="25"/>
        <v>1727.0409999999999</v>
      </c>
      <c r="J69" s="128">
        <f t="shared" si="26"/>
        <v>1.6639247402899796E-2</v>
      </c>
      <c r="K69" s="128">
        <f t="shared" si="27"/>
        <v>0.3712567704183371</v>
      </c>
      <c r="L69" s="128">
        <f t="shared" si="28"/>
        <v>0.22987294453345347</v>
      </c>
      <c r="M69" s="129">
        <f t="shared" si="29"/>
        <v>6.86</v>
      </c>
      <c r="N69" s="130">
        <f t="shared" si="30"/>
        <v>5.7589023992739179E-2</v>
      </c>
      <c r="O69" s="130">
        <f t="shared" si="31"/>
        <v>2.8794511996369589</v>
      </c>
      <c r="P69" s="225">
        <f t="shared" si="32"/>
        <v>20</v>
      </c>
      <c r="Q69" s="226">
        <f t="shared" si="33"/>
        <v>1</v>
      </c>
      <c r="R69" s="226">
        <f t="shared" si="34"/>
        <v>50</v>
      </c>
      <c r="T69">
        <v>509</v>
      </c>
      <c r="U69">
        <v>7849</v>
      </c>
      <c r="V69" t="s">
        <v>378</v>
      </c>
      <c r="W69">
        <v>1736.442</v>
      </c>
      <c r="X69">
        <v>887.77099999999996</v>
      </c>
      <c r="Y69">
        <v>1.956</v>
      </c>
      <c r="Z69">
        <v>6.86</v>
      </c>
      <c r="AA69">
        <v>131.17967100000001</v>
      </c>
      <c r="AB69">
        <v>2.182731</v>
      </c>
      <c r="AC69">
        <v>48.701340999999999</v>
      </c>
      <c r="AD69" s="1">
        <v>397</v>
      </c>
      <c r="AE69">
        <v>1</v>
      </c>
      <c r="AF69">
        <v>50</v>
      </c>
      <c r="AG69">
        <v>80</v>
      </c>
      <c r="AH69">
        <v>13.237126999999999</v>
      </c>
      <c r="AI69">
        <v>175.9</v>
      </c>
      <c r="AJ69">
        <v>0</v>
      </c>
      <c r="AK69">
        <v>20</v>
      </c>
      <c r="AL69">
        <v>4452</v>
      </c>
      <c r="AM69" t="s">
        <v>379</v>
      </c>
      <c r="AN69" t="s">
        <v>580</v>
      </c>
      <c r="AO69">
        <v>1648.626</v>
      </c>
      <c r="AR69" t="s">
        <v>119</v>
      </c>
      <c r="AS69" t="s">
        <v>121</v>
      </c>
      <c r="AT69" t="s">
        <v>226</v>
      </c>
      <c r="AU69" t="s">
        <v>378</v>
      </c>
      <c r="AV69" t="s">
        <v>211</v>
      </c>
      <c r="AW69">
        <v>2</v>
      </c>
      <c r="BB69">
        <v>0.88751837496514663</v>
      </c>
      <c r="BC69" t="s">
        <v>69</v>
      </c>
      <c r="BF69" t="s">
        <v>119</v>
      </c>
      <c r="BG69" s="5" t="s">
        <v>121</v>
      </c>
      <c r="BH69" t="s">
        <v>378</v>
      </c>
      <c r="BI69">
        <v>7849</v>
      </c>
      <c r="BJ69">
        <v>2</v>
      </c>
      <c r="BK69" t="s">
        <v>226</v>
      </c>
      <c r="BL69" t="s">
        <v>223</v>
      </c>
      <c r="BM69">
        <v>0.88751837496514663</v>
      </c>
      <c r="BN69" t="s">
        <v>69</v>
      </c>
      <c r="BO69" t="s">
        <v>182</v>
      </c>
      <c r="BP69">
        <v>1727.0409999999999</v>
      </c>
    </row>
    <row r="70" spans="1:68" ht="16.5">
      <c r="A70" s="102" t="str">
        <f t="shared" si="18"/>
        <v>명진교통</v>
      </c>
      <c r="B70" s="103" t="str">
        <f t="shared" ref="B70:B97" si="35">IF(BH70="NULL", E70, BH70)</f>
        <v>전문권</v>
      </c>
      <c r="C70" s="104" t="str">
        <f t="shared" si="19"/>
        <v>F</v>
      </c>
      <c r="D70" s="105">
        <f t="shared" si="20"/>
        <v>0.79862591138961347</v>
      </c>
      <c r="E70" s="106">
        <f t="shared" si="21"/>
        <v>5945</v>
      </c>
      <c r="F70" s="107" t="str">
        <f t="shared" si="22"/>
        <v>585</v>
      </c>
      <c r="G70" s="108" t="str">
        <f t="shared" si="23"/>
        <v>71바7258</v>
      </c>
      <c r="H70" s="109">
        <f t="shared" si="24"/>
        <v>2</v>
      </c>
      <c r="I70" s="110">
        <f t="shared" si="25"/>
        <v>1688.7829999999999</v>
      </c>
      <c r="J70" s="111">
        <f t="shared" si="26"/>
        <v>5.3008578224718259E-2</v>
      </c>
      <c r="K70" s="111">
        <f t="shared" si="27"/>
        <v>0.36126408779459174</v>
      </c>
      <c r="L70" s="111">
        <f t="shared" si="28"/>
        <v>0.13145561034188527</v>
      </c>
      <c r="M70" s="112">
        <f t="shared" si="29"/>
        <v>14.499000000000001</v>
      </c>
      <c r="N70" s="113">
        <f t="shared" si="30"/>
        <v>0.17764271667822332</v>
      </c>
      <c r="O70" s="113">
        <f t="shared" si="31"/>
        <v>11.546776584084515</v>
      </c>
      <c r="P70" s="227">
        <f t="shared" si="32"/>
        <v>38</v>
      </c>
      <c r="Q70" s="228">
        <f t="shared" si="33"/>
        <v>3</v>
      </c>
      <c r="R70" s="228">
        <f t="shared" si="34"/>
        <v>195</v>
      </c>
      <c r="T70">
        <v>509</v>
      </c>
      <c r="U70">
        <v>5945</v>
      </c>
      <c r="V70" t="s">
        <v>380</v>
      </c>
      <c r="W70">
        <v>1688.7829999999999</v>
      </c>
      <c r="X70">
        <v>867.74800000000005</v>
      </c>
      <c r="Y70">
        <v>1.946</v>
      </c>
      <c r="Z70">
        <v>14.499000000000001</v>
      </c>
      <c r="AA70">
        <v>132.509119</v>
      </c>
      <c r="AB70">
        <v>7.0241199999999999</v>
      </c>
      <c r="AC70">
        <v>47.870786000000003</v>
      </c>
      <c r="AD70" s="1">
        <v>222</v>
      </c>
      <c r="AE70">
        <v>3</v>
      </c>
      <c r="AF70">
        <v>195</v>
      </c>
      <c r="AG70">
        <v>103</v>
      </c>
      <c r="AH70">
        <v>12.744654000000001</v>
      </c>
      <c r="AI70">
        <v>544.70000000000005</v>
      </c>
      <c r="AJ70">
        <v>110.3</v>
      </c>
      <c r="AK70">
        <v>38</v>
      </c>
      <c r="AL70">
        <v>12989</v>
      </c>
      <c r="AM70" t="s">
        <v>381</v>
      </c>
      <c r="AN70" t="s">
        <v>581</v>
      </c>
      <c r="AO70">
        <v>1496.8019999999999</v>
      </c>
      <c r="AR70" t="s">
        <v>119</v>
      </c>
      <c r="AS70" t="s">
        <v>122</v>
      </c>
      <c r="AT70" t="s">
        <v>236</v>
      </c>
      <c r="AU70" t="s">
        <v>380</v>
      </c>
      <c r="AV70" t="s">
        <v>48</v>
      </c>
      <c r="AW70">
        <v>2</v>
      </c>
      <c r="BB70">
        <v>0.79862591138961347</v>
      </c>
      <c r="BC70" t="s">
        <v>70</v>
      </c>
      <c r="BF70" t="s">
        <v>119</v>
      </c>
      <c r="BG70" t="s">
        <v>122</v>
      </c>
      <c r="BH70" t="s">
        <v>380</v>
      </c>
      <c r="BI70">
        <v>5945</v>
      </c>
      <c r="BJ70">
        <v>2</v>
      </c>
      <c r="BK70" t="s">
        <v>236</v>
      </c>
      <c r="BL70" t="s">
        <v>270</v>
      </c>
      <c r="BM70">
        <v>0.79862591138961347</v>
      </c>
      <c r="BN70" t="s">
        <v>70</v>
      </c>
      <c r="BO70" t="s">
        <v>197</v>
      </c>
      <c r="BP70">
        <v>1688.7829999999999</v>
      </c>
    </row>
    <row r="71" spans="1:68" ht="16.5">
      <c r="A71" s="119" t="str">
        <f t="shared" si="18"/>
        <v>명진교통</v>
      </c>
      <c r="B71" s="120" t="str">
        <f t="shared" si="35"/>
        <v>전완주</v>
      </c>
      <c r="C71" s="121" t="str">
        <f t="shared" si="19"/>
        <v>D</v>
      </c>
      <c r="D71" s="122">
        <f t="shared" si="20"/>
        <v>0.84938392806409679</v>
      </c>
      <c r="E71" s="123">
        <f t="shared" si="21"/>
        <v>6667</v>
      </c>
      <c r="F71" s="124" t="str">
        <f t="shared" si="22"/>
        <v>585</v>
      </c>
      <c r="G71" s="125" t="str">
        <f t="shared" si="23"/>
        <v>71바7254</v>
      </c>
      <c r="H71" s="126">
        <f t="shared" si="24"/>
        <v>4</v>
      </c>
      <c r="I71" s="127">
        <f t="shared" si="25"/>
        <v>1742.038</v>
      </c>
      <c r="J71" s="128">
        <f t="shared" si="26"/>
        <v>3.6564929148293394E-2</v>
      </c>
      <c r="K71" s="128">
        <f t="shared" si="27"/>
        <v>0.35787311225776147</v>
      </c>
      <c r="L71" s="128">
        <f t="shared" si="28"/>
        <v>4.9367465003633676E-2</v>
      </c>
      <c r="M71" s="129">
        <f t="shared" si="29"/>
        <v>9.3390000000000004</v>
      </c>
      <c r="N71" s="130">
        <f t="shared" si="30"/>
        <v>0</v>
      </c>
      <c r="O71" s="130">
        <f t="shared" si="31"/>
        <v>1.8369289303677647</v>
      </c>
      <c r="P71" s="225">
        <f t="shared" si="32"/>
        <v>4</v>
      </c>
      <c r="Q71" s="226">
        <f t="shared" si="33"/>
        <v>0</v>
      </c>
      <c r="R71" s="226">
        <f t="shared" si="34"/>
        <v>32</v>
      </c>
      <c r="T71">
        <v>509</v>
      </c>
      <c r="U71">
        <v>6667</v>
      </c>
      <c r="V71" t="s">
        <v>382</v>
      </c>
      <c r="W71">
        <v>1742.038</v>
      </c>
      <c r="X71">
        <v>818.84299999999996</v>
      </c>
      <c r="Y71">
        <v>2.1269999999999998</v>
      </c>
      <c r="Z71">
        <v>9.3390000000000004</v>
      </c>
      <c r="AA71">
        <v>128.75744900000001</v>
      </c>
      <c r="AB71">
        <v>4.7080070000000003</v>
      </c>
      <c r="AC71">
        <v>46.078828999999999</v>
      </c>
      <c r="AD71" s="1">
        <v>86</v>
      </c>
      <c r="AE71">
        <v>0</v>
      </c>
      <c r="AF71">
        <v>32</v>
      </c>
      <c r="AG71">
        <v>69</v>
      </c>
      <c r="AH71">
        <v>13.529609000000001</v>
      </c>
      <c r="AI71">
        <v>34.799999999999997</v>
      </c>
      <c r="AJ71">
        <v>0</v>
      </c>
      <c r="AK71">
        <v>4</v>
      </c>
      <c r="AL71">
        <v>2619</v>
      </c>
      <c r="AM71" t="s">
        <v>383</v>
      </c>
      <c r="AN71" t="s">
        <v>582</v>
      </c>
      <c r="AO71">
        <v>1436.7529999999999</v>
      </c>
      <c r="AR71" t="s">
        <v>119</v>
      </c>
      <c r="AS71" t="s">
        <v>122</v>
      </c>
      <c r="AT71" t="s">
        <v>233</v>
      </c>
      <c r="AU71" t="s">
        <v>382</v>
      </c>
      <c r="AV71" t="s">
        <v>211</v>
      </c>
      <c r="AW71">
        <v>4</v>
      </c>
      <c r="BB71">
        <v>0.84938392806409679</v>
      </c>
      <c r="BC71" t="s">
        <v>67</v>
      </c>
      <c r="BF71" t="s">
        <v>119</v>
      </c>
      <c r="BG71" s="5" t="s">
        <v>122</v>
      </c>
      <c r="BH71" t="s">
        <v>382</v>
      </c>
      <c r="BI71">
        <v>6667</v>
      </c>
      <c r="BJ71">
        <v>4</v>
      </c>
      <c r="BK71" t="s">
        <v>233</v>
      </c>
      <c r="BL71" t="s">
        <v>235</v>
      </c>
      <c r="BM71">
        <v>0.84938392806409679</v>
      </c>
      <c r="BN71" t="s">
        <v>67</v>
      </c>
      <c r="BO71" t="s">
        <v>184</v>
      </c>
      <c r="BP71">
        <v>1742.038</v>
      </c>
    </row>
    <row r="72" spans="1:68" ht="16.5">
      <c r="A72" s="102" t="str">
        <f t="shared" ref="A72:A97" si="36">BF72</f>
        <v>명진교통</v>
      </c>
      <c r="B72" s="103" t="str">
        <f t="shared" si="35"/>
        <v>정규태</v>
      </c>
      <c r="C72" s="104" t="str">
        <f t="shared" ref="C72:C97" si="37">BN72</f>
        <v>C</v>
      </c>
      <c r="D72" s="105">
        <f t="shared" ref="D72:D97" si="38">BM72</f>
        <v>0.85458333333333347</v>
      </c>
      <c r="E72" s="106">
        <f t="shared" ref="E72:E97" si="39">U72</f>
        <v>3016</v>
      </c>
      <c r="F72" s="107" t="str">
        <f t="shared" ref="F72:F97" si="40">BG72</f>
        <v>순환52</v>
      </c>
      <c r="G72" s="108" t="str">
        <f t="shared" ref="G72:G97" si="41">BK72</f>
        <v>71바5705</v>
      </c>
      <c r="H72" s="109">
        <f t="shared" ref="H72:H97" si="42">BJ72</f>
        <v>1</v>
      </c>
      <c r="I72" s="110">
        <f t="shared" ref="I72:I97" si="43">BP72</f>
        <v>1018.153</v>
      </c>
      <c r="J72" s="111">
        <f t="shared" ref="J72:J97" si="44">AB72/AA72</f>
        <v>2.8011799704679843E-2</v>
      </c>
      <c r="K72" s="111">
        <f t="shared" ref="K72:K97" si="45">AC72/AA72</f>
        <v>0.4555346168971427</v>
      </c>
      <c r="L72" s="111">
        <f t="shared" ref="L72:L97" si="46">AD72/I72</f>
        <v>0.17973723006267231</v>
      </c>
      <c r="M72" s="112">
        <f t="shared" ref="M72:M97" si="47">Z72</f>
        <v>13.397</v>
      </c>
      <c r="N72" s="113">
        <f t="shared" ref="N72:N97" si="48">AE72*100/W72</f>
        <v>0</v>
      </c>
      <c r="O72" s="113">
        <f t="shared" ref="O72:O97" si="49">AF72*100/W72</f>
        <v>46.7513232294164</v>
      </c>
      <c r="P72" s="227">
        <f t="shared" ref="P72:P97" si="50">AK72</f>
        <v>42</v>
      </c>
      <c r="Q72" s="228">
        <f t="shared" ref="Q72:Q97" si="51">AE72</f>
        <v>0</v>
      </c>
      <c r="R72" s="228">
        <f t="shared" ref="R72:R97" si="52">AF72</f>
        <v>476</v>
      </c>
      <c r="T72">
        <v>509</v>
      </c>
      <c r="U72">
        <v>3016</v>
      </c>
      <c r="V72" t="s">
        <v>384</v>
      </c>
      <c r="W72">
        <v>1018.153</v>
      </c>
      <c r="X72">
        <v>496.30099999999999</v>
      </c>
      <c r="Y72">
        <v>2.0510000000000002</v>
      </c>
      <c r="Z72">
        <v>13.397</v>
      </c>
      <c r="AA72">
        <v>76.326656</v>
      </c>
      <c r="AB72">
        <v>2.1380469999999998</v>
      </c>
      <c r="AC72">
        <v>34.769433999999997</v>
      </c>
      <c r="AD72" s="1">
        <v>183</v>
      </c>
      <c r="AE72">
        <v>0</v>
      </c>
      <c r="AF72">
        <v>476</v>
      </c>
      <c r="AG72">
        <v>95</v>
      </c>
      <c r="AH72">
        <v>13.339415000000001</v>
      </c>
      <c r="AI72">
        <v>1500.5</v>
      </c>
      <c r="AJ72">
        <v>26.5</v>
      </c>
      <c r="AK72">
        <v>42</v>
      </c>
      <c r="AL72">
        <v>30086</v>
      </c>
      <c r="AM72" t="s">
        <v>385</v>
      </c>
      <c r="AN72" t="s">
        <v>583</v>
      </c>
      <c r="AO72">
        <v>1018.153</v>
      </c>
      <c r="AR72" t="s">
        <v>119</v>
      </c>
      <c r="AS72" t="s">
        <v>126</v>
      </c>
      <c r="AT72" t="s">
        <v>268</v>
      </c>
      <c r="AU72" t="s">
        <v>384</v>
      </c>
      <c r="AV72" t="s">
        <v>211</v>
      </c>
      <c r="AW72">
        <v>1</v>
      </c>
      <c r="BB72">
        <v>0.85458333333333347</v>
      </c>
      <c r="BC72" t="s">
        <v>69</v>
      </c>
      <c r="BF72" t="s">
        <v>119</v>
      </c>
      <c r="BG72" t="s">
        <v>126</v>
      </c>
      <c r="BH72" t="s">
        <v>384</v>
      </c>
      <c r="BI72">
        <v>3016</v>
      </c>
      <c r="BJ72">
        <v>1</v>
      </c>
      <c r="BK72" t="s">
        <v>268</v>
      </c>
      <c r="BL72" t="s">
        <v>179</v>
      </c>
      <c r="BM72">
        <v>0.85458333333333347</v>
      </c>
      <c r="BN72" t="s">
        <v>69</v>
      </c>
      <c r="BO72" t="s">
        <v>182</v>
      </c>
      <c r="BP72">
        <v>1018.153</v>
      </c>
    </row>
    <row r="73" spans="1:68" ht="16.5">
      <c r="A73" s="119" t="str">
        <f t="shared" si="36"/>
        <v>명진교통</v>
      </c>
      <c r="B73" s="120" t="str">
        <f t="shared" si="35"/>
        <v>정원균</v>
      </c>
      <c r="C73" s="121" t="str">
        <f t="shared" si="37"/>
        <v>D</v>
      </c>
      <c r="D73" s="122">
        <f t="shared" si="38"/>
        <v>0.82285714285714284</v>
      </c>
      <c r="E73" s="123">
        <f t="shared" si="39"/>
        <v>8990</v>
      </c>
      <c r="F73" s="124" t="str">
        <f t="shared" si="40"/>
        <v>522</v>
      </c>
      <c r="G73" s="125" t="str">
        <f t="shared" si="41"/>
        <v>71바5721</v>
      </c>
      <c r="H73" s="126">
        <f t="shared" si="42"/>
        <v>1</v>
      </c>
      <c r="I73" s="127">
        <f t="shared" si="43"/>
        <v>660.85599999999999</v>
      </c>
      <c r="J73" s="128">
        <f t="shared" si="44"/>
        <v>3.3719676114590515E-2</v>
      </c>
      <c r="K73" s="128">
        <f t="shared" si="45"/>
        <v>0.38685693179582359</v>
      </c>
      <c r="L73" s="128">
        <f t="shared" si="46"/>
        <v>0.17855629668187925</v>
      </c>
      <c r="M73" s="129">
        <f t="shared" si="47"/>
        <v>11.430999999999999</v>
      </c>
      <c r="N73" s="130">
        <f t="shared" si="48"/>
        <v>0</v>
      </c>
      <c r="O73" s="130">
        <f t="shared" si="49"/>
        <v>6.8093502971903108</v>
      </c>
      <c r="P73" s="225">
        <f t="shared" si="50"/>
        <v>13</v>
      </c>
      <c r="Q73" s="226">
        <f t="shared" si="51"/>
        <v>0</v>
      </c>
      <c r="R73" s="226">
        <f t="shared" si="52"/>
        <v>45</v>
      </c>
      <c r="T73">
        <v>509</v>
      </c>
      <c r="U73">
        <v>8990</v>
      </c>
      <c r="V73" t="s">
        <v>386</v>
      </c>
      <c r="W73">
        <v>660.85599999999999</v>
      </c>
      <c r="X73">
        <v>382.53899999999999</v>
      </c>
      <c r="Y73">
        <v>1.728</v>
      </c>
      <c r="Z73">
        <v>11.430999999999999</v>
      </c>
      <c r="AA73">
        <v>39.755541999999998</v>
      </c>
      <c r="AB73">
        <v>1.340544</v>
      </c>
      <c r="AC73">
        <v>15.379707</v>
      </c>
      <c r="AD73" s="1">
        <v>118</v>
      </c>
      <c r="AE73">
        <v>0</v>
      </c>
      <c r="AF73">
        <v>45</v>
      </c>
      <c r="AG73">
        <v>91</v>
      </c>
      <c r="AH73">
        <v>16.622990000000001</v>
      </c>
      <c r="AI73">
        <v>1380.4</v>
      </c>
      <c r="AJ73">
        <v>29.7</v>
      </c>
      <c r="AK73">
        <v>13</v>
      </c>
      <c r="AL73">
        <v>9299</v>
      </c>
      <c r="AM73" t="s">
        <v>387</v>
      </c>
      <c r="AN73" t="s">
        <v>584</v>
      </c>
      <c r="AO73">
        <v>660.85599999999999</v>
      </c>
      <c r="AR73" t="s">
        <v>119</v>
      </c>
      <c r="AS73" t="s">
        <v>120</v>
      </c>
      <c r="AT73" t="s">
        <v>217</v>
      </c>
      <c r="AU73" t="s">
        <v>386</v>
      </c>
      <c r="AV73" t="s">
        <v>211</v>
      </c>
      <c r="AW73">
        <v>1</v>
      </c>
      <c r="BB73">
        <v>0.82285714285714284</v>
      </c>
      <c r="BC73" t="s">
        <v>67</v>
      </c>
      <c r="BF73" t="s">
        <v>119</v>
      </c>
      <c r="BG73" s="5" t="s">
        <v>120</v>
      </c>
      <c r="BH73" t="s">
        <v>386</v>
      </c>
      <c r="BI73">
        <v>8990</v>
      </c>
      <c r="BJ73">
        <v>1</v>
      </c>
      <c r="BK73" t="s">
        <v>217</v>
      </c>
      <c r="BL73" t="s">
        <v>179</v>
      </c>
      <c r="BM73">
        <v>0.82285714285714284</v>
      </c>
      <c r="BN73" t="s">
        <v>67</v>
      </c>
      <c r="BO73" t="s">
        <v>184</v>
      </c>
      <c r="BP73">
        <v>660.85599999999999</v>
      </c>
    </row>
    <row r="74" spans="1:68" ht="16.5">
      <c r="A74" s="102" t="str">
        <f t="shared" si="36"/>
        <v>명진교통</v>
      </c>
      <c r="B74" s="103" t="str">
        <f t="shared" si="35"/>
        <v>조선미</v>
      </c>
      <c r="C74" s="104" t="str">
        <f t="shared" si="37"/>
        <v>C</v>
      </c>
      <c r="D74" s="105">
        <f t="shared" si="38"/>
        <v>0.87430817511198045</v>
      </c>
      <c r="E74" s="106">
        <f t="shared" si="39"/>
        <v>6794</v>
      </c>
      <c r="F74" s="107" t="str">
        <f t="shared" si="40"/>
        <v>585</v>
      </c>
      <c r="G74" s="108" t="str">
        <f t="shared" si="41"/>
        <v>71바7258</v>
      </c>
      <c r="H74" s="109">
        <f t="shared" si="42"/>
        <v>6</v>
      </c>
      <c r="I74" s="110">
        <f t="shared" si="43"/>
        <v>1656.54</v>
      </c>
      <c r="J74" s="111">
        <f t="shared" si="44"/>
        <v>4.2379470691809258E-2</v>
      </c>
      <c r="K74" s="111">
        <f t="shared" si="45"/>
        <v>0.33217272084820371</v>
      </c>
      <c r="L74" s="111">
        <f t="shared" si="46"/>
        <v>0.19075905199995172</v>
      </c>
      <c r="M74" s="112">
        <f t="shared" si="47"/>
        <v>9.7279999999999998</v>
      </c>
      <c r="N74" s="113">
        <f t="shared" si="48"/>
        <v>0</v>
      </c>
      <c r="O74" s="113">
        <f t="shared" si="49"/>
        <v>3.6220073164547792</v>
      </c>
      <c r="P74" s="227">
        <f t="shared" si="50"/>
        <v>31</v>
      </c>
      <c r="Q74" s="228">
        <f t="shared" si="51"/>
        <v>0</v>
      </c>
      <c r="R74" s="228">
        <f t="shared" si="52"/>
        <v>60</v>
      </c>
      <c r="T74">
        <v>509</v>
      </c>
      <c r="U74">
        <v>6794</v>
      </c>
      <c r="V74" t="s">
        <v>388</v>
      </c>
      <c r="W74">
        <v>1656.54</v>
      </c>
      <c r="X74">
        <v>766.75099999999998</v>
      </c>
      <c r="Y74">
        <v>2.16</v>
      </c>
      <c r="Z74">
        <v>9.7279999999999998</v>
      </c>
      <c r="AA74">
        <v>132.54467099999999</v>
      </c>
      <c r="AB74">
        <v>5.6171730000000002</v>
      </c>
      <c r="AC74">
        <v>44.027723999999999</v>
      </c>
      <c r="AD74" s="1">
        <v>316</v>
      </c>
      <c r="AE74">
        <v>0</v>
      </c>
      <c r="AF74">
        <v>60</v>
      </c>
      <c r="AG74">
        <v>72</v>
      </c>
      <c r="AH74">
        <v>12.497975</v>
      </c>
      <c r="AI74">
        <v>20.3</v>
      </c>
      <c r="AJ74">
        <v>0</v>
      </c>
      <c r="AK74">
        <v>31</v>
      </c>
      <c r="AL74">
        <v>6444</v>
      </c>
      <c r="AM74" t="s">
        <v>389</v>
      </c>
      <c r="AN74" t="s">
        <v>585</v>
      </c>
      <c r="AO74">
        <v>447.21499999999997</v>
      </c>
      <c r="AR74" t="s">
        <v>119</v>
      </c>
      <c r="AS74" t="s">
        <v>122</v>
      </c>
      <c r="AT74" t="s">
        <v>236</v>
      </c>
      <c r="AU74" t="s">
        <v>388</v>
      </c>
      <c r="AV74" t="s">
        <v>48</v>
      </c>
      <c r="AW74">
        <v>6</v>
      </c>
      <c r="BB74">
        <v>0.87430817511198045</v>
      </c>
      <c r="BC74" t="s">
        <v>69</v>
      </c>
      <c r="BF74" t="s">
        <v>119</v>
      </c>
      <c r="BG74" s="5" t="s">
        <v>122</v>
      </c>
      <c r="BH74" t="s">
        <v>388</v>
      </c>
      <c r="BI74">
        <v>6794</v>
      </c>
      <c r="BJ74">
        <v>6</v>
      </c>
      <c r="BK74" t="s">
        <v>236</v>
      </c>
      <c r="BL74" t="s">
        <v>229</v>
      </c>
      <c r="BM74">
        <v>0.87430817511198045</v>
      </c>
      <c r="BN74" t="s">
        <v>69</v>
      </c>
      <c r="BO74" t="s">
        <v>182</v>
      </c>
      <c r="BP74">
        <v>1656.54</v>
      </c>
    </row>
    <row r="75" spans="1:68" ht="16.5">
      <c r="A75" s="119" t="str">
        <f t="shared" si="36"/>
        <v>명진교통</v>
      </c>
      <c r="B75" s="120" t="str">
        <f t="shared" si="35"/>
        <v>조성하</v>
      </c>
      <c r="C75" s="121" t="str">
        <f t="shared" si="37"/>
        <v>B</v>
      </c>
      <c r="D75" s="122">
        <f t="shared" si="38"/>
        <v>0.92639999999999989</v>
      </c>
      <c r="E75" s="123">
        <f t="shared" si="39"/>
        <v>1527</v>
      </c>
      <c r="F75" s="124" t="str">
        <f t="shared" si="40"/>
        <v>592</v>
      </c>
      <c r="G75" s="125" t="str">
        <f t="shared" si="41"/>
        <v>71바5353</v>
      </c>
      <c r="H75" s="126">
        <f t="shared" si="42"/>
        <v>1</v>
      </c>
      <c r="I75" s="127">
        <f t="shared" si="43"/>
        <v>4407.5540000000001</v>
      </c>
      <c r="J75" s="128">
        <f t="shared" si="44"/>
        <v>1.5657167428627786E-2</v>
      </c>
      <c r="K75" s="128">
        <f t="shared" si="45"/>
        <v>0.42198730097828119</v>
      </c>
      <c r="L75" s="128">
        <f t="shared" si="46"/>
        <v>0.21122826855893315</v>
      </c>
      <c r="M75" s="129">
        <f t="shared" si="47"/>
        <v>14.315</v>
      </c>
      <c r="N75" s="130">
        <f t="shared" si="48"/>
        <v>1.6108707913731743</v>
      </c>
      <c r="O75" s="130">
        <f t="shared" si="49"/>
        <v>16.993552432936728</v>
      </c>
      <c r="P75" s="225">
        <f t="shared" si="50"/>
        <v>234</v>
      </c>
      <c r="Q75" s="226">
        <f t="shared" si="51"/>
        <v>71</v>
      </c>
      <c r="R75" s="226">
        <f t="shared" si="52"/>
        <v>749</v>
      </c>
      <c r="T75">
        <v>509</v>
      </c>
      <c r="U75">
        <v>1527</v>
      </c>
      <c r="V75" t="s">
        <v>390</v>
      </c>
      <c r="W75">
        <v>4407.5540000000001</v>
      </c>
      <c r="X75">
        <v>1902.7470000000001</v>
      </c>
      <c r="Y75">
        <v>2.3159999999999998</v>
      </c>
      <c r="Z75">
        <v>14.315</v>
      </c>
      <c r="AA75">
        <v>333.38993299999998</v>
      </c>
      <c r="AB75">
        <v>5.2199419999999996</v>
      </c>
      <c r="AC75">
        <v>140.686318</v>
      </c>
      <c r="AD75" s="1">
        <v>931</v>
      </c>
      <c r="AE75">
        <v>71</v>
      </c>
      <c r="AF75">
        <v>749</v>
      </c>
      <c r="AG75">
        <v>103</v>
      </c>
      <c r="AH75">
        <v>13.220416999999999</v>
      </c>
      <c r="AI75">
        <v>929.4</v>
      </c>
      <c r="AJ75">
        <v>53.6</v>
      </c>
      <c r="AK75">
        <v>234</v>
      </c>
      <c r="AL75">
        <v>83173</v>
      </c>
      <c r="AM75" t="s">
        <v>391</v>
      </c>
      <c r="AN75" t="s">
        <v>586</v>
      </c>
      <c r="AO75">
        <v>4407.5540000000001</v>
      </c>
      <c r="AR75" t="s">
        <v>119</v>
      </c>
      <c r="AS75" t="s">
        <v>124</v>
      </c>
      <c r="AT75" t="s">
        <v>251</v>
      </c>
      <c r="AU75" t="s">
        <v>390</v>
      </c>
      <c r="AV75" t="s">
        <v>48</v>
      </c>
      <c r="AW75">
        <v>1</v>
      </c>
      <c r="BB75">
        <v>0.92639999999999989</v>
      </c>
      <c r="BC75" t="s">
        <v>68</v>
      </c>
      <c r="BF75" t="s">
        <v>119</v>
      </c>
      <c r="BG75" t="s">
        <v>124</v>
      </c>
      <c r="BH75" t="s">
        <v>390</v>
      </c>
      <c r="BI75">
        <v>1527</v>
      </c>
      <c r="BJ75">
        <v>1</v>
      </c>
      <c r="BK75" t="s">
        <v>251</v>
      </c>
      <c r="BL75" t="s">
        <v>179</v>
      </c>
      <c r="BM75">
        <v>0.92639999999999989</v>
      </c>
      <c r="BN75" t="s">
        <v>68</v>
      </c>
      <c r="BO75" t="s">
        <v>180</v>
      </c>
      <c r="BP75">
        <v>4407.5540000000001</v>
      </c>
    </row>
    <row r="76" spans="1:68" ht="16.5">
      <c r="A76" s="102" t="str">
        <f t="shared" si="36"/>
        <v>명진교통</v>
      </c>
      <c r="B76" s="103" t="str">
        <f t="shared" si="35"/>
        <v>주영용</v>
      </c>
      <c r="C76" s="104" t="str">
        <f t="shared" si="37"/>
        <v>C</v>
      </c>
      <c r="D76" s="105">
        <f t="shared" si="38"/>
        <v>0.8614384288966429</v>
      </c>
      <c r="E76" s="106">
        <f t="shared" si="39"/>
        <v>9266</v>
      </c>
      <c r="F76" s="107" t="str">
        <f t="shared" si="40"/>
        <v>592</v>
      </c>
      <c r="G76" s="108" t="str">
        <f t="shared" si="41"/>
        <v>71바5355</v>
      </c>
      <c r="H76" s="109">
        <f t="shared" si="42"/>
        <v>3</v>
      </c>
      <c r="I76" s="110">
        <f t="shared" si="43"/>
        <v>3388.0309999999999</v>
      </c>
      <c r="J76" s="111">
        <f t="shared" si="44"/>
        <v>3.163107175806195E-2</v>
      </c>
      <c r="K76" s="111">
        <f t="shared" si="45"/>
        <v>0.38142925679571205</v>
      </c>
      <c r="L76" s="111">
        <f t="shared" si="46"/>
        <v>0.23996238523201235</v>
      </c>
      <c r="M76" s="112">
        <f t="shared" si="47"/>
        <v>15.923999999999999</v>
      </c>
      <c r="N76" s="113">
        <f t="shared" si="48"/>
        <v>2.1546438034362732</v>
      </c>
      <c r="O76" s="113">
        <f t="shared" si="49"/>
        <v>24.114301197362128</v>
      </c>
      <c r="P76" s="227">
        <f t="shared" si="50"/>
        <v>83</v>
      </c>
      <c r="Q76" s="228">
        <f t="shared" si="51"/>
        <v>73</v>
      </c>
      <c r="R76" s="228">
        <f t="shared" si="52"/>
        <v>817</v>
      </c>
      <c r="T76">
        <v>509</v>
      </c>
      <c r="U76">
        <v>9266</v>
      </c>
      <c r="V76" t="s">
        <v>392</v>
      </c>
      <c r="W76">
        <v>3388.0309999999999</v>
      </c>
      <c r="X76">
        <v>1615.106</v>
      </c>
      <c r="Y76">
        <v>2.0979999999999999</v>
      </c>
      <c r="Z76">
        <v>15.923999999999999</v>
      </c>
      <c r="AA76">
        <v>238.24769699999999</v>
      </c>
      <c r="AB76">
        <v>7.5360300000000002</v>
      </c>
      <c r="AC76">
        <v>90.874641999999994</v>
      </c>
      <c r="AD76" s="1">
        <v>813</v>
      </c>
      <c r="AE76">
        <v>73</v>
      </c>
      <c r="AF76">
        <v>817</v>
      </c>
      <c r="AG76">
        <v>76</v>
      </c>
      <c r="AH76">
        <v>14.220624000000001</v>
      </c>
      <c r="AI76">
        <v>503.7</v>
      </c>
      <c r="AJ76">
        <v>0</v>
      </c>
      <c r="AK76">
        <v>83</v>
      </c>
      <c r="AL76">
        <v>25900</v>
      </c>
      <c r="AM76" t="s">
        <v>393</v>
      </c>
      <c r="AN76" t="s">
        <v>587</v>
      </c>
      <c r="AO76">
        <v>1962.0450000000001</v>
      </c>
      <c r="AR76" t="s">
        <v>119</v>
      </c>
      <c r="AS76" t="s">
        <v>124</v>
      </c>
      <c r="AT76" t="s">
        <v>253</v>
      </c>
      <c r="AU76" t="s">
        <v>392</v>
      </c>
      <c r="AV76" t="s">
        <v>48</v>
      </c>
      <c r="AW76">
        <v>3</v>
      </c>
      <c r="BB76">
        <v>0.8614384288966429</v>
      </c>
      <c r="BC76" t="s">
        <v>69</v>
      </c>
      <c r="BF76" t="s">
        <v>119</v>
      </c>
      <c r="BG76" s="5" t="s">
        <v>124</v>
      </c>
      <c r="BH76" t="s">
        <v>392</v>
      </c>
      <c r="BI76">
        <v>9266</v>
      </c>
      <c r="BJ76">
        <v>3</v>
      </c>
      <c r="BK76" t="s">
        <v>253</v>
      </c>
      <c r="BL76" t="s">
        <v>271</v>
      </c>
      <c r="BM76">
        <v>0.8614384288966429</v>
      </c>
      <c r="BN76" t="s">
        <v>69</v>
      </c>
      <c r="BO76" t="s">
        <v>182</v>
      </c>
      <c r="BP76">
        <v>3388.0309999999999</v>
      </c>
    </row>
    <row r="77" spans="1:68" ht="16.5">
      <c r="A77" s="119" t="str">
        <f t="shared" si="36"/>
        <v>명진교통</v>
      </c>
      <c r="B77" s="120" t="str">
        <f t="shared" si="35"/>
        <v>진병렬</v>
      </c>
      <c r="C77" s="121" t="str">
        <f t="shared" si="37"/>
        <v>D</v>
      </c>
      <c r="D77" s="122">
        <f t="shared" si="38"/>
        <v>0.83625305160308361</v>
      </c>
      <c r="E77" s="123">
        <f t="shared" si="39"/>
        <v>2636</v>
      </c>
      <c r="F77" s="124" t="str">
        <f t="shared" si="40"/>
        <v>순환52</v>
      </c>
      <c r="G77" s="125" t="str">
        <f t="shared" si="41"/>
        <v>71바5704</v>
      </c>
      <c r="H77" s="126">
        <f t="shared" si="42"/>
        <v>2</v>
      </c>
      <c r="I77" s="127">
        <f t="shared" si="43"/>
        <v>2246.027</v>
      </c>
      <c r="J77" s="128">
        <f t="shared" si="44"/>
        <v>6.4972196670136984E-2</v>
      </c>
      <c r="K77" s="128">
        <f t="shared" si="45"/>
        <v>0.35905197352333151</v>
      </c>
      <c r="L77" s="128">
        <f t="shared" si="46"/>
        <v>0.19100393717439729</v>
      </c>
      <c r="M77" s="129">
        <f t="shared" si="47"/>
        <v>16.738</v>
      </c>
      <c r="N77" s="130">
        <f t="shared" si="48"/>
        <v>4.4523062278414287E-2</v>
      </c>
      <c r="O77" s="130">
        <f t="shared" si="49"/>
        <v>32.19017402729353</v>
      </c>
      <c r="P77" s="225">
        <f t="shared" si="50"/>
        <v>15</v>
      </c>
      <c r="Q77" s="226">
        <f t="shared" si="51"/>
        <v>1</v>
      </c>
      <c r="R77" s="226">
        <f t="shared" si="52"/>
        <v>723</v>
      </c>
      <c r="T77">
        <v>509</v>
      </c>
      <c r="U77">
        <v>2636</v>
      </c>
      <c r="V77" t="s">
        <v>394</v>
      </c>
      <c r="W77">
        <v>2246.027</v>
      </c>
      <c r="X77">
        <v>1173.817</v>
      </c>
      <c r="Y77">
        <v>1.913</v>
      </c>
      <c r="Z77">
        <v>16.738</v>
      </c>
      <c r="AA77">
        <v>150.35411300000001</v>
      </c>
      <c r="AB77">
        <v>9.7688369999999995</v>
      </c>
      <c r="AC77">
        <v>53.984940999999999</v>
      </c>
      <c r="AD77" s="1">
        <v>429</v>
      </c>
      <c r="AE77">
        <v>1</v>
      </c>
      <c r="AF77">
        <v>723</v>
      </c>
      <c r="AG77">
        <v>85</v>
      </c>
      <c r="AH77">
        <v>14.938247</v>
      </c>
      <c r="AI77">
        <v>415.3</v>
      </c>
      <c r="AJ77">
        <v>1.9</v>
      </c>
      <c r="AK77">
        <v>15</v>
      </c>
      <c r="AL77">
        <v>3541</v>
      </c>
      <c r="AM77" t="s">
        <v>395</v>
      </c>
      <c r="AN77" t="s">
        <v>588</v>
      </c>
      <c r="AO77">
        <v>2125.1799999999998</v>
      </c>
      <c r="AR77" t="s">
        <v>119</v>
      </c>
      <c r="AS77" t="s">
        <v>126</v>
      </c>
      <c r="AT77" t="s">
        <v>266</v>
      </c>
      <c r="AU77" t="s">
        <v>394</v>
      </c>
      <c r="AV77" t="s">
        <v>48</v>
      </c>
      <c r="AW77">
        <v>2</v>
      </c>
      <c r="BB77">
        <v>0.83625305160308361</v>
      </c>
      <c r="BC77" t="s">
        <v>67</v>
      </c>
      <c r="BF77" t="s">
        <v>119</v>
      </c>
      <c r="BG77" t="s">
        <v>126</v>
      </c>
      <c r="BH77" t="s">
        <v>394</v>
      </c>
      <c r="BI77">
        <v>2636</v>
      </c>
      <c r="BJ77">
        <v>2</v>
      </c>
      <c r="BK77" t="s">
        <v>266</v>
      </c>
      <c r="BL77" t="s">
        <v>270</v>
      </c>
      <c r="BM77">
        <v>0.83625305160308361</v>
      </c>
      <c r="BN77" t="s">
        <v>67</v>
      </c>
      <c r="BO77" t="s">
        <v>184</v>
      </c>
      <c r="BP77">
        <v>2246.027</v>
      </c>
    </row>
    <row r="78" spans="1:68" ht="16.5">
      <c r="A78" s="102" t="str">
        <f t="shared" si="36"/>
        <v>명진교통</v>
      </c>
      <c r="B78" s="103" t="str">
        <f t="shared" si="35"/>
        <v>진병학</v>
      </c>
      <c r="C78" s="104" t="str">
        <f t="shared" si="37"/>
        <v>B</v>
      </c>
      <c r="D78" s="105">
        <f t="shared" si="38"/>
        <v>0.92993607217623708</v>
      </c>
      <c r="E78" s="106">
        <f t="shared" si="39"/>
        <v>3618</v>
      </c>
      <c r="F78" s="107" t="str">
        <f t="shared" si="40"/>
        <v>순환52</v>
      </c>
      <c r="G78" s="108" t="str">
        <f t="shared" si="41"/>
        <v>71바5704</v>
      </c>
      <c r="H78" s="109">
        <f t="shared" si="42"/>
        <v>3</v>
      </c>
      <c r="I78" s="110">
        <f t="shared" si="43"/>
        <v>1141.306</v>
      </c>
      <c r="J78" s="111">
        <f t="shared" si="44"/>
        <v>1.894559332316147E-2</v>
      </c>
      <c r="K78" s="111">
        <f t="shared" si="45"/>
        <v>0.45500314276904902</v>
      </c>
      <c r="L78" s="111">
        <f t="shared" si="46"/>
        <v>0.12792362433913429</v>
      </c>
      <c r="M78" s="112">
        <f t="shared" si="47"/>
        <v>12.888</v>
      </c>
      <c r="N78" s="113">
        <f t="shared" si="48"/>
        <v>0</v>
      </c>
      <c r="O78" s="113">
        <f t="shared" si="49"/>
        <v>5.4323730883741961</v>
      </c>
      <c r="P78" s="227">
        <f t="shared" si="50"/>
        <v>52</v>
      </c>
      <c r="Q78" s="228">
        <f t="shared" si="51"/>
        <v>0</v>
      </c>
      <c r="R78" s="228">
        <f t="shared" si="52"/>
        <v>62</v>
      </c>
      <c r="T78">
        <v>509</v>
      </c>
      <c r="U78">
        <v>3618</v>
      </c>
      <c r="V78" t="s">
        <v>396</v>
      </c>
      <c r="W78">
        <v>1141.306</v>
      </c>
      <c r="X78">
        <v>536.61</v>
      </c>
      <c r="Y78">
        <v>2.1269999999999998</v>
      </c>
      <c r="Z78">
        <v>12.888</v>
      </c>
      <c r="AA78">
        <v>88.762488000000005</v>
      </c>
      <c r="AB78">
        <v>1.6816580000000001</v>
      </c>
      <c r="AC78">
        <v>40.387211000000001</v>
      </c>
      <c r="AD78" s="1">
        <v>146</v>
      </c>
      <c r="AE78">
        <v>0</v>
      </c>
      <c r="AF78">
        <v>62</v>
      </c>
      <c r="AG78">
        <v>80</v>
      </c>
      <c r="AH78">
        <v>12.857976000000001</v>
      </c>
      <c r="AI78">
        <v>1011.8</v>
      </c>
      <c r="AJ78">
        <v>0</v>
      </c>
      <c r="AK78">
        <v>52</v>
      </c>
      <c r="AL78">
        <v>41754</v>
      </c>
      <c r="AM78" t="s">
        <v>397</v>
      </c>
      <c r="AN78" t="s">
        <v>589</v>
      </c>
      <c r="AO78">
        <v>609.86699999999996</v>
      </c>
      <c r="AR78" t="s">
        <v>119</v>
      </c>
      <c r="AS78" t="s">
        <v>126</v>
      </c>
      <c r="AT78" t="s">
        <v>266</v>
      </c>
      <c r="AU78" t="s">
        <v>396</v>
      </c>
      <c r="AV78" t="s">
        <v>48</v>
      </c>
      <c r="AW78">
        <v>3</v>
      </c>
      <c r="BB78">
        <v>0.92993607217623708</v>
      </c>
      <c r="BC78" t="s">
        <v>68</v>
      </c>
      <c r="BF78" t="s">
        <v>119</v>
      </c>
      <c r="BG78" t="s">
        <v>126</v>
      </c>
      <c r="BH78" t="s">
        <v>396</v>
      </c>
      <c r="BI78">
        <v>3618</v>
      </c>
      <c r="BJ78">
        <v>3</v>
      </c>
      <c r="BK78" t="s">
        <v>266</v>
      </c>
      <c r="BL78" t="s">
        <v>214</v>
      </c>
      <c r="BM78">
        <v>0.92993607217623708</v>
      </c>
      <c r="BN78" t="s">
        <v>68</v>
      </c>
      <c r="BO78" t="s">
        <v>180</v>
      </c>
      <c r="BP78">
        <v>1141.306</v>
      </c>
    </row>
    <row r="79" spans="1:68" ht="16.5">
      <c r="A79" s="119" t="str">
        <f t="shared" si="36"/>
        <v>명진교통</v>
      </c>
      <c r="B79" s="120" t="str">
        <f t="shared" si="35"/>
        <v>차동철</v>
      </c>
      <c r="C79" s="121" t="str">
        <f t="shared" si="37"/>
        <v>F</v>
      </c>
      <c r="D79" s="122">
        <f t="shared" si="38"/>
        <v>0.7276986770830064</v>
      </c>
      <c r="E79" s="123">
        <f t="shared" si="39"/>
        <v>5719</v>
      </c>
      <c r="F79" s="124" t="str">
        <f t="shared" si="40"/>
        <v>591</v>
      </c>
      <c r="G79" s="125" t="str">
        <f t="shared" si="41"/>
        <v>71바7256</v>
      </c>
      <c r="H79" s="126">
        <f t="shared" si="42"/>
        <v>4</v>
      </c>
      <c r="I79" s="127">
        <f t="shared" si="43"/>
        <v>732.95100000000002</v>
      </c>
      <c r="J79" s="128">
        <f t="shared" si="44"/>
        <v>4.88030212195864E-2</v>
      </c>
      <c r="K79" s="128">
        <f t="shared" si="45"/>
        <v>0.42260046959217928</v>
      </c>
      <c r="L79" s="128">
        <f t="shared" si="46"/>
        <v>0.24558258328319355</v>
      </c>
      <c r="M79" s="129">
        <f t="shared" si="47"/>
        <v>16.96</v>
      </c>
      <c r="N79" s="130">
        <f t="shared" si="48"/>
        <v>0.26019137075318899</v>
      </c>
      <c r="O79" s="130">
        <f t="shared" si="49"/>
        <v>29.531720580486951</v>
      </c>
      <c r="P79" s="225">
        <f t="shared" si="50"/>
        <v>27</v>
      </c>
      <c r="Q79" s="226">
        <f t="shared" si="51"/>
        <v>2</v>
      </c>
      <c r="R79" s="226">
        <f t="shared" si="52"/>
        <v>227</v>
      </c>
      <c r="T79">
        <v>509</v>
      </c>
      <c r="U79">
        <v>5719</v>
      </c>
      <c r="V79" t="s">
        <v>398</v>
      </c>
      <c r="W79">
        <v>768.66499999999996</v>
      </c>
      <c r="X79">
        <v>410.68900000000002</v>
      </c>
      <c r="Y79">
        <v>1.8720000000000001</v>
      </c>
      <c r="Z79">
        <v>16.96</v>
      </c>
      <c r="AA79">
        <v>54.106096999999998</v>
      </c>
      <c r="AB79">
        <v>2.6405409999999998</v>
      </c>
      <c r="AC79">
        <v>22.865262000000001</v>
      </c>
      <c r="AD79" s="1">
        <v>180</v>
      </c>
      <c r="AE79">
        <v>2</v>
      </c>
      <c r="AF79">
        <v>227</v>
      </c>
      <c r="AG79">
        <v>86</v>
      </c>
      <c r="AH79">
        <v>14.206624</v>
      </c>
      <c r="AI79">
        <v>577.4</v>
      </c>
      <c r="AJ79">
        <v>32.200000000000003</v>
      </c>
      <c r="AK79">
        <v>27</v>
      </c>
      <c r="AL79">
        <v>20017</v>
      </c>
      <c r="AM79" t="s">
        <v>399</v>
      </c>
      <c r="AN79" t="s">
        <v>590</v>
      </c>
      <c r="AO79">
        <v>400.58699999999999</v>
      </c>
      <c r="AR79" t="s">
        <v>119</v>
      </c>
      <c r="AS79" t="s">
        <v>123</v>
      </c>
      <c r="AT79" t="s">
        <v>244</v>
      </c>
      <c r="AU79" t="s">
        <v>398</v>
      </c>
      <c r="AV79" t="s">
        <v>48</v>
      </c>
      <c r="AW79">
        <v>4</v>
      </c>
      <c r="BB79">
        <v>0.7276986770830064</v>
      </c>
      <c r="BC79" t="s">
        <v>70</v>
      </c>
      <c r="BF79" t="s">
        <v>119</v>
      </c>
      <c r="BG79" s="5" t="s">
        <v>123</v>
      </c>
      <c r="BH79" t="s">
        <v>398</v>
      </c>
      <c r="BI79">
        <v>5719</v>
      </c>
      <c r="BJ79">
        <v>4</v>
      </c>
      <c r="BK79" t="s">
        <v>244</v>
      </c>
      <c r="BL79" t="s">
        <v>240</v>
      </c>
      <c r="BM79">
        <v>0.7276986770830064</v>
      </c>
      <c r="BN79" t="s">
        <v>70</v>
      </c>
      <c r="BO79" t="s">
        <v>197</v>
      </c>
      <c r="BP79">
        <v>732.95100000000002</v>
      </c>
    </row>
    <row r="80" spans="1:68" ht="16.5">
      <c r="A80" s="102" t="str">
        <f t="shared" si="36"/>
        <v>명진교통</v>
      </c>
      <c r="B80" s="103" t="str">
        <f t="shared" si="35"/>
        <v>차응하</v>
      </c>
      <c r="C80" s="104" t="str">
        <f t="shared" si="37"/>
        <v>D</v>
      </c>
      <c r="D80" s="105">
        <f t="shared" si="38"/>
        <v>0.83240838445256138</v>
      </c>
      <c r="E80" s="106">
        <f t="shared" si="39"/>
        <v>2946</v>
      </c>
      <c r="F80" s="107" t="str">
        <f t="shared" si="40"/>
        <v>585</v>
      </c>
      <c r="G80" s="108" t="str">
        <f t="shared" si="41"/>
        <v>71바7258</v>
      </c>
      <c r="H80" s="109">
        <f t="shared" si="42"/>
        <v>2</v>
      </c>
      <c r="I80" s="110">
        <f t="shared" si="43"/>
        <v>1816.5049999999999</v>
      </c>
      <c r="J80" s="111">
        <f t="shared" si="44"/>
        <v>3.0562237000463278E-2</v>
      </c>
      <c r="K80" s="111">
        <f t="shared" si="45"/>
        <v>0.39846364157257136</v>
      </c>
      <c r="L80" s="111">
        <f t="shared" si="46"/>
        <v>0.23011222099581341</v>
      </c>
      <c r="M80" s="112">
        <f t="shared" si="47"/>
        <v>12.288</v>
      </c>
      <c r="N80" s="113">
        <f t="shared" si="48"/>
        <v>0</v>
      </c>
      <c r="O80" s="113">
        <f t="shared" si="49"/>
        <v>1.9818277406337994</v>
      </c>
      <c r="P80" s="227">
        <f t="shared" si="50"/>
        <v>68</v>
      </c>
      <c r="Q80" s="228">
        <f t="shared" si="51"/>
        <v>0</v>
      </c>
      <c r="R80" s="228">
        <f t="shared" si="52"/>
        <v>36</v>
      </c>
      <c r="T80">
        <v>509</v>
      </c>
      <c r="U80">
        <v>2946</v>
      </c>
      <c r="V80" t="s">
        <v>400</v>
      </c>
      <c r="W80">
        <v>1816.5050000000001</v>
      </c>
      <c r="X80">
        <v>871.25699999999995</v>
      </c>
      <c r="Y80">
        <v>2.085</v>
      </c>
      <c r="Z80">
        <v>12.288</v>
      </c>
      <c r="AA80">
        <v>151.020228</v>
      </c>
      <c r="AB80">
        <v>4.6155160000000004</v>
      </c>
      <c r="AC80">
        <v>60.176070000000003</v>
      </c>
      <c r="AD80" s="1">
        <v>418</v>
      </c>
      <c r="AE80">
        <v>0</v>
      </c>
      <c r="AF80">
        <v>36</v>
      </c>
      <c r="AG80">
        <v>86</v>
      </c>
      <c r="AH80">
        <v>12.028223000000001</v>
      </c>
      <c r="AI80">
        <v>89.6</v>
      </c>
      <c r="AJ80">
        <v>1.5</v>
      </c>
      <c r="AK80">
        <v>68</v>
      </c>
      <c r="AL80">
        <v>19225</v>
      </c>
      <c r="AM80" t="s">
        <v>401</v>
      </c>
      <c r="AN80" t="s">
        <v>591</v>
      </c>
      <c r="AO80">
        <v>1710.617</v>
      </c>
      <c r="AR80" t="s">
        <v>119</v>
      </c>
      <c r="AS80" t="s">
        <v>122</v>
      </c>
      <c r="AT80" t="s">
        <v>236</v>
      </c>
      <c r="AU80" t="s">
        <v>400</v>
      </c>
      <c r="AV80" t="s">
        <v>48</v>
      </c>
      <c r="AW80">
        <v>2</v>
      </c>
      <c r="BB80">
        <v>0.83240838445256138</v>
      </c>
      <c r="BC80" t="s">
        <v>67</v>
      </c>
      <c r="BF80" t="s">
        <v>119</v>
      </c>
      <c r="BG80" s="5" t="s">
        <v>122</v>
      </c>
      <c r="BH80" t="s">
        <v>400</v>
      </c>
      <c r="BI80">
        <v>2946</v>
      </c>
      <c r="BJ80">
        <v>2</v>
      </c>
      <c r="BK80" t="s">
        <v>236</v>
      </c>
      <c r="BL80" t="s">
        <v>232</v>
      </c>
      <c r="BM80">
        <v>0.83240838445256138</v>
      </c>
      <c r="BN80" t="s">
        <v>67</v>
      </c>
      <c r="BO80" t="s">
        <v>184</v>
      </c>
      <c r="BP80">
        <v>1816.5049999999999</v>
      </c>
    </row>
    <row r="81" spans="1:68" ht="16.5">
      <c r="A81" s="119" t="str">
        <f t="shared" si="36"/>
        <v>명진교통</v>
      </c>
      <c r="B81" s="120" t="str">
        <f t="shared" si="35"/>
        <v>최민현</v>
      </c>
      <c r="C81" s="121" t="str">
        <f t="shared" si="37"/>
        <v>C</v>
      </c>
      <c r="D81" s="122">
        <f t="shared" si="38"/>
        <v>0.86063096749502044</v>
      </c>
      <c r="E81" s="123">
        <f t="shared" si="39"/>
        <v>7073</v>
      </c>
      <c r="F81" s="124" t="str">
        <f t="shared" si="40"/>
        <v>565</v>
      </c>
      <c r="G81" s="125" t="str">
        <f t="shared" si="41"/>
        <v>71바5810</v>
      </c>
      <c r="H81" s="126">
        <f t="shared" si="42"/>
        <v>4</v>
      </c>
      <c r="I81" s="127">
        <f t="shared" si="43"/>
        <v>596.68900000000008</v>
      </c>
      <c r="J81" s="128">
        <f t="shared" si="44"/>
        <v>1.8590750492508745E-2</v>
      </c>
      <c r="K81" s="128">
        <f t="shared" si="45"/>
        <v>0.36207829055093366</v>
      </c>
      <c r="L81" s="128">
        <f t="shared" si="46"/>
        <v>0.13742502375609403</v>
      </c>
      <c r="M81" s="129">
        <f t="shared" si="47"/>
        <v>6.407</v>
      </c>
      <c r="N81" s="130">
        <f t="shared" si="48"/>
        <v>0</v>
      </c>
      <c r="O81" s="130">
        <f t="shared" si="49"/>
        <v>2.5138723857822085</v>
      </c>
      <c r="P81" s="225">
        <f t="shared" si="50"/>
        <v>15</v>
      </c>
      <c r="Q81" s="226">
        <f t="shared" si="51"/>
        <v>0</v>
      </c>
      <c r="R81" s="226">
        <f t="shared" si="52"/>
        <v>15</v>
      </c>
      <c r="T81">
        <v>509</v>
      </c>
      <c r="U81">
        <v>7073</v>
      </c>
      <c r="V81" t="s">
        <v>402</v>
      </c>
      <c r="W81">
        <v>596.68899999999996</v>
      </c>
      <c r="X81">
        <v>315.75</v>
      </c>
      <c r="Y81">
        <v>1.89</v>
      </c>
      <c r="Z81">
        <v>6.407</v>
      </c>
      <c r="AA81">
        <v>46.961095</v>
      </c>
      <c r="AB81">
        <v>0.87304199999999998</v>
      </c>
      <c r="AC81">
        <v>17.003592999999999</v>
      </c>
      <c r="AD81" s="1">
        <v>82</v>
      </c>
      <c r="AE81">
        <v>0</v>
      </c>
      <c r="AF81">
        <v>15</v>
      </c>
      <c r="AG81">
        <v>68</v>
      </c>
      <c r="AH81">
        <v>12.706028</v>
      </c>
      <c r="AI81">
        <v>35.799999999999997</v>
      </c>
      <c r="AJ81">
        <v>0</v>
      </c>
      <c r="AK81">
        <v>15</v>
      </c>
      <c r="AL81">
        <v>4027</v>
      </c>
      <c r="AM81" t="s">
        <v>403</v>
      </c>
      <c r="AN81" t="s">
        <v>592</v>
      </c>
      <c r="AO81">
        <v>288.60899999999998</v>
      </c>
      <c r="AR81" t="s">
        <v>119</v>
      </c>
      <c r="AS81" t="s">
        <v>121</v>
      </c>
      <c r="AT81" t="s">
        <v>228</v>
      </c>
      <c r="AU81" t="s">
        <v>402</v>
      </c>
      <c r="AV81" t="s">
        <v>211</v>
      </c>
      <c r="AW81">
        <v>4</v>
      </c>
      <c r="BB81">
        <v>0.86063096749502044</v>
      </c>
      <c r="BC81" t="s">
        <v>69</v>
      </c>
      <c r="BF81" t="s">
        <v>119</v>
      </c>
      <c r="BG81" s="5" t="s">
        <v>121</v>
      </c>
      <c r="BH81" t="s">
        <v>402</v>
      </c>
      <c r="BI81">
        <v>7073</v>
      </c>
      <c r="BJ81">
        <v>4</v>
      </c>
      <c r="BK81" t="s">
        <v>228</v>
      </c>
      <c r="BL81" t="s">
        <v>220</v>
      </c>
      <c r="BM81">
        <v>0.86063096749502044</v>
      </c>
      <c r="BN81" t="s">
        <v>69</v>
      </c>
      <c r="BO81" t="s">
        <v>182</v>
      </c>
      <c r="BP81">
        <v>596.68900000000008</v>
      </c>
    </row>
    <row r="82" spans="1:68" ht="16.5">
      <c r="A82" s="102" t="str">
        <f t="shared" si="36"/>
        <v>명진교통</v>
      </c>
      <c r="B82" s="103" t="str">
        <f t="shared" si="35"/>
        <v>최영규</v>
      </c>
      <c r="C82" s="104" t="str">
        <f t="shared" si="37"/>
        <v>S</v>
      </c>
      <c r="D82" s="105">
        <f t="shared" si="38"/>
        <v>1.1239652134707845</v>
      </c>
      <c r="E82" s="106">
        <f t="shared" si="39"/>
        <v>4236</v>
      </c>
      <c r="F82" s="107" t="str">
        <f t="shared" si="40"/>
        <v>522</v>
      </c>
      <c r="G82" s="108" t="str">
        <f t="shared" si="41"/>
        <v>71바5713</v>
      </c>
      <c r="H82" s="109">
        <f t="shared" si="42"/>
        <v>2</v>
      </c>
      <c r="I82" s="110">
        <f t="shared" si="43"/>
        <v>2061.6309999999999</v>
      </c>
      <c r="J82" s="111">
        <f t="shared" si="44"/>
        <v>3.2752621535714899E-2</v>
      </c>
      <c r="K82" s="111">
        <f t="shared" si="45"/>
        <v>0.33718782167896133</v>
      </c>
      <c r="L82" s="111">
        <f t="shared" si="46"/>
        <v>0.25416769538292744</v>
      </c>
      <c r="M82" s="112">
        <f t="shared" si="47"/>
        <v>10.366</v>
      </c>
      <c r="N82" s="113">
        <f t="shared" si="48"/>
        <v>4.8505285378421262E-2</v>
      </c>
      <c r="O82" s="113">
        <f t="shared" si="49"/>
        <v>2.1342325566505354</v>
      </c>
      <c r="P82" s="227">
        <f t="shared" si="50"/>
        <v>35</v>
      </c>
      <c r="Q82" s="228">
        <f t="shared" si="51"/>
        <v>1</v>
      </c>
      <c r="R82" s="228">
        <f t="shared" si="52"/>
        <v>44</v>
      </c>
      <c r="T82">
        <v>509</v>
      </c>
      <c r="U82">
        <v>4236</v>
      </c>
      <c r="V82" t="s">
        <v>593</v>
      </c>
      <c r="W82">
        <v>2061.6309999999999</v>
      </c>
      <c r="X82">
        <v>835.96500000000003</v>
      </c>
      <c r="Y82">
        <v>2.4660000000000002</v>
      </c>
      <c r="Z82">
        <v>10.366</v>
      </c>
      <c r="AA82">
        <v>137.519679</v>
      </c>
      <c r="AB82">
        <v>4.50413</v>
      </c>
      <c r="AC82">
        <v>46.369961000000004</v>
      </c>
      <c r="AD82" s="1">
        <v>524</v>
      </c>
      <c r="AE82">
        <v>1</v>
      </c>
      <c r="AF82">
        <v>44</v>
      </c>
      <c r="AG82">
        <v>82</v>
      </c>
      <c r="AH82">
        <v>14.991534</v>
      </c>
      <c r="AI82">
        <v>675.8</v>
      </c>
      <c r="AJ82">
        <v>1.6</v>
      </c>
      <c r="AK82">
        <v>35</v>
      </c>
      <c r="AL82">
        <v>3523</v>
      </c>
      <c r="AM82" t="s">
        <v>594</v>
      </c>
      <c r="AN82" t="s">
        <v>595</v>
      </c>
      <c r="AO82">
        <v>1949.404</v>
      </c>
      <c r="AR82" t="s">
        <v>119</v>
      </c>
      <c r="AS82" t="s">
        <v>120</v>
      </c>
      <c r="AT82" t="s">
        <v>214</v>
      </c>
      <c r="AU82" t="s">
        <v>593</v>
      </c>
      <c r="AV82" t="s">
        <v>48</v>
      </c>
      <c r="AW82">
        <v>2</v>
      </c>
      <c r="BB82">
        <v>1.1239652134707845</v>
      </c>
      <c r="BC82" t="s">
        <v>71</v>
      </c>
      <c r="BF82" t="s">
        <v>119</v>
      </c>
      <c r="BG82" t="s">
        <v>120</v>
      </c>
      <c r="BH82" t="s">
        <v>593</v>
      </c>
      <c r="BI82">
        <v>4236</v>
      </c>
      <c r="BJ82">
        <v>2</v>
      </c>
      <c r="BK82" t="s">
        <v>214</v>
      </c>
      <c r="BL82" t="s">
        <v>208</v>
      </c>
      <c r="BM82">
        <v>1.1239652134707845</v>
      </c>
      <c r="BN82" t="s">
        <v>71</v>
      </c>
      <c r="BO82" t="s">
        <v>181</v>
      </c>
      <c r="BP82">
        <v>2061.6309999999999</v>
      </c>
    </row>
    <row r="83" spans="1:68" ht="16.5">
      <c r="A83" s="119" t="str">
        <f t="shared" si="36"/>
        <v>명진교통</v>
      </c>
      <c r="B83" s="120" t="str">
        <f t="shared" si="35"/>
        <v>최영주</v>
      </c>
      <c r="C83" s="121" t="str">
        <f t="shared" si="37"/>
        <v>B</v>
      </c>
      <c r="D83" s="122">
        <f t="shared" si="38"/>
        <v>0.94905395830170503</v>
      </c>
      <c r="E83" s="123">
        <f t="shared" si="39"/>
        <v>2535</v>
      </c>
      <c r="F83" s="124" t="str">
        <f t="shared" si="40"/>
        <v>585</v>
      </c>
      <c r="G83" s="125" t="str">
        <f t="shared" si="41"/>
        <v>71바7252</v>
      </c>
      <c r="H83" s="126">
        <f t="shared" si="42"/>
        <v>3</v>
      </c>
      <c r="I83" s="127">
        <f t="shared" si="43"/>
        <v>879.60799999999995</v>
      </c>
      <c r="J83" s="128">
        <f t="shared" si="44"/>
        <v>2.271277804988198E-2</v>
      </c>
      <c r="K83" s="128">
        <f t="shared" si="45"/>
        <v>0.36427003397049307</v>
      </c>
      <c r="L83" s="128">
        <f t="shared" si="46"/>
        <v>0.26375385398950441</v>
      </c>
      <c r="M83" s="129">
        <f t="shared" si="47"/>
        <v>8.1940000000000008</v>
      </c>
      <c r="N83" s="130">
        <f t="shared" si="48"/>
        <v>0</v>
      </c>
      <c r="O83" s="130">
        <f t="shared" si="49"/>
        <v>4.3201062291384345</v>
      </c>
      <c r="P83" s="225">
        <f t="shared" si="50"/>
        <v>17</v>
      </c>
      <c r="Q83" s="226">
        <f t="shared" si="51"/>
        <v>0</v>
      </c>
      <c r="R83" s="226">
        <f t="shared" si="52"/>
        <v>38</v>
      </c>
      <c r="T83">
        <v>509</v>
      </c>
      <c r="U83">
        <v>2535</v>
      </c>
      <c r="V83" t="s">
        <v>404</v>
      </c>
      <c r="W83">
        <v>879.60799999999995</v>
      </c>
      <c r="X83">
        <v>361.10700000000003</v>
      </c>
      <c r="Y83">
        <v>2.4359999999999999</v>
      </c>
      <c r="Z83">
        <v>8.1940000000000008</v>
      </c>
      <c r="AA83">
        <v>68.523585999999995</v>
      </c>
      <c r="AB83">
        <v>1.5563610000000001</v>
      </c>
      <c r="AC83">
        <v>24.961089000000001</v>
      </c>
      <c r="AD83" s="1">
        <v>232</v>
      </c>
      <c r="AE83">
        <v>0</v>
      </c>
      <c r="AF83">
        <v>38</v>
      </c>
      <c r="AG83">
        <v>86</v>
      </c>
      <c r="AH83">
        <v>12.836572</v>
      </c>
      <c r="AI83">
        <v>211.2</v>
      </c>
      <c r="AJ83">
        <v>0</v>
      </c>
      <c r="AK83">
        <v>17</v>
      </c>
      <c r="AL83">
        <v>6994</v>
      </c>
      <c r="AM83" t="s">
        <v>405</v>
      </c>
      <c r="AN83" t="s">
        <v>596</v>
      </c>
      <c r="AO83">
        <v>688.59199999999998</v>
      </c>
      <c r="AR83" t="s">
        <v>119</v>
      </c>
      <c r="AS83" t="s">
        <v>122</v>
      </c>
      <c r="AT83" t="s">
        <v>232</v>
      </c>
      <c r="AU83" t="s">
        <v>404</v>
      </c>
      <c r="AV83" t="s">
        <v>48</v>
      </c>
      <c r="AW83">
        <v>3</v>
      </c>
      <c r="BB83">
        <v>0.94905395830170503</v>
      </c>
      <c r="BC83" t="s">
        <v>68</v>
      </c>
      <c r="BF83" t="s">
        <v>119</v>
      </c>
      <c r="BG83" t="s">
        <v>122</v>
      </c>
      <c r="BH83" t="s">
        <v>404</v>
      </c>
      <c r="BI83">
        <v>2535</v>
      </c>
      <c r="BJ83">
        <v>3</v>
      </c>
      <c r="BK83" t="s">
        <v>232</v>
      </c>
      <c r="BL83" t="s">
        <v>236</v>
      </c>
      <c r="BM83">
        <v>0.94905395830170503</v>
      </c>
      <c r="BN83" t="s">
        <v>68</v>
      </c>
      <c r="BO83" t="s">
        <v>180</v>
      </c>
      <c r="BP83">
        <v>879.60799999999995</v>
      </c>
    </row>
    <row r="84" spans="1:68" ht="16.5">
      <c r="A84" s="102" t="str">
        <f t="shared" si="36"/>
        <v>명진교통</v>
      </c>
      <c r="B84" s="103" t="str">
        <f t="shared" si="35"/>
        <v>최용구</v>
      </c>
      <c r="C84" s="104" t="str">
        <f t="shared" si="37"/>
        <v>C</v>
      </c>
      <c r="D84" s="105">
        <f t="shared" si="38"/>
        <v>0.89658802632815426</v>
      </c>
      <c r="E84" s="106">
        <f t="shared" si="39"/>
        <v>4024</v>
      </c>
      <c r="F84" s="107" t="str">
        <f t="shared" si="40"/>
        <v>591</v>
      </c>
      <c r="G84" s="108" t="str">
        <f t="shared" si="41"/>
        <v>71바5453</v>
      </c>
      <c r="H84" s="109">
        <f t="shared" si="42"/>
        <v>2</v>
      </c>
      <c r="I84" s="110">
        <f t="shared" si="43"/>
        <v>671.59199999999998</v>
      </c>
      <c r="J84" s="111">
        <f t="shared" si="44"/>
        <v>2.7710719093673678E-2</v>
      </c>
      <c r="K84" s="111">
        <f t="shared" si="45"/>
        <v>0.36270770433364069</v>
      </c>
      <c r="L84" s="111">
        <f t="shared" si="46"/>
        <v>0.20994889754493801</v>
      </c>
      <c r="M84" s="112">
        <f t="shared" si="47"/>
        <v>10.619</v>
      </c>
      <c r="N84" s="113">
        <f t="shared" si="48"/>
        <v>0</v>
      </c>
      <c r="O84" s="113">
        <f t="shared" si="49"/>
        <v>5.0625975294524057</v>
      </c>
      <c r="P84" s="227">
        <f t="shared" si="50"/>
        <v>20</v>
      </c>
      <c r="Q84" s="228">
        <f t="shared" si="51"/>
        <v>0</v>
      </c>
      <c r="R84" s="228">
        <f t="shared" si="52"/>
        <v>34</v>
      </c>
      <c r="T84">
        <v>509</v>
      </c>
      <c r="U84">
        <v>4024</v>
      </c>
      <c r="V84" t="s">
        <v>406</v>
      </c>
      <c r="W84">
        <v>671.59199999999998</v>
      </c>
      <c r="X84">
        <v>281.39400000000001</v>
      </c>
      <c r="Y84">
        <v>2.387</v>
      </c>
      <c r="Z84">
        <v>10.619</v>
      </c>
      <c r="AA84">
        <v>46.862768000000003</v>
      </c>
      <c r="AB84">
        <v>1.2986009999999999</v>
      </c>
      <c r="AC84">
        <v>16.997487</v>
      </c>
      <c r="AD84" s="1">
        <v>141</v>
      </c>
      <c r="AE84">
        <v>0</v>
      </c>
      <c r="AF84">
        <v>34</v>
      </c>
      <c r="AG84">
        <v>78</v>
      </c>
      <c r="AH84">
        <v>14.331035</v>
      </c>
      <c r="AI84">
        <v>145.30000000000001</v>
      </c>
      <c r="AJ84">
        <v>0</v>
      </c>
      <c r="AK84">
        <v>20</v>
      </c>
      <c r="AL84">
        <v>7791</v>
      </c>
      <c r="AM84" t="s">
        <v>407</v>
      </c>
      <c r="AN84" t="s">
        <v>597</v>
      </c>
      <c r="AO84">
        <v>550.30200000000002</v>
      </c>
      <c r="AR84" t="s">
        <v>119</v>
      </c>
      <c r="AS84" t="s">
        <v>123</v>
      </c>
      <c r="AT84" t="s">
        <v>238</v>
      </c>
      <c r="AU84" t="s">
        <v>406</v>
      </c>
      <c r="AV84" t="s">
        <v>48</v>
      </c>
      <c r="AW84">
        <v>2</v>
      </c>
      <c r="BB84">
        <v>0.89658802632815426</v>
      </c>
      <c r="BC84" t="s">
        <v>69</v>
      </c>
      <c r="BF84" t="s">
        <v>119</v>
      </c>
      <c r="BG84" t="s">
        <v>123</v>
      </c>
      <c r="BH84" t="s">
        <v>406</v>
      </c>
      <c r="BI84">
        <v>4024</v>
      </c>
      <c r="BJ84">
        <v>2</v>
      </c>
      <c r="BK84" t="s">
        <v>238</v>
      </c>
      <c r="BL84" t="s">
        <v>244</v>
      </c>
      <c r="BM84">
        <v>0.89658802632815426</v>
      </c>
      <c r="BN84" t="s">
        <v>69</v>
      </c>
      <c r="BO84" t="s">
        <v>182</v>
      </c>
      <c r="BP84">
        <v>671.59199999999998</v>
      </c>
    </row>
    <row r="85" spans="1:68" ht="16.5">
      <c r="A85" s="119" t="str">
        <f t="shared" si="36"/>
        <v>명진교통</v>
      </c>
      <c r="B85" s="120" t="str">
        <f t="shared" si="35"/>
        <v>최용철</v>
      </c>
      <c r="C85" s="121" t="str">
        <f t="shared" si="37"/>
        <v>B</v>
      </c>
      <c r="D85" s="122">
        <f t="shared" si="38"/>
        <v>0.93818181818181812</v>
      </c>
      <c r="E85" s="123">
        <f t="shared" si="39"/>
        <v>8168</v>
      </c>
      <c r="F85" s="124" t="str">
        <f t="shared" si="40"/>
        <v>565</v>
      </c>
      <c r="G85" s="125" t="str">
        <f t="shared" si="41"/>
        <v>71바5805</v>
      </c>
      <c r="H85" s="126">
        <f t="shared" si="42"/>
        <v>1</v>
      </c>
      <c r="I85" s="127">
        <f t="shared" si="43"/>
        <v>1440.511</v>
      </c>
      <c r="J85" s="128">
        <f t="shared" si="44"/>
        <v>2.6642188309752041E-2</v>
      </c>
      <c r="K85" s="128">
        <f t="shared" si="45"/>
        <v>0.33133795602602184</v>
      </c>
      <c r="L85" s="128">
        <f t="shared" si="46"/>
        <v>0.14925259161505883</v>
      </c>
      <c r="M85" s="129">
        <f t="shared" si="47"/>
        <v>6.0170000000000003</v>
      </c>
      <c r="N85" s="130">
        <f t="shared" si="48"/>
        <v>0</v>
      </c>
      <c r="O85" s="130">
        <f t="shared" si="49"/>
        <v>5.6230046143347741</v>
      </c>
      <c r="P85" s="225">
        <f t="shared" si="50"/>
        <v>5</v>
      </c>
      <c r="Q85" s="226">
        <f t="shared" si="51"/>
        <v>0</v>
      </c>
      <c r="R85" s="226">
        <f t="shared" si="52"/>
        <v>81</v>
      </c>
      <c r="T85">
        <v>509</v>
      </c>
      <c r="U85">
        <v>8168</v>
      </c>
      <c r="V85" t="s">
        <v>408</v>
      </c>
      <c r="W85">
        <v>1440.511</v>
      </c>
      <c r="X85">
        <v>697.84699999999998</v>
      </c>
      <c r="Y85">
        <v>2.0640000000000001</v>
      </c>
      <c r="Z85">
        <v>6.0170000000000003</v>
      </c>
      <c r="AA85">
        <v>105.209676</v>
      </c>
      <c r="AB85">
        <v>2.803016</v>
      </c>
      <c r="AC85">
        <v>34.859959000000003</v>
      </c>
      <c r="AD85" s="1">
        <v>215</v>
      </c>
      <c r="AE85">
        <v>0</v>
      </c>
      <c r="AF85">
        <v>81</v>
      </c>
      <c r="AG85">
        <v>69</v>
      </c>
      <c r="AH85">
        <v>13.691811</v>
      </c>
      <c r="AI85">
        <v>26.3</v>
      </c>
      <c r="AJ85">
        <v>0</v>
      </c>
      <c r="AK85">
        <v>5</v>
      </c>
      <c r="AL85">
        <v>805</v>
      </c>
      <c r="AM85" t="s">
        <v>409</v>
      </c>
      <c r="AN85" t="s">
        <v>598</v>
      </c>
      <c r="AO85">
        <v>1440.511</v>
      </c>
      <c r="AR85" t="s">
        <v>119</v>
      </c>
      <c r="AS85" t="s">
        <v>121</v>
      </c>
      <c r="AT85" t="s">
        <v>226</v>
      </c>
      <c r="AU85" t="s">
        <v>408</v>
      </c>
      <c r="AV85" t="s">
        <v>211</v>
      </c>
      <c r="AW85">
        <v>1</v>
      </c>
      <c r="BB85">
        <v>0.93818181818181812</v>
      </c>
      <c r="BC85" t="s">
        <v>68</v>
      </c>
      <c r="BF85" t="s">
        <v>119</v>
      </c>
      <c r="BG85" t="s">
        <v>121</v>
      </c>
      <c r="BH85" t="s">
        <v>408</v>
      </c>
      <c r="BI85">
        <v>8168</v>
      </c>
      <c r="BJ85">
        <v>1</v>
      </c>
      <c r="BK85" t="s">
        <v>226</v>
      </c>
      <c r="BL85" t="s">
        <v>179</v>
      </c>
      <c r="BM85">
        <v>0.93818181818181812</v>
      </c>
      <c r="BN85" t="s">
        <v>68</v>
      </c>
      <c r="BO85" t="s">
        <v>180</v>
      </c>
      <c r="BP85">
        <v>1440.511</v>
      </c>
    </row>
    <row r="86" spans="1:68" ht="16.5">
      <c r="A86" s="102" t="str">
        <f t="shared" si="36"/>
        <v>명진교통</v>
      </c>
      <c r="B86" s="103" t="str">
        <f t="shared" si="35"/>
        <v>최정주</v>
      </c>
      <c r="C86" s="104" t="str">
        <f t="shared" si="37"/>
        <v>F</v>
      </c>
      <c r="D86" s="105">
        <f t="shared" si="38"/>
        <v>0.77679999999999993</v>
      </c>
      <c r="E86" s="106">
        <f t="shared" si="39"/>
        <v>5349</v>
      </c>
      <c r="F86" s="107" t="str">
        <f t="shared" si="40"/>
        <v>594</v>
      </c>
      <c r="G86" s="108" t="str">
        <f t="shared" si="41"/>
        <v>71바5361</v>
      </c>
      <c r="H86" s="109">
        <f t="shared" si="42"/>
        <v>1</v>
      </c>
      <c r="I86" s="110">
        <f t="shared" si="43"/>
        <v>650.505</v>
      </c>
      <c r="J86" s="111">
        <f t="shared" si="44"/>
        <v>3.7120310741107443E-2</v>
      </c>
      <c r="K86" s="111">
        <f t="shared" si="45"/>
        <v>0.3975873476638499</v>
      </c>
      <c r="L86" s="111">
        <f t="shared" si="46"/>
        <v>0.22290374401426585</v>
      </c>
      <c r="M86" s="112">
        <f t="shared" si="47"/>
        <v>14.74</v>
      </c>
      <c r="N86" s="113">
        <f t="shared" si="48"/>
        <v>0.1537267200098385</v>
      </c>
      <c r="O86" s="113">
        <f t="shared" si="49"/>
        <v>12.298137600787081</v>
      </c>
      <c r="P86" s="227">
        <f t="shared" si="50"/>
        <v>20</v>
      </c>
      <c r="Q86" s="228">
        <f t="shared" si="51"/>
        <v>1</v>
      </c>
      <c r="R86" s="228">
        <f t="shared" si="52"/>
        <v>80</v>
      </c>
      <c r="T86">
        <v>509</v>
      </c>
      <c r="U86">
        <v>5349</v>
      </c>
      <c r="V86" t="s">
        <v>410</v>
      </c>
      <c r="W86">
        <v>650.505</v>
      </c>
      <c r="X86">
        <v>334.92</v>
      </c>
      <c r="Y86">
        <v>1.9419999999999999</v>
      </c>
      <c r="Z86">
        <v>14.74</v>
      </c>
      <c r="AA86">
        <v>45.781647999999997</v>
      </c>
      <c r="AB86">
        <v>1.6994290000000001</v>
      </c>
      <c r="AC86">
        <v>18.202203999999998</v>
      </c>
      <c r="AD86" s="1">
        <v>145</v>
      </c>
      <c r="AE86">
        <v>1</v>
      </c>
      <c r="AF86">
        <v>80</v>
      </c>
      <c r="AG86">
        <v>76</v>
      </c>
      <c r="AH86">
        <v>14.208859</v>
      </c>
      <c r="AI86">
        <v>55.3</v>
      </c>
      <c r="AJ86">
        <v>0</v>
      </c>
      <c r="AK86">
        <v>20</v>
      </c>
      <c r="AL86">
        <v>10223</v>
      </c>
      <c r="AM86" t="s">
        <v>411</v>
      </c>
      <c r="AN86" t="s">
        <v>599</v>
      </c>
      <c r="AO86">
        <v>650.505</v>
      </c>
      <c r="AR86" t="s">
        <v>119</v>
      </c>
      <c r="AS86" t="s">
        <v>125</v>
      </c>
      <c r="AT86" t="s">
        <v>260</v>
      </c>
      <c r="AU86" t="s">
        <v>410</v>
      </c>
      <c r="AV86" t="s">
        <v>48</v>
      </c>
      <c r="AW86">
        <v>1</v>
      </c>
      <c r="BB86">
        <v>0.77679999999999993</v>
      </c>
      <c r="BC86" t="s">
        <v>70</v>
      </c>
      <c r="BF86" t="s">
        <v>119</v>
      </c>
      <c r="BG86" s="5" t="s">
        <v>125</v>
      </c>
      <c r="BH86" t="s">
        <v>410</v>
      </c>
      <c r="BI86">
        <v>5349</v>
      </c>
      <c r="BJ86">
        <v>1</v>
      </c>
      <c r="BK86" t="s">
        <v>260</v>
      </c>
      <c r="BL86" t="s">
        <v>179</v>
      </c>
      <c r="BM86">
        <v>0.77679999999999993</v>
      </c>
      <c r="BN86" t="s">
        <v>70</v>
      </c>
      <c r="BO86" t="s">
        <v>197</v>
      </c>
      <c r="BP86">
        <v>650.505</v>
      </c>
    </row>
    <row r="87" spans="1:68" ht="16.5">
      <c r="A87" s="119" t="str">
        <f t="shared" si="36"/>
        <v>명진교통</v>
      </c>
      <c r="B87" s="120" t="str">
        <f t="shared" si="35"/>
        <v>최정환</v>
      </c>
      <c r="C87" s="121" t="str">
        <f t="shared" si="37"/>
        <v>C</v>
      </c>
      <c r="D87" s="122">
        <f t="shared" si="38"/>
        <v>0.85970890382260234</v>
      </c>
      <c r="E87" s="123">
        <f t="shared" si="39"/>
        <v>6268</v>
      </c>
      <c r="F87" s="124" t="str">
        <f t="shared" si="40"/>
        <v>565</v>
      </c>
      <c r="G87" s="125" t="str">
        <f t="shared" si="41"/>
        <v>71바5804</v>
      </c>
      <c r="H87" s="126">
        <f t="shared" si="42"/>
        <v>2</v>
      </c>
      <c r="I87" s="127">
        <f t="shared" si="43"/>
        <v>1220.4369999999999</v>
      </c>
      <c r="J87" s="128">
        <f t="shared" si="44"/>
        <v>9.193399103738736E-3</v>
      </c>
      <c r="K87" s="128">
        <f t="shared" si="45"/>
        <v>0.42623125647999299</v>
      </c>
      <c r="L87" s="128">
        <f t="shared" si="46"/>
        <v>0.12044865896396129</v>
      </c>
      <c r="M87" s="129">
        <f t="shared" si="47"/>
        <v>6.5250000000000004</v>
      </c>
      <c r="N87" s="130">
        <f t="shared" si="48"/>
        <v>8.1937863240789985E-2</v>
      </c>
      <c r="O87" s="130">
        <f t="shared" si="49"/>
        <v>3.1955766663908096</v>
      </c>
      <c r="P87" s="225">
        <f t="shared" si="50"/>
        <v>99</v>
      </c>
      <c r="Q87" s="226">
        <f t="shared" si="51"/>
        <v>1</v>
      </c>
      <c r="R87" s="226">
        <f t="shared" si="52"/>
        <v>39</v>
      </c>
      <c r="T87">
        <v>509</v>
      </c>
      <c r="U87">
        <v>6268</v>
      </c>
      <c r="V87" t="s">
        <v>412</v>
      </c>
      <c r="W87">
        <v>1220.4369999999999</v>
      </c>
      <c r="X87">
        <v>645.95299999999997</v>
      </c>
      <c r="Y87">
        <v>1.889</v>
      </c>
      <c r="Z87">
        <v>6.5250000000000004</v>
      </c>
      <c r="AA87">
        <v>106.596373</v>
      </c>
      <c r="AB87">
        <v>0.97998300000000005</v>
      </c>
      <c r="AC87">
        <v>45.434705999999998</v>
      </c>
      <c r="AD87" s="1">
        <v>147</v>
      </c>
      <c r="AE87">
        <v>1</v>
      </c>
      <c r="AF87">
        <v>39</v>
      </c>
      <c r="AG87">
        <v>82</v>
      </c>
      <c r="AH87">
        <v>11.449140999999999</v>
      </c>
      <c r="AI87">
        <v>404.7</v>
      </c>
      <c r="AJ87">
        <v>0</v>
      </c>
      <c r="AK87">
        <v>99</v>
      </c>
      <c r="AL87">
        <v>25499</v>
      </c>
      <c r="AM87" t="s">
        <v>413</v>
      </c>
      <c r="AN87" t="s">
        <v>600</v>
      </c>
      <c r="AO87">
        <v>1122.3989999999999</v>
      </c>
      <c r="AR87" t="s">
        <v>119</v>
      </c>
      <c r="AS87" t="s">
        <v>121</v>
      </c>
      <c r="AT87" t="s">
        <v>224</v>
      </c>
      <c r="AU87" t="s">
        <v>412</v>
      </c>
      <c r="AV87" t="s">
        <v>211</v>
      </c>
      <c r="AW87">
        <v>2</v>
      </c>
      <c r="BB87">
        <v>0.85970890382260234</v>
      </c>
      <c r="BC87" t="s">
        <v>69</v>
      </c>
      <c r="BF87" t="s">
        <v>119</v>
      </c>
      <c r="BG87" t="s">
        <v>121</v>
      </c>
      <c r="BH87" t="s">
        <v>412</v>
      </c>
      <c r="BI87">
        <v>6268</v>
      </c>
      <c r="BJ87">
        <v>2</v>
      </c>
      <c r="BK87" t="s">
        <v>224</v>
      </c>
      <c r="BL87" t="s">
        <v>226</v>
      </c>
      <c r="BM87">
        <v>0.85970890382260234</v>
      </c>
      <c r="BN87" t="s">
        <v>69</v>
      </c>
      <c r="BO87" t="s">
        <v>182</v>
      </c>
      <c r="BP87">
        <v>1220.4369999999999</v>
      </c>
    </row>
    <row r="88" spans="1:68" ht="16.5">
      <c r="A88" s="102" t="str">
        <f t="shared" si="36"/>
        <v>명진교통</v>
      </c>
      <c r="B88" s="103" t="str">
        <f t="shared" si="35"/>
        <v>최해령</v>
      </c>
      <c r="C88" s="104" t="str">
        <f t="shared" si="37"/>
        <v>F</v>
      </c>
      <c r="D88" s="105">
        <f t="shared" si="38"/>
        <v>0.73071747466055648</v>
      </c>
      <c r="E88" s="106">
        <f t="shared" si="39"/>
        <v>2029</v>
      </c>
      <c r="F88" s="107" t="str">
        <f t="shared" si="40"/>
        <v>594</v>
      </c>
      <c r="G88" s="108" t="str">
        <f t="shared" si="41"/>
        <v>71바5359</v>
      </c>
      <c r="H88" s="109">
        <f t="shared" si="42"/>
        <v>2</v>
      </c>
      <c r="I88" s="110">
        <f t="shared" si="43"/>
        <v>5417.0559999999996</v>
      </c>
      <c r="J88" s="111">
        <f t="shared" si="44"/>
        <v>3.3067360839826518E-2</v>
      </c>
      <c r="K88" s="111">
        <f t="shared" si="45"/>
        <v>0.47836327750229973</v>
      </c>
      <c r="L88" s="111">
        <f t="shared" si="46"/>
        <v>0.2697036914515929</v>
      </c>
      <c r="M88" s="112">
        <f t="shared" si="47"/>
        <v>16.207000000000001</v>
      </c>
      <c r="N88" s="113">
        <f t="shared" si="48"/>
        <v>0.31382359717160024</v>
      </c>
      <c r="O88" s="113">
        <f t="shared" si="49"/>
        <v>30.643951253226849</v>
      </c>
      <c r="P88" s="227">
        <f t="shared" si="50"/>
        <v>284</v>
      </c>
      <c r="Q88" s="228">
        <f t="shared" si="51"/>
        <v>17</v>
      </c>
      <c r="R88" s="228">
        <f t="shared" si="52"/>
        <v>1660</v>
      </c>
      <c r="T88">
        <v>509</v>
      </c>
      <c r="U88">
        <v>2029</v>
      </c>
      <c r="V88" t="s">
        <v>414</v>
      </c>
      <c r="W88">
        <v>5417.0559999999996</v>
      </c>
      <c r="X88">
        <v>2959.4850000000001</v>
      </c>
      <c r="Y88">
        <v>1.83</v>
      </c>
      <c r="Z88">
        <v>16.207000000000001</v>
      </c>
      <c r="AA88">
        <v>411.45545499999997</v>
      </c>
      <c r="AB88">
        <v>13.605746</v>
      </c>
      <c r="AC88">
        <v>196.82517999999999</v>
      </c>
      <c r="AD88" s="1">
        <v>1461</v>
      </c>
      <c r="AE88">
        <v>17</v>
      </c>
      <c r="AF88">
        <v>1660</v>
      </c>
      <c r="AG88">
        <v>84</v>
      </c>
      <c r="AH88">
        <v>13.165595</v>
      </c>
      <c r="AI88">
        <v>1588.6</v>
      </c>
      <c r="AJ88">
        <v>7.4</v>
      </c>
      <c r="AK88">
        <v>284</v>
      </c>
      <c r="AL88">
        <v>164403</v>
      </c>
      <c r="AM88" t="s">
        <v>415</v>
      </c>
      <c r="AN88" t="s">
        <v>601</v>
      </c>
      <c r="AO88">
        <v>5188.7759999999998</v>
      </c>
      <c r="AR88" t="s">
        <v>119</v>
      </c>
      <c r="AS88" t="s">
        <v>125</v>
      </c>
      <c r="AT88" t="s">
        <v>258</v>
      </c>
      <c r="AU88" t="s">
        <v>414</v>
      </c>
      <c r="AV88" t="s">
        <v>48</v>
      </c>
      <c r="AW88">
        <v>2</v>
      </c>
      <c r="BB88">
        <v>0.73071747466055648</v>
      </c>
      <c r="BC88" t="s">
        <v>70</v>
      </c>
      <c r="BF88" t="s">
        <v>119</v>
      </c>
      <c r="BG88" s="5" t="s">
        <v>125</v>
      </c>
      <c r="BH88" t="s">
        <v>414</v>
      </c>
      <c r="BI88">
        <v>2029</v>
      </c>
      <c r="BJ88">
        <v>2</v>
      </c>
      <c r="BK88" t="s">
        <v>258</v>
      </c>
      <c r="BL88" t="s">
        <v>249</v>
      </c>
      <c r="BM88">
        <v>0.73071747466055648</v>
      </c>
      <c r="BN88" t="s">
        <v>70</v>
      </c>
      <c r="BO88" t="s">
        <v>197</v>
      </c>
      <c r="BP88">
        <v>5417.0559999999996</v>
      </c>
    </row>
    <row r="89" spans="1:68" ht="16.5">
      <c r="A89" s="119" t="str">
        <f t="shared" si="36"/>
        <v>명진교통</v>
      </c>
      <c r="B89" s="120" t="str">
        <f t="shared" si="35"/>
        <v>한상남</v>
      </c>
      <c r="C89" s="121" t="str">
        <f t="shared" si="37"/>
        <v>D</v>
      </c>
      <c r="D89" s="122">
        <f t="shared" si="38"/>
        <v>0.83262280790960497</v>
      </c>
      <c r="E89" s="123">
        <f t="shared" si="39"/>
        <v>7042</v>
      </c>
      <c r="F89" s="124" t="str">
        <f t="shared" si="40"/>
        <v>585</v>
      </c>
      <c r="G89" s="125" t="str">
        <f t="shared" si="41"/>
        <v>72바1948</v>
      </c>
      <c r="H89" s="126">
        <f t="shared" si="42"/>
        <v>4</v>
      </c>
      <c r="I89" s="127">
        <f t="shared" si="43"/>
        <v>1753.3580000000002</v>
      </c>
      <c r="J89" s="128">
        <f t="shared" si="44"/>
        <v>3.9757882195184203E-2</v>
      </c>
      <c r="K89" s="128">
        <f t="shared" si="45"/>
        <v>0.34385670030720106</v>
      </c>
      <c r="L89" s="128">
        <f t="shared" si="46"/>
        <v>0.20760164210617568</v>
      </c>
      <c r="M89" s="129">
        <f t="shared" si="47"/>
        <v>11.589</v>
      </c>
      <c r="N89" s="130">
        <f t="shared" si="48"/>
        <v>0</v>
      </c>
      <c r="O89" s="130">
        <f t="shared" si="49"/>
        <v>0.6273675997714101</v>
      </c>
      <c r="P89" s="225">
        <f t="shared" si="50"/>
        <v>7</v>
      </c>
      <c r="Q89" s="226">
        <f t="shared" si="51"/>
        <v>0</v>
      </c>
      <c r="R89" s="226">
        <f t="shared" si="52"/>
        <v>11</v>
      </c>
      <c r="T89">
        <v>509</v>
      </c>
      <c r="U89">
        <v>7042</v>
      </c>
      <c r="V89" t="s">
        <v>416</v>
      </c>
      <c r="W89">
        <v>1753.3579999999999</v>
      </c>
      <c r="X89">
        <v>845.25199999999995</v>
      </c>
      <c r="Y89">
        <v>2.0739999999999998</v>
      </c>
      <c r="Z89">
        <v>11.589</v>
      </c>
      <c r="AA89">
        <v>133.13105999999999</v>
      </c>
      <c r="AB89">
        <v>5.2930089999999996</v>
      </c>
      <c r="AC89">
        <v>45.778007000000002</v>
      </c>
      <c r="AD89" s="1">
        <v>364</v>
      </c>
      <c r="AE89">
        <v>0</v>
      </c>
      <c r="AF89">
        <v>11</v>
      </c>
      <c r="AG89">
        <v>95</v>
      </c>
      <c r="AH89">
        <v>13.170164</v>
      </c>
      <c r="AI89">
        <v>270.3</v>
      </c>
      <c r="AJ89">
        <v>32.5</v>
      </c>
      <c r="AK89">
        <v>7</v>
      </c>
      <c r="AL89">
        <v>2338</v>
      </c>
      <c r="AM89" t="s">
        <v>417</v>
      </c>
      <c r="AN89" t="s">
        <v>602</v>
      </c>
      <c r="AO89">
        <v>1445.8610000000001</v>
      </c>
      <c r="AR89" t="s">
        <v>119</v>
      </c>
      <c r="AS89" t="s">
        <v>122</v>
      </c>
      <c r="AT89" t="s">
        <v>237</v>
      </c>
      <c r="AU89" t="s">
        <v>416</v>
      </c>
      <c r="AV89" t="s">
        <v>48</v>
      </c>
      <c r="AW89">
        <v>4</v>
      </c>
      <c r="BB89">
        <v>0.83262280790960497</v>
      </c>
      <c r="BC89" t="s">
        <v>67</v>
      </c>
      <c r="BF89" t="s">
        <v>119</v>
      </c>
      <c r="BG89" t="s">
        <v>122</v>
      </c>
      <c r="BH89" t="s">
        <v>416</v>
      </c>
      <c r="BI89">
        <v>7042</v>
      </c>
      <c r="BJ89">
        <v>4</v>
      </c>
      <c r="BK89" t="s">
        <v>237</v>
      </c>
      <c r="BL89" t="s">
        <v>236</v>
      </c>
      <c r="BM89">
        <v>0.83262280790960497</v>
      </c>
      <c r="BN89" t="s">
        <v>67</v>
      </c>
      <c r="BO89" t="s">
        <v>184</v>
      </c>
      <c r="BP89">
        <v>1753.3580000000002</v>
      </c>
    </row>
    <row r="90" spans="1:68" ht="16.5">
      <c r="A90" s="102" t="str">
        <f t="shared" si="36"/>
        <v>명진교통</v>
      </c>
      <c r="B90" s="103" t="str">
        <f t="shared" si="35"/>
        <v>한상복</v>
      </c>
      <c r="C90" s="104" t="str">
        <f t="shared" si="37"/>
        <v>F</v>
      </c>
      <c r="D90" s="105">
        <f t="shared" si="38"/>
        <v>0.78720000000000001</v>
      </c>
      <c r="E90" s="106">
        <f t="shared" si="39"/>
        <v>2644</v>
      </c>
      <c r="F90" s="107" t="str">
        <f t="shared" si="40"/>
        <v>594</v>
      </c>
      <c r="G90" s="108" t="str">
        <f t="shared" si="41"/>
        <v>71바5359</v>
      </c>
      <c r="H90" s="109">
        <f t="shared" si="42"/>
        <v>1</v>
      </c>
      <c r="I90" s="110">
        <f t="shared" si="43"/>
        <v>648.14</v>
      </c>
      <c r="J90" s="111">
        <f t="shared" si="44"/>
        <v>3.9782519304283823E-2</v>
      </c>
      <c r="K90" s="111">
        <f t="shared" si="45"/>
        <v>0.45140543802476402</v>
      </c>
      <c r="L90" s="111">
        <f t="shared" si="46"/>
        <v>0.27308914740642454</v>
      </c>
      <c r="M90" s="112">
        <f t="shared" si="47"/>
        <v>14.643000000000001</v>
      </c>
      <c r="N90" s="113">
        <f t="shared" si="48"/>
        <v>0</v>
      </c>
      <c r="O90" s="113">
        <f t="shared" si="49"/>
        <v>15.274477736291542</v>
      </c>
      <c r="P90" s="227">
        <f t="shared" si="50"/>
        <v>30</v>
      </c>
      <c r="Q90" s="228">
        <f t="shared" si="51"/>
        <v>0</v>
      </c>
      <c r="R90" s="228">
        <f t="shared" si="52"/>
        <v>99</v>
      </c>
      <c r="T90">
        <v>509</v>
      </c>
      <c r="U90">
        <v>2644</v>
      </c>
      <c r="V90" t="s">
        <v>418</v>
      </c>
      <c r="W90">
        <v>648.14</v>
      </c>
      <c r="X90">
        <v>329.27199999999999</v>
      </c>
      <c r="Y90">
        <v>1.968</v>
      </c>
      <c r="Z90">
        <v>14.643000000000001</v>
      </c>
      <c r="AA90">
        <v>46.656095000000001</v>
      </c>
      <c r="AB90">
        <v>1.8560970000000001</v>
      </c>
      <c r="AC90">
        <v>21.060815000000002</v>
      </c>
      <c r="AD90" s="1">
        <v>177</v>
      </c>
      <c r="AE90">
        <v>0</v>
      </c>
      <c r="AF90">
        <v>99</v>
      </c>
      <c r="AG90">
        <v>78</v>
      </c>
      <c r="AH90">
        <v>13.891861</v>
      </c>
      <c r="AI90">
        <v>75.7</v>
      </c>
      <c r="AJ90">
        <v>0</v>
      </c>
      <c r="AK90">
        <v>30</v>
      </c>
      <c r="AL90">
        <v>15276</v>
      </c>
      <c r="AM90" t="s">
        <v>419</v>
      </c>
      <c r="AN90" t="s">
        <v>603</v>
      </c>
      <c r="AO90">
        <v>648.14</v>
      </c>
      <c r="AR90" t="s">
        <v>119</v>
      </c>
      <c r="AS90" t="s">
        <v>125</v>
      </c>
      <c r="AT90" t="s">
        <v>258</v>
      </c>
      <c r="AU90" t="s">
        <v>418</v>
      </c>
      <c r="AV90" t="s">
        <v>48</v>
      </c>
      <c r="AW90">
        <v>1</v>
      </c>
      <c r="BB90">
        <v>0.78720000000000001</v>
      </c>
      <c r="BC90" t="s">
        <v>70</v>
      </c>
      <c r="BF90" t="s">
        <v>119</v>
      </c>
      <c r="BG90" t="s">
        <v>125</v>
      </c>
      <c r="BH90" t="s">
        <v>418</v>
      </c>
      <c r="BI90">
        <v>2644</v>
      </c>
      <c r="BJ90">
        <v>1</v>
      </c>
      <c r="BK90" t="s">
        <v>258</v>
      </c>
      <c r="BL90" t="s">
        <v>179</v>
      </c>
      <c r="BM90">
        <v>0.78720000000000001</v>
      </c>
      <c r="BN90" t="s">
        <v>70</v>
      </c>
      <c r="BO90" t="s">
        <v>197</v>
      </c>
      <c r="BP90">
        <v>648.14</v>
      </c>
    </row>
    <row r="91" spans="1:68" ht="16.5">
      <c r="A91" s="119" t="str">
        <f t="shared" si="36"/>
        <v>명진교통</v>
      </c>
      <c r="B91" s="120" t="str">
        <f t="shared" si="35"/>
        <v>허명설</v>
      </c>
      <c r="C91" s="121" t="str">
        <f t="shared" si="37"/>
        <v>B</v>
      </c>
      <c r="D91" s="122">
        <f t="shared" si="38"/>
        <v>0.94123125856155521</v>
      </c>
      <c r="E91" s="123">
        <f t="shared" si="39"/>
        <v>3199</v>
      </c>
      <c r="F91" s="124" t="str">
        <f t="shared" si="40"/>
        <v>591</v>
      </c>
      <c r="G91" s="125" t="str">
        <f t="shared" si="41"/>
        <v>71바5455</v>
      </c>
      <c r="H91" s="126">
        <f t="shared" si="42"/>
        <v>3</v>
      </c>
      <c r="I91" s="127">
        <f t="shared" si="43"/>
        <v>761.23200000000008</v>
      </c>
      <c r="J91" s="128">
        <f t="shared" si="44"/>
        <v>2.579796752082876E-2</v>
      </c>
      <c r="K91" s="128">
        <f t="shared" si="45"/>
        <v>0.29172768254186154</v>
      </c>
      <c r="L91" s="128">
        <f t="shared" si="46"/>
        <v>0.22463585345860393</v>
      </c>
      <c r="M91" s="129">
        <f t="shared" si="47"/>
        <v>7.7270000000000003</v>
      </c>
      <c r="N91" s="130">
        <f t="shared" si="48"/>
        <v>0.65682998087311095</v>
      </c>
      <c r="O91" s="130">
        <f t="shared" si="49"/>
        <v>2.101855938793955</v>
      </c>
      <c r="P91" s="225">
        <f t="shared" si="50"/>
        <v>3</v>
      </c>
      <c r="Q91" s="226">
        <f t="shared" si="51"/>
        <v>5</v>
      </c>
      <c r="R91" s="226">
        <f t="shared" si="52"/>
        <v>16</v>
      </c>
      <c r="T91">
        <v>509</v>
      </c>
      <c r="U91">
        <v>3199</v>
      </c>
      <c r="V91" t="s">
        <v>420</v>
      </c>
      <c r="W91">
        <v>761.23199999999997</v>
      </c>
      <c r="X91">
        <v>308.27300000000002</v>
      </c>
      <c r="Y91">
        <v>2.4689999999999999</v>
      </c>
      <c r="Z91">
        <v>7.7270000000000003</v>
      </c>
      <c r="AA91">
        <v>52.361373</v>
      </c>
      <c r="AB91">
        <v>1.3508169999999999</v>
      </c>
      <c r="AC91">
        <v>15.275262</v>
      </c>
      <c r="AD91" s="1">
        <v>171</v>
      </c>
      <c r="AE91">
        <v>5</v>
      </c>
      <c r="AF91">
        <v>16</v>
      </c>
      <c r="AG91">
        <v>74</v>
      </c>
      <c r="AH91">
        <v>14.538045</v>
      </c>
      <c r="AI91">
        <v>146.4</v>
      </c>
      <c r="AJ91">
        <v>0</v>
      </c>
      <c r="AK91">
        <v>3</v>
      </c>
      <c r="AL91">
        <v>2291</v>
      </c>
      <c r="AM91" t="s">
        <v>421</v>
      </c>
      <c r="AN91" t="s">
        <v>604</v>
      </c>
      <c r="AO91">
        <v>388.38600000000002</v>
      </c>
      <c r="AR91" t="s">
        <v>119</v>
      </c>
      <c r="AS91" t="s">
        <v>123</v>
      </c>
      <c r="AT91" t="s">
        <v>241</v>
      </c>
      <c r="AU91" t="s">
        <v>420</v>
      </c>
      <c r="AV91" t="s">
        <v>48</v>
      </c>
      <c r="AW91">
        <v>3</v>
      </c>
      <c r="BB91">
        <v>0.94123125856155521</v>
      </c>
      <c r="BC91" t="s">
        <v>68</v>
      </c>
      <c r="BF91" t="s">
        <v>119</v>
      </c>
      <c r="BG91" t="s">
        <v>123</v>
      </c>
      <c r="BH91" t="s">
        <v>420</v>
      </c>
      <c r="BI91">
        <v>3199</v>
      </c>
      <c r="BJ91">
        <v>3</v>
      </c>
      <c r="BK91" t="s">
        <v>241</v>
      </c>
      <c r="BL91" t="s">
        <v>263</v>
      </c>
      <c r="BM91">
        <v>0.94123125856155521</v>
      </c>
      <c r="BN91" t="s">
        <v>68</v>
      </c>
      <c r="BO91" t="s">
        <v>180</v>
      </c>
      <c r="BP91">
        <v>761.23200000000008</v>
      </c>
    </row>
    <row r="92" spans="1:68" ht="16.5">
      <c r="A92" s="102" t="str">
        <f t="shared" si="36"/>
        <v>명진교통</v>
      </c>
      <c r="B92" s="103" t="str">
        <f t="shared" si="35"/>
        <v>허영준</v>
      </c>
      <c r="C92" s="104" t="str">
        <f t="shared" si="37"/>
        <v>F</v>
      </c>
      <c r="D92" s="105">
        <f t="shared" si="38"/>
        <v>0.79806099465791591</v>
      </c>
      <c r="E92" s="106">
        <f t="shared" si="39"/>
        <v>4686</v>
      </c>
      <c r="F92" s="107" t="str">
        <f t="shared" si="40"/>
        <v>565</v>
      </c>
      <c r="G92" s="108" t="str">
        <f t="shared" si="41"/>
        <v>71바5804</v>
      </c>
      <c r="H92" s="109">
        <f t="shared" si="42"/>
        <v>2</v>
      </c>
      <c r="I92" s="110">
        <f t="shared" si="43"/>
        <v>1234.588</v>
      </c>
      <c r="J92" s="111">
        <f t="shared" si="44"/>
        <v>1.8544538986848474E-2</v>
      </c>
      <c r="K92" s="111">
        <f t="shared" si="45"/>
        <v>0.42236690496937845</v>
      </c>
      <c r="L92" s="111">
        <f t="shared" si="46"/>
        <v>0.18386700664513181</v>
      </c>
      <c r="M92" s="112">
        <f t="shared" si="47"/>
        <v>7.5190000000000001</v>
      </c>
      <c r="N92" s="113">
        <f t="shared" si="48"/>
        <v>0.24299604402440328</v>
      </c>
      <c r="O92" s="113">
        <f t="shared" si="49"/>
        <v>3.5639419790245817</v>
      </c>
      <c r="P92" s="227">
        <f t="shared" si="50"/>
        <v>66</v>
      </c>
      <c r="Q92" s="228">
        <f t="shared" si="51"/>
        <v>3</v>
      </c>
      <c r="R92" s="228">
        <f t="shared" si="52"/>
        <v>44</v>
      </c>
      <c r="T92">
        <v>509</v>
      </c>
      <c r="U92">
        <v>4686</v>
      </c>
      <c r="V92" t="s">
        <v>422</v>
      </c>
      <c r="W92">
        <v>1234.588</v>
      </c>
      <c r="X92">
        <v>703.42399999999998</v>
      </c>
      <c r="Y92">
        <v>1.7549999999999999</v>
      </c>
      <c r="Z92">
        <v>7.5190000000000001</v>
      </c>
      <c r="AA92">
        <v>107.757761</v>
      </c>
      <c r="AB92">
        <v>1.998318</v>
      </c>
      <c r="AC92">
        <v>45.513311999999999</v>
      </c>
      <c r="AD92" s="1">
        <v>227</v>
      </c>
      <c r="AE92">
        <v>3</v>
      </c>
      <c r="AF92">
        <v>44</v>
      </c>
      <c r="AG92">
        <v>84</v>
      </c>
      <c r="AH92">
        <v>11.457068</v>
      </c>
      <c r="AI92">
        <v>778</v>
      </c>
      <c r="AJ92">
        <v>5.7</v>
      </c>
      <c r="AK92">
        <v>66</v>
      </c>
      <c r="AL92">
        <v>28638</v>
      </c>
      <c r="AM92" t="s">
        <v>423</v>
      </c>
      <c r="AN92" t="s">
        <v>605</v>
      </c>
      <c r="AO92">
        <v>1091.52</v>
      </c>
      <c r="AR92" t="s">
        <v>119</v>
      </c>
      <c r="AS92" t="s">
        <v>121</v>
      </c>
      <c r="AT92" t="s">
        <v>224</v>
      </c>
      <c r="AU92" t="s">
        <v>422</v>
      </c>
      <c r="AV92" t="s">
        <v>211</v>
      </c>
      <c r="AW92">
        <v>2</v>
      </c>
      <c r="BB92">
        <v>0.79806099465791591</v>
      </c>
      <c r="BC92" t="s">
        <v>70</v>
      </c>
      <c r="BF92" t="s">
        <v>119</v>
      </c>
      <c r="BG92" s="5" t="s">
        <v>121</v>
      </c>
      <c r="BH92" t="s">
        <v>422</v>
      </c>
      <c r="BI92">
        <v>4686</v>
      </c>
      <c r="BJ92">
        <v>2</v>
      </c>
      <c r="BK92" t="s">
        <v>224</v>
      </c>
      <c r="BL92" t="s">
        <v>223</v>
      </c>
      <c r="BM92">
        <v>0.79806099465791591</v>
      </c>
      <c r="BN92" t="s">
        <v>70</v>
      </c>
      <c r="BO92" t="s">
        <v>197</v>
      </c>
      <c r="BP92">
        <v>1234.588</v>
      </c>
    </row>
    <row r="93" spans="1:68" ht="16.5">
      <c r="A93" s="119" t="str">
        <f t="shared" si="36"/>
        <v>명진교통</v>
      </c>
      <c r="B93" s="120" t="str">
        <f t="shared" si="35"/>
        <v>홍기철</v>
      </c>
      <c r="C93" s="121" t="str">
        <f t="shared" si="37"/>
        <v>B</v>
      </c>
      <c r="D93" s="122">
        <f t="shared" si="38"/>
        <v>0.91201032671265958</v>
      </c>
      <c r="E93" s="123">
        <f t="shared" si="39"/>
        <v>2478</v>
      </c>
      <c r="F93" s="124" t="str">
        <f t="shared" si="40"/>
        <v>565</v>
      </c>
      <c r="G93" s="125" t="str">
        <f t="shared" si="41"/>
        <v>71바5801</v>
      </c>
      <c r="H93" s="126">
        <f t="shared" si="42"/>
        <v>2</v>
      </c>
      <c r="I93" s="127">
        <f t="shared" si="43"/>
        <v>1754.0740000000001</v>
      </c>
      <c r="J93" s="128">
        <f t="shared" si="44"/>
        <v>1.5980015582863581E-2</v>
      </c>
      <c r="K93" s="128">
        <f t="shared" si="45"/>
        <v>0.38742779417743978</v>
      </c>
      <c r="L93" s="128">
        <f t="shared" si="46"/>
        <v>0.14366554660749775</v>
      </c>
      <c r="M93" s="129">
        <f t="shared" si="47"/>
        <v>5.5960000000000001</v>
      </c>
      <c r="N93" s="130">
        <f t="shared" si="48"/>
        <v>5.7010137542657831E-2</v>
      </c>
      <c r="O93" s="130">
        <f t="shared" si="49"/>
        <v>3.5346285276447857</v>
      </c>
      <c r="P93" s="225">
        <f t="shared" si="50"/>
        <v>70</v>
      </c>
      <c r="Q93" s="226">
        <f t="shared" si="51"/>
        <v>1</v>
      </c>
      <c r="R93" s="226">
        <f t="shared" si="52"/>
        <v>62</v>
      </c>
      <c r="T93">
        <v>509</v>
      </c>
      <c r="U93">
        <v>2478</v>
      </c>
      <c r="V93" t="s">
        <v>424</v>
      </c>
      <c r="W93">
        <v>1754.0740000000001</v>
      </c>
      <c r="X93">
        <v>874.63900000000001</v>
      </c>
      <c r="Y93">
        <v>2.0049999999999999</v>
      </c>
      <c r="Z93">
        <v>5.5960000000000001</v>
      </c>
      <c r="AA93">
        <v>146.100233</v>
      </c>
      <c r="AB93">
        <v>2.3346840000000002</v>
      </c>
      <c r="AC93">
        <v>56.603290999999999</v>
      </c>
      <c r="AD93" s="1">
        <v>252</v>
      </c>
      <c r="AE93">
        <v>1</v>
      </c>
      <c r="AF93">
        <v>62</v>
      </c>
      <c r="AG93">
        <v>90</v>
      </c>
      <c r="AH93">
        <v>12.005962999999999</v>
      </c>
      <c r="AI93">
        <v>429.4</v>
      </c>
      <c r="AJ93">
        <v>61.6</v>
      </c>
      <c r="AK93">
        <v>70</v>
      </c>
      <c r="AL93">
        <v>28692</v>
      </c>
      <c r="AM93" t="s">
        <v>425</v>
      </c>
      <c r="AN93" t="s">
        <v>606</v>
      </c>
      <c r="AO93">
        <v>1691.472</v>
      </c>
      <c r="AR93" t="s">
        <v>119</v>
      </c>
      <c r="AS93" t="s">
        <v>121</v>
      </c>
      <c r="AT93" t="s">
        <v>220</v>
      </c>
      <c r="AU93" t="s">
        <v>424</v>
      </c>
      <c r="AV93" t="s">
        <v>211</v>
      </c>
      <c r="AW93">
        <v>2</v>
      </c>
      <c r="BB93">
        <v>0.91201032671265958</v>
      </c>
      <c r="BC93" t="s">
        <v>68</v>
      </c>
      <c r="BF93" t="s">
        <v>119</v>
      </c>
      <c r="BG93" t="s">
        <v>121</v>
      </c>
      <c r="BH93" t="s">
        <v>424</v>
      </c>
      <c r="BI93">
        <v>2478</v>
      </c>
      <c r="BJ93">
        <v>2</v>
      </c>
      <c r="BK93" t="s">
        <v>220</v>
      </c>
      <c r="BL93" t="s">
        <v>223</v>
      </c>
      <c r="BM93">
        <v>0.91201032671265958</v>
      </c>
      <c r="BN93" t="s">
        <v>68</v>
      </c>
      <c r="BO93" t="s">
        <v>180</v>
      </c>
      <c r="BP93">
        <v>1754.0740000000001</v>
      </c>
    </row>
    <row r="94" spans="1:68" ht="16.5">
      <c r="A94" s="102" t="str">
        <f t="shared" si="36"/>
        <v>명진교통</v>
      </c>
      <c r="B94" s="103" t="str">
        <f t="shared" si="35"/>
        <v>홍승표</v>
      </c>
      <c r="C94" s="104" t="str">
        <f t="shared" si="37"/>
        <v>C</v>
      </c>
      <c r="D94" s="105">
        <f t="shared" si="38"/>
        <v>0.87159999999999993</v>
      </c>
      <c r="E94" s="106">
        <f t="shared" si="39"/>
        <v>519</v>
      </c>
      <c r="F94" s="107" t="str">
        <f t="shared" si="40"/>
        <v>585</v>
      </c>
      <c r="G94" s="108" t="str">
        <f t="shared" si="41"/>
        <v>71바7255</v>
      </c>
      <c r="H94" s="109">
        <f t="shared" si="42"/>
        <v>1</v>
      </c>
      <c r="I94" s="110">
        <f t="shared" si="43"/>
        <v>1758.538</v>
      </c>
      <c r="J94" s="111">
        <f t="shared" si="44"/>
        <v>4.3170065234765895E-2</v>
      </c>
      <c r="K94" s="111">
        <f t="shared" si="45"/>
        <v>0.36132881902626141</v>
      </c>
      <c r="L94" s="111">
        <f t="shared" si="46"/>
        <v>0.15467393937463961</v>
      </c>
      <c r="M94" s="112">
        <f t="shared" si="47"/>
        <v>12.215</v>
      </c>
      <c r="N94" s="113">
        <f t="shared" si="48"/>
        <v>0</v>
      </c>
      <c r="O94" s="113">
        <f t="shared" si="49"/>
        <v>2.4452130121726117</v>
      </c>
      <c r="P94" s="227">
        <f t="shared" si="50"/>
        <v>14</v>
      </c>
      <c r="Q94" s="228">
        <f t="shared" si="51"/>
        <v>0</v>
      </c>
      <c r="R94" s="228">
        <f t="shared" si="52"/>
        <v>43</v>
      </c>
      <c r="T94">
        <v>509</v>
      </c>
      <c r="U94">
        <v>519</v>
      </c>
      <c r="V94" t="s">
        <v>426</v>
      </c>
      <c r="W94">
        <v>1758.538</v>
      </c>
      <c r="X94">
        <v>806.86400000000003</v>
      </c>
      <c r="Y94">
        <v>2.1789999999999998</v>
      </c>
      <c r="Z94">
        <v>12.215</v>
      </c>
      <c r="AA94">
        <v>137.484666</v>
      </c>
      <c r="AB94">
        <v>5.9352220000000004</v>
      </c>
      <c r="AC94">
        <v>49.677171999999999</v>
      </c>
      <c r="AD94" s="1">
        <v>272</v>
      </c>
      <c r="AE94">
        <v>0</v>
      </c>
      <c r="AF94">
        <v>43</v>
      </c>
      <c r="AG94">
        <v>69</v>
      </c>
      <c r="AH94">
        <v>12.790793000000001</v>
      </c>
      <c r="AI94">
        <v>53.3</v>
      </c>
      <c r="AJ94">
        <v>0</v>
      </c>
      <c r="AK94">
        <v>14</v>
      </c>
      <c r="AL94">
        <v>4166</v>
      </c>
      <c r="AM94" t="s">
        <v>427</v>
      </c>
      <c r="AN94" t="s">
        <v>607</v>
      </c>
      <c r="AO94">
        <v>1758.538</v>
      </c>
      <c r="AR94" t="s">
        <v>119</v>
      </c>
      <c r="AS94" t="s">
        <v>122</v>
      </c>
      <c r="AT94" t="s">
        <v>234</v>
      </c>
      <c r="AU94" t="s">
        <v>426</v>
      </c>
      <c r="AV94" t="s">
        <v>48</v>
      </c>
      <c r="AW94">
        <v>1</v>
      </c>
      <c r="BB94">
        <v>0.87159999999999993</v>
      </c>
      <c r="BC94" t="s">
        <v>69</v>
      </c>
      <c r="BF94" t="s">
        <v>119</v>
      </c>
      <c r="BG94" t="s">
        <v>122</v>
      </c>
      <c r="BH94" t="s">
        <v>426</v>
      </c>
      <c r="BI94">
        <v>519</v>
      </c>
      <c r="BJ94">
        <v>1</v>
      </c>
      <c r="BK94" t="s">
        <v>234</v>
      </c>
      <c r="BL94" t="s">
        <v>179</v>
      </c>
      <c r="BM94">
        <v>0.87159999999999993</v>
      </c>
      <c r="BN94" t="s">
        <v>69</v>
      </c>
      <c r="BO94" t="s">
        <v>182</v>
      </c>
      <c r="BP94">
        <v>1758.538</v>
      </c>
    </row>
    <row r="95" spans="1:68" ht="16.5">
      <c r="A95" s="119" t="str">
        <f t="shared" si="36"/>
        <v>명진교통</v>
      </c>
      <c r="B95" s="120" t="str">
        <f t="shared" si="35"/>
        <v>황남규</v>
      </c>
      <c r="C95" s="121" t="str">
        <f t="shared" si="37"/>
        <v>F</v>
      </c>
      <c r="D95" s="122">
        <f t="shared" si="38"/>
        <v>0.76416908632459624</v>
      </c>
      <c r="E95" s="123">
        <f t="shared" si="39"/>
        <v>869</v>
      </c>
      <c r="F95" s="124" t="str">
        <f t="shared" si="40"/>
        <v>585</v>
      </c>
      <c r="G95" s="125" t="str">
        <f t="shared" si="41"/>
        <v>72바1948</v>
      </c>
      <c r="H95" s="126">
        <f t="shared" si="42"/>
        <v>5</v>
      </c>
      <c r="I95" s="127">
        <f t="shared" si="43"/>
        <v>926.62599999999998</v>
      </c>
      <c r="J95" s="128">
        <f t="shared" si="44"/>
        <v>2.4551003313972187E-2</v>
      </c>
      <c r="K95" s="128">
        <f t="shared" si="45"/>
        <v>0.38077660736228502</v>
      </c>
      <c r="L95" s="128">
        <f t="shared" si="46"/>
        <v>6.3671858980861751E-2</v>
      </c>
      <c r="M95" s="129">
        <f t="shared" si="47"/>
        <v>13.423999999999999</v>
      </c>
      <c r="N95" s="130">
        <f t="shared" si="48"/>
        <v>0</v>
      </c>
      <c r="O95" s="130">
        <f t="shared" si="49"/>
        <v>13.058127011329274</v>
      </c>
      <c r="P95" s="225">
        <f t="shared" si="50"/>
        <v>9</v>
      </c>
      <c r="Q95" s="226">
        <f t="shared" si="51"/>
        <v>0</v>
      </c>
      <c r="R95" s="226">
        <f t="shared" si="52"/>
        <v>121</v>
      </c>
      <c r="T95">
        <v>509</v>
      </c>
      <c r="U95">
        <v>869</v>
      </c>
      <c r="V95" t="s">
        <v>446</v>
      </c>
      <c r="W95">
        <v>926.62599999999998</v>
      </c>
      <c r="X95">
        <v>485.34699999999998</v>
      </c>
      <c r="Y95">
        <v>1.909</v>
      </c>
      <c r="Z95">
        <v>13.423999999999999</v>
      </c>
      <c r="AA95">
        <v>72.048582999999994</v>
      </c>
      <c r="AB95">
        <v>1.7688649999999999</v>
      </c>
      <c r="AC95">
        <v>27.434415000000001</v>
      </c>
      <c r="AD95" s="1">
        <v>59</v>
      </c>
      <c r="AE95">
        <v>0</v>
      </c>
      <c r="AF95">
        <v>121</v>
      </c>
      <c r="AG95">
        <v>72</v>
      </c>
      <c r="AH95">
        <v>12.861127</v>
      </c>
      <c r="AI95">
        <v>73.3</v>
      </c>
      <c r="AJ95">
        <v>0</v>
      </c>
      <c r="AK95">
        <v>9</v>
      </c>
      <c r="AL95">
        <v>1304</v>
      </c>
      <c r="AM95" t="s">
        <v>447</v>
      </c>
      <c r="AN95" t="s">
        <v>608</v>
      </c>
      <c r="AO95">
        <v>305.92</v>
      </c>
      <c r="AR95" t="s">
        <v>119</v>
      </c>
      <c r="AS95" t="s">
        <v>122</v>
      </c>
      <c r="AT95" t="s">
        <v>237</v>
      </c>
      <c r="AU95" t="s">
        <v>446</v>
      </c>
      <c r="AV95" t="s">
        <v>48</v>
      </c>
      <c r="AW95">
        <v>5</v>
      </c>
      <c r="BB95">
        <v>0.76416908632459624</v>
      </c>
      <c r="BC95" t="s">
        <v>70</v>
      </c>
      <c r="BF95" t="s">
        <v>119</v>
      </c>
      <c r="BG95" s="5" t="s">
        <v>122</v>
      </c>
      <c r="BH95" t="s">
        <v>446</v>
      </c>
      <c r="BI95">
        <v>869</v>
      </c>
      <c r="BJ95">
        <v>5</v>
      </c>
      <c r="BK95" t="s">
        <v>237</v>
      </c>
      <c r="BL95" t="s">
        <v>234</v>
      </c>
      <c r="BM95">
        <v>0.76416908632459624</v>
      </c>
      <c r="BN95" t="s">
        <v>70</v>
      </c>
      <c r="BO95" t="s">
        <v>197</v>
      </c>
      <c r="BP95">
        <v>926.62599999999998</v>
      </c>
    </row>
    <row r="96" spans="1:68" ht="16.5">
      <c r="A96" s="102" t="str">
        <f t="shared" si="36"/>
        <v>명진교통</v>
      </c>
      <c r="B96" s="103" t="str">
        <f t="shared" si="35"/>
        <v>황도성</v>
      </c>
      <c r="C96" s="104" t="str">
        <f t="shared" si="37"/>
        <v>B</v>
      </c>
      <c r="D96" s="105">
        <f t="shared" si="38"/>
        <v>0.92039120754168502</v>
      </c>
      <c r="E96" s="106">
        <f t="shared" si="39"/>
        <v>6469</v>
      </c>
      <c r="F96" s="107" t="str">
        <f t="shared" si="40"/>
        <v>585</v>
      </c>
      <c r="G96" s="108" t="str">
        <f t="shared" si="41"/>
        <v>71바7255</v>
      </c>
      <c r="H96" s="109">
        <f t="shared" si="42"/>
        <v>6</v>
      </c>
      <c r="I96" s="110">
        <f t="shared" si="43"/>
        <v>1076.454</v>
      </c>
      <c r="J96" s="111">
        <f t="shared" si="44"/>
        <v>2.8600046012898943E-2</v>
      </c>
      <c r="K96" s="111">
        <f t="shared" si="45"/>
        <v>0.32869260770996661</v>
      </c>
      <c r="L96" s="111">
        <f t="shared" si="46"/>
        <v>0.17650545216051963</v>
      </c>
      <c r="M96" s="112">
        <f t="shared" si="47"/>
        <v>9.9570000000000007</v>
      </c>
      <c r="N96" s="113">
        <f t="shared" si="48"/>
        <v>0</v>
      </c>
      <c r="O96" s="113">
        <f t="shared" si="49"/>
        <v>1.6721569152049229</v>
      </c>
      <c r="P96" s="227">
        <f t="shared" si="50"/>
        <v>7</v>
      </c>
      <c r="Q96" s="228">
        <f t="shared" si="51"/>
        <v>0</v>
      </c>
      <c r="R96" s="228">
        <f t="shared" si="52"/>
        <v>18</v>
      </c>
      <c r="T96">
        <v>509</v>
      </c>
      <c r="U96">
        <v>6469</v>
      </c>
      <c r="V96" t="s">
        <v>428</v>
      </c>
      <c r="W96">
        <v>1076.454</v>
      </c>
      <c r="X96">
        <v>467.96300000000002</v>
      </c>
      <c r="Y96">
        <v>2.2999999999999998</v>
      </c>
      <c r="Z96">
        <v>9.9570000000000007</v>
      </c>
      <c r="AA96">
        <v>80.612178</v>
      </c>
      <c r="AB96">
        <v>2.3055119999999998</v>
      </c>
      <c r="AC96">
        <v>26.496627</v>
      </c>
      <c r="AD96" s="1">
        <v>190</v>
      </c>
      <c r="AE96">
        <v>0</v>
      </c>
      <c r="AF96">
        <v>18</v>
      </c>
      <c r="AG96">
        <v>71</v>
      </c>
      <c r="AH96">
        <v>13.353491</v>
      </c>
      <c r="AI96">
        <v>37.200000000000003</v>
      </c>
      <c r="AJ96">
        <v>0</v>
      </c>
      <c r="AK96">
        <v>7</v>
      </c>
      <c r="AL96">
        <v>2498</v>
      </c>
      <c r="AM96" t="s">
        <v>429</v>
      </c>
      <c r="AN96" t="s">
        <v>609</v>
      </c>
      <c r="AO96">
        <v>279.66199999999998</v>
      </c>
      <c r="AR96" t="s">
        <v>119</v>
      </c>
      <c r="AS96" t="s">
        <v>122</v>
      </c>
      <c r="AT96" t="s">
        <v>234</v>
      </c>
      <c r="AU96" t="s">
        <v>428</v>
      </c>
      <c r="AV96" t="s">
        <v>48</v>
      </c>
      <c r="AW96">
        <v>6</v>
      </c>
      <c r="BB96">
        <v>0.92039120754168502</v>
      </c>
      <c r="BC96" t="s">
        <v>68</v>
      </c>
      <c r="BF96" t="s">
        <v>119</v>
      </c>
      <c r="BG96" t="s">
        <v>122</v>
      </c>
      <c r="BH96" t="s">
        <v>428</v>
      </c>
      <c r="BI96">
        <v>6469</v>
      </c>
      <c r="BJ96">
        <v>6</v>
      </c>
      <c r="BK96" t="s">
        <v>234</v>
      </c>
      <c r="BL96" t="s">
        <v>237</v>
      </c>
      <c r="BM96">
        <v>0.92039120754168502</v>
      </c>
      <c r="BN96" t="s">
        <v>68</v>
      </c>
      <c r="BO96" t="s">
        <v>180</v>
      </c>
      <c r="BP96">
        <v>1076.454</v>
      </c>
    </row>
    <row r="97" spans="1:68" ht="16.5">
      <c r="A97" s="119" t="str">
        <f t="shared" si="36"/>
        <v>명진교통</v>
      </c>
      <c r="B97" s="120" t="str">
        <f t="shared" si="35"/>
        <v>황운용</v>
      </c>
      <c r="C97" s="121" t="str">
        <f t="shared" si="37"/>
        <v>C</v>
      </c>
      <c r="D97" s="122">
        <f t="shared" si="38"/>
        <v>0.85970007791190906</v>
      </c>
      <c r="E97" s="123">
        <f t="shared" si="39"/>
        <v>1737</v>
      </c>
      <c r="F97" s="124" t="str">
        <f t="shared" si="40"/>
        <v>522</v>
      </c>
      <c r="G97" s="125" t="str">
        <f t="shared" si="41"/>
        <v>71바5713</v>
      </c>
      <c r="H97" s="126">
        <f t="shared" si="42"/>
        <v>2</v>
      </c>
      <c r="I97" s="127">
        <f t="shared" si="43"/>
        <v>2300.4849999999997</v>
      </c>
      <c r="J97" s="128">
        <f t="shared" si="44"/>
        <v>1.2288697889420599E-2</v>
      </c>
      <c r="K97" s="128">
        <f t="shared" si="45"/>
        <v>0.48717490043010636</v>
      </c>
      <c r="L97" s="128">
        <f t="shared" si="46"/>
        <v>0.17822328769802892</v>
      </c>
      <c r="M97" s="129">
        <f t="shared" si="47"/>
        <v>15.925000000000001</v>
      </c>
      <c r="N97" s="130">
        <f t="shared" si="48"/>
        <v>0</v>
      </c>
      <c r="O97" s="130">
        <f t="shared" si="49"/>
        <v>7.0419933188001655</v>
      </c>
      <c r="P97" s="225">
        <f t="shared" si="50"/>
        <v>124</v>
      </c>
      <c r="Q97" s="226">
        <f t="shared" si="51"/>
        <v>0</v>
      </c>
      <c r="R97" s="226">
        <f t="shared" si="52"/>
        <v>162</v>
      </c>
      <c r="T97">
        <v>509</v>
      </c>
      <c r="U97">
        <v>1737</v>
      </c>
      <c r="V97" t="s">
        <v>430</v>
      </c>
      <c r="W97">
        <v>2300.4850000000001</v>
      </c>
      <c r="X97">
        <v>1214.461</v>
      </c>
      <c r="Y97">
        <v>1.8939999999999999</v>
      </c>
      <c r="Z97">
        <v>15.925000000000001</v>
      </c>
      <c r="AA97">
        <v>187.50220899999999</v>
      </c>
      <c r="AB97">
        <v>2.3041580000000002</v>
      </c>
      <c r="AC97">
        <v>91.346369999999993</v>
      </c>
      <c r="AD97" s="1">
        <v>410</v>
      </c>
      <c r="AE97">
        <v>0</v>
      </c>
      <c r="AF97">
        <v>162</v>
      </c>
      <c r="AG97">
        <v>95</v>
      </c>
      <c r="AH97">
        <v>12.269107999999999</v>
      </c>
      <c r="AI97">
        <v>3813.1</v>
      </c>
      <c r="AJ97">
        <v>22.8</v>
      </c>
      <c r="AK97">
        <v>124</v>
      </c>
      <c r="AL97">
        <v>99992</v>
      </c>
      <c r="AM97" t="s">
        <v>431</v>
      </c>
      <c r="AN97" t="s">
        <v>610</v>
      </c>
      <c r="AO97">
        <v>2198.8829999999998</v>
      </c>
      <c r="AR97" t="s">
        <v>119</v>
      </c>
      <c r="AS97" t="s">
        <v>120</v>
      </c>
      <c r="AT97" t="s">
        <v>214</v>
      </c>
      <c r="AU97" t="s">
        <v>430</v>
      </c>
      <c r="AV97" t="s">
        <v>48</v>
      </c>
      <c r="AW97">
        <v>2</v>
      </c>
      <c r="BB97">
        <v>0.85970007791190906</v>
      </c>
      <c r="BC97" t="s">
        <v>69</v>
      </c>
      <c r="BF97" t="s">
        <v>119</v>
      </c>
      <c r="BG97" s="5" t="s">
        <v>120</v>
      </c>
      <c r="BH97" t="s">
        <v>430</v>
      </c>
      <c r="BI97">
        <v>1737</v>
      </c>
      <c r="BJ97">
        <v>2</v>
      </c>
      <c r="BK97" t="s">
        <v>214</v>
      </c>
      <c r="BL97" t="s">
        <v>215</v>
      </c>
      <c r="BM97">
        <v>0.85970007791190906</v>
      </c>
      <c r="BN97" t="s">
        <v>69</v>
      </c>
      <c r="BO97" t="s">
        <v>182</v>
      </c>
      <c r="BP97">
        <v>2300.4849999999997</v>
      </c>
    </row>
  </sheetData>
  <sortState xmlns:xlrd2="http://schemas.microsoft.com/office/spreadsheetml/2017/richdata2" ref="T4:AN97">
    <sortCondition ref="AB4:AB97"/>
    <sortCondition descending="1" ref="AD4:AD97"/>
  </sortState>
  <phoneticPr fontId="2" type="noConversion"/>
  <conditionalFormatting sqref="C5:D97">
    <cfRule type="containsText" dxfId="21" priority="1" operator="containsText" text="F">
      <formula>NOT(ISERROR(SEARCH("F",C5)))</formula>
    </cfRule>
    <cfRule type="containsText" dxfId="20" priority="2" operator="containsText" text="D">
      <formula>NOT(ISERROR(SEARCH("D",C5)))</formula>
    </cfRule>
    <cfRule type="containsText" dxfId="19" priority="3" operator="containsText" text="C">
      <formula>NOT(ISERROR(SEARCH("C",C5)))</formula>
    </cfRule>
    <cfRule type="containsText" dxfId="18" priority="4" operator="containsText" text="B">
      <formula>NOT(ISERROR(SEARCH("B",C5)))</formula>
    </cfRule>
    <cfRule type="containsText" dxfId="17" priority="5" operator="containsText" text="A">
      <formula>NOT(ISERROR(SEARCH("A",C5)))</formula>
    </cfRule>
    <cfRule type="containsText" dxfId="1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0"/>
      <c r="C1" s="94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468</v>
      </c>
      <c r="B2" s="31"/>
      <c r="C2" s="93"/>
      <c r="D2" s="100"/>
      <c r="E2" s="10"/>
      <c r="F2" s="34"/>
      <c r="G2" s="10"/>
      <c r="H2" s="10"/>
      <c r="I2" s="10"/>
      <c r="J2" s="10"/>
    </row>
    <row r="4" spans="1:18" ht="26.25">
      <c r="A4" s="229" t="s">
        <v>469</v>
      </c>
      <c r="B4" s="32"/>
      <c r="C4" s="95"/>
      <c r="D4" s="99"/>
      <c r="E4" s="11"/>
      <c r="F4" s="8"/>
      <c r="H4" s="11"/>
    </row>
    <row r="5" spans="1:18" ht="26.25">
      <c r="A5" s="165" t="s">
        <v>470</v>
      </c>
    </row>
    <row r="6" spans="1:18" ht="17.25">
      <c r="A6" s="166" t="s">
        <v>471</v>
      </c>
    </row>
    <row r="7" spans="1:18" ht="17.25">
      <c r="A7" s="166"/>
    </row>
    <row r="8" spans="1:18" ht="17.25">
      <c r="A8" s="168" t="s">
        <v>202</v>
      </c>
      <c r="B8" s="169"/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</row>
    <row r="9" spans="1:18">
      <c r="A9" s="169"/>
      <c r="B9" s="169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</row>
    <row r="10" spans="1:18">
      <c r="A10" s="169" t="s">
        <v>472</v>
      </c>
      <c r="B10" s="169"/>
      <c r="C10" s="169"/>
      <c r="D10" s="169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</row>
    <row r="11" spans="1:18">
      <c r="A11" s="169"/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</row>
    <row r="13" spans="1:18" ht="37.5" customHeight="1">
      <c r="A13" s="241" t="s">
        <v>0</v>
      </c>
      <c r="B13" s="242" t="s">
        <v>74</v>
      </c>
      <c r="C13" s="243" t="s">
        <v>65</v>
      </c>
      <c r="D13" s="243" t="s">
        <v>163</v>
      </c>
      <c r="E13" s="244" t="s">
        <v>149</v>
      </c>
      <c r="F13" s="242" t="s">
        <v>154</v>
      </c>
      <c r="G13" s="244" t="s">
        <v>152</v>
      </c>
      <c r="H13" s="244" t="s">
        <v>156</v>
      </c>
      <c r="I13" s="245" t="s">
        <v>158</v>
      </c>
      <c r="J13" s="244" t="s">
        <v>11</v>
      </c>
      <c r="K13" s="244" t="s">
        <v>12</v>
      </c>
      <c r="L13" s="244" t="s">
        <v>13</v>
      </c>
      <c r="M13" s="244" t="s">
        <v>106</v>
      </c>
      <c r="N13" s="244" t="s">
        <v>6</v>
      </c>
      <c r="O13" s="244" t="s">
        <v>7</v>
      </c>
      <c r="P13" s="244" t="s">
        <v>185</v>
      </c>
      <c r="Q13" s="246" t="s">
        <v>187</v>
      </c>
      <c r="R13" s="246" t="s">
        <v>188</v>
      </c>
    </row>
    <row r="14" spans="1:18" ht="16.5">
      <c r="A14" s="247" t="s">
        <v>119</v>
      </c>
      <c r="B14" s="248">
        <v>1171</v>
      </c>
      <c r="C14" s="249" t="s">
        <v>70</v>
      </c>
      <c r="D14" s="250">
        <v>0.78392138062234429</v>
      </c>
      <c r="E14" s="251">
        <v>1171</v>
      </c>
      <c r="F14" s="252" t="s">
        <v>126</v>
      </c>
      <c r="G14" s="260" t="s">
        <v>268</v>
      </c>
      <c r="H14" s="253">
        <v>3</v>
      </c>
      <c r="I14" s="254">
        <v>516.56799999999998</v>
      </c>
      <c r="J14" s="255">
        <v>1.9442054094547283E-2</v>
      </c>
      <c r="K14" s="255">
        <v>0.42454989626971806</v>
      </c>
      <c r="L14" s="255">
        <v>0.26037981490391421</v>
      </c>
      <c r="M14" s="256">
        <v>18.151</v>
      </c>
      <c r="N14" s="257">
        <v>0</v>
      </c>
      <c r="O14" s="257">
        <v>21.294389122051697</v>
      </c>
      <c r="P14" s="258">
        <v>18</v>
      </c>
      <c r="Q14" s="259">
        <v>0</v>
      </c>
      <c r="R14" s="259">
        <v>134</v>
      </c>
    </row>
    <row r="15" spans="1:18" ht="16.5">
      <c r="A15" s="247" t="s">
        <v>119</v>
      </c>
      <c r="B15" s="248">
        <v>3907</v>
      </c>
      <c r="C15" s="249" t="s">
        <v>70</v>
      </c>
      <c r="D15" s="250">
        <v>0.77621836065129268</v>
      </c>
      <c r="E15" s="251">
        <v>3907</v>
      </c>
      <c r="F15" s="252" t="s">
        <v>126</v>
      </c>
      <c r="G15" s="260" t="s">
        <v>266</v>
      </c>
      <c r="H15" s="253">
        <v>4</v>
      </c>
      <c r="I15" s="254">
        <v>662.78000000000009</v>
      </c>
      <c r="J15" s="255">
        <v>2.618195297173841E-2</v>
      </c>
      <c r="K15" s="255">
        <v>0.43383494951390494</v>
      </c>
      <c r="L15" s="255">
        <v>0.12070370258607684</v>
      </c>
      <c r="M15" s="256">
        <v>14.195</v>
      </c>
      <c r="N15" s="257">
        <v>0</v>
      </c>
      <c r="O15" s="257">
        <v>11.617731373909892</v>
      </c>
      <c r="P15" s="258">
        <v>32</v>
      </c>
      <c r="Q15" s="259">
        <v>0</v>
      </c>
      <c r="R15" s="259">
        <v>77</v>
      </c>
    </row>
    <row r="16" spans="1:18" ht="16.5">
      <c r="A16" s="247" t="s">
        <v>119</v>
      </c>
      <c r="B16" s="248">
        <v>5364</v>
      </c>
      <c r="C16" s="249" t="s">
        <v>67</v>
      </c>
      <c r="D16" s="250">
        <v>0.81519999999999992</v>
      </c>
      <c r="E16" s="251">
        <v>5364</v>
      </c>
      <c r="F16" s="252" t="s">
        <v>125</v>
      </c>
      <c r="G16" s="260" t="s">
        <v>261</v>
      </c>
      <c r="H16" s="253">
        <v>1</v>
      </c>
      <c r="I16" s="254">
        <v>4548.2</v>
      </c>
      <c r="J16" s="255">
        <v>3.1675891389841032E-2</v>
      </c>
      <c r="K16" s="255">
        <v>0.45424963094679754</v>
      </c>
      <c r="L16" s="255">
        <v>0.24317312343344621</v>
      </c>
      <c r="M16" s="256">
        <v>15.253</v>
      </c>
      <c r="N16" s="257">
        <v>0.3078140802955015</v>
      </c>
      <c r="O16" s="257">
        <v>15.324743854711755</v>
      </c>
      <c r="P16" s="258">
        <v>207</v>
      </c>
      <c r="Q16" s="259">
        <v>14</v>
      </c>
      <c r="R16" s="259">
        <v>697</v>
      </c>
    </row>
    <row r="17" spans="1:18" ht="16.5">
      <c r="A17" s="247" t="s">
        <v>119</v>
      </c>
      <c r="B17" s="248">
        <v>5785</v>
      </c>
      <c r="C17" s="249" t="s">
        <v>67</v>
      </c>
      <c r="D17" s="250">
        <v>0.82076638258278534</v>
      </c>
      <c r="E17" s="251">
        <v>5785</v>
      </c>
      <c r="F17" s="252" t="s">
        <v>121</v>
      </c>
      <c r="G17" s="260" t="s">
        <v>227</v>
      </c>
      <c r="H17" s="253">
        <v>4</v>
      </c>
      <c r="I17" s="254">
        <v>1536.1019999999999</v>
      </c>
      <c r="J17" s="255">
        <v>2.0727672365627853E-2</v>
      </c>
      <c r="K17" s="255">
        <v>0.38480888746759684</v>
      </c>
      <c r="L17" s="255">
        <v>0.13377935025684992</v>
      </c>
      <c r="M17" s="256">
        <v>9.6609999999999996</v>
      </c>
      <c r="N17" s="257">
        <v>0.45569890541122926</v>
      </c>
      <c r="O17" s="257">
        <v>22.980244801451988</v>
      </c>
      <c r="P17" s="258">
        <v>42</v>
      </c>
      <c r="Q17" s="259">
        <v>7</v>
      </c>
      <c r="R17" s="259">
        <v>353</v>
      </c>
    </row>
    <row r="18" spans="1:18" ht="16.5">
      <c r="A18" s="247" t="s">
        <v>119</v>
      </c>
      <c r="B18" s="248">
        <v>7288</v>
      </c>
      <c r="C18" s="249" t="s">
        <v>70</v>
      </c>
      <c r="D18" s="250">
        <v>0.79096258706637701</v>
      </c>
      <c r="E18" s="251">
        <v>7288</v>
      </c>
      <c r="F18" s="252" t="s">
        <v>262</v>
      </c>
      <c r="G18" s="260" t="s">
        <v>265</v>
      </c>
      <c r="H18" s="253">
        <v>5</v>
      </c>
      <c r="I18" s="254">
        <v>1360.174</v>
      </c>
      <c r="J18" s="255">
        <v>2.2761858512989189E-2</v>
      </c>
      <c r="K18" s="255">
        <v>0.35977774486386971</v>
      </c>
      <c r="L18" s="255">
        <v>0.10513360790604731</v>
      </c>
      <c r="M18" s="256">
        <v>10.5</v>
      </c>
      <c r="N18" s="257">
        <v>0</v>
      </c>
      <c r="O18" s="257">
        <v>3.1613602377342898</v>
      </c>
      <c r="P18" s="258">
        <v>15</v>
      </c>
      <c r="Q18" s="259">
        <v>0</v>
      </c>
      <c r="R18" s="259">
        <v>43</v>
      </c>
    </row>
    <row r="19" spans="1:18" ht="16.5">
      <c r="A19" s="247" t="s">
        <v>119</v>
      </c>
      <c r="B19" s="248" t="s">
        <v>276</v>
      </c>
      <c r="C19" s="249" t="s">
        <v>67</v>
      </c>
      <c r="D19" s="250">
        <v>0.83480370037386364</v>
      </c>
      <c r="E19" s="251">
        <v>3244</v>
      </c>
      <c r="F19" s="252" t="s">
        <v>122</v>
      </c>
      <c r="G19" s="260" t="s">
        <v>234</v>
      </c>
      <c r="H19" s="253">
        <v>2</v>
      </c>
      <c r="I19" s="254">
        <v>1390.346</v>
      </c>
      <c r="J19" s="255">
        <v>3.5196081666734456E-2</v>
      </c>
      <c r="K19" s="255">
        <v>0.35392298597931088</v>
      </c>
      <c r="L19" s="255">
        <v>0.21001966416992604</v>
      </c>
      <c r="M19" s="256">
        <v>13.387</v>
      </c>
      <c r="N19" s="257">
        <v>0</v>
      </c>
      <c r="O19" s="257">
        <v>2.7331326159099967</v>
      </c>
      <c r="P19" s="258">
        <v>3</v>
      </c>
      <c r="Q19" s="259">
        <v>0</v>
      </c>
      <c r="R19" s="259">
        <v>38</v>
      </c>
    </row>
    <row r="20" spans="1:18" ht="16.5">
      <c r="A20" s="247" t="s">
        <v>119</v>
      </c>
      <c r="B20" s="248" t="s">
        <v>278</v>
      </c>
      <c r="C20" s="249" t="s">
        <v>70</v>
      </c>
      <c r="D20" s="250">
        <v>0.72419735135865149</v>
      </c>
      <c r="E20" s="251">
        <v>4187</v>
      </c>
      <c r="F20" s="252" t="s">
        <v>122</v>
      </c>
      <c r="G20" s="260" t="s">
        <v>237</v>
      </c>
      <c r="H20" s="253">
        <v>3</v>
      </c>
      <c r="I20" s="254">
        <v>1762.2619999999999</v>
      </c>
      <c r="J20" s="255">
        <v>2.6675903793998135E-2</v>
      </c>
      <c r="K20" s="255">
        <v>0.45257977423687895</v>
      </c>
      <c r="L20" s="255">
        <v>7.7740994244896625E-2</v>
      </c>
      <c r="M20" s="256">
        <v>14.824999999999999</v>
      </c>
      <c r="N20" s="257">
        <v>0</v>
      </c>
      <c r="O20" s="257">
        <v>5.9582513837329527</v>
      </c>
      <c r="P20" s="258">
        <v>98</v>
      </c>
      <c r="Q20" s="259">
        <v>0</v>
      </c>
      <c r="R20" s="259">
        <v>105</v>
      </c>
    </row>
    <row r="21" spans="1:18" ht="16.5">
      <c r="A21" s="247" t="s">
        <v>119</v>
      </c>
      <c r="B21" s="248" t="s">
        <v>280</v>
      </c>
      <c r="C21" s="249" t="s">
        <v>70</v>
      </c>
      <c r="D21" s="250">
        <v>0.78432761892361214</v>
      </c>
      <c r="E21" s="251">
        <v>8205</v>
      </c>
      <c r="F21" s="252" t="s">
        <v>120</v>
      </c>
      <c r="G21" s="260" t="s">
        <v>208</v>
      </c>
      <c r="H21" s="253">
        <v>3</v>
      </c>
      <c r="I21" s="254">
        <v>2555.3650000000002</v>
      </c>
      <c r="J21" s="255">
        <v>4.8964609035414414E-3</v>
      </c>
      <c r="K21" s="255">
        <v>0.46626255733751509</v>
      </c>
      <c r="L21" s="255">
        <v>0.26454146472226081</v>
      </c>
      <c r="M21" s="256">
        <v>19.102</v>
      </c>
      <c r="N21" s="257">
        <v>0</v>
      </c>
      <c r="O21" s="257">
        <v>8.3354041399173884</v>
      </c>
      <c r="P21" s="258">
        <v>132</v>
      </c>
      <c r="Q21" s="259">
        <v>0</v>
      </c>
      <c r="R21" s="259">
        <v>213</v>
      </c>
    </row>
    <row r="22" spans="1:18" ht="16.5">
      <c r="A22" s="247" t="s">
        <v>119</v>
      </c>
      <c r="B22" s="248" t="s">
        <v>282</v>
      </c>
      <c r="C22" s="249" t="s">
        <v>70</v>
      </c>
      <c r="D22" s="250">
        <v>0.79995624699472101</v>
      </c>
      <c r="E22" s="251">
        <v>2293</v>
      </c>
      <c r="F22" s="252" t="s">
        <v>121</v>
      </c>
      <c r="G22" s="260" t="s">
        <v>226</v>
      </c>
      <c r="H22" s="253">
        <v>4</v>
      </c>
      <c r="I22" s="254">
        <v>1320.7820000000002</v>
      </c>
      <c r="J22" s="255">
        <v>4.3028616020974304E-2</v>
      </c>
      <c r="K22" s="255">
        <v>0.35137728350471198</v>
      </c>
      <c r="L22" s="255">
        <v>0.15906088055203127</v>
      </c>
      <c r="M22" s="256">
        <v>7.258</v>
      </c>
      <c r="N22" s="257">
        <v>7.5712721705777322E-2</v>
      </c>
      <c r="O22" s="257">
        <v>6.2841559015795179</v>
      </c>
      <c r="P22" s="258">
        <v>45</v>
      </c>
      <c r="Q22" s="259">
        <v>1</v>
      </c>
      <c r="R22" s="259">
        <v>83</v>
      </c>
    </row>
    <row r="23" spans="1:18" ht="16.5">
      <c r="A23" s="247" t="s">
        <v>119</v>
      </c>
      <c r="B23" s="248" t="s">
        <v>286</v>
      </c>
      <c r="C23" s="249" t="s">
        <v>67</v>
      </c>
      <c r="D23" s="250">
        <v>0.84639951017583959</v>
      </c>
      <c r="E23" s="251">
        <v>1211</v>
      </c>
      <c r="F23" s="252" t="s">
        <v>124</v>
      </c>
      <c r="G23" s="260" t="s">
        <v>253</v>
      </c>
      <c r="H23" s="253">
        <v>2</v>
      </c>
      <c r="I23" s="254">
        <v>1192.809</v>
      </c>
      <c r="J23" s="255">
        <v>1.9515211262561536E-2</v>
      </c>
      <c r="K23" s="255">
        <v>0.37618230511774459</v>
      </c>
      <c r="L23" s="255">
        <v>0.2104276543855722</v>
      </c>
      <c r="M23" s="256">
        <v>13.356999999999999</v>
      </c>
      <c r="N23" s="257">
        <v>0.58685003215099818</v>
      </c>
      <c r="O23" s="257">
        <v>8.4674076067501165</v>
      </c>
      <c r="P23" s="258">
        <v>17</v>
      </c>
      <c r="Q23" s="259">
        <v>7</v>
      </c>
      <c r="R23" s="259">
        <v>101</v>
      </c>
    </row>
    <row r="24" spans="1:18" ht="16.5">
      <c r="A24" s="247" t="s">
        <v>119</v>
      </c>
      <c r="B24" s="248" t="s">
        <v>438</v>
      </c>
      <c r="C24" s="249" t="s">
        <v>67</v>
      </c>
      <c r="D24" s="250">
        <v>0.83409090909090899</v>
      </c>
      <c r="E24" s="251">
        <v>3277</v>
      </c>
      <c r="F24" s="252" t="s">
        <v>121</v>
      </c>
      <c r="G24" s="260" t="s">
        <v>434</v>
      </c>
      <c r="H24" s="253">
        <v>1</v>
      </c>
      <c r="I24" s="254">
        <v>4471.1040000000003</v>
      </c>
      <c r="J24" s="255">
        <v>1.9743538008609597E-2</v>
      </c>
      <c r="K24" s="255">
        <v>0.44302577703415502</v>
      </c>
      <c r="L24" s="255">
        <v>0.14111796442763927</v>
      </c>
      <c r="M24" s="256">
        <v>7.7560000000000002</v>
      </c>
      <c r="N24" s="257">
        <v>0.1341950444453987</v>
      </c>
      <c r="O24" s="257">
        <v>25.116839152030458</v>
      </c>
      <c r="P24" s="258">
        <v>280</v>
      </c>
      <c r="Q24" s="259">
        <v>6</v>
      </c>
      <c r="R24" s="259">
        <v>1132</v>
      </c>
    </row>
    <row r="25" spans="1:18" ht="16.5">
      <c r="A25" s="247" t="s">
        <v>119</v>
      </c>
      <c r="B25" s="248" t="s">
        <v>288</v>
      </c>
      <c r="C25" s="249" t="s">
        <v>70</v>
      </c>
      <c r="D25" s="250">
        <v>0.7532432490884331</v>
      </c>
      <c r="E25" s="251">
        <v>8708</v>
      </c>
      <c r="F25" s="252" t="s">
        <v>122</v>
      </c>
      <c r="G25" s="260" t="s">
        <v>234</v>
      </c>
      <c r="H25" s="253">
        <v>6</v>
      </c>
      <c r="I25" s="254">
        <v>1429.681</v>
      </c>
      <c r="J25" s="255">
        <v>2.0351995669908456E-2</v>
      </c>
      <c r="K25" s="255">
        <v>0.40229466162316502</v>
      </c>
      <c r="L25" s="255">
        <v>0.19584788494776106</v>
      </c>
      <c r="M25" s="256">
        <v>14.173999999999999</v>
      </c>
      <c r="N25" s="257">
        <v>0</v>
      </c>
      <c r="O25" s="257">
        <v>6.7847302999760082</v>
      </c>
      <c r="P25" s="258">
        <v>36</v>
      </c>
      <c r="Q25" s="259">
        <v>0</v>
      </c>
      <c r="R25" s="259">
        <v>97</v>
      </c>
    </row>
    <row r="26" spans="1:18" ht="16.5">
      <c r="A26" s="247" t="s">
        <v>119</v>
      </c>
      <c r="B26" s="248" t="s">
        <v>290</v>
      </c>
      <c r="C26" s="249" t="s">
        <v>70</v>
      </c>
      <c r="D26" s="250">
        <v>0.71217391304347832</v>
      </c>
      <c r="E26" s="251">
        <v>7697</v>
      </c>
      <c r="F26" s="252" t="s">
        <v>120</v>
      </c>
      <c r="G26" s="260" t="s">
        <v>205</v>
      </c>
      <c r="H26" s="253">
        <v>1</v>
      </c>
      <c r="I26" s="254">
        <v>1269.6569999999999</v>
      </c>
      <c r="J26" s="255">
        <v>1.1702669472676747E-2</v>
      </c>
      <c r="K26" s="255">
        <v>0.44856811089165438</v>
      </c>
      <c r="L26" s="255">
        <v>0.18193890160885973</v>
      </c>
      <c r="M26" s="256">
        <v>16.55</v>
      </c>
      <c r="N26" s="257">
        <v>0</v>
      </c>
      <c r="O26" s="257">
        <v>5.1982543316817065</v>
      </c>
      <c r="P26" s="258">
        <v>64</v>
      </c>
      <c r="Q26" s="259">
        <v>0</v>
      </c>
      <c r="R26" s="259">
        <v>66</v>
      </c>
    </row>
    <row r="27" spans="1:18" ht="16.5">
      <c r="A27" s="247" t="s">
        <v>119</v>
      </c>
      <c r="B27" s="248" t="s">
        <v>473</v>
      </c>
      <c r="C27" s="249" t="s">
        <v>70</v>
      </c>
      <c r="D27" s="250">
        <v>0.74129521123954445</v>
      </c>
      <c r="E27" s="251">
        <v>7843</v>
      </c>
      <c r="F27" s="252" t="s">
        <v>120</v>
      </c>
      <c r="G27" s="260" t="s">
        <v>209</v>
      </c>
      <c r="H27" s="253">
        <v>3</v>
      </c>
      <c r="I27" s="254">
        <v>558.83100000000002</v>
      </c>
      <c r="J27" s="255">
        <v>1.7606375728761914E-3</v>
      </c>
      <c r="K27" s="255">
        <v>0.51121469754019411</v>
      </c>
      <c r="L27" s="255">
        <v>0.21294452168902583</v>
      </c>
      <c r="M27" s="256">
        <v>20.459</v>
      </c>
      <c r="N27" s="257">
        <v>0</v>
      </c>
      <c r="O27" s="257">
        <v>25.589131597924954</v>
      </c>
      <c r="P27" s="258">
        <v>40</v>
      </c>
      <c r="Q27" s="259">
        <v>0</v>
      </c>
      <c r="R27" s="259">
        <v>180</v>
      </c>
    </row>
    <row r="28" spans="1:18" ht="16.5">
      <c r="A28" s="247" t="s">
        <v>119</v>
      </c>
      <c r="B28" s="248" t="s">
        <v>292</v>
      </c>
      <c r="C28" s="249" t="s">
        <v>67</v>
      </c>
      <c r="D28" s="250">
        <v>0.80704030197579091</v>
      </c>
      <c r="E28" s="251">
        <v>2211</v>
      </c>
      <c r="F28" s="252" t="s">
        <v>120</v>
      </c>
      <c r="G28" s="260" t="s">
        <v>214</v>
      </c>
      <c r="H28" s="253">
        <v>7</v>
      </c>
      <c r="I28" s="254">
        <v>937.54799999999989</v>
      </c>
      <c r="J28" s="255">
        <v>9.5963319605696807E-3</v>
      </c>
      <c r="K28" s="255">
        <v>0.47450098661547191</v>
      </c>
      <c r="L28" s="255">
        <v>0.22292191973104311</v>
      </c>
      <c r="M28" s="256">
        <v>17.414999999999999</v>
      </c>
      <c r="N28" s="257">
        <v>0</v>
      </c>
      <c r="O28" s="257">
        <v>13.119328290391534</v>
      </c>
      <c r="P28" s="258">
        <v>53</v>
      </c>
      <c r="Q28" s="259">
        <v>0</v>
      </c>
      <c r="R28" s="259">
        <v>138</v>
      </c>
    </row>
    <row r="29" spans="1:18" ht="16.5">
      <c r="A29" s="247" t="s">
        <v>119</v>
      </c>
      <c r="B29" s="248" t="s">
        <v>294</v>
      </c>
      <c r="C29" s="249" t="s">
        <v>67</v>
      </c>
      <c r="D29" s="250">
        <v>0.83607367362143159</v>
      </c>
      <c r="E29" s="251">
        <v>8405</v>
      </c>
      <c r="F29" s="252" t="s">
        <v>122</v>
      </c>
      <c r="G29" s="260" t="s">
        <v>233</v>
      </c>
      <c r="H29" s="253">
        <v>8</v>
      </c>
      <c r="I29" s="254">
        <v>1608.3309999999999</v>
      </c>
      <c r="J29" s="255">
        <v>2.7129878245420472E-2</v>
      </c>
      <c r="K29" s="255">
        <v>0.35876792642355121</v>
      </c>
      <c r="L29" s="255">
        <v>0.1678446420192323</v>
      </c>
      <c r="M29" s="256">
        <v>11.53</v>
      </c>
      <c r="N29" s="257">
        <v>0</v>
      </c>
      <c r="O29" s="257">
        <v>4.1036328964622335</v>
      </c>
      <c r="P29" s="258">
        <v>2</v>
      </c>
      <c r="Q29" s="259">
        <v>0</v>
      </c>
      <c r="R29" s="259">
        <v>67</v>
      </c>
    </row>
    <row r="30" spans="1:18" ht="16.5">
      <c r="A30" s="247" t="s">
        <v>119</v>
      </c>
      <c r="B30" s="248" t="s">
        <v>296</v>
      </c>
      <c r="C30" s="249" t="s">
        <v>70</v>
      </c>
      <c r="D30" s="250">
        <v>0.71192307692307688</v>
      </c>
      <c r="E30" s="251">
        <v>8855</v>
      </c>
      <c r="F30" s="252" t="s">
        <v>262</v>
      </c>
      <c r="G30" s="260" t="s">
        <v>263</v>
      </c>
      <c r="H30" s="253">
        <v>1</v>
      </c>
      <c r="I30" s="254">
        <v>1708.213</v>
      </c>
      <c r="J30" s="255">
        <v>6.1594887741269949E-2</v>
      </c>
      <c r="K30" s="255">
        <v>0.40909882666154584</v>
      </c>
      <c r="L30" s="255">
        <v>0.20957573792027107</v>
      </c>
      <c r="M30" s="256">
        <v>10.532</v>
      </c>
      <c r="N30" s="257">
        <v>0.76102921591159889</v>
      </c>
      <c r="O30" s="257">
        <v>5.3857452202974692</v>
      </c>
      <c r="P30" s="258">
        <v>88</v>
      </c>
      <c r="Q30" s="259">
        <v>13</v>
      </c>
      <c r="R30" s="259">
        <v>92</v>
      </c>
    </row>
    <row r="31" spans="1:18" ht="16.5">
      <c r="A31" s="247" t="s">
        <v>119</v>
      </c>
      <c r="B31" s="248" t="s">
        <v>302</v>
      </c>
      <c r="C31" s="249" t="s">
        <v>70</v>
      </c>
      <c r="D31" s="250">
        <v>0.79116217312807857</v>
      </c>
      <c r="E31" s="251">
        <v>2650</v>
      </c>
      <c r="F31" s="252" t="s">
        <v>123</v>
      </c>
      <c r="G31" s="260" t="s">
        <v>245</v>
      </c>
      <c r="H31" s="253">
        <v>8</v>
      </c>
      <c r="I31" s="254">
        <v>1340.4449999999999</v>
      </c>
      <c r="J31" s="255">
        <v>5.2422451041443073E-2</v>
      </c>
      <c r="K31" s="255">
        <v>0.42711405637365757</v>
      </c>
      <c r="L31" s="255">
        <v>0.11563324119975084</v>
      </c>
      <c r="M31" s="256">
        <v>15.739000000000001</v>
      </c>
      <c r="N31" s="257">
        <v>0</v>
      </c>
      <c r="O31" s="257">
        <v>6.6395861075985962</v>
      </c>
      <c r="P31" s="258">
        <v>68</v>
      </c>
      <c r="Q31" s="259">
        <v>0</v>
      </c>
      <c r="R31" s="259">
        <v>89</v>
      </c>
    </row>
    <row r="32" spans="1:18" ht="16.5">
      <c r="A32" s="247" t="s">
        <v>119</v>
      </c>
      <c r="B32" s="248" t="s">
        <v>306</v>
      </c>
      <c r="C32" s="249" t="s">
        <v>67</v>
      </c>
      <c r="D32" s="250">
        <v>0.80590810118155798</v>
      </c>
      <c r="E32" s="251">
        <v>9907</v>
      </c>
      <c r="F32" s="252" t="s">
        <v>120</v>
      </c>
      <c r="G32" s="260" t="s">
        <v>210</v>
      </c>
      <c r="H32" s="253">
        <v>3</v>
      </c>
      <c r="I32" s="254">
        <v>951.15599999999995</v>
      </c>
      <c r="J32" s="255">
        <v>9.4730240669621824E-3</v>
      </c>
      <c r="K32" s="255">
        <v>0.42680382684295115</v>
      </c>
      <c r="L32" s="255">
        <v>0.1524460761431353</v>
      </c>
      <c r="M32" s="256">
        <v>12.919</v>
      </c>
      <c r="N32" s="257">
        <v>0</v>
      </c>
      <c r="O32" s="257">
        <v>12.195686091450824</v>
      </c>
      <c r="P32" s="258">
        <v>43</v>
      </c>
      <c r="Q32" s="259">
        <v>0</v>
      </c>
      <c r="R32" s="259">
        <v>116</v>
      </c>
    </row>
    <row r="33" spans="1:18" ht="16.5">
      <c r="A33" s="247" t="s">
        <v>119</v>
      </c>
      <c r="B33" s="248" t="s">
        <v>308</v>
      </c>
      <c r="C33" s="249" t="s">
        <v>67</v>
      </c>
      <c r="D33" s="250">
        <v>0.83370370370370361</v>
      </c>
      <c r="E33" s="251">
        <v>4447</v>
      </c>
      <c r="F33" s="252" t="s">
        <v>123</v>
      </c>
      <c r="G33" s="260" t="s">
        <v>242</v>
      </c>
      <c r="H33" s="253">
        <v>1</v>
      </c>
      <c r="I33" s="254">
        <v>1938.0989999999999</v>
      </c>
      <c r="J33" s="255">
        <v>1.5362679153527299E-2</v>
      </c>
      <c r="K33" s="255">
        <v>0.38591438681127416</v>
      </c>
      <c r="L33" s="255">
        <v>0.19555244597928176</v>
      </c>
      <c r="M33" s="256">
        <v>11.843</v>
      </c>
      <c r="N33" s="257">
        <v>0.10319390289144156</v>
      </c>
      <c r="O33" s="257">
        <v>6.2432311249322145</v>
      </c>
      <c r="P33" s="258">
        <v>58</v>
      </c>
      <c r="Q33" s="259">
        <v>2</v>
      </c>
      <c r="R33" s="259">
        <v>121</v>
      </c>
    </row>
    <row r="34" spans="1:18" ht="16.5">
      <c r="A34" s="247" t="s">
        <v>119</v>
      </c>
      <c r="B34" s="248" t="s">
        <v>312</v>
      </c>
      <c r="C34" s="249" t="s">
        <v>70</v>
      </c>
      <c r="D34" s="250">
        <v>0.77966708286543418</v>
      </c>
      <c r="E34" s="251">
        <v>4985</v>
      </c>
      <c r="F34" s="252" t="s">
        <v>120</v>
      </c>
      <c r="G34" s="260" t="s">
        <v>214</v>
      </c>
      <c r="H34" s="253">
        <v>5</v>
      </c>
      <c r="I34" s="254">
        <v>828.7879999999999</v>
      </c>
      <c r="J34" s="255">
        <v>1.5297649489854487E-2</v>
      </c>
      <c r="K34" s="255">
        <v>0.47883098853184236</v>
      </c>
      <c r="L34" s="255">
        <v>0.14430850793282796</v>
      </c>
      <c r="M34" s="256">
        <v>18.5</v>
      </c>
      <c r="N34" s="257">
        <v>0</v>
      </c>
      <c r="O34" s="257">
        <v>18.219375763162596</v>
      </c>
      <c r="P34" s="258">
        <v>59</v>
      </c>
      <c r="Q34" s="259">
        <v>0</v>
      </c>
      <c r="R34" s="259">
        <v>153</v>
      </c>
    </row>
    <row r="35" spans="1:18" ht="16.5">
      <c r="A35" s="247" t="s">
        <v>119</v>
      </c>
      <c r="B35" s="248" t="s">
        <v>316</v>
      </c>
      <c r="C35" s="249" t="s">
        <v>70</v>
      </c>
      <c r="D35" s="250">
        <v>0.76777777777777767</v>
      </c>
      <c r="E35" s="251">
        <v>6158</v>
      </c>
      <c r="F35" s="252" t="s">
        <v>124</v>
      </c>
      <c r="G35" s="260" t="s">
        <v>249</v>
      </c>
      <c r="H35" s="253">
        <v>1</v>
      </c>
      <c r="I35" s="254">
        <v>1542.0509999999999</v>
      </c>
      <c r="J35" s="255">
        <v>4.4967343532881787E-2</v>
      </c>
      <c r="K35" s="255">
        <v>0.41841901726751157</v>
      </c>
      <c r="L35" s="255">
        <v>0.23929169657812874</v>
      </c>
      <c r="M35" s="256">
        <v>16.681999999999999</v>
      </c>
      <c r="N35" s="257">
        <v>1.6212174564913873</v>
      </c>
      <c r="O35" s="257">
        <v>29.376460311623937</v>
      </c>
      <c r="P35" s="258">
        <v>75</v>
      </c>
      <c r="Q35" s="259">
        <v>25</v>
      </c>
      <c r="R35" s="259">
        <v>453</v>
      </c>
    </row>
    <row r="36" spans="1:18" ht="16.5">
      <c r="A36" s="247" t="s">
        <v>119</v>
      </c>
      <c r="B36" s="248" t="s">
        <v>318</v>
      </c>
      <c r="C36" s="249" t="s">
        <v>70</v>
      </c>
      <c r="D36" s="250">
        <v>0.69296296296296289</v>
      </c>
      <c r="E36" s="251">
        <v>6956</v>
      </c>
      <c r="F36" s="252" t="s">
        <v>123</v>
      </c>
      <c r="G36" s="260" t="s">
        <v>245</v>
      </c>
      <c r="H36" s="253">
        <v>1</v>
      </c>
      <c r="I36" s="254">
        <v>1875.3309999999999</v>
      </c>
      <c r="J36" s="255">
        <v>1.4753511593560616E-2</v>
      </c>
      <c r="K36" s="255">
        <v>0.4200445512575664</v>
      </c>
      <c r="L36" s="255">
        <v>0.17970161000911306</v>
      </c>
      <c r="M36" s="256">
        <v>18.367999999999999</v>
      </c>
      <c r="N36" s="257">
        <v>0.10664783976801963</v>
      </c>
      <c r="O36" s="257">
        <v>8.1585597422535017</v>
      </c>
      <c r="P36" s="258">
        <v>104</v>
      </c>
      <c r="Q36" s="259">
        <v>2</v>
      </c>
      <c r="R36" s="259">
        <v>153</v>
      </c>
    </row>
    <row r="37" spans="1:18" ht="16.5">
      <c r="A37" s="247" t="s">
        <v>119</v>
      </c>
      <c r="B37" s="248" t="s">
        <v>320</v>
      </c>
      <c r="C37" s="249" t="s">
        <v>70</v>
      </c>
      <c r="D37" s="250">
        <v>0.79962962962962947</v>
      </c>
      <c r="E37" s="251">
        <v>3342</v>
      </c>
      <c r="F37" s="252" t="s">
        <v>123</v>
      </c>
      <c r="G37" s="260" t="s">
        <v>240</v>
      </c>
      <c r="H37" s="253">
        <v>1</v>
      </c>
      <c r="I37" s="254">
        <v>1650.059</v>
      </c>
      <c r="J37" s="255">
        <v>1.955818909825446E-2</v>
      </c>
      <c r="K37" s="255">
        <v>0.3591920353679976</v>
      </c>
      <c r="L37" s="255">
        <v>8.7269606723153537E-2</v>
      </c>
      <c r="M37" s="256">
        <v>7.2290000000000001</v>
      </c>
      <c r="N37" s="257">
        <v>0.12120778711549103</v>
      </c>
      <c r="O37" s="257">
        <v>0.66664282913520068</v>
      </c>
      <c r="P37" s="258">
        <v>59</v>
      </c>
      <c r="Q37" s="259">
        <v>2</v>
      </c>
      <c r="R37" s="259">
        <v>11</v>
      </c>
    </row>
    <row r="38" spans="1:18" ht="16.5">
      <c r="A38" s="247" t="s">
        <v>119</v>
      </c>
      <c r="B38" s="248" t="s">
        <v>324</v>
      </c>
      <c r="C38" s="249" t="s">
        <v>67</v>
      </c>
      <c r="D38" s="250">
        <v>0.83461538461538454</v>
      </c>
      <c r="E38" s="251">
        <v>9271</v>
      </c>
      <c r="F38" s="252" t="s">
        <v>122</v>
      </c>
      <c r="G38" s="260" t="s">
        <v>232</v>
      </c>
      <c r="H38" s="253">
        <v>1</v>
      </c>
      <c r="I38" s="254">
        <v>740.88900000000001</v>
      </c>
      <c r="J38" s="255">
        <v>3.0981353605211565E-2</v>
      </c>
      <c r="K38" s="255">
        <v>0.39768690897268016</v>
      </c>
      <c r="L38" s="255">
        <v>0.23080380461850561</v>
      </c>
      <c r="M38" s="256">
        <v>10.132</v>
      </c>
      <c r="N38" s="257">
        <v>0</v>
      </c>
      <c r="O38" s="257">
        <v>5.3989194062808332</v>
      </c>
      <c r="P38" s="258">
        <v>22</v>
      </c>
      <c r="Q38" s="259">
        <v>0</v>
      </c>
      <c r="R38" s="259">
        <v>40</v>
      </c>
    </row>
    <row r="39" spans="1:18" ht="16.5">
      <c r="A39" s="247" t="s">
        <v>119</v>
      </c>
      <c r="B39" s="248" t="s">
        <v>326</v>
      </c>
      <c r="C39" s="249" t="s">
        <v>70</v>
      </c>
      <c r="D39" s="250">
        <v>0.78909090909090907</v>
      </c>
      <c r="E39" s="251">
        <v>9582</v>
      </c>
      <c r="F39" s="252" t="s">
        <v>121</v>
      </c>
      <c r="G39" s="260" t="s">
        <v>223</v>
      </c>
      <c r="H39" s="253">
        <v>1</v>
      </c>
      <c r="I39" s="254">
        <v>1469.268</v>
      </c>
      <c r="J39" s="255">
        <v>8.7020828174629236E-3</v>
      </c>
      <c r="K39" s="255">
        <v>0.38223911712161335</v>
      </c>
      <c r="L39" s="255">
        <v>0.14156709327365735</v>
      </c>
      <c r="M39" s="256">
        <v>5.3739999999999997</v>
      </c>
      <c r="N39" s="257">
        <v>0</v>
      </c>
      <c r="O39" s="257">
        <v>2.6543829988810752</v>
      </c>
      <c r="P39" s="258">
        <v>56</v>
      </c>
      <c r="Q39" s="259">
        <v>0</v>
      </c>
      <c r="R39" s="259">
        <v>39</v>
      </c>
    </row>
    <row r="40" spans="1:18" ht="16.5">
      <c r="A40" s="247" t="s">
        <v>119</v>
      </c>
      <c r="B40" s="248" t="s">
        <v>332</v>
      </c>
      <c r="C40" s="249" t="s">
        <v>67</v>
      </c>
      <c r="D40" s="250">
        <v>0.84830850413507619</v>
      </c>
      <c r="E40" s="251">
        <v>322</v>
      </c>
      <c r="F40" s="252" t="s">
        <v>123</v>
      </c>
      <c r="G40" s="260" t="s">
        <v>245</v>
      </c>
      <c r="H40" s="253">
        <v>6</v>
      </c>
      <c r="I40" s="254">
        <v>846.67500000000007</v>
      </c>
      <c r="J40" s="255">
        <v>6.2190520587667416E-3</v>
      </c>
      <c r="K40" s="255">
        <v>0.45447321758466352</v>
      </c>
      <c r="L40" s="255">
        <v>0.10157380340744679</v>
      </c>
      <c r="M40" s="256">
        <v>15.313000000000001</v>
      </c>
      <c r="N40" s="257">
        <v>0</v>
      </c>
      <c r="O40" s="257">
        <v>9.212507750907962</v>
      </c>
      <c r="P40" s="258">
        <v>43</v>
      </c>
      <c r="Q40" s="259">
        <v>0</v>
      </c>
      <c r="R40" s="259">
        <v>78</v>
      </c>
    </row>
    <row r="41" spans="1:18" ht="16.5">
      <c r="A41" s="247" t="s">
        <v>119</v>
      </c>
      <c r="B41" s="248" t="s">
        <v>334</v>
      </c>
      <c r="C41" s="249" t="s">
        <v>70</v>
      </c>
      <c r="D41" s="250">
        <v>0.75466365167761418</v>
      </c>
      <c r="E41" s="251">
        <v>8977</v>
      </c>
      <c r="F41" s="252" t="s">
        <v>262</v>
      </c>
      <c r="G41" s="260" t="s">
        <v>265</v>
      </c>
      <c r="H41" s="253">
        <v>5</v>
      </c>
      <c r="I41" s="254">
        <v>4949.1030000000001</v>
      </c>
      <c r="J41" s="255">
        <v>7.1934904281078113E-2</v>
      </c>
      <c r="K41" s="255">
        <v>0.35775435512488757</v>
      </c>
      <c r="L41" s="255">
        <v>0.22488923750425077</v>
      </c>
      <c r="M41" s="256">
        <v>12.513999999999999</v>
      </c>
      <c r="N41" s="257">
        <v>0.32329090746343325</v>
      </c>
      <c r="O41" s="257">
        <v>7.3346624630766426</v>
      </c>
      <c r="P41" s="258">
        <v>102</v>
      </c>
      <c r="Q41" s="259">
        <v>16</v>
      </c>
      <c r="R41" s="259">
        <v>363</v>
      </c>
    </row>
    <row r="42" spans="1:18" ht="16.5">
      <c r="A42" s="247" t="s">
        <v>119</v>
      </c>
      <c r="B42" s="248" t="s">
        <v>474</v>
      </c>
      <c r="C42" s="249" t="s">
        <v>67</v>
      </c>
      <c r="D42" s="250">
        <v>0.80064592807477553</v>
      </c>
      <c r="E42" s="251">
        <v>4949</v>
      </c>
      <c r="F42" s="252" t="s">
        <v>122</v>
      </c>
      <c r="G42" s="260" t="s">
        <v>235</v>
      </c>
      <c r="H42" s="253">
        <v>2</v>
      </c>
      <c r="I42" s="254">
        <v>985.88499999999999</v>
      </c>
      <c r="J42" s="255">
        <v>8.8446712839248778E-2</v>
      </c>
      <c r="K42" s="255">
        <v>0.3311217843112243</v>
      </c>
      <c r="L42" s="255">
        <v>6.6944927653833863E-2</v>
      </c>
      <c r="M42" s="256">
        <v>14.083</v>
      </c>
      <c r="N42" s="257">
        <v>0</v>
      </c>
      <c r="O42" s="257">
        <v>15.620483119227902</v>
      </c>
      <c r="P42" s="258">
        <v>15</v>
      </c>
      <c r="Q42" s="259">
        <v>0</v>
      </c>
      <c r="R42" s="259">
        <v>154</v>
      </c>
    </row>
    <row r="43" spans="1:18" ht="16.5">
      <c r="A43" s="247" t="s">
        <v>119</v>
      </c>
      <c r="B43" s="248" t="s">
        <v>338</v>
      </c>
      <c r="C43" s="249" t="s">
        <v>67</v>
      </c>
      <c r="D43" s="250">
        <v>0.80989296518650677</v>
      </c>
      <c r="E43" s="251">
        <v>2158</v>
      </c>
      <c r="F43" s="252" t="s">
        <v>91</v>
      </c>
      <c r="G43" s="260" t="s">
        <v>270</v>
      </c>
      <c r="H43" s="253">
        <v>3</v>
      </c>
      <c r="I43" s="254">
        <v>2745.2049999999999</v>
      </c>
      <c r="J43" s="255">
        <v>1.6443492864313191E-2</v>
      </c>
      <c r="K43" s="255">
        <v>0.44696728809366459</v>
      </c>
      <c r="L43" s="255">
        <v>0.18759983316364351</v>
      </c>
      <c r="M43" s="256">
        <v>18.538</v>
      </c>
      <c r="N43" s="257">
        <v>0.5099801289885455</v>
      </c>
      <c r="O43" s="257">
        <v>26.84681107603986</v>
      </c>
      <c r="P43" s="258">
        <v>112</v>
      </c>
      <c r="Q43" s="259">
        <v>14</v>
      </c>
      <c r="R43" s="259">
        <v>737</v>
      </c>
    </row>
    <row r="44" spans="1:18" ht="16.5">
      <c r="A44" s="247" t="s">
        <v>119</v>
      </c>
      <c r="B44" s="248" t="s">
        <v>442</v>
      </c>
      <c r="C44" s="249" t="s">
        <v>67</v>
      </c>
      <c r="D44" s="250">
        <v>0.8217386895242984</v>
      </c>
      <c r="E44" s="251">
        <v>3175</v>
      </c>
      <c r="F44" s="252" t="s">
        <v>121</v>
      </c>
      <c r="G44" s="260" t="s">
        <v>220</v>
      </c>
      <c r="H44" s="253">
        <v>2</v>
      </c>
      <c r="I44" s="254">
        <v>1684.2170000000001</v>
      </c>
      <c r="J44" s="255">
        <v>1.4826366398808556E-2</v>
      </c>
      <c r="K44" s="255">
        <v>0.45020828276194669</v>
      </c>
      <c r="L44" s="255">
        <v>0.18406179251248503</v>
      </c>
      <c r="M44" s="256">
        <v>6.7329999999999997</v>
      </c>
      <c r="N44" s="257">
        <v>0</v>
      </c>
      <c r="O44" s="257">
        <v>1.8999926969030712</v>
      </c>
      <c r="P44" s="258">
        <v>137</v>
      </c>
      <c r="Q44" s="259">
        <v>0</v>
      </c>
      <c r="R44" s="259">
        <v>32</v>
      </c>
    </row>
    <row r="45" spans="1:18" ht="16.5">
      <c r="A45" s="247" t="s">
        <v>119</v>
      </c>
      <c r="B45" s="248" t="s">
        <v>342</v>
      </c>
      <c r="C45" s="249" t="s">
        <v>67</v>
      </c>
      <c r="D45" s="250">
        <v>0.83190476190476192</v>
      </c>
      <c r="E45" s="251">
        <v>2407</v>
      </c>
      <c r="F45" s="252" t="s">
        <v>120</v>
      </c>
      <c r="G45" s="260" t="s">
        <v>212</v>
      </c>
      <c r="H45" s="253">
        <v>1</v>
      </c>
      <c r="I45" s="254">
        <v>4306.0169999999998</v>
      </c>
      <c r="J45" s="255">
        <v>6.5575506554488789E-3</v>
      </c>
      <c r="K45" s="255">
        <v>0.48937801722802599</v>
      </c>
      <c r="L45" s="255">
        <v>0.18090964341292662</v>
      </c>
      <c r="M45" s="256">
        <v>19.93</v>
      </c>
      <c r="N45" s="257">
        <v>0.30190312764673249</v>
      </c>
      <c r="O45" s="257">
        <v>32.907440913493843</v>
      </c>
      <c r="P45" s="258">
        <v>293</v>
      </c>
      <c r="Q45" s="259">
        <v>13</v>
      </c>
      <c r="R45" s="259">
        <v>1417</v>
      </c>
    </row>
    <row r="46" spans="1:18" ht="16.5">
      <c r="A46" s="247" t="s">
        <v>119</v>
      </c>
      <c r="B46" s="248" t="s">
        <v>344</v>
      </c>
      <c r="C46" s="249" t="s">
        <v>70</v>
      </c>
      <c r="D46" s="250">
        <v>0.75343852916928855</v>
      </c>
      <c r="E46" s="251">
        <v>8762</v>
      </c>
      <c r="F46" s="252" t="s">
        <v>262</v>
      </c>
      <c r="G46" s="260" t="s">
        <v>265</v>
      </c>
      <c r="H46" s="253">
        <v>6</v>
      </c>
      <c r="I46" s="254">
        <v>1110.807</v>
      </c>
      <c r="J46" s="255">
        <v>4.0756810336377854E-2</v>
      </c>
      <c r="K46" s="255">
        <v>0.39952160466877906</v>
      </c>
      <c r="L46" s="255">
        <v>0.11793227806450625</v>
      </c>
      <c r="M46" s="256">
        <v>13.257</v>
      </c>
      <c r="N46" s="257">
        <v>9.0024639743897905E-2</v>
      </c>
      <c r="O46" s="257">
        <v>20.435593221864824</v>
      </c>
      <c r="P46" s="258">
        <v>32</v>
      </c>
      <c r="Q46" s="259">
        <v>1</v>
      </c>
      <c r="R46" s="259">
        <v>227</v>
      </c>
    </row>
    <row r="47" spans="1:18" ht="16.5">
      <c r="A47" s="247" t="s">
        <v>119</v>
      </c>
      <c r="B47" s="248" t="s">
        <v>346</v>
      </c>
      <c r="C47" s="249" t="s">
        <v>70</v>
      </c>
      <c r="D47" s="250">
        <v>0.75343273045635828</v>
      </c>
      <c r="E47" s="251">
        <v>1208</v>
      </c>
      <c r="F47" s="252" t="s">
        <v>122</v>
      </c>
      <c r="G47" s="260" t="s">
        <v>233</v>
      </c>
      <c r="H47" s="253">
        <v>6</v>
      </c>
      <c r="I47" s="254">
        <v>1581.8679999999999</v>
      </c>
      <c r="J47" s="255">
        <v>3.8701480440725772E-2</v>
      </c>
      <c r="K47" s="255">
        <v>0.38600942201617899</v>
      </c>
      <c r="L47" s="255">
        <v>0.17447726358962948</v>
      </c>
      <c r="M47" s="256">
        <v>13.680999999999999</v>
      </c>
      <c r="N47" s="257">
        <v>0</v>
      </c>
      <c r="O47" s="257">
        <v>4.9940955882538871</v>
      </c>
      <c r="P47" s="258">
        <v>8</v>
      </c>
      <c r="Q47" s="259">
        <v>0</v>
      </c>
      <c r="R47" s="259">
        <v>79</v>
      </c>
    </row>
    <row r="48" spans="1:18" ht="16.5">
      <c r="A48" s="247" t="s">
        <v>119</v>
      </c>
      <c r="B48" s="248" t="s">
        <v>444</v>
      </c>
      <c r="C48" s="249" t="s">
        <v>67</v>
      </c>
      <c r="D48" s="250">
        <v>0.83721487822888407</v>
      </c>
      <c r="E48" s="251">
        <v>6033</v>
      </c>
      <c r="F48" s="252" t="s">
        <v>121</v>
      </c>
      <c r="G48" s="260" t="s">
        <v>220</v>
      </c>
      <c r="H48" s="253">
        <v>3</v>
      </c>
      <c r="I48" s="254">
        <v>421.53599999999994</v>
      </c>
      <c r="J48" s="255">
        <v>1.7436832658093048E-2</v>
      </c>
      <c r="K48" s="255">
        <v>0.45626022451529058</v>
      </c>
      <c r="L48" s="255">
        <v>0.1684316404767327</v>
      </c>
      <c r="M48" s="256">
        <v>7.8849999999999998</v>
      </c>
      <c r="N48" s="257">
        <v>0</v>
      </c>
      <c r="O48" s="257">
        <v>9.7263341683747075</v>
      </c>
      <c r="P48" s="258">
        <v>28</v>
      </c>
      <c r="Q48" s="259">
        <v>0</v>
      </c>
      <c r="R48" s="259">
        <v>41</v>
      </c>
    </row>
    <row r="49" spans="1:18" ht="16.5">
      <c r="A49" s="247" t="s">
        <v>119</v>
      </c>
      <c r="B49" s="248" t="s">
        <v>348</v>
      </c>
      <c r="C49" s="249" t="s">
        <v>70</v>
      </c>
      <c r="D49" s="250">
        <v>0.70960000000000001</v>
      </c>
      <c r="E49" s="251">
        <v>7056</v>
      </c>
      <c r="F49" s="252" t="s">
        <v>125</v>
      </c>
      <c r="G49" s="260" t="s">
        <v>260</v>
      </c>
      <c r="H49" s="253">
        <v>1</v>
      </c>
      <c r="I49" s="254">
        <v>4434.4290000000001</v>
      </c>
      <c r="J49" s="255">
        <v>2.6056900534992655E-2</v>
      </c>
      <c r="K49" s="255">
        <v>0.44667467266210736</v>
      </c>
      <c r="L49" s="255">
        <v>0.21435966579706894</v>
      </c>
      <c r="M49" s="256">
        <v>16.811</v>
      </c>
      <c r="N49" s="257">
        <v>0.40591471867065637</v>
      </c>
      <c r="O49" s="257">
        <v>21.581132542656562</v>
      </c>
      <c r="P49" s="258">
        <v>233</v>
      </c>
      <c r="Q49" s="259">
        <v>18</v>
      </c>
      <c r="R49" s="259">
        <v>957</v>
      </c>
    </row>
    <row r="50" spans="1:18" ht="16.5">
      <c r="A50" s="247" t="s">
        <v>119</v>
      </c>
      <c r="B50" s="248" t="s">
        <v>352</v>
      </c>
      <c r="C50" s="249" t="s">
        <v>67</v>
      </c>
      <c r="D50" s="250">
        <v>0.81913043478260872</v>
      </c>
      <c r="E50" s="251">
        <v>1061</v>
      </c>
      <c r="F50" s="252" t="s">
        <v>120</v>
      </c>
      <c r="G50" s="260" t="s">
        <v>215</v>
      </c>
      <c r="H50" s="253">
        <v>1</v>
      </c>
      <c r="I50" s="254">
        <v>2101.9940000000001</v>
      </c>
      <c r="J50" s="255">
        <v>1.6979402686430174E-2</v>
      </c>
      <c r="K50" s="255">
        <v>0.43723023064671462</v>
      </c>
      <c r="L50" s="255">
        <v>0.12607076899363176</v>
      </c>
      <c r="M50" s="256">
        <v>9.2810000000000006</v>
      </c>
      <c r="N50" s="257">
        <v>0</v>
      </c>
      <c r="O50" s="257">
        <v>14.652753528316445</v>
      </c>
      <c r="P50" s="258">
        <v>95</v>
      </c>
      <c r="Q50" s="259">
        <v>0</v>
      </c>
      <c r="R50" s="259">
        <v>308</v>
      </c>
    </row>
    <row r="51" spans="1:18" ht="16.5">
      <c r="A51" s="247" t="s">
        <v>119</v>
      </c>
      <c r="B51" s="248" t="s">
        <v>358</v>
      </c>
      <c r="C51" s="249" t="s">
        <v>70</v>
      </c>
      <c r="D51" s="250">
        <v>0.78505146972166884</v>
      </c>
      <c r="E51" s="251">
        <v>9853</v>
      </c>
      <c r="F51" s="252" t="s">
        <v>120</v>
      </c>
      <c r="G51" s="260" t="s">
        <v>217</v>
      </c>
      <c r="H51" s="253">
        <v>2</v>
      </c>
      <c r="I51" s="254">
        <v>1800.2829999999999</v>
      </c>
      <c r="J51" s="255">
        <v>9.6466539552778341E-3</v>
      </c>
      <c r="K51" s="255">
        <v>0.44013448902157942</v>
      </c>
      <c r="L51" s="255">
        <v>0.12275847741716164</v>
      </c>
      <c r="M51" s="256">
        <v>9.1590000000000007</v>
      </c>
      <c r="N51" s="257">
        <v>0</v>
      </c>
      <c r="O51" s="257">
        <v>4.1104648546922906</v>
      </c>
      <c r="P51" s="258">
        <v>89</v>
      </c>
      <c r="Q51" s="259">
        <v>0</v>
      </c>
      <c r="R51" s="259">
        <v>74</v>
      </c>
    </row>
    <row r="52" spans="1:18" ht="16.5">
      <c r="A52" s="247" t="s">
        <v>119</v>
      </c>
      <c r="B52" s="248" t="s">
        <v>360</v>
      </c>
      <c r="C52" s="249" t="s">
        <v>67</v>
      </c>
      <c r="D52" s="250">
        <v>0.81432473223663959</v>
      </c>
      <c r="E52" s="251">
        <v>412</v>
      </c>
      <c r="F52" s="252" t="s">
        <v>120</v>
      </c>
      <c r="G52" s="260" t="s">
        <v>205</v>
      </c>
      <c r="H52" s="253">
        <v>2</v>
      </c>
      <c r="I52" s="254">
        <v>3180.3009999999999</v>
      </c>
      <c r="J52" s="255">
        <v>1.4479728899888911E-2</v>
      </c>
      <c r="K52" s="255">
        <v>0.41150453904017686</v>
      </c>
      <c r="L52" s="255">
        <v>0.19872332838935686</v>
      </c>
      <c r="M52" s="256">
        <v>13.574</v>
      </c>
      <c r="N52" s="257">
        <v>0</v>
      </c>
      <c r="O52" s="257">
        <v>22.67081008998834</v>
      </c>
      <c r="P52" s="258">
        <v>120</v>
      </c>
      <c r="Q52" s="259">
        <v>0</v>
      </c>
      <c r="R52" s="259">
        <v>721</v>
      </c>
    </row>
    <row r="53" spans="1:18" ht="16.5">
      <c r="A53" s="247" t="s">
        <v>119</v>
      </c>
      <c r="B53" s="248" t="s">
        <v>364</v>
      </c>
      <c r="C53" s="249" t="s">
        <v>70</v>
      </c>
      <c r="D53" s="250">
        <v>0.75518518518518518</v>
      </c>
      <c r="E53" s="251">
        <v>6971</v>
      </c>
      <c r="F53" s="252" t="s">
        <v>123</v>
      </c>
      <c r="G53" s="260" t="s">
        <v>240</v>
      </c>
      <c r="H53" s="253">
        <v>1</v>
      </c>
      <c r="I53" s="254">
        <v>1639.6310000000001</v>
      </c>
      <c r="J53" s="255">
        <v>2.8224708738831813E-2</v>
      </c>
      <c r="K53" s="255">
        <v>0.32866770793687633</v>
      </c>
      <c r="L53" s="255">
        <v>0.10063239838719809</v>
      </c>
      <c r="M53" s="256">
        <v>7.5019999999999998</v>
      </c>
      <c r="N53" s="257">
        <v>6.0989332355877633E-2</v>
      </c>
      <c r="O53" s="257">
        <v>0.97582931769404213</v>
      </c>
      <c r="P53" s="258">
        <v>42</v>
      </c>
      <c r="Q53" s="259">
        <v>1</v>
      </c>
      <c r="R53" s="259">
        <v>16</v>
      </c>
    </row>
    <row r="54" spans="1:18" ht="16.5">
      <c r="A54" s="247" t="s">
        <v>119</v>
      </c>
      <c r="B54" s="248" t="s">
        <v>366</v>
      </c>
      <c r="C54" s="249" t="s">
        <v>70</v>
      </c>
      <c r="D54" s="250">
        <v>0.73076923076923073</v>
      </c>
      <c r="E54" s="251">
        <v>5625</v>
      </c>
      <c r="F54" s="252" t="s">
        <v>262</v>
      </c>
      <c r="G54" s="260" t="s">
        <v>263</v>
      </c>
      <c r="H54" s="253">
        <v>1</v>
      </c>
      <c r="I54" s="254">
        <v>1836.809</v>
      </c>
      <c r="J54" s="255">
        <v>4.5937521527944822E-2</v>
      </c>
      <c r="K54" s="255">
        <v>0.35282053486425957</v>
      </c>
      <c r="L54" s="255">
        <v>0.21940223507180115</v>
      </c>
      <c r="M54" s="256">
        <v>11.045999999999999</v>
      </c>
      <c r="N54" s="257">
        <v>0.7077491453929069</v>
      </c>
      <c r="O54" s="257">
        <v>6.9686069700224689</v>
      </c>
      <c r="P54" s="258">
        <v>16</v>
      </c>
      <c r="Q54" s="259">
        <v>13</v>
      </c>
      <c r="R54" s="259">
        <v>128</v>
      </c>
    </row>
    <row r="55" spans="1:18" ht="16.5">
      <c r="A55" s="247" t="s">
        <v>119</v>
      </c>
      <c r="B55" s="248" t="s">
        <v>368</v>
      </c>
      <c r="C55" s="249" t="s">
        <v>70</v>
      </c>
      <c r="D55" s="250">
        <v>0.79740740740740734</v>
      </c>
      <c r="E55" s="251">
        <v>9700</v>
      </c>
      <c r="F55" s="252" t="s">
        <v>124</v>
      </c>
      <c r="G55" s="260" t="s">
        <v>247</v>
      </c>
      <c r="H55" s="253">
        <v>1</v>
      </c>
      <c r="I55" s="254">
        <v>4989.7749999999996</v>
      </c>
      <c r="J55" s="255">
        <v>2.0307224739757487E-2</v>
      </c>
      <c r="K55" s="255">
        <v>0.42352873134827668</v>
      </c>
      <c r="L55" s="255">
        <v>0.12245041109068044</v>
      </c>
      <c r="M55" s="256">
        <v>14.763999999999999</v>
      </c>
      <c r="N55" s="257">
        <v>1.5030737858921495</v>
      </c>
      <c r="O55" s="257">
        <v>25.572295343978439</v>
      </c>
      <c r="P55" s="258">
        <v>304</v>
      </c>
      <c r="Q55" s="259">
        <v>75</v>
      </c>
      <c r="R55" s="259">
        <v>1276</v>
      </c>
    </row>
    <row r="56" spans="1:18" ht="16.5">
      <c r="A56" s="247" t="s">
        <v>119</v>
      </c>
      <c r="B56" s="248" t="s">
        <v>374</v>
      </c>
      <c r="C56" s="249" t="s">
        <v>70</v>
      </c>
      <c r="D56" s="250">
        <v>0.78855242602864317</v>
      </c>
      <c r="E56" s="251">
        <v>9033</v>
      </c>
      <c r="F56" s="252" t="s">
        <v>120</v>
      </c>
      <c r="G56" s="260" t="s">
        <v>209</v>
      </c>
      <c r="H56" s="253">
        <v>4</v>
      </c>
      <c r="I56" s="254">
        <v>1404.577</v>
      </c>
      <c r="J56" s="255">
        <v>9.7021965798417022E-3</v>
      </c>
      <c r="K56" s="255">
        <v>0.47474724437486948</v>
      </c>
      <c r="L56" s="255">
        <v>0.26200058807740695</v>
      </c>
      <c r="M56" s="256">
        <v>18.437999999999999</v>
      </c>
      <c r="N56" s="257">
        <v>0</v>
      </c>
      <c r="O56" s="257">
        <v>15.591882823084815</v>
      </c>
      <c r="P56" s="258">
        <v>95</v>
      </c>
      <c r="Q56" s="259">
        <v>0</v>
      </c>
      <c r="R56" s="259">
        <v>219</v>
      </c>
    </row>
    <row r="57" spans="1:18" ht="16.5">
      <c r="A57" s="247" t="s">
        <v>119</v>
      </c>
      <c r="B57" s="248" t="s">
        <v>380</v>
      </c>
      <c r="C57" s="249" t="s">
        <v>70</v>
      </c>
      <c r="D57" s="250">
        <v>0.79862591138961347</v>
      </c>
      <c r="E57" s="251">
        <v>5945</v>
      </c>
      <c r="F57" s="252" t="s">
        <v>122</v>
      </c>
      <c r="G57" s="260" t="s">
        <v>236</v>
      </c>
      <c r="H57" s="253">
        <v>2</v>
      </c>
      <c r="I57" s="254">
        <v>1688.7829999999999</v>
      </c>
      <c r="J57" s="255">
        <v>5.3008578224718259E-2</v>
      </c>
      <c r="K57" s="255">
        <v>0.36126408779459174</v>
      </c>
      <c r="L57" s="255">
        <v>0.13145561034188527</v>
      </c>
      <c r="M57" s="256">
        <v>14.499000000000001</v>
      </c>
      <c r="N57" s="257">
        <v>0.17764271667822332</v>
      </c>
      <c r="O57" s="257">
        <v>11.546776584084515</v>
      </c>
      <c r="P57" s="258">
        <v>38</v>
      </c>
      <c r="Q57" s="259">
        <v>3</v>
      </c>
      <c r="R57" s="259">
        <v>195</v>
      </c>
    </row>
    <row r="58" spans="1:18" ht="16.5">
      <c r="A58" s="247" t="s">
        <v>119</v>
      </c>
      <c r="B58" s="248" t="s">
        <v>382</v>
      </c>
      <c r="C58" s="249" t="s">
        <v>67</v>
      </c>
      <c r="D58" s="250">
        <v>0.84938392806409679</v>
      </c>
      <c r="E58" s="251">
        <v>6667</v>
      </c>
      <c r="F58" s="252" t="s">
        <v>122</v>
      </c>
      <c r="G58" s="260" t="s">
        <v>233</v>
      </c>
      <c r="H58" s="253">
        <v>4</v>
      </c>
      <c r="I58" s="254">
        <v>1742.038</v>
      </c>
      <c r="J58" s="255">
        <v>3.6564929148293394E-2</v>
      </c>
      <c r="K58" s="255">
        <v>0.35787311225776147</v>
      </c>
      <c r="L58" s="255">
        <v>4.9367465003633676E-2</v>
      </c>
      <c r="M58" s="256">
        <v>9.3390000000000004</v>
      </c>
      <c r="N58" s="257">
        <v>0</v>
      </c>
      <c r="O58" s="257">
        <v>1.8369289303677647</v>
      </c>
      <c r="P58" s="258">
        <v>4</v>
      </c>
      <c r="Q58" s="259">
        <v>0</v>
      </c>
      <c r="R58" s="259">
        <v>32</v>
      </c>
    </row>
    <row r="59" spans="1:18" ht="16.5">
      <c r="A59" s="247" t="s">
        <v>119</v>
      </c>
      <c r="B59" s="248" t="s">
        <v>386</v>
      </c>
      <c r="C59" s="249" t="s">
        <v>67</v>
      </c>
      <c r="D59" s="250">
        <v>0.82285714285714284</v>
      </c>
      <c r="E59" s="251">
        <v>8990</v>
      </c>
      <c r="F59" s="252" t="s">
        <v>120</v>
      </c>
      <c r="G59" s="260" t="s">
        <v>217</v>
      </c>
      <c r="H59" s="253">
        <v>1</v>
      </c>
      <c r="I59" s="254">
        <v>660.85599999999999</v>
      </c>
      <c r="J59" s="255">
        <v>3.3719676114590515E-2</v>
      </c>
      <c r="K59" s="255">
        <v>0.38685693179582359</v>
      </c>
      <c r="L59" s="255">
        <v>0.17855629668187925</v>
      </c>
      <c r="M59" s="256">
        <v>11.430999999999999</v>
      </c>
      <c r="N59" s="257">
        <v>0</v>
      </c>
      <c r="O59" s="257">
        <v>6.8093502971903108</v>
      </c>
      <c r="P59" s="258">
        <v>13</v>
      </c>
      <c r="Q59" s="259">
        <v>0</v>
      </c>
      <c r="R59" s="259">
        <v>45</v>
      </c>
    </row>
    <row r="60" spans="1:18" ht="16.5">
      <c r="A60" s="247" t="s">
        <v>119</v>
      </c>
      <c r="B60" s="248" t="s">
        <v>394</v>
      </c>
      <c r="C60" s="249" t="s">
        <v>67</v>
      </c>
      <c r="D60" s="250">
        <v>0.83625305160308361</v>
      </c>
      <c r="E60" s="251">
        <v>2636</v>
      </c>
      <c r="F60" s="252" t="s">
        <v>126</v>
      </c>
      <c r="G60" s="260" t="s">
        <v>266</v>
      </c>
      <c r="H60" s="253">
        <v>2</v>
      </c>
      <c r="I60" s="254">
        <v>2246.027</v>
      </c>
      <c r="J60" s="255">
        <v>6.4972196670136984E-2</v>
      </c>
      <c r="K60" s="255">
        <v>0.35905197352333151</v>
      </c>
      <c r="L60" s="255">
        <v>0.19100393717439729</v>
      </c>
      <c r="M60" s="256">
        <v>16.738</v>
      </c>
      <c r="N60" s="257">
        <v>4.4523062278414287E-2</v>
      </c>
      <c r="O60" s="257">
        <v>32.19017402729353</v>
      </c>
      <c r="P60" s="258">
        <v>15</v>
      </c>
      <c r="Q60" s="259">
        <v>1</v>
      </c>
      <c r="R60" s="259">
        <v>723</v>
      </c>
    </row>
    <row r="61" spans="1:18" ht="16.5">
      <c r="A61" s="247" t="s">
        <v>119</v>
      </c>
      <c r="B61" s="248" t="s">
        <v>398</v>
      </c>
      <c r="C61" s="249" t="s">
        <v>70</v>
      </c>
      <c r="D61" s="250">
        <v>0.7276986770830064</v>
      </c>
      <c r="E61" s="251">
        <v>5719</v>
      </c>
      <c r="F61" s="252" t="s">
        <v>123</v>
      </c>
      <c r="G61" s="260" t="s">
        <v>244</v>
      </c>
      <c r="H61" s="253">
        <v>4</v>
      </c>
      <c r="I61" s="254">
        <v>732.95100000000002</v>
      </c>
      <c r="J61" s="255">
        <v>4.88030212195864E-2</v>
      </c>
      <c r="K61" s="255">
        <v>0.42260046959217928</v>
      </c>
      <c r="L61" s="255">
        <v>0.23417223367787007</v>
      </c>
      <c r="M61" s="256">
        <v>16.96</v>
      </c>
      <c r="N61" s="257">
        <v>0.13643476849066308</v>
      </c>
      <c r="O61" s="257">
        <v>30.834257678889855</v>
      </c>
      <c r="P61" s="258">
        <v>27</v>
      </c>
      <c r="Q61" s="259">
        <v>2</v>
      </c>
      <c r="R61" s="259">
        <v>227</v>
      </c>
    </row>
    <row r="62" spans="1:18" ht="16.5">
      <c r="A62" s="247" t="s">
        <v>119</v>
      </c>
      <c r="B62" s="248" t="s">
        <v>400</v>
      </c>
      <c r="C62" s="249" t="s">
        <v>67</v>
      </c>
      <c r="D62" s="250">
        <v>0.83240838445256138</v>
      </c>
      <c r="E62" s="251">
        <v>2946</v>
      </c>
      <c r="F62" s="252" t="s">
        <v>122</v>
      </c>
      <c r="G62" s="260" t="s">
        <v>236</v>
      </c>
      <c r="H62" s="253">
        <v>2</v>
      </c>
      <c r="I62" s="254">
        <v>1816.5049999999999</v>
      </c>
      <c r="J62" s="255">
        <v>3.0562237000463278E-2</v>
      </c>
      <c r="K62" s="255">
        <v>0.39846364157257136</v>
      </c>
      <c r="L62" s="255">
        <v>0.23011222099581338</v>
      </c>
      <c r="M62" s="256">
        <v>12.288</v>
      </c>
      <c r="N62" s="257">
        <v>0</v>
      </c>
      <c r="O62" s="257">
        <v>1.9818277406337996</v>
      </c>
      <c r="P62" s="258">
        <v>68</v>
      </c>
      <c r="Q62" s="259">
        <v>0</v>
      </c>
      <c r="R62" s="259">
        <v>36</v>
      </c>
    </row>
    <row r="63" spans="1:18" ht="16.5">
      <c r="A63" s="247" t="s">
        <v>119</v>
      </c>
      <c r="B63" s="248" t="s">
        <v>410</v>
      </c>
      <c r="C63" s="249" t="s">
        <v>70</v>
      </c>
      <c r="D63" s="250">
        <v>0.77679999999999993</v>
      </c>
      <c r="E63" s="251">
        <v>5349</v>
      </c>
      <c r="F63" s="252" t="s">
        <v>125</v>
      </c>
      <c r="G63" s="260" t="s">
        <v>260</v>
      </c>
      <c r="H63" s="253">
        <v>1</v>
      </c>
      <c r="I63" s="254">
        <v>650.505</v>
      </c>
      <c r="J63" s="255">
        <v>3.7120310741107443E-2</v>
      </c>
      <c r="K63" s="255">
        <v>0.3975873476638499</v>
      </c>
      <c r="L63" s="255">
        <v>0.22290374401426585</v>
      </c>
      <c r="M63" s="256">
        <v>14.74</v>
      </c>
      <c r="N63" s="257">
        <v>0.1537267200098385</v>
      </c>
      <c r="O63" s="257">
        <v>12.298137600787081</v>
      </c>
      <c r="P63" s="258">
        <v>20</v>
      </c>
      <c r="Q63" s="259">
        <v>1</v>
      </c>
      <c r="R63" s="259">
        <v>80</v>
      </c>
    </row>
    <row r="64" spans="1:18" ht="16.5">
      <c r="A64" s="247" t="s">
        <v>119</v>
      </c>
      <c r="B64" s="248" t="s">
        <v>414</v>
      </c>
      <c r="C64" s="249" t="s">
        <v>70</v>
      </c>
      <c r="D64" s="250">
        <v>0.73071747466055648</v>
      </c>
      <c r="E64" s="251">
        <v>2029</v>
      </c>
      <c r="F64" s="252" t="s">
        <v>125</v>
      </c>
      <c r="G64" s="260" t="s">
        <v>258</v>
      </c>
      <c r="H64" s="253">
        <v>2</v>
      </c>
      <c r="I64" s="254">
        <v>5417.0559999999996</v>
      </c>
      <c r="J64" s="255">
        <v>3.3067360839826518E-2</v>
      </c>
      <c r="K64" s="255">
        <v>0.47836327750229973</v>
      </c>
      <c r="L64" s="255">
        <v>0.2697036914515929</v>
      </c>
      <c r="M64" s="256">
        <v>16.207000000000001</v>
      </c>
      <c r="N64" s="257">
        <v>0.31382359717160024</v>
      </c>
      <c r="O64" s="257">
        <v>30.643951253226849</v>
      </c>
      <c r="P64" s="258">
        <v>284</v>
      </c>
      <c r="Q64" s="259">
        <v>17</v>
      </c>
      <c r="R64" s="259">
        <v>1660</v>
      </c>
    </row>
    <row r="65" spans="1:18" ht="16.5">
      <c r="A65" s="247" t="s">
        <v>119</v>
      </c>
      <c r="B65" s="248" t="s">
        <v>416</v>
      </c>
      <c r="C65" s="249" t="s">
        <v>67</v>
      </c>
      <c r="D65" s="250">
        <v>0.83262280790960497</v>
      </c>
      <c r="E65" s="251">
        <v>7042</v>
      </c>
      <c r="F65" s="252" t="s">
        <v>122</v>
      </c>
      <c r="G65" s="260" t="s">
        <v>237</v>
      </c>
      <c r="H65" s="253">
        <v>4</v>
      </c>
      <c r="I65" s="254">
        <v>1753.3580000000002</v>
      </c>
      <c r="J65" s="255">
        <v>3.9757882195184203E-2</v>
      </c>
      <c r="K65" s="255">
        <v>0.34385670030720106</v>
      </c>
      <c r="L65" s="255">
        <v>0.20760164210617571</v>
      </c>
      <c r="M65" s="256">
        <v>11.589</v>
      </c>
      <c r="N65" s="257">
        <v>0</v>
      </c>
      <c r="O65" s="257">
        <v>0.62736759977140999</v>
      </c>
      <c r="P65" s="258">
        <v>7</v>
      </c>
      <c r="Q65" s="259">
        <v>0</v>
      </c>
      <c r="R65" s="259">
        <v>11</v>
      </c>
    </row>
    <row r="66" spans="1:18" ht="16.5">
      <c r="A66" s="247" t="s">
        <v>119</v>
      </c>
      <c r="B66" s="248" t="s">
        <v>418</v>
      </c>
      <c r="C66" s="249" t="s">
        <v>70</v>
      </c>
      <c r="D66" s="250">
        <v>0.78720000000000001</v>
      </c>
      <c r="E66" s="251">
        <v>2644</v>
      </c>
      <c r="F66" s="252" t="s">
        <v>125</v>
      </c>
      <c r="G66" s="260" t="s">
        <v>258</v>
      </c>
      <c r="H66" s="253">
        <v>1</v>
      </c>
      <c r="I66" s="254">
        <v>648.14</v>
      </c>
      <c r="J66" s="255">
        <v>3.9782519304283823E-2</v>
      </c>
      <c r="K66" s="255">
        <v>0.45140543802476402</v>
      </c>
      <c r="L66" s="255">
        <v>0.27308914740642454</v>
      </c>
      <c r="M66" s="256">
        <v>14.643000000000001</v>
      </c>
      <c r="N66" s="257">
        <v>0</v>
      </c>
      <c r="O66" s="257">
        <v>15.274477736291542</v>
      </c>
      <c r="P66" s="258">
        <v>30</v>
      </c>
      <c r="Q66" s="259">
        <v>0</v>
      </c>
      <c r="R66" s="259">
        <v>99</v>
      </c>
    </row>
    <row r="67" spans="1:18" ht="16.5">
      <c r="A67" s="247" t="s">
        <v>119</v>
      </c>
      <c r="B67" s="248" t="s">
        <v>422</v>
      </c>
      <c r="C67" s="249" t="s">
        <v>70</v>
      </c>
      <c r="D67" s="250">
        <v>0.79806099465791591</v>
      </c>
      <c r="E67" s="251">
        <v>4686</v>
      </c>
      <c r="F67" s="252" t="s">
        <v>121</v>
      </c>
      <c r="G67" s="260" t="s">
        <v>224</v>
      </c>
      <c r="H67" s="253">
        <v>2</v>
      </c>
      <c r="I67" s="254">
        <v>1234.588</v>
      </c>
      <c r="J67" s="255">
        <v>1.8544538986848474E-2</v>
      </c>
      <c r="K67" s="255">
        <v>0.42236690496937845</v>
      </c>
      <c r="L67" s="255">
        <v>0.18386700664513181</v>
      </c>
      <c r="M67" s="256">
        <v>7.5190000000000001</v>
      </c>
      <c r="N67" s="257">
        <v>0.24299604402440328</v>
      </c>
      <c r="O67" s="257">
        <v>3.5639419790245817</v>
      </c>
      <c r="P67" s="258">
        <v>66</v>
      </c>
      <c r="Q67" s="259">
        <v>3</v>
      </c>
      <c r="R67" s="259">
        <v>44</v>
      </c>
    </row>
    <row r="68" spans="1:18" ht="16.5">
      <c r="A68" s="247" t="s">
        <v>119</v>
      </c>
      <c r="B68" s="248" t="s">
        <v>446</v>
      </c>
      <c r="C68" s="249" t="s">
        <v>70</v>
      </c>
      <c r="D68" s="250">
        <v>0.76416908632459624</v>
      </c>
      <c r="E68" s="251">
        <v>869</v>
      </c>
      <c r="F68" s="252" t="s">
        <v>122</v>
      </c>
      <c r="G68" s="260" t="s">
        <v>237</v>
      </c>
      <c r="H68" s="253">
        <v>5</v>
      </c>
      <c r="I68" s="254">
        <v>926.62599999999998</v>
      </c>
      <c r="J68" s="255">
        <v>2.4551003313972187E-2</v>
      </c>
      <c r="K68" s="255">
        <v>0.38077660736228502</v>
      </c>
      <c r="L68" s="255">
        <v>6.3671858980861751E-2</v>
      </c>
      <c r="M68" s="256">
        <v>13.423999999999999</v>
      </c>
      <c r="N68" s="257">
        <v>0</v>
      </c>
      <c r="O68" s="257">
        <v>13.058127011329274</v>
      </c>
      <c r="P68" s="258">
        <v>9</v>
      </c>
      <c r="Q68" s="259">
        <v>0</v>
      </c>
      <c r="R68" s="259">
        <v>121</v>
      </c>
    </row>
  </sheetData>
  <phoneticPr fontId="2" type="noConversion"/>
  <conditionalFormatting sqref="C14:D68">
    <cfRule type="containsText" dxfId="15" priority="1" operator="containsText" text="F">
      <formula>NOT(ISERROR(SEARCH("F",C14)))</formula>
    </cfRule>
    <cfRule type="containsText" dxfId="14" priority="2" operator="containsText" text="D">
      <formula>NOT(ISERROR(SEARCH("D",C14)))</formula>
    </cfRule>
    <cfRule type="containsText" dxfId="13" priority="3" operator="containsText" text="C">
      <formula>NOT(ISERROR(SEARCH("C",C14)))</formula>
    </cfRule>
    <cfRule type="containsText" dxfId="12" priority="4" operator="containsText" text="B">
      <formula>NOT(ISERROR(SEARCH("B",C14)))</formula>
    </cfRule>
    <cfRule type="containsText" dxfId="11" priority="5" operator="containsText" text="A">
      <formula>NOT(ISERROR(SEARCH("A",C14)))</formula>
    </cfRule>
    <cfRule type="containsText" dxfId="1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66"/>
  <sheetViews>
    <sheetView showGridLines="0" workbookViewId="0"/>
  </sheetViews>
  <sheetFormatPr defaultRowHeight="13.5"/>
  <cols>
    <col min="12" max="12" width="0" hidden="1" customWidth="1"/>
  </cols>
  <sheetData>
    <row r="1" spans="1:13">
      <c r="A1" s="22"/>
      <c r="B1" s="30"/>
      <c r="C1" s="94"/>
      <c r="D1" s="23"/>
      <c r="E1" s="23"/>
      <c r="F1" s="21"/>
      <c r="G1" s="23"/>
      <c r="H1" s="23"/>
      <c r="I1" s="23"/>
      <c r="J1" s="23"/>
      <c r="K1" s="23"/>
      <c r="L1" s="23"/>
      <c r="M1" s="23"/>
    </row>
    <row r="2" spans="1:13" ht="41.25">
      <c r="A2" s="324" t="s">
        <v>611</v>
      </c>
      <c r="B2" s="324"/>
      <c r="C2" s="324"/>
      <c r="D2" s="324"/>
      <c r="E2" s="324"/>
      <c r="F2" s="324"/>
      <c r="G2" s="324"/>
      <c r="H2" s="324"/>
      <c r="I2" s="324"/>
      <c r="J2" s="324"/>
      <c r="K2" s="324"/>
      <c r="L2" s="324"/>
      <c r="M2" s="324"/>
    </row>
    <row r="4" spans="1:13" ht="17.25">
      <c r="A4" s="168" t="s">
        <v>192</v>
      </c>
      <c r="B4" s="169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</row>
    <row r="5" spans="1:13" ht="26.25">
      <c r="A5" s="165" t="s">
        <v>189</v>
      </c>
    </row>
    <row r="6" spans="1:13" ht="26.25">
      <c r="A6" s="165" t="s">
        <v>190</v>
      </c>
    </row>
    <row r="7" spans="1:13" ht="26.25">
      <c r="A7" s="165"/>
    </row>
    <row r="8" spans="1:13" ht="17.25">
      <c r="A8" s="166" t="s">
        <v>191</v>
      </c>
    </row>
    <row r="9" spans="1:13" ht="40.5">
      <c r="A9" s="241" t="s">
        <v>0</v>
      </c>
      <c r="B9" s="242" t="s">
        <v>74</v>
      </c>
      <c r="C9" s="243" t="s">
        <v>65</v>
      </c>
      <c r="D9" s="243" t="s">
        <v>163</v>
      </c>
      <c r="E9" s="244" t="s">
        <v>149</v>
      </c>
      <c r="F9" s="242" t="s">
        <v>154</v>
      </c>
      <c r="G9" s="244" t="s">
        <v>152</v>
      </c>
      <c r="H9" s="244" t="s">
        <v>156</v>
      </c>
      <c r="I9" s="245" t="s">
        <v>158</v>
      </c>
      <c r="J9" s="244" t="s">
        <v>11</v>
      </c>
      <c r="K9" s="244" t="s">
        <v>12</v>
      </c>
      <c r="L9" s="244" t="s">
        <v>13</v>
      </c>
      <c r="M9" s="244" t="s">
        <v>185</v>
      </c>
    </row>
    <row r="10" spans="1:13" ht="16.5">
      <c r="A10" s="247" t="s">
        <v>119</v>
      </c>
      <c r="B10" s="248">
        <v>3907</v>
      </c>
      <c r="C10" s="249" t="s">
        <v>70</v>
      </c>
      <c r="D10" s="250">
        <v>0.77621836065129268</v>
      </c>
      <c r="E10" s="251">
        <v>3907</v>
      </c>
      <c r="F10" s="252" t="s">
        <v>126</v>
      </c>
      <c r="G10" s="260" t="s">
        <v>266</v>
      </c>
      <c r="H10" s="253">
        <v>4</v>
      </c>
      <c r="I10" s="254">
        <v>662.78000000000009</v>
      </c>
      <c r="J10" s="255">
        <v>2.618195297173841E-2</v>
      </c>
      <c r="K10" s="255">
        <v>0.43383494951390494</v>
      </c>
      <c r="L10" s="255">
        <v>0.12070370258607684</v>
      </c>
      <c r="M10" s="261">
        <v>32</v>
      </c>
    </row>
    <row r="11" spans="1:13" ht="16.5">
      <c r="A11" s="247" t="s">
        <v>119</v>
      </c>
      <c r="B11" s="248">
        <v>5364</v>
      </c>
      <c r="C11" s="249" t="s">
        <v>67</v>
      </c>
      <c r="D11" s="250">
        <v>0.81519999999999992</v>
      </c>
      <c r="E11" s="251">
        <v>5364</v>
      </c>
      <c r="F11" s="252" t="s">
        <v>125</v>
      </c>
      <c r="G11" s="260" t="s">
        <v>261</v>
      </c>
      <c r="H11" s="253">
        <v>1</v>
      </c>
      <c r="I11" s="254">
        <v>4548.2</v>
      </c>
      <c r="J11" s="255">
        <v>3.1675891389841032E-2</v>
      </c>
      <c r="K11" s="255">
        <v>0.45424963094679754</v>
      </c>
      <c r="L11" s="255">
        <v>0.24317312343344621</v>
      </c>
      <c r="M11" s="261">
        <v>207</v>
      </c>
    </row>
    <row r="12" spans="1:13" ht="16.5">
      <c r="A12" s="247" t="s">
        <v>119</v>
      </c>
      <c r="B12" s="248">
        <v>5785</v>
      </c>
      <c r="C12" s="249" t="s">
        <v>67</v>
      </c>
      <c r="D12" s="250">
        <v>0.82076638258278534</v>
      </c>
      <c r="E12" s="251">
        <v>5785</v>
      </c>
      <c r="F12" s="252" t="s">
        <v>121</v>
      </c>
      <c r="G12" s="260" t="s">
        <v>227</v>
      </c>
      <c r="H12" s="253">
        <v>4</v>
      </c>
      <c r="I12" s="254">
        <v>1536.1019999999999</v>
      </c>
      <c r="J12" s="255">
        <v>2.0727672365627853E-2</v>
      </c>
      <c r="K12" s="255">
        <v>0.38480888746759684</v>
      </c>
      <c r="L12" s="255">
        <v>0.13377935025684992</v>
      </c>
      <c r="M12" s="261">
        <v>42</v>
      </c>
    </row>
    <row r="13" spans="1:13" ht="16.5">
      <c r="A13" s="247" t="s">
        <v>119</v>
      </c>
      <c r="B13" s="248" t="s">
        <v>272</v>
      </c>
      <c r="C13" s="249" t="s">
        <v>68</v>
      </c>
      <c r="D13" s="250">
        <v>0.91227272727272724</v>
      </c>
      <c r="E13" s="251">
        <v>2521</v>
      </c>
      <c r="F13" s="252" t="s">
        <v>126</v>
      </c>
      <c r="G13" s="260" t="s">
        <v>269</v>
      </c>
      <c r="H13" s="253">
        <v>1</v>
      </c>
      <c r="I13" s="254">
        <v>2277.1179999999999</v>
      </c>
      <c r="J13" s="255">
        <v>1.1967218578686756E-2</v>
      </c>
      <c r="K13" s="255">
        <v>0.41736494551792952</v>
      </c>
      <c r="L13" s="255">
        <v>0.12515820436182931</v>
      </c>
      <c r="M13" s="261">
        <v>73</v>
      </c>
    </row>
    <row r="14" spans="1:13" ht="16.5">
      <c r="A14" s="247" t="s">
        <v>119</v>
      </c>
      <c r="B14" s="248" t="s">
        <v>274</v>
      </c>
      <c r="C14" s="249" t="s">
        <v>69</v>
      </c>
      <c r="D14" s="250">
        <v>0.88478260869565228</v>
      </c>
      <c r="E14" s="251">
        <v>7172</v>
      </c>
      <c r="F14" s="252" t="s">
        <v>120</v>
      </c>
      <c r="G14" s="260" t="s">
        <v>215</v>
      </c>
      <c r="H14" s="253">
        <v>1</v>
      </c>
      <c r="I14" s="254">
        <v>2814.7629999999999</v>
      </c>
      <c r="J14" s="255">
        <v>2.0872358827563029E-2</v>
      </c>
      <c r="K14" s="255">
        <v>0.43084466986567882</v>
      </c>
      <c r="L14" s="255">
        <v>0.15738447606423703</v>
      </c>
      <c r="M14" s="261">
        <v>115</v>
      </c>
    </row>
    <row r="15" spans="1:13" ht="16.5">
      <c r="A15" s="247" t="s">
        <v>119</v>
      </c>
      <c r="B15" s="248" t="s">
        <v>278</v>
      </c>
      <c r="C15" s="249" t="s">
        <v>70</v>
      </c>
      <c r="D15" s="250">
        <v>0.72419735135865149</v>
      </c>
      <c r="E15" s="251">
        <v>4187</v>
      </c>
      <c r="F15" s="252" t="s">
        <v>122</v>
      </c>
      <c r="G15" s="260" t="s">
        <v>237</v>
      </c>
      <c r="H15" s="253">
        <v>3</v>
      </c>
      <c r="I15" s="254">
        <v>1762.2619999999999</v>
      </c>
      <c r="J15" s="255">
        <v>2.6675903793998135E-2</v>
      </c>
      <c r="K15" s="255">
        <v>0.45257977423687895</v>
      </c>
      <c r="L15" s="255">
        <v>7.7740994244896625E-2</v>
      </c>
      <c r="M15" s="261">
        <v>98</v>
      </c>
    </row>
    <row r="16" spans="1:13" ht="16.5">
      <c r="A16" s="247" t="s">
        <v>119</v>
      </c>
      <c r="B16" s="248" t="s">
        <v>280</v>
      </c>
      <c r="C16" s="249" t="s">
        <v>70</v>
      </c>
      <c r="D16" s="250">
        <v>0.78432761892361214</v>
      </c>
      <c r="E16" s="251">
        <v>8205</v>
      </c>
      <c r="F16" s="252" t="s">
        <v>120</v>
      </c>
      <c r="G16" s="260" t="s">
        <v>208</v>
      </c>
      <c r="H16" s="253">
        <v>3</v>
      </c>
      <c r="I16" s="254">
        <v>2555.3650000000002</v>
      </c>
      <c r="J16" s="255">
        <v>4.8964609035414414E-3</v>
      </c>
      <c r="K16" s="255">
        <v>0.46626255733751509</v>
      </c>
      <c r="L16" s="255">
        <v>0.26454146472226081</v>
      </c>
      <c r="M16" s="261">
        <v>132</v>
      </c>
    </row>
    <row r="17" spans="1:13" ht="16.5">
      <c r="A17" s="247" t="s">
        <v>119</v>
      </c>
      <c r="B17" s="248" t="s">
        <v>282</v>
      </c>
      <c r="C17" s="249" t="s">
        <v>70</v>
      </c>
      <c r="D17" s="250">
        <v>0.79995624699472101</v>
      </c>
      <c r="E17" s="251">
        <v>2293</v>
      </c>
      <c r="F17" s="252" t="s">
        <v>121</v>
      </c>
      <c r="G17" s="260" t="s">
        <v>226</v>
      </c>
      <c r="H17" s="253">
        <v>4</v>
      </c>
      <c r="I17" s="254">
        <v>1320.7820000000002</v>
      </c>
      <c r="J17" s="255">
        <v>4.3028616020974304E-2</v>
      </c>
      <c r="K17" s="255">
        <v>0.35137728350471198</v>
      </c>
      <c r="L17" s="255">
        <v>0.15906088055203127</v>
      </c>
      <c r="M17" s="261">
        <v>45</v>
      </c>
    </row>
    <row r="18" spans="1:13" ht="16.5">
      <c r="A18" s="247" t="s">
        <v>119</v>
      </c>
      <c r="B18" s="248" t="s">
        <v>284</v>
      </c>
      <c r="C18" s="249" t="s">
        <v>69</v>
      </c>
      <c r="D18" s="250">
        <v>0.87666666666666659</v>
      </c>
      <c r="E18" s="251">
        <v>3838</v>
      </c>
      <c r="F18" s="252" t="s">
        <v>124</v>
      </c>
      <c r="G18" s="260" t="s">
        <v>249</v>
      </c>
      <c r="H18" s="253">
        <v>1</v>
      </c>
      <c r="I18" s="254">
        <v>1466.6389999999999</v>
      </c>
      <c r="J18" s="255">
        <v>2.8417630969753561E-2</v>
      </c>
      <c r="K18" s="255">
        <v>0.37083385135445662</v>
      </c>
      <c r="L18" s="255">
        <v>0.30955129380849689</v>
      </c>
      <c r="M18" s="261">
        <v>31</v>
      </c>
    </row>
    <row r="19" spans="1:13" ht="16.5">
      <c r="A19" s="247" t="s">
        <v>119</v>
      </c>
      <c r="B19" s="248" t="s">
        <v>438</v>
      </c>
      <c r="C19" s="249" t="s">
        <v>67</v>
      </c>
      <c r="D19" s="250">
        <v>0.83409090909090899</v>
      </c>
      <c r="E19" s="251">
        <v>3277</v>
      </c>
      <c r="F19" s="252" t="s">
        <v>121</v>
      </c>
      <c r="G19" s="260" t="s">
        <v>434</v>
      </c>
      <c r="H19" s="253">
        <v>1</v>
      </c>
      <c r="I19" s="254">
        <v>4471.1040000000003</v>
      </c>
      <c r="J19" s="255">
        <v>1.9743538008609597E-2</v>
      </c>
      <c r="K19" s="255">
        <v>0.44302577703415502</v>
      </c>
      <c r="L19" s="255">
        <v>0.14111796442763927</v>
      </c>
      <c r="M19" s="261">
        <v>280</v>
      </c>
    </row>
    <row r="20" spans="1:13" ht="16.5">
      <c r="A20" s="247" t="s">
        <v>119</v>
      </c>
      <c r="B20" s="248" t="s">
        <v>288</v>
      </c>
      <c r="C20" s="249" t="s">
        <v>70</v>
      </c>
      <c r="D20" s="250">
        <v>0.7532432490884331</v>
      </c>
      <c r="E20" s="251">
        <v>8708</v>
      </c>
      <c r="F20" s="252" t="s">
        <v>122</v>
      </c>
      <c r="G20" s="260" t="s">
        <v>234</v>
      </c>
      <c r="H20" s="253">
        <v>6</v>
      </c>
      <c r="I20" s="254">
        <v>1429.681</v>
      </c>
      <c r="J20" s="255">
        <v>2.0351995669908456E-2</v>
      </c>
      <c r="K20" s="255">
        <v>0.40229466162316502</v>
      </c>
      <c r="L20" s="255">
        <v>0.19584788494776106</v>
      </c>
      <c r="M20" s="261">
        <v>36</v>
      </c>
    </row>
    <row r="21" spans="1:13" ht="16.5">
      <c r="A21" s="247" t="s">
        <v>119</v>
      </c>
      <c r="B21" s="248" t="s">
        <v>290</v>
      </c>
      <c r="C21" s="249" t="s">
        <v>70</v>
      </c>
      <c r="D21" s="250">
        <v>0.71217391304347832</v>
      </c>
      <c r="E21" s="251">
        <v>7697</v>
      </c>
      <c r="F21" s="252" t="s">
        <v>120</v>
      </c>
      <c r="G21" s="260" t="s">
        <v>205</v>
      </c>
      <c r="H21" s="253">
        <v>1</v>
      </c>
      <c r="I21" s="254">
        <v>1269.6569999999999</v>
      </c>
      <c r="J21" s="255">
        <v>1.1702669472676747E-2</v>
      </c>
      <c r="K21" s="255">
        <v>0.44856811089165438</v>
      </c>
      <c r="L21" s="255">
        <v>0.18193890160885973</v>
      </c>
      <c r="M21" s="261">
        <v>64</v>
      </c>
    </row>
    <row r="22" spans="1:13" ht="16.5">
      <c r="A22" s="247" t="s">
        <v>119</v>
      </c>
      <c r="B22" s="248" t="s">
        <v>473</v>
      </c>
      <c r="C22" s="249" t="s">
        <v>70</v>
      </c>
      <c r="D22" s="250">
        <v>0.74129521123954445</v>
      </c>
      <c r="E22" s="251">
        <v>7843</v>
      </c>
      <c r="F22" s="252" t="s">
        <v>120</v>
      </c>
      <c r="G22" s="260" t="s">
        <v>209</v>
      </c>
      <c r="H22" s="253">
        <v>3</v>
      </c>
      <c r="I22" s="254">
        <v>558.83100000000002</v>
      </c>
      <c r="J22" s="255">
        <v>1.7606375728761914E-3</v>
      </c>
      <c r="K22" s="255">
        <v>0.51121469754019411</v>
      </c>
      <c r="L22" s="255">
        <v>0.21294452168902583</v>
      </c>
      <c r="M22" s="261">
        <v>40</v>
      </c>
    </row>
    <row r="23" spans="1:13" ht="16.5">
      <c r="A23" s="247" t="s">
        <v>119</v>
      </c>
      <c r="B23" s="248" t="s">
        <v>292</v>
      </c>
      <c r="C23" s="249" t="s">
        <v>67</v>
      </c>
      <c r="D23" s="250">
        <v>0.80704030197579091</v>
      </c>
      <c r="E23" s="251">
        <v>2211</v>
      </c>
      <c r="F23" s="252" t="s">
        <v>120</v>
      </c>
      <c r="G23" s="260" t="s">
        <v>214</v>
      </c>
      <c r="H23" s="253">
        <v>7</v>
      </c>
      <c r="I23" s="254">
        <v>937.54799999999989</v>
      </c>
      <c r="J23" s="255">
        <v>9.5963319605696807E-3</v>
      </c>
      <c r="K23" s="255">
        <v>0.47450098661547191</v>
      </c>
      <c r="L23" s="255">
        <v>0.22292191973104311</v>
      </c>
      <c r="M23" s="261">
        <v>53</v>
      </c>
    </row>
    <row r="24" spans="1:13" ht="16.5">
      <c r="A24" s="247" t="s">
        <v>119</v>
      </c>
      <c r="B24" s="248" t="s">
        <v>296</v>
      </c>
      <c r="C24" s="249" t="s">
        <v>70</v>
      </c>
      <c r="D24" s="250">
        <v>0.71192307692307688</v>
      </c>
      <c r="E24" s="251">
        <v>8855</v>
      </c>
      <c r="F24" s="252" t="s">
        <v>262</v>
      </c>
      <c r="G24" s="260" t="s">
        <v>263</v>
      </c>
      <c r="H24" s="253">
        <v>1</v>
      </c>
      <c r="I24" s="254">
        <v>1708.213</v>
      </c>
      <c r="J24" s="255">
        <v>6.1594887741269949E-2</v>
      </c>
      <c r="K24" s="255">
        <v>0.40909882666154584</v>
      </c>
      <c r="L24" s="255">
        <v>0.20957573792027107</v>
      </c>
      <c r="M24" s="261">
        <v>88</v>
      </c>
    </row>
    <row r="25" spans="1:13" ht="16.5">
      <c r="A25" s="247" t="s">
        <v>119</v>
      </c>
      <c r="B25" s="248" t="s">
        <v>302</v>
      </c>
      <c r="C25" s="249" t="s">
        <v>70</v>
      </c>
      <c r="D25" s="250">
        <v>0.79116217312807857</v>
      </c>
      <c r="E25" s="251">
        <v>2650</v>
      </c>
      <c r="F25" s="252" t="s">
        <v>123</v>
      </c>
      <c r="G25" s="260" t="s">
        <v>245</v>
      </c>
      <c r="H25" s="253">
        <v>8</v>
      </c>
      <c r="I25" s="254">
        <v>1340.4449999999999</v>
      </c>
      <c r="J25" s="255">
        <v>5.2422451041443073E-2</v>
      </c>
      <c r="K25" s="255">
        <v>0.42711405637365757</v>
      </c>
      <c r="L25" s="255">
        <v>0.11563324119975084</v>
      </c>
      <c r="M25" s="261">
        <v>68</v>
      </c>
    </row>
    <row r="26" spans="1:13" ht="16.5">
      <c r="A26" s="247" t="s">
        <v>119</v>
      </c>
      <c r="B26" s="248" t="s">
        <v>304</v>
      </c>
      <c r="C26" s="249" t="s">
        <v>69</v>
      </c>
      <c r="D26" s="250">
        <v>0.85039999999999993</v>
      </c>
      <c r="E26" s="251">
        <v>9462</v>
      </c>
      <c r="F26" s="252" t="s">
        <v>125</v>
      </c>
      <c r="G26" s="260" t="s">
        <v>261</v>
      </c>
      <c r="H26" s="253">
        <v>1</v>
      </c>
      <c r="I26" s="254">
        <v>1301.431</v>
      </c>
      <c r="J26" s="255">
        <v>3.075352631280092E-2</v>
      </c>
      <c r="K26" s="255">
        <v>0.43076815378112482</v>
      </c>
      <c r="L26" s="255">
        <v>0.2189897120938413</v>
      </c>
      <c r="M26" s="261">
        <v>58</v>
      </c>
    </row>
    <row r="27" spans="1:13" ht="16.5">
      <c r="A27" s="247" t="s">
        <v>119</v>
      </c>
      <c r="B27" s="248" t="s">
        <v>306</v>
      </c>
      <c r="C27" s="249" t="s">
        <v>67</v>
      </c>
      <c r="D27" s="250">
        <v>0.80590810118155798</v>
      </c>
      <c r="E27" s="251">
        <v>9907</v>
      </c>
      <c r="F27" s="252" t="s">
        <v>120</v>
      </c>
      <c r="G27" s="260" t="s">
        <v>210</v>
      </c>
      <c r="H27" s="253">
        <v>3</v>
      </c>
      <c r="I27" s="254">
        <v>951.15599999999995</v>
      </c>
      <c r="J27" s="255">
        <v>9.4730240669621824E-3</v>
      </c>
      <c r="K27" s="255">
        <v>0.42680382684295115</v>
      </c>
      <c r="L27" s="255">
        <v>0.1524460761431353</v>
      </c>
      <c r="M27" s="261">
        <v>43</v>
      </c>
    </row>
    <row r="28" spans="1:13" ht="16.5">
      <c r="A28" s="247" t="s">
        <v>119</v>
      </c>
      <c r="B28" s="248" t="s">
        <v>308</v>
      </c>
      <c r="C28" s="249" t="s">
        <v>67</v>
      </c>
      <c r="D28" s="250">
        <v>0.83370370370370361</v>
      </c>
      <c r="E28" s="251">
        <v>4447</v>
      </c>
      <c r="F28" s="252" t="s">
        <v>123</v>
      </c>
      <c r="G28" s="260" t="s">
        <v>242</v>
      </c>
      <c r="H28" s="253">
        <v>1</v>
      </c>
      <c r="I28" s="254">
        <v>1938.0989999999999</v>
      </c>
      <c r="J28" s="255">
        <v>1.5362679153527299E-2</v>
      </c>
      <c r="K28" s="255">
        <v>0.38591438681127416</v>
      </c>
      <c r="L28" s="255">
        <v>0.19555244597928176</v>
      </c>
      <c r="M28" s="261">
        <v>58</v>
      </c>
    </row>
    <row r="29" spans="1:13" ht="16.5">
      <c r="A29" s="247" t="s">
        <v>119</v>
      </c>
      <c r="B29" s="248" t="s">
        <v>312</v>
      </c>
      <c r="C29" s="249" t="s">
        <v>70</v>
      </c>
      <c r="D29" s="250">
        <v>0.77966708286543418</v>
      </c>
      <c r="E29" s="251">
        <v>4985</v>
      </c>
      <c r="F29" s="252" t="s">
        <v>120</v>
      </c>
      <c r="G29" s="260" t="s">
        <v>214</v>
      </c>
      <c r="H29" s="253">
        <v>5</v>
      </c>
      <c r="I29" s="254">
        <v>828.7879999999999</v>
      </c>
      <c r="J29" s="255">
        <v>1.5297649489854487E-2</v>
      </c>
      <c r="K29" s="255">
        <v>0.47883098853184236</v>
      </c>
      <c r="L29" s="255">
        <v>0.14430850793282796</v>
      </c>
      <c r="M29" s="261">
        <v>59</v>
      </c>
    </row>
    <row r="30" spans="1:13" ht="16.5">
      <c r="A30" s="247" t="s">
        <v>119</v>
      </c>
      <c r="B30" s="248" t="s">
        <v>314</v>
      </c>
      <c r="C30" s="249" t="s">
        <v>69</v>
      </c>
      <c r="D30" s="250">
        <v>0.85111111111111104</v>
      </c>
      <c r="E30" s="251">
        <v>953</v>
      </c>
      <c r="F30" s="252" t="s">
        <v>123</v>
      </c>
      <c r="G30" s="260" t="s">
        <v>238</v>
      </c>
      <c r="H30" s="253">
        <v>1</v>
      </c>
      <c r="I30" s="254">
        <v>5592.32</v>
      </c>
      <c r="J30" s="255">
        <v>2.0158734979291642E-2</v>
      </c>
      <c r="K30" s="255">
        <v>0.38298654080715289</v>
      </c>
      <c r="L30" s="255">
        <v>0.23836261158159763</v>
      </c>
      <c r="M30" s="261">
        <v>198</v>
      </c>
    </row>
    <row r="31" spans="1:13" ht="16.5">
      <c r="A31" s="247" t="s">
        <v>119</v>
      </c>
      <c r="B31" s="248" t="s">
        <v>316</v>
      </c>
      <c r="C31" s="249" t="s">
        <v>70</v>
      </c>
      <c r="D31" s="250">
        <v>0.76777777777777767</v>
      </c>
      <c r="E31" s="251">
        <v>6158</v>
      </c>
      <c r="F31" s="252" t="s">
        <v>124</v>
      </c>
      <c r="G31" s="260" t="s">
        <v>249</v>
      </c>
      <c r="H31" s="253">
        <v>1</v>
      </c>
      <c r="I31" s="254">
        <v>1542.0509999999999</v>
      </c>
      <c r="J31" s="255">
        <v>4.4967343532881787E-2</v>
      </c>
      <c r="K31" s="255">
        <v>0.41841901726751157</v>
      </c>
      <c r="L31" s="255">
        <v>0.23929169657812874</v>
      </c>
      <c r="M31" s="261">
        <v>75</v>
      </c>
    </row>
    <row r="32" spans="1:13" ht="16.5">
      <c r="A32" s="247" t="s">
        <v>119</v>
      </c>
      <c r="B32" s="248" t="s">
        <v>318</v>
      </c>
      <c r="C32" s="249" t="s">
        <v>70</v>
      </c>
      <c r="D32" s="250">
        <v>0.69296296296296289</v>
      </c>
      <c r="E32" s="251">
        <v>6956</v>
      </c>
      <c r="F32" s="252" t="s">
        <v>123</v>
      </c>
      <c r="G32" s="260" t="s">
        <v>245</v>
      </c>
      <c r="H32" s="253">
        <v>1</v>
      </c>
      <c r="I32" s="254">
        <v>1875.3309999999999</v>
      </c>
      <c r="J32" s="255">
        <v>1.4753511593560616E-2</v>
      </c>
      <c r="K32" s="255">
        <v>0.4200445512575664</v>
      </c>
      <c r="L32" s="255">
        <v>0.17970161000911306</v>
      </c>
      <c r="M32" s="261">
        <v>104</v>
      </c>
    </row>
    <row r="33" spans="1:13" ht="16.5">
      <c r="A33" s="247" t="s">
        <v>119</v>
      </c>
      <c r="B33" s="248" t="s">
        <v>320</v>
      </c>
      <c r="C33" s="249" t="s">
        <v>70</v>
      </c>
      <c r="D33" s="250">
        <v>0.79962962962962947</v>
      </c>
      <c r="E33" s="251">
        <v>3342</v>
      </c>
      <c r="F33" s="252" t="s">
        <v>123</v>
      </c>
      <c r="G33" s="260" t="s">
        <v>240</v>
      </c>
      <c r="H33" s="253">
        <v>1</v>
      </c>
      <c r="I33" s="254">
        <v>1650.059</v>
      </c>
      <c r="J33" s="255">
        <v>1.955818909825446E-2</v>
      </c>
      <c r="K33" s="255">
        <v>0.3591920353679976</v>
      </c>
      <c r="L33" s="255">
        <v>8.7269606723153537E-2</v>
      </c>
      <c r="M33" s="261">
        <v>59</v>
      </c>
    </row>
    <row r="34" spans="1:13" ht="16.5">
      <c r="A34" s="247" t="s">
        <v>119</v>
      </c>
      <c r="B34" s="248" t="s">
        <v>326</v>
      </c>
      <c r="C34" s="249" t="s">
        <v>70</v>
      </c>
      <c r="D34" s="250">
        <v>0.78909090909090907</v>
      </c>
      <c r="E34" s="251">
        <v>9582</v>
      </c>
      <c r="F34" s="252" t="s">
        <v>121</v>
      </c>
      <c r="G34" s="260" t="s">
        <v>223</v>
      </c>
      <c r="H34" s="253">
        <v>1</v>
      </c>
      <c r="I34" s="254">
        <v>1469.268</v>
      </c>
      <c r="J34" s="255">
        <v>8.7020828174629236E-3</v>
      </c>
      <c r="K34" s="255">
        <v>0.38223911712161335</v>
      </c>
      <c r="L34" s="255">
        <v>0.14156709327365735</v>
      </c>
      <c r="M34" s="261">
        <v>56</v>
      </c>
    </row>
    <row r="35" spans="1:13" ht="16.5">
      <c r="A35" s="247" t="s">
        <v>119</v>
      </c>
      <c r="B35" s="248" t="s">
        <v>328</v>
      </c>
      <c r="C35" s="249" t="s">
        <v>69</v>
      </c>
      <c r="D35" s="250">
        <v>0.88615384615384607</v>
      </c>
      <c r="E35" s="251">
        <v>2848</v>
      </c>
      <c r="F35" s="252" t="s">
        <v>124</v>
      </c>
      <c r="G35" s="260" t="s">
        <v>252</v>
      </c>
      <c r="H35" s="253">
        <v>1</v>
      </c>
      <c r="I35" s="254">
        <v>4991.0039999999999</v>
      </c>
      <c r="J35" s="255">
        <v>3.8526377517020365E-2</v>
      </c>
      <c r="K35" s="255">
        <v>0.38728786455733427</v>
      </c>
      <c r="L35" s="255">
        <v>0.13884981859361364</v>
      </c>
      <c r="M35" s="261">
        <v>212</v>
      </c>
    </row>
    <row r="36" spans="1:13" ht="16.5">
      <c r="A36" s="247" t="s">
        <v>119</v>
      </c>
      <c r="B36" s="248" t="s">
        <v>330</v>
      </c>
      <c r="C36" s="249" t="s">
        <v>69</v>
      </c>
      <c r="D36" s="250">
        <v>0.85536605892116158</v>
      </c>
      <c r="E36" s="251">
        <v>1212</v>
      </c>
      <c r="F36" s="252" t="s">
        <v>126</v>
      </c>
      <c r="G36" s="260" t="s">
        <v>266</v>
      </c>
      <c r="H36" s="253">
        <v>3</v>
      </c>
      <c r="I36" s="254">
        <v>2591.4320000000002</v>
      </c>
      <c r="J36" s="255">
        <v>4.8018480251085134E-2</v>
      </c>
      <c r="K36" s="255">
        <v>0.39287796041650908</v>
      </c>
      <c r="L36" s="255">
        <v>0.20529190038557835</v>
      </c>
      <c r="M36" s="261">
        <v>70</v>
      </c>
    </row>
    <row r="37" spans="1:13" ht="16.5">
      <c r="A37" s="247" t="s">
        <v>119</v>
      </c>
      <c r="B37" s="248" t="s">
        <v>332</v>
      </c>
      <c r="C37" s="249" t="s">
        <v>67</v>
      </c>
      <c r="D37" s="250">
        <v>0.84830850413507619</v>
      </c>
      <c r="E37" s="251">
        <v>322</v>
      </c>
      <c r="F37" s="252" t="s">
        <v>123</v>
      </c>
      <c r="G37" s="260" t="s">
        <v>245</v>
      </c>
      <c r="H37" s="253">
        <v>6</v>
      </c>
      <c r="I37" s="254">
        <v>846.67500000000007</v>
      </c>
      <c r="J37" s="255">
        <v>6.2190520587667416E-3</v>
      </c>
      <c r="K37" s="255">
        <v>0.45447321758466352</v>
      </c>
      <c r="L37" s="255">
        <v>0.10157380340744679</v>
      </c>
      <c r="M37" s="261">
        <v>43</v>
      </c>
    </row>
    <row r="38" spans="1:13" ht="16.5">
      <c r="A38" s="247" t="s">
        <v>119</v>
      </c>
      <c r="B38" s="248" t="s">
        <v>334</v>
      </c>
      <c r="C38" s="249" t="s">
        <v>70</v>
      </c>
      <c r="D38" s="250">
        <v>0.75466365167761418</v>
      </c>
      <c r="E38" s="251">
        <v>8977</v>
      </c>
      <c r="F38" s="252" t="s">
        <v>262</v>
      </c>
      <c r="G38" s="260" t="s">
        <v>265</v>
      </c>
      <c r="H38" s="253">
        <v>5</v>
      </c>
      <c r="I38" s="254">
        <v>4949.1030000000001</v>
      </c>
      <c r="J38" s="255">
        <v>7.1934904281078113E-2</v>
      </c>
      <c r="K38" s="255">
        <v>0.35775435512488757</v>
      </c>
      <c r="L38" s="255">
        <v>0.22488923750425077</v>
      </c>
      <c r="M38" s="261">
        <v>102</v>
      </c>
    </row>
    <row r="39" spans="1:13" ht="16.5">
      <c r="A39" s="247" t="s">
        <v>119</v>
      </c>
      <c r="B39" s="248" t="s">
        <v>336</v>
      </c>
      <c r="C39" s="249" t="s">
        <v>68</v>
      </c>
      <c r="D39" s="250">
        <v>0.93848985718424349</v>
      </c>
      <c r="E39" s="251">
        <v>3992</v>
      </c>
      <c r="F39" s="252" t="s">
        <v>122</v>
      </c>
      <c r="G39" s="260" t="s">
        <v>233</v>
      </c>
      <c r="H39" s="253">
        <v>3</v>
      </c>
      <c r="I39" s="254">
        <v>2971.991</v>
      </c>
      <c r="J39" s="255">
        <v>2.6652378138430126E-2</v>
      </c>
      <c r="K39" s="255">
        <v>0.36766717096476875</v>
      </c>
      <c r="L39" s="255">
        <v>8.5128117817315066E-2</v>
      </c>
      <c r="M39" s="261">
        <v>82</v>
      </c>
    </row>
    <row r="40" spans="1:13" ht="16.5">
      <c r="A40" s="247" t="s">
        <v>119</v>
      </c>
      <c r="B40" s="248" t="s">
        <v>338</v>
      </c>
      <c r="C40" s="249" t="s">
        <v>67</v>
      </c>
      <c r="D40" s="250">
        <v>0.80989296518650677</v>
      </c>
      <c r="E40" s="251">
        <v>2158</v>
      </c>
      <c r="F40" s="252" t="s">
        <v>91</v>
      </c>
      <c r="G40" s="260" t="s">
        <v>270</v>
      </c>
      <c r="H40" s="253">
        <v>3</v>
      </c>
      <c r="I40" s="254">
        <v>2745.2049999999999</v>
      </c>
      <c r="J40" s="255">
        <v>1.6443492864313191E-2</v>
      </c>
      <c r="K40" s="255">
        <v>0.44696728809366459</v>
      </c>
      <c r="L40" s="255">
        <v>0.18759983316364351</v>
      </c>
      <c r="M40" s="261">
        <v>112</v>
      </c>
    </row>
    <row r="41" spans="1:13" ht="16.5">
      <c r="A41" s="247" t="s">
        <v>119</v>
      </c>
      <c r="B41" s="248" t="s">
        <v>442</v>
      </c>
      <c r="C41" s="249" t="s">
        <v>67</v>
      </c>
      <c r="D41" s="250">
        <v>0.8217386895242984</v>
      </c>
      <c r="E41" s="251">
        <v>3175</v>
      </c>
      <c r="F41" s="252" t="s">
        <v>121</v>
      </c>
      <c r="G41" s="260" t="s">
        <v>220</v>
      </c>
      <c r="H41" s="253">
        <v>2</v>
      </c>
      <c r="I41" s="254">
        <v>1684.2170000000001</v>
      </c>
      <c r="J41" s="255">
        <v>1.4826366398808556E-2</v>
      </c>
      <c r="K41" s="255">
        <v>0.45020828276194669</v>
      </c>
      <c r="L41" s="255">
        <v>0.18406179251248503</v>
      </c>
      <c r="M41" s="261">
        <v>137</v>
      </c>
    </row>
    <row r="42" spans="1:13" ht="16.5">
      <c r="A42" s="247" t="s">
        <v>119</v>
      </c>
      <c r="B42" s="248" t="s">
        <v>340</v>
      </c>
      <c r="C42" s="249" t="s">
        <v>69</v>
      </c>
      <c r="D42" s="250">
        <v>0.88519999999999999</v>
      </c>
      <c r="E42" s="251">
        <v>2425</v>
      </c>
      <c r="F42" s="252" t="s">
        <v>123</v>
      </c>
      <c r="G42" s="260" t="s">
        <v>244</v>
      </c>
      <c r="H42" s="253">
        <v>1</v>
      </c>
      <c r="I42" s="254">
        <v>2380.7890000000002</v>
      </c>
      <c r="J42" s="255">
        <v>2.3863219455496607E-2</v>
      </c>
      <c r="K42" s="255">
        <v>0.36938974882275377</v>
      </c>
      <c r="L42" s="255">
        <v>0.23395605406442987</v>
      </c>
      <c r="M42" s="261">
        <v>63</v>
      </c>
    </row>
    <row r="43" spans="1:13" ht="16.5">
      <c r="A43" s="247" t="s">
        <v>119</v>
      </c>
      <c r="B43" s="248" t="s">
        <v>342</v>
      </c>
      <c r="C43" s="249" t="s">
        <v>67</v>
      </c>
      <c r="D43" s="250">
        <v>0.83190476190476192</v>
      </c>
      <c r="E43" s="251">
        <v>2407</v>
      </c>
      <c r="F43" s="252" t="s">
        <v>120</v>
      </c>
      <c r="G43" s="260" t="s">
        <v>212</v>
      </c>
      <c r="H43" s="253">
        <v>1</v>
      </c>
      <c r="I43" s="254">
        <v>4306.0169999999998</v>
      </c>
      <c r="J43" s="255">
        <v>6.5575506554488789E-3</v>
      </c>
      <c r="K43" s="255">
        <v>0.48937801722802599</v>
      </c>
      <c r="L43" s="255">
        <v>0.18090964341292662</v>
      </c>
      <c r="M43" s="261">
        <v>293</v>
      </c>
    </row>
    <row r="44" spans="1:13" ht="16.5">
      <c r="A44" s="247" t="s">
        <v>119</v>
      </c>
      <c r="B44" s="248" t="s">
        <v>344</v>
      </c>
      <c r="C44" s="249" t="s">
        <v>70</v>
      </c>
      <c r="D44" s="250">
        <v>0.75343852916928855</v>
      </c>
      <c r="E44" s="251">
        <v>8762</v>
      </c>
      <c r="F44" s="252" t="s">
        <v>262</v>
      </c>
      <c r="G44" s="260" t="s">
        <v>265</v>
      </c>
      <c r="H44" s="253">
        <v>6</v>
      </c>
      <c r="I44" s="254">
        <v>1110.807</v>
      </c>
      <c r="J44" s="255">
        <v>4.0756810336377854E-2</v>
      </c>
      <c r="K44" s="255">
        <v>0.39952160466877906</v>
      </c>
      <c r="L44" s="255">
        <v>0.11793227806450625</v>
      </c>
      <c r="M44" s="261">
        <v>32</v>
      </c>
    </row>
    <row r="45" spans="1:13" ht="16.5">
      <c r="A45" s="247" t="s">
        <v>119</v>
      </c>
      <c r="B45" s="248" t="s">
        <v>348</v>
      </c>
      <c r="C45" s="249" t="s">
        <v>70</v>
      </c>
      <c r="D45" s="250">
        <v>0.70960000000000001</v>
      </c>
      <c r="E45" s="251">
        <v>7056</v>
      </c>
      <c r="F45" s="252" t="s">
        <v>125</v>
      </c>
      <c r="G45" s="260" t="s">
        <v>260</v>
      </c>
      <c r="H45" s="253">
        <v>1</v>
      </c>
      <c r="I45" s="254">
        <v>4434.4290000000001</v>
      </c>
      <c r="J45" s="255">
        <v>2.6056900534992655E-2</v>
      </c>
      <c r="K45" s="255">
        <v>0.44667467266210736</v>
      </c>
      <c r="L45" s="255">
        <v>0.21435966579706894</v>
      </c>
      <c r="M45" s="261">
        <v>233</v>
      </c>
    </row>
    <row r="46" spans="1:13" ht="16.5">
      <c r="A46" s="247" t="s">
        <v>119</v>
      </c>
      <c r="B46" s="248" t="s">
        <v>350</v>
      </c>
      <c r="C46" s="249" t="s">
        <v>68</v>
      </c>
      <c r="D46" s="250">
        <v>0.91834229293323055</v>
      </c>
      <c r="E46" s="251">
        <v>1780</v>
      </c>
      <c r="F46" s="252" t="s">
        <v>120</v>
      </c>
      <c r="G46" s="260" t="s">
        <v>208</v>
      </c>
      <c r="H46" s="253">
        <v>2</v>
      </c>
      <c r="I46" s="254">
        <v>2325.9169999999999</v>
      </c>
      <c r="J46" s="255">
        <v>1.699112636333896E-3</v>
      </c>
      <c r="K46" s="255">
        <v>0.39948843873889373</v>
      </c>
      <c r="L46" s="255">
        <v>0.15692735381357117</v>
      </c>
      <c r="M46" s="261">
        <v>68</v>
      </c>
    </row>
    <row r="47" spans="1:13" ht="16.5">
      <c r="A47" s="247" t="s">
        <v>119</v>
      </c>
      <c r="B47" s="248" t="s">
        <v>352</v>
      </c>
      <c r="C47" s="249" t="s">
        <v>67</v>
      </c>
      <c r="D47" s="250">
        <v>0.81913043478260872</v>
      </c>
      <c r="E47" s="251">
        <v>1061</v>
      </c>
      <c r="F47" s="252" t="s">
        <v>120</v>
      </c>
      <c r="G47" s="260" t="s">
        <v>215</v>
      </c>
      <c r="H47" s="253">
        <v>1</v>
      </c>
      <c r="I47" s="254">
        <v>2101.9940000000001</v>
      </c>
      <c r="J47" s="255">
        <v>1.6979402686430174E-2</v>
      </c>
      <c r="K47" s="255">
        <v>0.43723023064671462</v>
      </c>
      <c r="L47" s="255">
        <v>0.12607076899363176</v>
      </c>
      <c r="M47" s="261">
        <v>95</v>
      </c>
    </row>
    <row r="48" spans="1:13" ht="16.5">
      <c r="A48" s="247" t="s">
        <v>119</v>
      </c>
      <c r="B48" s="248" t="s">
        <v>358</v>
      </c>
      <c r="C48" s="249" t="s">
        <v>70</v>
      </c>
      <c r="D48" s="250">
        <v>0.78505146972166884</v>
      </c>
      <c r="E48" s="251">
        <v>9853</v>
      </c>
      <c r="F48" s="252" t="s">
        <v>120</v>
      </c>
      <c r="G48" s="260" t="s">
        <v>217</v>
      </c>
      <c r="H48" s="253">
        <v>2</v>
      </c>
      <c r="I48" s="254">
        <v>1800.2829999999999</v>
      </c>
      <c r="J48" s="255">
        <v>9.6466539552778341E-3</v>
      </c>
      <c r="K48" s="255">
        <v>0.44013448902157942</v>
      </c>
      <c r="L48" s="255">
        <v>0.12275847741716164</v>
      </c>
      <c r="M48" s="261">
        <v>89</v>
      </c>
    </row>
    <row r="49" spans="1:13" ht="16.5">
      <c r="A49" s="247" t="s">
        <v>119</v>
      </c>
      <c r="B49" s="248" t="s">
        <v>360</v>
      </c>
      <c r="C49" s="249" t="s">
        <v>67</v>
      </c>
      <c r="D49" s="250">
        <v>0.81432473223663959</v>
      </c>
      <c r="E49" s="251">
        <v>412</v>
      </c>
      <c r="F49" s="252" t="s">
        <v>120</v>
      </c>
      <c r="G49" s="260" t="s">
        <v>205</v>
      </c>
      <c r="H49" s="253">
        <v>2</v>
      </c>
      <c r="I49" s="254">
        <v>3180.3009999999999</v>
      </c>
      <c r="J49" s="255">
        <v>1.4479728899888911E-2</v>
      </c>
      <c r="K49" s="255">
        <v>0.41150453904017686</v>
      </c>
      <c r="L49" s="255">
        <v>0.19872332838935686</v>
      </c>
      <c r="M49" s="261">
        <v>120</v>
      </c>
    </row>
    <row r="50" spans="1:13" ht="16.5">
      <c r="A50" s="247" t="s">
        <v>119</v>
      </c>
      <c r="B50" s="248" t="s">
        <v>364</v>
      </c>
      <c r="C50" s="249" t="s">
        <v>70</v>
      </c>
      <c r="D50" s="250">
        <v>0.75518518518518518</v>
      </c>
      <c r="E50" s="251">
        <v>6971</v>
      </c>
      <c r="F50" s="252" t="s">
        <v>123</v>
      </c>
      <c r="G50" s="260" t="s">
        <v>240</v>
      </c>
      <c r="H50" s="253">
        <v>1</v>
      </c>
      <c r="I50" s="254">
        <v>1639.6310000000001</v>
      </c>
      <c r="J50" s="255">
        <v>2.8224708738831813E-2</v>
      </c>
      <c r="K50" s="255">
        <v>0.32866770793687633</v>
      </c>
      <c r="L50" s="255">
        <v>0.10063239838719809</v>
      </c>
      <c r="M50" s="261">
        <v>42</v>
      </c>
    </row>
    <row r="51" spans="1:13" ht="16.5">
      <c r="A51" s="247" t="s">
        <v>119</v>
      </c>
      <c r="B51" s="248" t="s">
        <v>368</v>
      </c>
      <c r="C51" s="249" t="s">
        <v>70</v>
      </c>
      <c r="D51" s="250">
        <v>0.79740740740740734</v>
      </c>
      <c r="E51" s="251">
        <v>9700</v>
      </c>
      <c r="F51" s="252" t="s">
        <v>124</v>
      </c>
      <c r="G51" s="260" t="s">
        <v>247</v>
      </c>
      <c r="H51" s="253">
        <v>1</v>
      </c>
      <c r="I51" s="254">
        <v>4989.7749999999996</v>
      </c>
      <c r="J51" s="255">
        <v>2.0307224739757487E-2</v>
      </c>
      <c r="K51" s="255">
        <v>0.42352873134827668</v>
      </c>
      <c r="L51" s="255">
        <v>0.12245041109068044</v>
      </c>
      <c r="M51" s="261">
        <v>304</v>
      </c>
    </row>
    <row r="52" spans="1:13" ht="16.5">
      <c r="A52" s="247" t="s">
        <v>119</v>
      </c>
      <c r="B52" s="248" t="s">
        <v>374</v>
      </c>
      <c r="C52" s="249" t="s">
        <v>70</v>
      </c>
      <c r="D52" s="250">
        <v>0.78855242602864317</v>
      </c>
      <c r="E52" s="251">
        <v>9033</v>
      </c>
      <c r="F52" s="252" t="s">
        <v>120</v>
      </c>
      <c r="G52" s="260" t="s">
        <v>209</v>
      </c>
      <c r="H52" s="253">
        <v>4</v>
      </c>
      <c r="I52" s="254">
        <v>1404.577</v>
      </c>
      <c r="J52" s="255">
        <v>9.7021965798417022E-3</v>
      </c>
      <c r="K52" s="255">
        <v>0.47474724437486948</v>
      </c>
      <c r="L52" s="255">
        <v>0.26200058807740695</v>
      </c>
      <c r="M52" s="261">
        <v>95</v>
      </c>
    </row>
    <row r="53" spans="1:13" ht="16.5">
      <c r="A53" s="247" t="s">
        <v>119</v>
      </c>
      <c r="B53" s="248" t="s">
        <v>376</v>
      </c>
      <c r="C53" s="249" t="s">
        <v>69</v>
      </c>
      <c r="D53" s="250">
        <v>0.85332170221660975</v>
      </c>
      <c r="E53" s="251">
        <v>8699</v>
      </c>
      <c r="F53" s="252" t="s">
        <v>123</v>
      </c>
      <c r="G53" s="260" t="s">
        <v>242</v>
      </c>
      <c r="H53" s="253">
        <v>2</v>
      </c>
      <c r="I53" s="254">
        <v>3755.9210000000003</v>
      </c>
      <c r="J53" s="255">
        <v>1.7385105326629281E-2</v>
      </c>
      <c r="K53" s="255">
        <v>0.37786735186969567</v>
      </c>
      <c r="L53" s="255">
        <v>0.22524435418103844</v>
      </c>
      <c r="M53" s="261">
        <v>105</v>
      </c>
    </row>
    <row r="54" spans="1:13" ht="16.5">
      <c r="A54" s="247" t="s">
        <v>119</v>
      </c>
      <c r="B54" s="248" t="s">
        <v>380</v>
      </c>
      <c r="C54" s="249" t="s">
        <v>70</v>
      </c>
      <c r="D54" s="250">
        <v>0.79862591138961347</v>
      </c>
      <c r="E54" s="251">
        <v>5945</v>
      </c>
      <c r="F54" s="252" t="s">
        <v>122</v>
      </c>
      <c r="G54" s="260" t="s">
        <v>236</v>
      </c>
      <c r="H54" s="253">
        <v>2</v>
      </c>
      <c r="I54" s="254">
        <v>1688.7829999999999</v>
      </c>
      <c r="J54" s="255">
        <v>5.3008578224718259E-2</v>
      </c>
      <c r="K54" s="255">
        <v>0.36126408779459174</v>
      </c>
      <c r="L54" s="255">
        <v>0.13145561034188527</v>
      </c>
      <c r="M54" s="261">
        <v>38</v>
      </c>
    </row>
    <row r="55" spans="1:13" ht="16.5">
      <c r="A55" s="247" t="s">
        <v>119</v>
      </c>
      <c r="B55" s="248" t="s">
        <v>384</v>
      </c>
      <c r="C55" s="249" t="s">
        <v>69</v>
      </c>
      <c r="D55" s="250">
        <v>0.85458333333333347</v>
      </c>
      <c r="E55" s="251">
        <v>3016</v>
      </c>
      <c r="F55" s="252" t="s">
        <v>126</v>
      </c>
      <c r="G55" s="260" t="s">
        <v>268</v>
      </c>
      <c r="H55" s="253">
        <v>1</v>
      </c>
      <c r="I55" s="254">
        <v>1018.153</v>
      </c>
      <c r="J55" s="255">
        <v>2.8011799704679843E-2</v>
      </c>
      <c r="K55" s="255">
        <v>0.4555346168971427</v>
      </c>
      <c r="L55" s="255">
        <v>0.17973723006267231</v>
      </c>
      <c r="M55" s="261">
        <v>42</v>
      </c>
    </row>
    <row r="56" spans="1:13" ht="16.5">
      <c r="A56" s="247" t="s">
        <v>119</v>
      </c>
      <c r="B56" s="248" t="s">
        <v>388</v>
      </c>
      <c r="C56" s="249" t="s">
        <v>69</v>
      </c>
      <c r="D56" s="250">
        <v>0.87430817511198045</v>
      </c>
      <c r="E56" s="251">
        <v>6794</v>
      </c>
      <c r="F56" s="252" t="s">
        <v>122</v>
      </c>
      <c r="G56" s="260" t="s">
        <v>236</v>
      </c>
      <c r="H56" s="253">
        <v>6</v>
      </c>
      <c r="I56" s="254">
        <v>1656.54</v>
      </c>
      <c r="J56" s="255">
        <v>4.2379470691809258E-2</v>
      </c>
      <c r="K56" s="255">
        <v>0.33217272084820371</v>
      </c>
      <c r="L56" s="255">
        <v>0.19075905199995172</v>
      </c>
      <c r="M56" s="261">
        <v>31</v>
      </c>
    </row>
    <row r="57" spans="1:13" ht="16.5">
      <c r="A57" s="247" t="s">
        <v>119</v>
      </c>
      <c r="B57" s="248" t="s">
        <v>390</v>
      </c>
      <c r="C57" s="249" t="s">
        <v>68</v>
      </c>
      <c r="D57" s="250">
        <v>0.92639999999999989</v>
      </c>
      <c r="E57" s="251">
        <v>1527</v>
      </c>
      <c r="F57" s="252" t="s">
        <v>124</v>
      </c>
      <c r="G57" s="260" t="s">
        <v>251</v>
      </c>
      <c r="H57" s="253">
        <v>1</v>
      </c>
      <c r="I57" s="254">
        <v>4407.5540000000001</v>
      </c>
      <c r="J57" s="255">
        <v>1.5657167428627786E-2</v>
      </c>
      <c r="K57" s="255">
        <v>0.42198730097828119</v>
      </c>
      <c r="L57" s="255">
        <v>0.21122826855893315</v>
      </c>
      <c r="M57" s="261">
        <v>234</v>
      </c>
    </row>
    <row r="58" spans="1:13" ht="16.5">
      <c r="A58" s="247" t="s">
        <v>119</v>
      </c>
      <c r="B58" s="248" t="s">
        <v>392</v>
      </c>
      <c r="C58" s="249" t="s">
        <v>69</v>
      </c>
      <c r="D58" s="250">
        <v>0.8614384288966429</v>
      </c>
      <c r="E58" s="251">
        <v>9266</v>
      </c>
      <c r="F58" s="252" t="s">
        <v>124</v>
      </c>
      <c r="G58" s="260" t="s">
        <v>253</v>
      </c>
      <c r="H58" s="253">
        <v>3</v>
      </c>
      <c r="I58" s="254">
        <v>3388.0309999999999</v>
      </c>
      <c r="J58" s="255">
        <v>3.163107175806195E-2</v>
      </c>
      <c r="K58" s="255">
        <v>0.38142925679571205</v>
      </c>
      <c r="L58" s="255">
        <v>0.23996238523201235</v>
      </c>
      <c r="M58" s="261">
        <v>83</v>
      </c>
    </row>
    <row r="59" spans="1:13" ht="16.5">
      <c r="A59" s="247" t="s">
        <v>119</v>
      </c>
      <c r="B59" s="248" t="s">
        <v>396</v>
      </c>
      <c r="C59" s="249" t="s">
        <v>68</v>
      </c>
      <c r="D59" s="250">
        <v>0.92993607217623708</v>
      </c>
      <c r="E59" s="251">
        <v>3618</v>
      </c>
      <c r="F59" s="252" t="s">
        <v>126</v>
      </c>
      <c r="G59" s="260" t="s">
        <v>266</v>
      </c>
      <c r="H59" s="253">
        <v>3</v>
      </c>
      <c r="I59" s="254">
        <v>1141.306</v>
      </c>
      <c r="J59" s="255">
        <v>1.894559332316147E-2</v>
      </c>
      <c r="K59" s="255">
        <v>0.45500314276904902</v>
      </c>
      <c r="L59" s="255">
        <v>0.12792362433913429</v>
      </c>
      <c r="M59" s="261">
        <v>52</v>
      </c>
    </row>
    <row r="60" spans="1:13" ht="16.5">
      <c r="A60" s="247" t="s">
        <v>119</v>
      </c>
      <c r="B60" s="248" t="s">
        <v>400</v>
      </c>
      <c r="C60" s="249" t="s">
        <v>67</v>
      </c>
      <c r="D60" s="250">
        <v>0.83240838445256138</v>
      </c>
      <c r="E60" s="251">
        <v>2946</v>
      </c>
      <c r="F60" s="252" t="s">
        <v>122</v>
      </c>
      <c r="G60" s="260" t="s">
        <v>236</v>
      </c>
      <c r="H60" s="253">
        <v>2</v>
      </c>
      <c r="I60" s="254">
        <v>1816.5049999999999</v>
      </c>
      <c r="J60" s="255">
        <v>3.0562237000463278E-2</v>
      </c>
      <c r="K60" s="255">
        <v>0.39846364157257136</v>
      </c>
      <c r="L60" s="255">
        <v>0.23011222099581338</v>
      </c>
      <c r="M60" s="261">
        <v>68</v>
      </c>
    </row>
    <row r="61" spans="1:13" ht="16.5">
      <c r="A61" s="247" t="s">
        <v>119</v>
      </c>
      <c r="B61" s="248" t="s">
        <v>412</v>
      </c>
      <c r="C61" s="249" t="s">
        <v>69</v>
      </c>
      <c r="D61" s="250">
        <v>0.85970890382260234</v>
      </c>
      <c r="E61" s="251">
        <v>6268</v>
      </c>
      <c r="F61" s="252" t="s">
        <v>121</v>
      </c>
      <c r="G61" s="260" t="s">
        <v>224</v>
      </c>
      <c r="H61" s="253">
        <v>2</v>
      </c>
      <c r="I61" s="254">
        <v>1220.4369999999999</v>
      </c>
      <c r="J61" s="255">
        <v>9.193399103738736E-3</v>
      </c>
      <c r="K61" s="255">
        <v>0.42623125647999299</v>
      </c>
      <c r="L61" s="255">
        <v>0.12044865896396129</v>
      </c>
      <c r="M61" s="261">
        <v>99</v>
      </c>
    </row>
    <row r="62" spans="1:13" ht="16.5">
      <c r="A62" s="247" t="s">
        <v>119</v>
      </c>
      <c r="B62" s="248" t="s">
        <v>414</v>
      </c>
      <c r="C62" s="249" t="s">
        <v>70</v>
      </c>
      <c r="D62" s="250">
        <v>0.73071747466055648</v>
      </c>
      <c r="E62" s="251">
        <v>2029</v>
      </c>
      <c r="F62" s="252" t="s">
        <v>125</v>
      </c>
      <c r="G62" s="260" t="s">
        <v>258</v>
      </c>
      <c r="H62" s="253">
        <v>2</v>
      </c>
      <c r="I62" s="254">
        <v>5417.0559999999996</v>
      </c>
      <c r="J62" s="255">
        <v>3.3067360839826518E-2</v>
      </c>
      <c r="K62" s="255">
        <v>0.47836327750229973</v>
      </c>
      <c r="L62" s="255">
        <v>0.2697036914515929</v>
      </c>
      <c r="M62" s="261">
        <v>284</v>
      </c>
    </row>
    <row r="63" spans="1:13" ht="16.5">
      <c r="A63" s="247" t="s">
        <v>119</v>
      </c>
      <c r="B63" s="248" t="s">
        <v>418</v>
      </c>
      <c r="C63" s="249" t="s">
        <v>70</v>
      </c>
      <c r="D63" s="250">
        <v>0.78720000000000001</v>
      </c>
      <c r="E63" s="251">
        <v>2644</v>
      </c>
      <c r="F63" s="252" t="s">
        <v>125</v>
      </c>
      <c r="G63" s="260" t="s">
        <v>258</v>
      </c>
      <c r="H63" s="253">
        <v>1</v>
      </c>
      <c r="I63" s="254">
        <v>648.14</v>
      </c>
      <c r="J63" s="255">
        <v>3.9782519304283823E-2</v>
      </c>
      <c r="K63" s="255">
        <v>0.45140543802476402</v>
      </c>
      <c r="L63" s="255">
        <v>0.27308914740642454</v>
      </c>
      <c r="M63" s="261">
        <v>30</v>
      </c>
    </row>
    <row r="64" spans="1:13" ht="16.5">
      <c r="A64" s="247" t="s">
        <v>119</v>
      </c>
      <c r="B64" s="248" t="s">
        <v>422</v>
      </c>
      <c r="C64" s="249" t="s">
        <v>70</v>
      </c>
      <c r="D64" s="250">
        <v>0.79806099465791591</v>
      </c>
      <c r="E64" s="251">
        <v>4686</v>
      </c>
      <c r="F64" s="252" t="s">
        <v>121</v>
      </c>
      <c r="G64" s="260" t="s">
        <v>224</v>
      </c>
      <c r="H64" s="253">
        <v>2</v>
      </c>
      <c r="I64" s="254">
        <v>1234.588</v>
      </c>
      <c r="J64" s="255">
        <v>1.8544538986848474E-2</v>
      </c>
      <c r="K64" s="255">
        <v>0.42236690496937845</v>
      </c>
      <c r="L64" s="255">
        <v>0.18386700664513181</v>
      </c>
      <c r="M64" s="261">
        <v>66</v>
      </c>
    </row>
    <row r="65" spans="1:13" ht="16.5">
      <c r="A65" s="247" t="s">
        <v>119</v>
      </c>
      <c r="B65" s="248" t="s">
        <v>424</v>
      </c>
      <c r="C65" s="249" t="s">
        <v>68</v>
      </c>
      <c r="D65" s="250">
        <v>0.91201032671265958</v>
      </c>
      <c r="E65" s="251">
        <v>2478</v>
      </c>
      <c r="F65" s="252" t="s">
        <v>121</v>
      </c>
      <c r="G65" s="260" t="s">
        <v>220</v>
      </c>
      <c r="H65" s="253">
        <v>2</v>
      </c>
      <c r="I65" s="254">
        <v>1754.0740000000001</v>
      </c>
      <c r="J65" s="255">
        <v>1.5980015582863581E-2</v>
      </c>
      <c r="K65" s="255">
        <v>0.38742779417743978</v>
      </c>
      <c r="L65" s="255">
        <v>0.14366554660749775</v>
      </c>
      <c r="M65" s="261">
        <v>70</v>
      </c>
    </row>
    <row r="66" spans="1:13" ht="16.5">
      <c r="A66" s="247" t="s">
        <v>119</v>
      </c>
      <c r="B66" s="248" t="s">
        <v>430</v>
      </c>
      <c r="C66" s="249" t="s">
        <v>69</v>
      </c>
      <c r="D66" s="250">
        <v>0.85970007791190906</v>
      </c>
      <c r="E66" s="251">
        <v>1737</v>
      </c>
      <c r="F66" s="252" t="s">
        <v>120</v>
      </c>
      <c r="G66" s="260" t="s">
        <v>214</v>
      </c>
      <c r="H66" s="253">
        <v>2</v>
      </c>
      <c r="I66" s="254">
        <v>2300.4849999999997</v>
      </c>
      <c r="J66" s="255">
        <v>1.2288697889420599E-2</v>
      </c>
      <c r="K66" s="255">
        <v>0.48717490043010636</v>
      </c>
      <c r="L66" s="255">
        <v>0.17822328769802889</v>
      </c>
      <c r="M66" s="261">
        <v>124</v>
      </c>
    </row>
  </sheetData>
  <mergeCells count="1">
    <mergeCell ref="A2:M2"/>
  </mergeCells>
  <phoneticPr fontId="2" type="noConversion"/>
  <conditionalFormatting sqref="C10:D66">
    <cfRule type="containsText" dxfId="9" priority="1" operator="containsText" text="F">
      <formula>NOT(ISERROR(SEARCH("F",C10)))</formula>
    </cfRule>
    <cfRule type="containsText" dxfId="8" priority="2" operator="containsText" text="D">
      <formula>NOT(ISERROR(SEARCH("D",C10)))</formula>
    </cfRule>
    <cfRule type="containsText" dxfId="7" priority="3" operator="containsText" text="C">
      <formula>NOT(ISERROR(SEARCH("C",C10)))</formula>
    </cfRule>
    <cfRule type="containsText" dxfId="6" priority="4" operator="containsText" text="B">
      <formula>NOT(ISERROR(SEARCH("B",C10)))</formula>
    </cfRule>
    <cfRule type="containsText" dxfId="5" priority="5" operator="containsText" text="A">
      <formula>NOT(ISERROR(SEARCH("A",C10)))</formula>
    </cfRule>
    <cfRule type="containsText" dxfId="4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2024-08-30T02:45:10Z</dcterms:modified>
</cp:coreProperties>
</file>